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PNG\"/>
    </mc:Choice>
  </mc:AlternateContent>
  <xr:revisionPtr revIDLastSave="0" documentId="13_ncr:1_{C1CC1135-69D5-499F-8DD1-04C75511D985}" xr6:coauthVersionLast="47" xr6:coauthVersionMax="47" xr10:uidLastSave="{00000000-0000-0000-0000-000000000000}"/>
  <bookViews>
    <workbookView xWindow="1245" yWindow="1110" windowWidth="28500" windowHeight="15285" tabRatio="939" xr2:uid="{00000000-000D-0000-FFFF-FFFF00000000}"/>
  </bookViews>
  <sheets>
    <sheet name="Stock permits&gt;" sheetId="23" r:id="rId1"/>
    <sheet name="Figure 1" sheetId="1" r:id="rId2"/>
    <sheet name="Table 1" sheetId="2" r:id="rId3"/>
    <sheet name="Figure 2" sheetId="3" r:id="rId4"/>
    <sheet name="Figure 3" sheetId="4" r:id="rId5"/>
    <sheet name="Acquisition&gt;" sheetId="24" r:id="rId6"/>
    <sheet name="Figure 4" sheetId="5" r:id="rId7"/>
    <sheet name="Permit reasons&gt;" sheetId="25" r:id="rId8"/>
    <sheet name="Figure 5a" sheetId="6" r:id="rId9"/>
    <sheet name="Figure 5b" sheetId="7" r:id="rId10"/>
    <sheet name="Figure 6" sheetId="8" r:id="rId11"/>
    <sheet name="First permits&gt;" sheetId="22" r:id="rId12"/>
    <sheet name="Figure 7" sheetId="9" r:id="rId13"/>
    <sheet name="Table 2" sheetId="10" r:id="rId14"/>
    <sheet name="Population&gt;" sheetId="30" r:id="rId15"/>
    <sheet name="Figure 8" sheetId="11" r:id="rId16"/>
    <sheet name="Figure 9" sheetId="12" r:id="rId17"/>
    <sheet name="Figure 10" sheetId="20" r:id="rId18"/>
    <sheet name="Asylum&gt;" sheetId="26" r:id="rId19"/>
    <sheet name="Figure 11" sheetId="14" r:id="rId20"/>
    <sheet name="Figure 12" sheetId="15" r:id="rId21"/>
    <sheet name="Table 3" sheetId="16" r:id="rId22"/>
    <sheet name="Decisions&gt;" sheetId="27" r:id="rId23"/>
    <sheet name="Figure 13" sheetId="17" r:id="rId24"/>
    <sheet name="Table 4" sheetId="18" r:id="rId25"/>
    <sheet name="Figure 14" sheetId="19" r:id="rId26"/>
  </sheets>
  <externalReferences>
    <externalReference r:id="rId27"/>
    <externalReference r:id="rId28"/>
    <externalReference r:id="rId29"/>
    <externalReference r:id="rId30"/>
    <externalReference r:id="rId31"/>
    <externalReference r:id="rId32"/>
  </externalReferences>
  <definedNames>
    <definedName name="_A2" localSheetId="17">#REF!</definedName>
    <definedName name="_A2">#REF!</definedName>
    <definedName name="_ut100" localSheetId="17">#REF!</definedName>
    <definedName name="_ut100">#REF!</definedName>
    <definedName name="_ut67" localSheetId="17">#REF!</definedName>
    <definedName name="_ut67">#REF!</definedName>
    <definedName name="a" localSheetId="17">'[1]B-1.1.1'!#REF!</definedName>
    <definedName name="a">'[1]B-1.1.1'!#REF!</definedName>
    <definedName name="A1." localSheetId="17">#REF!</definedName>
    <definedName name="A1.">#REF!</definedName>
    <definedName name="A2." localSheetId="17">#REF!</definedName>
    <definedName name="A2.">#REF!</definedName>
    <definedName name="A3." localSheetId="17">#REF!</definedName>
    <definedName name="A3.">#REF!</definedName>
    <definedName name="A4." localSheetId="17">#REF!</definedName>
    <definedName name="A4.">#REF!</definedName>
    <definedName name="A5." localSheetId="17">#REF!</definedName>
    <definedName name="A5.">#REF!</definedName>
    <definedName name="abcde" localSheetId="17">'[1]B-1.1.1'!#REF!</definedName>
    <definedName name="abcde">'[1]B-1.1.1'!#REF!</definedName>
    <definedName name="AppName">[2]Macro_Param!$A$1</definedName>
    <definedName name="ASIA_B" localSheetId="17">#REF!</definedName>
    <definedName name="ASIA_B">#REF!</definedName>
    <definedName name="AUS_GR" localSheetId="17">#REF!</definedName>
    <definedName name="AUS_GR">#REF!</definedName>
    <definedName name="b" localSheetId="17">'[1]B-1.1.1'!#REF!</definedName>
    <definedName name="b">'[1]B-1.1.1'!#REF!</definedName>
    <definedName name="C2.1" localSheetId="17">'[3]C-1.2.1-2'!#REF!</definedName>
    <definedName name="C2.1">'[3]C-1.2.1-2'!#REF!</definedName>
    <definedName name="CEEUR_GR" localSheetId="17">#REF!</definedName>
    <definedName name="CEEUR_GR">#REF!</definedName>
    <definedName name="Classification">'[4]F.3 Classification (action)'!$J$3:$M$44</definedName>
    <definedName name="ClassTable">'[4]F.3 Classification (action)'!$I$3:$I$54</definedName>
    <definedName name="E12_B" localSheetId="17">#REF!</definedName>
    <definedName name="E12_B">#REF!</definedName>
    <definedName name="E12_D" localSheetId="17">#REF!</definedName>
    <definedName name="E12_D">#REF!</definedName>
    <definedName name="E12_DK" localSheetId="17">#REF!</definedName>
    <definedName name="E12_DK">#REF!</definedName>
    <definedName name="E12_E" localSheetId="17">#REF!</definedName>
    <definedName name="E12_E">#REF!</definedName>
    <definedName name="E12_GR" localSheetId="17">#REF!</definedName>
    <definedName name="E12_GR">#REF!</definedName>
    <definedName name="EFTA_GR" localSheetId="17">#REF!</definedName>
    <definedName name="EFTA_GR">#REF!</definedName>
    <definedName name="EUR_B" localSheetId="17">#REF!</definedName>
    <definedName name="EUR_B">#REF!</definedName>
    <definedName name="EUR_D" localSheetId="17">#REF!</definedName>
    <definedName name="EUR_D">#REF!</definedName>
    <definedName name="EUR_DK" localSheetId="17">#REF!</definedName>
    <definedName name="EUR_DK">#REF!</definedName>
    <definedName name="EUR_E" localSheetId="17">#REF!</definedName>
    <definedName name="EUR_E">#REF!</definedName>
    <definedName name="GREECE" localSheetId="17">#REF!</definedName>
    <definedName name="GREECE">#REF!</definedName>
    <definedName name="Headings">[4]Contents!$J$3:$M$88</definedName>
    <definedName name="IT" localSheetId="17">#REF!</definedName>
    <definedName name="IT">#REF!</definedName>
    <definedName name="Language">1</definedName>
    <definedName name="M1." localSheetId="17">#REF!</definedName>
    <definedName name="M1.">#REF!</definedName>
    <definedName name="M3." localSheetId="17">#REF!</definedName>
    <definedName name="M3.">#REF!</definedName>
    <definedName name="M4." localSheetId="17">#REF!</definedName>
    <definedName name="M4.">#REF!</definedName>
    <definedName name="M5." localSheetId="17">#REF!</definedName>
    <definedName name="M5.">#REF!</definedName>
    <definedName name="M6." localSheetId="17">#REF!</definedName>
    <definedName name="M6.">#REF!</definedName>
    <definedName name="M7." localSheetId="17">#REF!</definedName>
    <definedName name="M7.">#REF!</definedName>
    <definedName name="MiscLabels">[4]Contents!$V$3:$Y$85</definedName>
    <definedName name="NN_B" localSheetId="17">'[3]C-1.2.1-2'!#REF!</definedName>
    <definedName name="NN_B">'[3]C-1.2.1-2'!#REF!</definedName>
    <definedName name="NN_D" localSheetId="17">'[3]C-1.2.1-2'!#REF!</definedName>
    <definedName name="NN_D">'[3]C-1.2.1-2'!#REF!</definedName>
    <definedName name="NN_DK" localSheetId="17">'[3]C-1.2.1-2'!#REF!</definedName>
    <definedName name="NN_DK">'[3]C-1.2.1-2'!#REF!</definedName>
    <definedName name="NN_E" localSheetId="17">'[3]C-1.2.1-2'!#REF!</definedName>
    <definedName name="NN_E">'[3]C-1.2.1-2'!#REF!</definedName>
    <definedName name="NN_GR" localSheetId="17">'[3]C-1.2.1-2'!#REF!</definedName>
    <definedName name="NN_GR">'[3]C-1.2.1-2'!#REF!</definedName>
    <definedName name="NOTES" localSheetId="17">'[3]C-1.2.1-2'!#REF!</definedName>
    <definedName name="NOTES">'[3]C-1.2.1-2'!#REF!</definedName>
    <definedName name="NRR" localSheetId="17">#REF!</definedName>
    <definedName name="NRR">#REF!</definedName>
    <definedName name="OTHEREUR_GR" localSheetId="17">#REF!</definedName>
    <definedName name="OTHEREUR_GR">#REF!</definedName>
    <definedName name="_xlnm.Print_Area" localSheetId="17">'Figure 10'!#REF!</definedName>
    <definedName name="PRINT_AREA_MI" localSheetId="17">'[3]C-1.2.1-2'!#REF!</definedName>
    <definedName name="PRINT_AREA_MI">'[3]C-1.2.1-2'!#REF!</definedName>
    <definedName name="PRINT_SHEETS" localSheetId="17">'Figure 10'!PRINT_SHEETS</definedName>
    <definedName name="PRINT_SHEETS">[5]!PRINT_SHEETS</definedName>
    <definedName name="Print_Titles_MI">[6]C_26!$A$6:$IV$8,[6]C_26!$A$1:$A$65536</definedName>
    <definedName name="prova" localSheetId="17">#REF!</definedName>
    <definedName name="prova">#REF!</definedName>
    <definedName name="pt" localSheetId="17">#REF!</definedName>
    <definedName name="pt">#REF!</definedName>
    <definedName name="PubYear">2000</definedName>
    <definedName name="Questionnaire">'[4]F.2 LMP questionnaire'!$M$3:$P$127</definedName>
    <definedName name="ROUND" localSheetId="17">'[3]C-1.2.1-2'!#REF!</definedName>
    <definedName name="ROUND">'[3]C-1.2.1-2'!#REF!</definedName>
    <definedName name="ROUNDED" localSheetId="17">'[3]C-1.2.1-2'!#REF!</definedName>
    <definedName name="ROUNDED">'[3]C-1.2.1-2'!#REF!</definedName>
    <definedName name="SA2earn" localSheetId="17">#REF!</definedName>
    <definedName name="SA2earn">#REF!</definedName>
    <definedName name="Solde_migratoire_total__1___1960_1998">#N/A</definedName>
    <definedName name="Solde_migratoire_total__1___1960_1998_NLCH">#N/A</definedName>
    <definedName name="STATELESS_GR" localSheetId="17">#REF!</definedName>
    <definedName name="STATELESS_GR">#REF!</definedName>
    <definedName name="TOTAL_B" localSheetId="17">#REF!</definedName>
    <definedName name="TOTAL_B">#REF!</definedName>
    <definedName name="TOTAL_D" localSheetId="17">#REF!</definedName>
    <definedName name="TOTAL_D">#REF!</definedName>
    <definedName name="TOTAL_DK" localSheetId="17">#REF!</definedName>
    <definedName name="TOTAL_DK">#REF!</definedName>
    <definedName name="TOTAL_E" localSheetId="17">#REF!</definedName>
    <definedName name="TOTAL_E">#REF!</definedName>
    <definedName name="TOTAL_GR" localSheetId="17">#REF!</definedName>
    <definedName name="TOTAL_GR">#REF!</definedName>
    <definedName name="TypeOfExpenditure">'[4]F.4 Classification (expend)'!$H$3:$K$18</definedName>
    <definedName name="Units">[4]Contents!$P$3:$S$21</definedName>
    <definedName name="UT672earn" localSheetId="17">#REF!</definedName>
    <definedName name="UT672earn">#REF!</definedName>
    <definedName name="x" localSheetId="17">#REF!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9" l="1"/>
  <c r="N17" i="20"/>
  <c r="M17" i="20"/>
  <c r="N16" i="20"/>
  <c r="M16" i="20"/>
  <c r="N15" i="20"/>
  <c r="M15" i="20"/>
  <c r="N14" i="20"/>
  <c r="M14" i="20"/>
  <c r="N13" i="20"/>
  <c r="M13" i="20"/>
  <c r="N12" i="20"/>
  <c r="M12" i="20"/>
  <c r="E12" i="2"/>
  <c r="D12" i="2"/>
  <c r="I44" i="18"/>
  <c r="F44" i="18"/>
  <c r="I43" i="18"/>
  <c r="F43" i="18"/>
  <c r="I42" i="18"/>
  <c r="F42" i="18"/>
  <c r="I41" i="18"/>
  <c r="F41" i="18"/>
  <c r="I40" i="18"/>
  <c r="F40" i="18"/>
  <c r="I39" i="18"/>
  <c r="F39" i="18"/>
  <c r="I38" i="18"/>
  <c r="F38" i="18"/>
  <c r="I37" i="18"/>
  <c r="F37" i="18"/>
  <c r="I36" i="18"/>
  <c r="F36" i="18"/>
  <c r="I35" i="18"/>
  <c r="F35" i="18"/>
  <c r="I34" i="18"/>
  <c r="F34" i="18"/>
  <c r="I33" i="18"/>
  <c r="F33" i="18"/>
  <c r="I32" i="18"/>
  <c r="F32" i="18"/>
  <c r="I31" i="18"/>
  <c r="F31" i="18"/>
  <c r="I30" i="18"/>
  <c r="F30" i="18"/>
  <c r="I29" i="18"/>
  <c r="F29" i="18"/>
  <c r="I28" i="18"/>
  <c r="F28" i="18"/>
  <c r="I27" i="18"/>
  <c r="F27" i="18"/>
  <c r="I26" i="18"/>
  <c r="F26" i="18"/>
  <c r="I25" i="18"/>
  <c r="F25" i="18"/>
  <c r="I24" i="18"/>
  <c r="F24" i="18"/>
  <c r="I23" i="18"/>
  <c r="F23" i="18"/>
  <c r="I22" i="18"/>
  <c r="F22" i="18"/>
  <c r="I21" i="18"/>
  <c r="F21" i="18"/>
  <c r="I20" i="18"/>
  <c r="F20" i="18"/>
  <c r="I19" i="18"/>
  <c r="F19" i="18"/>
  <c r="I18" i="18"/>
  <c r="F18" i="18"/>
  <c r="I17" i="18"/>
  <c r="F17" i="18"/>
  <c r="I16" i="18"/>
  <c r="F16" i="18"/>
  <c r="F15" i="18"/>
  <c r="I14" i="18"/>
  <c r="F14" i="18"/>
  <c r="I13" i="18"/>
  <c r="F13" i="18"/>
  <c r="L11" i="17"/>
  <c r="K11" i="17"/>
  <c r="J11" i="17"/>
  <c r="I11" i="17"/>
  <c r="H11" i="17"/>
  <c r="G11" i="17"/>
  <c r="F11" i="17"/>
  <c r="E11" i="17"/>
  <c r="D11" i="17"/>
  <c r="C47" i="19"/>
  <c r="I18" i="20"/>
  <c r="E16" i="20" s="1"/>
  <c r="I18" i="12"/>
  <c r="E17" i="12" s="1"/>
  <c r="N17" i="12" s="1"/>
  <c r="E17" i="20" l="1"/>
  <c r="D12" i="20"/>
  <c r="D17" i="20"/>
  <c r="D15" i="20"/>
  <c r="D16" i="20"/>
  <c r="E12" i="20"/>
  <c r="D16" i="12"/>
  <c r="M16" i="12" s="1"/>
  <c r="D17" i="12"/>
  <c r="M17" i="12" s="1"/>
  <c r="E13" i="20"/>
  <c r="E14" i="20"/>
  <c r="D13" i="20"/>
  <c r="E15" i="20"/>
  <c r="D14" i="20"/>
  <c r="E14" i="12"/>
  <c r="N14" i="12" s="1"/>
  <c r="E15" i="12"/>
  <c r="N15" i="12" s="1"/>
  <c r="E12" i="12"/>
  <c r="N12" i="12" s="1"/>
  <c r="E13" i="12"/>
  <c r="N13" i="12" s="1"/>
  <c r="D12" i="12"/>
  <c r="M12" i="12" s="1"/>
  <c r="D13" i="12"/>
  <c r="M13" i="12" s="1"/>
  <c r="D14" i="12"/>
  <c r="M14" i="12" s="1"/>
  <c r="E16" i="12"/>
  <c r="N16" i="12" s="1"/>
  <c r="D15" i="12"/>
  <c r="M15" i="12" s="1"/>
</calcChain>
</file>

<file path=xl/sharedStrings.xml><?xml version="1.0" encoding="utf-8"?>
<sst xmlns="http://schemas.openxmlformats.org/spreadsheetml/2006/main" count="684" uniqueCount="256">
  <si>
    <t>Belgium</t>
  </si>
  <si>
    <t>Bulgaria</t>
  </si>
  <si>
    <t>Czechia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</si>
  <si>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</si>
  <si>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</si>
  <si>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</si>
  <si>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</si>
  <si>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</si>
  <si>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</si>
  <si>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</si>
  <si>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</si>
  <si>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</si>
  <si>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</si>
  <si>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</si>
  <si>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</si>
  <si>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</si>
  <si>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</si>
  <si>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</si>
  <si>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</si>
  <si>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</si>
  <si>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</si>
  <si>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</si>
  <si>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</si>
  <si>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</si>
  <si>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</si>
  <si>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</si>
  <si>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</si>
  <si>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Liechtenstein</t>
  </si>
  <si>
    <t>Norway</t>
  </si>
  <si>
    <t>Switzerland</t>
  </si>
  <si>
    <t>Germany</t>
  </si>
  <si>
    <t xml:space="preserve">Valid residence permits with a duration of at least 12 months  </t>
  </si>
  <si>
    <t>(%)</t>
  </si>
  <si>
    <t>(number)</t>
  </si>
  <si>
    <t>Source: Eurostat (online data code: migr_acq)</t>
  </si>
  <si>
    <t>Family reasons</t>
  </si>
  <si>
    <t>Other</t>
  </si>
  <si>
    <t>2013</t>
  </si>
  <si>
    <t>2014</t>
  </si>
  <si>
    <t>2015</t>
  </si>
  <si>
    <t>2016</t>
  </si>
  <si>
    <t>2017</t>
  </si>
  <si>
    <t>2018</t>
  </si>
  <si>
    <t>2019</t>
  </si>
  <si>
    <t>2020</t>
  </si>
  <si>
    <t>Source: Eurostat (online data code: demo_pjan)</t>
  </si>
  <si>
    <t>Source: Eurostat (online data code: migr_asyappctza)</t>
  </si>
  <si>
    <t>Males</t>
  </si>
  <si>
    <t>Females</t>
  </si>
  <si>
    <t>Minors</t>
  </si>
  <si>
    <t>Final instance positive decisions</t>
  </si>
  <si>
    <t>Total positive decisions</t>
  </si>
  <si>
    <t>First instance positive decisions</t>
  </si>
  <si>
    <t>Source: Eurostat (online data codes: migr_asydcfsta and migr_asydcfina)</t>
  </si>
  <si>
    <t>First instance</t>
  </si>
  <si>
    <t>Final instance</t>
  </si>
  <si>
    <t>Decisions</t>
  </si>
  <si>
    <t>Positive decisions</t>
  </si>
  <si>
    <t>Recognition rate</t>
  </si>
  <si>
    <t>First residence permits with a duration of at least 12 months</t>
  </si>
  <si>
    <t>Total valid residence permits</t>
  </si>
  <si>
    <t>2021</t>
  </si>
  <si>
    <t>(million)</t>
  </si>
  <si>
    <t>EU</t>
  </si>
  <si>
    <t>Male</t>
  </si>
  <si>
    <t>Female</t>
  </si>
  <si>
    <t xml:space="preserve">Note: EU total may differ from the sum of Member States' data because data are rounded to the nearest five. Calculations are based on rounded figures. </t>
  </si>
  <si>
    <t>migr_asydcfina</t>
  </si>
  <si>
    <t>migr_asydcfsta</t>
  </si>
  <si>
    <t>Note: Denmark, not available.</t>
  </si>
  <si>
    <t>Employment reasons</t>
  </si>
  <si>
    <t>Share of the EU total (%)</t>
  </si>
  <si>
    <t>Number</t>
  </si>
  <si>
    <r>
      <t>Source:</t>
    </r>
    <r>
      <rPr>
        <sz val="9"/>
        <color theme="1"/>
        <rFont val="Arial"/>
        <family val="2"/>
      </rPr>
      <t xml:space="preserve"> Eurostat (online data code: demo_pjan)</t>
    </r>
  </si>
  <si>
    <r>
      <rPr>
        <i/>
        <sz val="9"/>
        <color theme="1"/>
        <rFont val="Arial"/>
        <family val="2"/>
      </rPr>
      <t xml:space="preserve">Source: </t>
    </r>
    <r>
      <rPr>
        <sz val="9"/>
        <color theme="1"/>
        <rFont val="Arial"/>
        <family val="2"/>
      </rPr>
      <t>Eurostat (online data code: migr_resfirst)</t>
    </r>
  </si>
  <si>
    <t>Share of total (%)</t>
  </si>
  <si>
    <t>All valid residence permits</t>
  </si>
  <si>
    <t>0–14</t>
  </si>
  <si>
    <t>15–29</t>
  </si>
  <si>
    <t>30–44</t>
  </si>
  <si>
    <t>45–59</t>
  </si>
  <si>
    <t>60–74</t>
  </si>
  <si>
    <t>≥75</t>
  </si>
  <si>
    <t>Bookmark</t>
  </si>
  <si>
    <t xml:space="preserve">migr_pop1ctz </t>
  </si>
  <si>
    <t>migr_resvalid</t>
  </si>
  <si>
    <t>Source: Eurostat (online data codes: migr_resvalid and migr_pop1ctz)</t>
  </si>
  <si>
    <t>Figure 1: Ukrainians holding a valid residence permit in the EU at the end of the year, 2013–2021</t>
  </si>
  <si>
    <t>(per 1 000 inhabitants)</t>
  </si>
  <si>
    <t>Figure 3: Number of Ukrainians holding a valid residence permit at the end of the year relative to population size, 2021</t>
  </si>
  <si>
    <t>Source: Eurostat (online data codes: migr_resvalid, migr_pop1ctz and demo_pjan)</t>
  </si>
  <si>
    <t>demo_pjan</t>
  </si>
  <si>
    <t>All durations</t>
  </si>
  <si>
    <t>Duration of at least 12 months</t>
  </si>
  <si>
    <t>Figure 5b: Distribution by reason for issuing the permit of Ukrainians holding a valid residence permit with a duration of at least 12 months at the end of the year, EU, 2021</t>
  </si>
  <si>
    <t>Figure 5a: Distribution by reason for issuing the permit of Ukrainians holding a valid residence permit at the end of the year, EU, 2021</t>
  </si>
  <si>
    <t>All first residence permits</t>
  </si>
  <si>
    <t xml:space="preserve"> All first residence permits</t>
  </si>
  <si>
    <t xml:space="preserve"> First residence permits with a duration of at least 12 months</t>
  </si>
  <si>
    <t>Share of all residence permits issued
(%)</t>
  </si>
  <si>
    <t>Ukraine</t>
  </si>
  <si>
    <t>Figure 8: Population of Ukraine on 1 January, 2013–2021</t>
  </si>
  <si>
    <t>Figure 10: Distribution by age and sex of Ukrainians with a valid residence permit at the end of the year, EU, 2021</t>
  </si>
  <si>
    <t>All residence permits</t>
  </si>
  <si>
    <t>Source: Eurostat (online data codes: migr_resvas and migr_pop1ctz)</t>
  </si>
  <si>
    <t>migr_resvas</t>
  </si>
  <si>
    <t>Note: the EU total includes data on the number of Ukrainian nationals usually residing in Denmark (rather than the number of permits) and includes 2020 data for Denmark and Finland.</t>
  </si>
  <si>
    <t>Figure 4: Number of Ukrainians acquiring citizenship of an EU Member State between 2010 and 2020</t>
  </si>
  <si>
    <t>Figure 11: Number of Ukrainian first-time asylum applicants, EU, 2013–2021</t>
  </si>
  <si>
    <t>Figure 12: EU Member States' shares in the total number of Ukrainian first-time asylum applicants, 2013–2021</t>
  </si>
  <si>
    <t>Total
(number)</t>
  </si>
  <si>
    <t>Figure 13: Positive decisions concerning the granting of protection status to Ukrainian asylum applicants, EU, 2013–2021</t>
  </si>
  <si>
    <t>Bookmarks</t>
  </si>
  <si>
    <t>Table 4: Decisions on asylum applications lodged by Ukrainians, 2013–2021</t>
  </si>
  <si>
    <t>–</t>
  </si>
  <si>
    <t>Figure 14: EU Member States' shares in the total number of positive decisions issued to Ukrainian asylum applicants, 2013–2021</t>
  </si>
  <si>
    <t>Statistics Explained</t>
  </si>
  <si>
    <t>Ukrainian citizens in the EU</t>
  </si>
  <si>
    <t>2.1 %
(0.9 million)</t>
  </si>
  <si>
    <t>Figure 2: EU Member States' shares in the total number of Ukrainians holding a valid residence permit in the EU at the end of the year, 2021</t>
  </si>
  <si>
    <t>https://ec.europa.eu/eurostat/databrowser/bookmark/132b81cb-6a34-46c2-8b4c-c9030f262f1f?lang=en</t>
  </si>
  <si>
    <t>https://ec.europa.eu/eurostat/databrowser/bookmark/27532284-223b-4a7e-af1d-936f7d5e99a4?lang=en</t>
  </si>
  <si>
    <t>https://ec.europa.eu/eurostat/databrowser/bookmark/ba8027af-fc04-4bc3-aefc-f370f6631069?lang=en</t>
  </si>
  <si>
    <t>https://ec.europa.eu/eurostat/databrowser/bookmark/2071e322-714f-4f44-bed9-991c3198031f?lang=en</t>
  </si>
  <si>
    <t>https://ec.europa.eu/eurostat/databrowser/bookmark/30b461a5-d466-4594-814d-c8954dc4ef68?lang=en</t>
  </si>
  <si>
    <t>https://ec.europa.eu/eurostat/databrowser/bookmark/f3aa4564-f8da-42b8-820f-a21636b0e9c5?lang=en</t>
  </si>
  <si>
    <t>https://ec.europa.eu/eurostat/databrowser/bookmark/0fc8b6b5-062c-4d56-a746-d51cfb980a9b?lang=en</t>
  </si>
  <si>
    <t>Source: Eurostat (online data code: migr_resvalid)</t>
  </si>
  <si>
    <t>migr_acq</t>
  </si>
  <si>
    <t>https://ec.europa.eu/eurostat/databrowser/bookmark/129acea2-c2d9-4ead-9945-708c5c8d208e?lang=en</t>
  </si>
  <si>
    <t>https://ec.europa.eu/eurostat/databrowser/bookmark/74e76517-e776-48d5-bed8-1a6903a24649?lang=en</t>
  </si>
  <si>
    <t>https://ec.europa.eu/eurostat/databrowser/bookmark/cdb65654-860b-402d-8264-4ca7c68f27ee?lang=en</t>
  </si>
  <si>
    <t>migr_resfirst</t>
  </si>
  <si>
    <t>https://ec.europa.eu/eurostat/databrowser/bookmark/b0c56457-eadf-4c93-ba23-247c99378b39?lang=en</t>
  </si>
  <si>
    <t>https://ec.europa.eu/eurostat/databrowser/bookmark/6eb675d6-da27-4ce4-b35a-efd44eb3b960?lang=en</t>
  </si>
  <si>
    <t>https://ec.europa.eu/eurostat/databrowser/bookmark/65053ed1-52f1-4f10-852e-8afc861b1b7c?lang=en</t>
  </si>
  <si>
    <t>migr_asyappctza</t>
  </si>
  <si>
    <t>https://ec.europa.eu/eurostat/databrowser/bookmark/ff718238-771d-40ff-a71b-c90ba6d19e2e?lang=en</t>
  </si>
  <si>
    <t>https://ec.europa.eu/eurostat/databrowser/bookmark/ca5c6cc5-4962-49ea-bd88-b2730221e9e8?lang=en</t>
  </si>
  <si>
    <t>https://ec.europa.eu/eurostat/databrowser/bookmark/36c319c6-9342-464a-b27c-869287627ed1?lang=en</t>
  </si>
  <si>
    <t>migr_asypenctzm</t>
  </si>
  <si>
    <t>Table 3: Ukrainian asylum applicants, 2013–2021</t>
  </si>
  <si>
    <t>First-time applicants, 2013–2021</t>
  </si>
  <si>
    <t>https://ec.europa.eu/eurostat/databrowser/bookmark/26e80234-07c1-4de7-b142-6daf5882ba5a?lang=en</t>
  </si>
  <si>
    <t>Applicants with pending applications at the end of the year, 2021 (number)</t>
  </si>
  <si>
    <r>
      <rPr>
        <i/>
        <sz val="9"/>
        <color theme="1"/>
        <rFont val="Arial"/>
        <family val="2"/>
      </rPr>
      <t>Source:</t>
    </r>
    <r>
      <rPr>
        <sz val="9"/>
        <color theme="1"/>
        <rFont val="Arial"/>
        <family val="2"/>
      </rPr>
      <t xml:space="preserve"> Eurostat (online data codes: migr_asydcfsta and migr_asydcfina)</t>
    </r>
  </si>
  <si>
    <t>https://ec.europa.eu/eurostat/databrowser/bookmark/27aa2a0b-ca8a-46a7-95a8-81868d9d3c39?lang=en</t>
  </si>
  <si>
    <t>https://ec.europa.eu/eurostat/databrowser/bookmark/cce6f244-5d8b-4967-97e1-fb7234053be2?lang=en</t>
  </si>
  <si>
    <t>https://ec.europa.eu/eurostat/databrowser/bookmark/ea01136f-10fe-4ae5-a69e-c73c11daf9ea?lang=en</t>
  </si>
  <si>
    <t>https://ec.europa.eu/eurostat/databrowser/bookmark/08779262-38eb-4fac-b709-3ef34ce70eee?lang=en</t>
  </si>
  <si>
    <t>Change in number, 2013–2021</t>
  </si>
  <si>
    <t>Table 1: Ukrainians holding a valid residence permit at the end of the year, 2013–2021</t>
  </si>
  <si>
    <t>Note: data on valid residence permits at the end of the year in Denmark are not available and have been replaced for both types of permits by the number of Ukrainian nationals usually residing in Denmark. Includes data for some Member States that are provisional, estimates or of low reliability.</t>
  </si>
  <si>
    <t>2021 (¹)</t>
  </si>
  <si>
    <t>(¹) Including 2020 data for Denmark and Finland.</t>
  </si>
  <si>
    <t>EU (¹)</t>
  </si>
  <si>
    <t>(¹) Including data on the number of Ukrainian nationals usually residing in Denmark (rather than the number of permits). 2021: including 2020 data for Denmark and Finland.</t>
  </si>
  <si>
    <t>(²) Number of Ukrainian nationals usually residing in Denmark.</t>
  </si>
  <si>
    <t>Denmark (²)(³)</t>
  </si>
  <si>
    <t>Ireland (⁴)</t>
  </si>
  <si>
    <t>(⁴) Low reliability.</t>
  </si>
  <si>
    <t>France (⁵)</t>
  </si>
  <si>
    <t>(⁵) Provisional.</t>
  </si>
  <si>
    <t>(²) Number of Ukrainian nationals usually residing in Denmark (used for both durations).</t>
  </si>
  <si>
    <t>Finland (³)</t>
  </si>
  <si>
    <t>(³) 2020.</t>
  </si>
  <si>
    <t>2015 (¹)</t>
  </si>
  <si>
    <t>(¹) Break in series.</t>
  </si>
  <si>
    <t>Austria (¹)</t>
  </si>
  <si>
    <t>(¹) 2014–2021.</t>
  </si>
  <si>
    <t>Austria (²)</t>
  </si>
  <si>
    <t>France (¹)</t>
  </si>
  <si>
    <t>(¹) Provisional.</t>
  </si>
  <si>
    <t>(³) 2020 instead of 2021. Change 2013–2020 instead of 2013–2021.</t>
  </si>
  <si>
    <t>Note: EU total = 184 405 (including data for Romania for 2013–2016 and 2020).</t>
  </si>
  <si>
    <t>Finland (³)(⁶)</t>
  </si>
  <si>
    <t>(⁶) Change 2013–2020: provisional.</t>
  </si>
  <si>
    <t>Iceland (⁷)</t>
  </si>
  <si>
    <t>(⁷) 2019 instead of 2021. Change 2013–2019 instead of 2013–2021.</t>
  </si>
  <si>
    <t>Germany (¹)</t>
  </si>
  <si>
    <t>Poland (¹)</t>
  </si>
  <si>
    <t>Ireland (¹)</t>
  </si>
  <si>
    <t>Bulgaria (¹)</t>
  </si>
  <si>
    <t>Latvia (¹)</t>
  </si>
  <si>
    <t>Romania (²)</t>
  </si>
  <si>
    <t>(²) 2013–2016 and 2020. Estimate.</t>
  </si>
  <si>
    <t>Employment
reasons</t>
  </si>
  <si>
    <t>Family
reasons</t>
  </si>
  <si>
    <t>Education
reasons</t>
  </si>
  <si>
    <t>Refugee and
subsidiary
protection
status</t>
  </si>
  <si>
    <t>Note: including low reliability data for Ireland, provisional data for France and 2020 data for Finland. Excluding Denmark.</t>
  </si>
  <si>
    <t>Ireland (²)</t>
  </si>
  <si>
    <t>(²) Low reliability.</t>
  </si>
  <si>
    <t>France (³)</t>
  </si>
  <si>
    <t>(³) Provisional.</t>
  </si>
  <si>
    <t>Finland (⁴)</t>
  </si>
  <si>
    <t>(⁴) 2020.</t>
  </si>
  <si>
    <t>https://ec.europa.eu/eurostat/databrowser/bookmark/210b48ee-603a-4435-a8da-1b458d2726f9?lang=en</t>
  </si>
  <si>
    <t>(¹) Including low reliability data for Ireland, provisional data for France and 2020 data for Finland. Excluding Denmark.</t>
  </si>
  <si>
    <t>Average annual rate of change, 2013–2021
(%)</t>
  </si>
  <si>
    <t>(¹) Average annual rates of change: break in series.</t>
  </si>
  <si>
    <t>7.8 %
(3.2 million)</t>
  </si>
  <si>
    <t>8.0 %
(3.3 million)</t>
  </si>
  <si>
    <t>12.1 %
(5.0 million)</t>
  </si>
  <si>
    <t>9.6 %
(4.0 million)</t>
  </si>
  <si>
    <t>6.8 %
(2.8 million)</t>
  </si>
  <si>
    <t>5.2 %
(2.1 million)</t>
  </si>
  <si>
    <t>7.3 %
(3.0 million)</t>
  </si>
  <si>
    <t>7.6 %
(3.1 million)</t>
  </si>
  <si>
    <t>12.0 %
(5.0 million)</t>
  </si>
  <si>
    <t>11.1 %
(4.6 million)</t>
  </si>
  <si>
    <t>10.5 %
(4.3 million)</t>
  </si>
  <si>
    <t>https://ec.europa.eu/eurostat/databrowser/bookmark/54c0eeca-eb4a-4579-b85d-31d7875304d6?lang=en</t>
  </si>
  <si>
    <t>2013 (¹)</t>
  </si>
  <si>
    <t>(¹) Excluding Austria.</t>
  </si>
  <si>
    <t>(²) 2014–2021 instead of 2013–2021.</t>
  </si>
  <si>
    <t>https://ec.europa.eu/eurostat/databrowser/bookmark/564d5bf9-2907-42eb-a07f-a64a585b5e0b?lang=en</t>
  </si>
  <si>
    <t>(¹) 2013–2021: excluding Austria for 2013.</t>
  </si>
  <si>
    <t>Note: data used in the calculation are rounded to the nearest five. Provisional.</t>
  </si>
  <si>
    <t>Netherlands (¹)</t>
  </si>
  <si>
    <t>(¹) Final instance: provisional.</t>
  </si>
  <si>
    <t>&lt;For text</t>
  </si>
  <si>
    <t>migr_pop1ctz</t>
  </si>
  <si>
    <t>Figure 6: Shares of family and employment reasons in all valid residence permits with a duration of at least 12 months held by Ukrainians at the end of the year, 2021</t>
  </si>
  <si>
    <t>https://ec.europa.eu/eurostat/databrowser/bookmark/71e3a714-fb7f-4373-b12f-e6d6367bb2b5?lang=en</t>
  </si>
  <si>
    <t>https://ec.europa.eu/eurostat/databrowser/bookmark/53eb15c5-3fe0-4c70-b31a-0d40789d3206?lang=en</t>
  </si>
  <si>
    <t>First residence permits with a duration less than 12 months</t>
  </si>
  <si>
    <t>https://ec.europa.eu/eurostat/databrowser/bookmark/422e72e2-4df3-4bcb-94de-2967e333bd07?lang=en</t>
  </si>
  <si>
    <t>Table 2: First residence permits issued to Ukrainians, 2013–2021</t>
  </si>
  <si>
    <t>https://ec.europa.eu/eurostat/databrowser/bookmark/167a6ac8-d1f0-4dba-8766-252dc422dfbb?lang=en</t>
  </si>
  <si>
    <t>Note: EU total excluding Austrian data for 2013.</t>
  </si>
  <si>
    <t xml:space="preserve">Note: the EU total may differ from the sum of the Member States' data because data are rounded to the nearest five. Rates are calculated from rounded figures. </t>
  </si>
  <si>
    <r>
      <t>Source:</t>
    </r>
    <r>
      <rPr>
        <sz val="9"/>
        <color theme="1"/>
        <rFont val="Arial"/>
        <family val="2"/>
      </rPr>
      <t xml:space="preserve"> Eurostat (online data codes: migr_resvalid, migr_pop1ctz and demo_pjan)</t>
    </r>
  </si>
  <si>
    <t>Number, 
2021</t>
  </si>
  <si>
    <t>Number per 1 000 inhabitants, 2021</t>
  </si>
  <si>
    <t>(1 000)</t>
  </si>
  <si>
    <r>
      <t>Source:</t>
    </r>
    <r>
      <rPr>
        <sz val="9"/>
        <color theme="1"/>
        <rFont val="Arial"/>
        <family val="2"/>
      </rPr>
      <t xml:space="preserve"> Eurostat (online data code: migr_resfirst)</t>
    </r>
  </si>
  <si>
    <r>
      <t>Source:</t>
    </r>
    <r>
      <rPr>
        <sz val="9"/>
        <color theme="1"/>
        <rFont val="Arial"/>
        <family val="2"/>
      </rPr>
      <t xml:space="preserve"> Eurostat (online data codes: migr_asyappctza and migr_asypenctzm)</t>
    </r>
  </si>
  <si>
    <r>
      <t>Source:</t>
    </r>
    <r>
      <rPr>
        <sz val="9"/>
        <color theme="1"/>
        <rFont val="Arial"/>
        <family val="2"/>
      </rPr>
      <t xml:space="preserve"> Eurostat (online data codes: migr_asydcfsta and migr_asydcfina)</t>
    </r>
  </si>
  <si>
    <t>Figure 7: Number of first residence permits issued to Ukrainians, EU, 2013–2021</t>
  </si>
  <si>
    <t>Figure 9: Population of Ukraine on 1 January, by sex and age, 2021</t>
  </si>
  <si>
    <t>https://ec.europa.eu/eurostat/databrowser/bookmark/e57f4b14-ff17-4e71-9150-94b0d0d836e5?lang=en</t>
  </si>
  <si>
    <t>https://ec.europa.eu/eurostat/databrowser/bookmark/ab542f2d-9c69-43fc-aed0-834bc5d155c2?lang=en</t>
  </si>
  <si>
    <t>Note: excluding Denmark, Malta and Slovakia. Including 2020 data for Finland.</t>
  </si>
  <si>
    <t>3.7 %
(55 000)</t>
  </si>
  <si>
    <t>13.4 %
(201 000)</t>
  </si>
  <si>
    <t>19.5 %
(292 000)</t>
  </si>
  <si>
    <t>11.4 %
(170 000)</t>
  </si>
  <si>
    <t>1.9 %
(29 000)</t>
  </si>
  <si>
    <t>0.2 %
(3 000)</t>
  </si>
  <si>
    <t>3.6 %
(53 000)</t>
  </si>
  <si>
    <t>10.7 %
(161 000)</t>
  </si>
  <si>
    <t>15.4 %
(231 000)</t>
  </si>
  <si>
    <t>13.2 %
(198 000)</t>
  </si>
  <si>
    <t>6.4 %
(96 000)</t>
  </si>
  <si>
    <t>0.6 %
(9 000)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</si>
</sst>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0.0"/>
    <numFmt numFmtId="168" formatCode="0.00000"/>
    <numFmt numFmtId="169" formatCode="0.000000"/>
    <numFmt numFmtId="170" formatCode="#,##0_i"/>
    <numFmt numFmtId="171" formatCode="#,##0.0_i"/>
    <numFmt numFmtId="172" formatCode="@_i"/>
  </numFmts>
  <fonts count="27" x14ac:knownFonts="1">
    <font>
      <sz val="11"/>
      <color theme="1"/>
      <name val="Calibri"/>
      <family val="2"/>
      <scheme val="minor"/>
    </font>
    <font>
      <sz val="9"/>
      <color theme="1"/>
      <name val="Arial"/>
      <family val="2"/>
    </font>
    <font>
      <sz val="11"/>
      <color theme="1"/>
      <name val="Calibri"/>
      <family val="2"/>
      <scheme val="minor"/>
    </font>
    <font>
      <sz val="9"/>
      <name val="Arial"/>
      <family val="2"/>
    </font>
    <font>
      <b/>
      <sz val="9"/>
      <name val="Arial"/>
      <family val="2"/>
    </font>
    <font>
      <sz val="9"/>
      <color theme="1"/>
      <name val="Arial"/>
      <family val="2"/>
    </font>
    <font>
      <b/>
      <sz val="9"/>
      <color theme="1"/>
      <name val="Arial"/>
      <family val="2"/>
    </font>
    <font>
      <b/>
      <sz val="9"/>
      <color rgb="FF595959"/>
      <name val="Arial"/>
      <family val="2"/>
    </font>
    <font>
      <b/>
      <sz val="12"/>
      <color theme="1"/>
      <name val="Arial"/>
      <family val="2"/>
    </font>
    <font>
      <sz val="12"/>
      <name val="Times New Roman"/>
      <family val="1"/>
    </font>
    <font>
      <i/>
      <sz val="9"/>
      <name val="Arial"/>
      <family val="2"/>
    </font>
    <font>
      <sz val="10"/>
      <color theme="1"/>
      <name val="Arial"/>
      <family val="2"/>
    </font>
    <font>
      <b/>
      <sz val="9"/>
      <color rgb="FF000000"/>
      <name val="Arial"/>
      <family val="2"/>
    </font>
    <font>
      <sz val="9"/>
      <color theme="0" tint="-0.499984740745262"/>
      <name val="Arial"/>
      <family val="2"/>
    </font>
    <font>
      <i/>
      <sz val="9"/>
      <color theme="1"/>
      <name val="Arial"/>
      <family val="2"/>
    </font>
    <font>
      <sz val="9"/>
      <color indexed="18"/>
      <name val="Arial"/>
      <family val="2"/>
    </font>
    <font>
      <b/>
      <sz val="9"/>
      <color indexed="8"/>
      <name val="Arial"/>
      <family val="2"/>
    </font>
    <font>
      <b/>
      <sz val="9"/>
      <color indexed="45"/>
      <name val="Arial"/>
      <family val="2"/>
    </font>
    <font>
      <b/>
      <sz val="9"/>
      <color indexed="63"/>
      <name val="Arial"/>
      <family val="2"/>
    </font>
    <font>
      <sz val="9"/>
      <color indexed="10"/>
      <name val="Arial"/>
      <family val="2"/>
    </font>
    <font>
      <sz val="9"/>
      <color indexed="62"/>
      <name val="Arial"/>
      <family val="2"/>
    </font>
    <font>
      <sz val="9"/>
      <color indexed="63"/>
      <name val="Arial"/>
      <family val="2"/>
    </font>
    <font>
      <sz val="9"/>
      <color indexed="8"/>
      <name val="Arial"/>
      <family val="2"/>
    </font>
    <font>
      <b/>
      <sz val="18"/>
      <color theme="1"/>
      <name val="Arial"/>
      <family val="2"/>
    </font>
    <font>
      <sz val="16"/>
      <color theme="1"/>
      <name val="Arial"/>
      <family val="2"/>
    </font>
    <font>
      <sz val="9"/>
      <color rgb="FFFF0000"/>
      <name val="Arial"/>
      <family val="2"/>
    </font>
    <font>
      <b/>
      <sz val="12"/>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8">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hair">
        <color rgb="FFC0C0C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bottom/>
      <diagonal/>
    </border>
    <border>
      <left style="hair">
        <color rgb="FFA6A6A6"/>
      </left>
      <right/>
      <top style="thin">
        <color rgb="FF000000"/>
      </top>
      <bottom style="thin">
        <color rgb="FF000000"/>
      </bottom>
      <diagonal/>
    </border>
    <border>
      <left style="hair">
        <color rgb="FFA6A6A6"/>
      </left>
      <right/>
      <top/>
      <bottom style="thin">
        <color rgb="FF00000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hair">
        <color rgb="FFC0C0C0"/>
      </top>
      <bottom/>
      <diagonal/>
    </border>
    <border>
      <left style="hair">
        <color rgb="FFA6A6A6"/>
      </left>
      <right/>
      <top style="hair">
        <color rgb="FFC0C0C0"/>
      </top>
      <bottom/>
      <diagonal/>
    </border>
    <border>
      <left/>
      <right/>
      <top/>
      <bottom style="hair">
        <color rgb="FFC0C0C0"/>
      </bottom>
      <diagonal/>
    </border>
    <border>
      <left style="hair">
        <color rgb="FFA6A6A6"/>
      </left>
      <right/>
      <top/>
      <bottom style="hair">
        <color rgb="FFC0C0C0"/>
      </bottom>
      <diagonal/>
    </border>
  </borders>
  <cellStyleXfs count="4">
    <xf numFmtId="0" fontId="0" fillId="0" borderId="0"/>
    <xf numFmtId="9" fontId="2" fillId="0" borderId="0" applyFont="0" applyFill="0" applyBorder="0" applyAlignment="0" applyProtection="0"/>
    <xf numFmtId="0" fontId="3" fillId="0" borderId="0" applyNumberFormat="0" applyFill="0" applyBorder="0" applyProtection="0">
      <alignment vertical="center"/>
    </xf>
    <xf numFmtId="0" fontId="9" fillId="0" borderId="0"/>
  </cellStyleXfs>
  <cellXfs count="147">
    <xf numFmtId="0" fontId="0" fillId="0" borderId="0" xfId="0"/>
    <xf numFmtId="0" fontId="4" fillId="0" borderId="0" xfId="2" applyFont="1">
      <alignment vertical="center"/>
    </xf>
    <xf numFmtId="0" fontId="4" fillId="0" borderId="0" xfId="2" applyFont="1" applyFill="1">
      <alignment vertical="center"/>
    </xf>
    <xf numFmtId="0" fontId="6" fillId="2" borderId="0" xfId="0" applyFont="1" applyFill="1" applyAlignment="1">
      <alignment horizontal="center" vertical="center" wrapText="1"/>
    </xf>
    <xf numFmtId="0" fontId="5" fillId="0" borderId="0" xfId="0" applyFont="1"/>
    <xf numFmtId="0" fontId="6" fillId="0" borderId="0" xfId="0" applyFont="1"/>
    <xf numFmtId="0" fontId="5" fillId="0" borderId="0" xfId="0" applyFont="1" applyAlignment="1">
      <alignment horizontal="left" vertical="center" wrapText="1"/>
    </xf>
    <xf numFmtId="1" fontId="5" fillId="0" borderId="0" xfId="0" applyNumberFormat="1" applyFont="1"/>
    <xf numFmtId="3" fontId="5" fillId="0" borderId="0" xfId="0" applyNumberFormat="1" applyFont="1"/>
    <xf numFmtId="164" fontId="5" fillId="0" borderId="0" xfId="0" applyNumberFormat="1" applyFont="1"/>
    <xf numFmtId="0" fontId="6" fillId="2" borderId="7" xfId="0" applyFont="1" applyFill="1" applyBorder="1" applyAlignment="1">
      <alignment horizontal="center" vertical="center" wrapText="1"/>
    </xf>
    <xf numFmtId="0" fontId="6" fillId="3" borderId="3" xfId="0" applyFont="1" applyFill="1" applyBorder="1" applyAlignment="1">
      <alignment horizontal="left"/>
    </xf>
    <xf numFmtId="0" fontId="5" fillId="0" borderId="0" xfId="0" applyFont="1" applyAlignment="1">
      <alignment wrapText="1"/>
    </xf>
    <xf numFmtId="0" fontId="5" fillId="0" borderId="0" xfId="0" applyFont="1" applyAlignment="1">
      <alignment horizontal="right" wrapText="1"/>
    </xf>
    <xf numFmtId="165" fontId="5" fillId="0" borderId="0" xfId="1" applyNumberFormat="1" applyFont="1"/>
    <xf numFmtId="0" fontId="5" fillId="0" borderId="0" xfId="0" applyFont="1" applyAlignment="1">
      <alignment vertical="center"/>
    </xf>
    <xf numFmtId="0" fontId="7" fillId="0" borderId="0" xfId="0" applyFont="1" applyAlignment="1">
      <alignment horizontal="left" vertical="center" readingOrder="1"/>
    </xf>
    <xf numFmtId="0" fontId="5" fillId="0" borderId="0" xfId="0" applyFont="1" applyAlignment="1">
      <alignment horizontal="right"/>
    </xf>
    <xf numFmtId="1" fontId="10" fillId="0" borderId="0" xfId="3" applyNumberFormat="1" applyFont="1" applyAlignment="1">
      <alignment horizontal="left"/>
    </xf>
    <xf numFmtId="3" fontId="5" fillId="0" borderId="0" xfId="0" applyNumberFormat="1" applyFont="1" applyAlignment="1">
      <alignment horizontal="right"/>
    </xf>
    <xf numFmtId="0" fontId="5" fillId="0" borderId="0" xfId="0" applyFont="1" applyAlignment="1">
      <alignment horizontal="left"/>
    </xf>
    <xf numFmtId="0" fontId="6" fillId="3" borderId="1" xfId="0" applyFont="1" applyFill="1" applyBorder="1" applyAlignment="1">
      <alignment horizontal="left"/>
    </xf>
    <xf numFmtId="0" fontId="6" fillId="0" borderId="4" xfId="0" applyFont="1" applyBorder="1" applyAlignment="1">
      <alignment horizontal="left"/>
    </xf>
    <xf numFmtId="0" fontId="6" fillId="0" borderId="10" xfId="0" applyFont="1" applyBorder="1" applyAlignment="1">
      <alignment horizontal="left"/>
    </xf>
    <xf numFmtId="0" fontId="6" fillId="0" borderId="12" xfId="0" applyFont="1" applyBorder="1" applyAlignment="1">
      <alignment horizontal="left"/>
    </xf>
    <xf numFmtId="0" fontId="6" fillId="0" borderId="14" xfId="0" applyFont="1" applyBorder="1" applyAlignment="1">
      <alignment horizontal="left"/>
    </xf>
    <xf numFmtId="0" fontId="8" fillId="0" borderId="0" xfId="0" applyFont="1" applyAlignment="1">
      <alignment horizontal="left"/>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16" xfId="0" applyFont="1" applyBorder="1" applyAlignment="1">
      <alignment horizontal="left"/>
    </xf>
    <xf numFmtId="0" fontId="12" fillId="0" borderId="0" xfId="0" applyFont="1" applyAlignment="1">
      <alignment horizontal="left" vertical="center" readingOrder="1"/>
    </xf>
    <xf numFmtId="0" fontId="6" fillId="0" borderId="0" xfId="0" applyFont="1" applyAlignment="1">
      <alignment horizontal="left" vertical="top" wrapText="1"/>
    </xf>
    <xf numFmtId="9" fontId="5" fillId="0" borderId="0" xfId="1" applyFont="1"/>
    <xf numFmtId="0" fontId="13" fillId="0" borderId="0" xfId="0" applyFont="1"/>
    <xf numFmtId="3" fontId="13" fillId="0" borderId="0" xfId="0" applyNumberFormat="1" applyFont="1"/>
    <xf numFmtId="0" fontId="3"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left"/>
    </xf>
    <xf numFmtId="164" fontId="3" fillId="0" borderId="0" xfId="1" applyNumberFormat="1" applyFont="1" applyAlignment="1"/>
    <xf numFmtId="164" fontId="3" fillId="0" borderId="0" xfId="0" applyNumberFormat="1" applyFont="1"/>
    <xf numFmtId="3" fontId="5" fillId="0" borderId="0" xfId="1" applyNumberFormat="1" applyFont="1"/>
    <xf numFmtId="0" fontId="6" fillId="3" borderId="0" xfId="0" applyFont="1" applyFill="1" applyAlignment="1">
      <alignment horizontal="left"/>
    </xf>
    <xf numFmtId="0" fontId="6" fillId="0" borderId="0" xfId="0" applyFont="1" applyAlignment="1">
      <alignment horizontal="left" vertical="top"/>
    </xf>
    <xf numFmtId="0" fontId="11" fillId="0" borderId="0" xfId="0" applyFont="1" applyAlignment="1">
      <alignment horizontal="left"/>
    </xf>
    <xf numFmtId="167" fontId="5" fillId="0" borderId="0" xfId="1" applyNumberFormat="1" applyFont="1"/>
    <xf numFmtId="0" fontId="3" fillId="0" borderId="0" xfId="2" applyFill="1" applyBorder="1">
      <alignment vertical="center"/>
    </xf>
    <xf numFmtId="0" fontId="3" fillId="0" borderId="0" xfId="2" applyBorder="1">
      <alignment vertical="center"/>
    </xf>
    <xf numFmtId="0" fontId="15" fillId="0" borderId="0" xfId="2" applyFont="1" applyFill="1" applyBorder="1">
      <alignment vertical="center"/>
    </xf>
    <xf numFmtId="0" fontId="4" fillId="0" borderId="0" xfId="2" applyFont="1" applyFill="1" applyBorder="1">
      <alignment vertical="center"/>
    </xf>
    <xf numFmtId="0" fontId="16" fillId="0" borderId="0" xfId="2" applyFont="1">
      <alignment vertical="center"/>
    </xf>
    <xf numFmtId="0" fontId="17" fillId="0" borderId="0" xfId="2" applyFont="1">
      <alignment vertical="center"/>
    </xf>
    <xf numFmtId="0" fontId="18" fillId="0" borderId="0" xfId="2" applyFont="1" applyBorder="1" applyAlignment="1">
      <alignment horizontal="left"/>
    </xf>
    <xf numFmtId="0" fontId="4" fillId="0" borderId="0" xfId="2" applyFont="1" applyBorder="1" applyAlignment="1">
      <alignment horizontal="left"/>
    </xf>
    <xf numFmtId="0" fontId="4" fillId="0" borderId="0" xfId="2" applyFont="1" applyFill="1" applyBorder="1" applyAlignment="1">
      <alignment horizontal="left"/>
    </xf>
    <xf numFmtId="0" fontId="4" fillId="0" borderId="0" xfId="2" applyFont="1" applyBorder="1" applyAlignment="1">
      <alignment horizontal="left" vertical="center"/>
    </xf>
    <xf numFmtId="0" fontId="3" fillId="0" borderId="0" xfId="2" applyBorder="1" applyAlignment="1">
      <alignment horizontal="left" vertical="center"/>
    </xf>
    <xf numFmtId="0" fontId="3" fillId="0" borderId="0" xfId="2" applyBorder="1" applyAlignment="1">
      <alignment horizontal="left"/>
    </xf>
    <xf numFmtId="0" fontId="19" fillId="0" borderId="0" xfId="2" applyFont="1" applyBorder="1">
      <alignment vertical="center"/>
    </xf>
    <xf numFmtId="164" fontId="3" fillId="0" borderId="0" xfId="2" applyNumberFormat="1" applyBorder="1">
      <alignment vertical="center"/>
    </xf>
    <xf numFmtId="1" fontId="3" fillId="0" borderId="0" xfId="2" applyNumberFormat="1" applyBorder="1" applyAlignment="1">
      <alignment horizontal="left"/>
    </xf>
    <xf numFmtId="164" fontId="3" fillId="0" borderId="0" xfId="2" applyNumberFormat="1" applyAlignment="1"/>
    <xf numFmtId="164" fontId="20" fillId="0" borderId="0" xfId="2" applyNumberFormat="1" applyFont="1" applyFill="1" applyBorder="1">
      <alignment vertical="center"/>
    </xf>
    <xf numFmtId="0" fontId="3" fillId="0" borderId="0" xfId="2" applyAlignment="1"/>
    <xf numFmtId="0" fontId="21" fillId="0" borderId="0" xfId="2" applyFont="1" applyBorder="1">
      <alignment vertical="center"/>
    </xf>
    <xf numFmtId="1" fontId="3" fillId="0" borderId="0" xfId="2" applyNumberFormat="1" applyBorder="1">
      <alignment vertical="center"/>
    </xf>
    <xf numFmtId="1" fontId="15" fillId="0" borderId="0" xfId="2" applyNumberFormat="1" applyFont="1" applyBorder="1">
      <alignment vertical="center"/>
    </xf>
    <xf numFmtId="1" fontId="0" fillId="0" borderId="0" xfId="3" applyNumberFormat="1" applyFont="1" applyAlignment="1">
      <alignment horizontal="left"/>
    </xf>
    <xf numFmtId="1" fontId="3" fillId="0" borderId="0" xfId="2" applyNumberFormat="1" applyFill="1" applyBorder="1">
      <alignment vertical="center"/>
    </xf>
    <xf numFmtId="166" fontId="3" fillId="0" borderId="0" xfId="2" applyNumberFormat="1" applyFill="1" applyBorder="1">
      <alignment vertical="center"/>
    </xf>
    <xf numFmtId="0" fontId="3" fillId="0" borderId="0" xfId="2" applyFill="1" applyBorder="1" applyAlignment="1">
      <alignment horizontal="left"/>
    </xf>
    <xf numFmtId="164" fontId="3" fillId="0" borderId="0" xfId="2" applyNumberFormat="1" applyFill="1" applyBorder="1">
      <alignment vertical="center"/>
    </xf>
    <xf numFmtId="0" fontId="3" fillId="0" borderId="0" xfId="2" applyNumberFormat="1" applyBorder="1">
      <alignment vertical="center"/>
    </xf>
    <xf numFmtId="0" fontId="22" fillId="0" borderId="0" xfId="2" applyFont="1" applyBorder="1">
      <alignment vertical="center"/>
    </xf>
    <xf numFmtId="164" fontId="22" fillId="0" borderId="0" xfId="2" applyNumberFormat="1" applyFont="1" applyBorder="1">
      <alignment vertical="center"/>
    </xf>
    <xf numFmtId="0" fontId="13" fillId="4" borderId="0" xfId="0" applyFont="1" applyFill="1"/>
    <xf numFmtId="3" fontId="13" fillId="4" borderId="0" xfId="0" applyNumberFormat="1" applyFont="1" applyFill="1"/>
    <xf numFmtId="3" fontId="5" fillId="4" borderId="0" xfId="0" applyNumberFormat="1" applyFont="1" applyFill="1"/>
    <xf numFmtId="0" fontId="5" fillId="5" borderId="0" xfId="0" applyFont="1" applyFill="1"/>
    <xf numFmtId="3" fontId="5" fillId="6" borderId="0" xfId="0" applyNumberFormat="1" applyFont="1" applyFill="1" applyAlignment="1">
      <alignment wrapText="1"/>
    </xf>
    <xf numFmtId="0" fontId="13" fillId="4" borderId="0" xfId="0" applyFont="1" applyFill="1" applyAlignment="1">
      <alignment horizontal="right"/>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4" fillId="0" borderId="0" xfId="0" applyFont="1" applyAlignment="1">
      <alignment horizontal="left"/>
    </xf>
    <xf numFmtId="168" fontId="5" fillId="0" borderId="0" xfId="0" applyNumberFormat="1" applyFont="1"/>
    <xf numFmtId="169" fontId="5" fillId="0" borderId="0" xfId="0" applyNumberFormat="1" applyFont="1"/>
    <xf numFmtId="170" fontId="5" fillId="3" borderId="5" xfId="0" applyNumberFormat="1" applyFont="1" applyFill="1" applyBorder="1" applyAlignment="1">
      <alignment horizontal="right"/>
    </xf>
    <xf numFmtId="171" fontId="5" fillId="3" borderId="1" xfId="1" applyNumberFormat="1" applyFont="1" applyFill="1" applyBorder="1" applyAlignment="1">
      <alignment horizontal="right"/>
    </xf>
    <xf numFmtId="170" fontId="5" fillId="0" borderId="6" xfId="0" applyNumberFormat="1" applyFont="1" applyBorder="1" applyAlignment="1">
      <alignment horizontal="right"/>
    </xf>
    <xf numFmtId="171" fontId="5" fillId="0" borderId="4" xfId="1" applyNumberFormat="1" applyFont="1" applyBorder="1" applyAlignment="1">
      <alignment horizontal="right"/>
    </xf>
    <xf numFmtId="170" fontId="5" fillId="0" borderId="11" xfId="0" applyNumberFormat="1" applyFont="1" applyBorder="1" applyAlignment="1">
      <alignment horizontal="right"/>
    </xf>
    <xf numFmtId="171" fontId="5" fillId="0" borderId="10" xfId="1" applyNumberFormat="1" applyFont="1" applyBorder="1" applyAlignment="1">
      <alignment horizontal="right"/>
    </xf>
    <xf numFmtId="170" fontId="5" fillId="0" borderId="13" xfId="0" applyNumberFormat="1" applyFont="1" applyBorder="1" applyAlignment="1">
      <alignment horizontal="right"/>
    </xf>
    <xf numFmtId="171" fontId="5" fillId="0" borderId="12" xfId="1" applyNumberFormat="1" applyFont="1" applyBorder="1" applyAlignment="1">
      <alignment horizontal="right"/>
    </xf>
    <xf numFmtId="172" fontId="5" fillId="0" borderId="10" xfId="1" quotePrefix="1" applyNumberFormat="1" applyFont="1" applyBorder="1" applyAlignment="1">
      <alignment horizontal="right"/>
    </xf>
    <xf numFmtId="170" fontId="5" fillId="0" borderId="15" xfId="0" applyNumberFormat="1" applyFont="1" applyBorder="1" applyAlignment="1">
      <alignment horizontal="right"/>
    </xf>
    <xf numFmtId="171" fontId="5" fillId="0" borderId="14" xfId="1" applyNumberFormat="1" applyFont="1" applyBorder="1" applyAlignment="1">
      <alignment horizontal="right"/>
    </xf>
    <xf numFmtId="170" fontId="5" fillId="3" borderId="1" xfId="0" applyNumberFormat="1" applyFont="1" applyFill="1" applyBorder="1" applyAlignment="1">
      <alignment horizontal="right"/>
    </xf>
    <xf numFmtId="170" fontId="5" fillId="0" borderId="4" xfId="0" applyNumberFormat="1" applyFont="1" applyBorder="1" applyAlignment="1">
      <alignment horizontal="right"/>
    </xf>
    <xf numFmtId="170" fontId="5" fillId="0" borderId="10" xfId="0" applyNumberFormat="1" applyFont="1" applyBorder="1" applyAlignment="1">
      <alignment horizontal="right"/>
    </xf>
    <xf numFmtId="170" fontId="5" fillId="0" borderId="14" xfId="0" applyNumberFormat="1" applyFont="1" applyBorder="1" applyAlignment="1">
      <alignment horizontal="right"/>
    </xf>
    <xf numFmtId="170" fontId="5" fillId="0" borderId="12" xfId="0" applyNumberFormat="1" applyFont="1" applyBorder="1" applyAlignment="1">
      <alignment horizontal="right"/>
    </xf>
    <xf numFmtId="171" fontId="5" fillId="3" borderId="5" xfId="1" applyNumberFormat="1" applyFont="1" applyFill="1" applyBorder="1" applyAlignment="1">
      <alignment horizontal="right"/>
    </xf>
    <xf numFmtId="171" fontId="5" fillId="0" borderId="6" xfId="1" applyNumberFormat="1" applyFont="1" applyBorder="1" applyAlignment="1">
      <alignment horizontal="right"/>
    </xf>
    <xf numFmtId="171" fontId="5" fillId="0" borderId="11" xfId="1" applyNumberFormat="1" applyFont="1" applyBorder="1" applyAlignment="1">
      <alignment horizontal="right"/>
    </xf>
    <xf numFmtId="171" fontId="5" fillId="0" borderId="13" xfId="1" applyNumberFormat="1" applyFont="1" applyBorder="1" applyAlignment="1">
      <alignment horizontal="right"/>
    </xf>
    <xf numFmtId="170" fontId="5" fillId="0" borderId="0" xfId="0" applyNumberFormat="1" applyFont="1"/>
    <xf numFmtId="0" fontId="1" fillId="0" borderId="0" xfId="0" applyFont="1"/>
    <xf numFmtId="0" fontId="1" fillId="0" borderId="0" xfId="0" applyFont="1" applyAlignment="1">
      <alignment horizontal="left"/>
    </xf>
    <xf numFmtId="0" fontId="14" fillId="0" borderId="0" xfId="0" applyFont="1"/>
    <xf numFmtId="170" fontId="5" fillId="3" borderId="8" xfId="0" applyNumberFormat="1" applyFont="1" applyFill="1" applyBorder="1" applyAlignment="1">
      <alignment horizontal="right"/>
    </xf>
    <xf numFmtId="170" fontId="5" fillId="3" borderId="3" xfId="0" applyNumberFormat="1" applyFont="1" applyFill="1" applyBorder="1" applyAlignment="1">
      <alignment horizontal="right"/>
    </xf>
    <xf numFmtId="171" fontId="5" fillId="3" borderId="3" xfId="0" applyNumberFormat="1" applyFont="1" applyFill="1" applyBorder="1" applyAlignment="1">
      <alignment horizontal="right"/>
    </xf>
    <xf numFmtId="170" fontId="5" fillId="0" borderId="17" xfId="0" applyNumberFormat="1" applyFont="1" applyBorder="1" applyAlignment="1">
      <alignment horizontal="right"/>
    </xf>
    <xf numFmtId="170" fontId="5" fillId="0" borderId="16" xfId="0" applyNumberFormat="1" applyFont="1" applyBorder="1" applyAlignment="1">
      <alignment horizontal="right"/>
    </xf>
    <xf numFmtId="171" fontId="5" fillId="0" borderId="16" xfId="0" applyNumberFormat="1" applyFont="1" applyBorder="1" applyAlignment="1">
      <alignment horizontal="right"/>
    </xf>
    <xf numFmtId="171" fontId="5" fillId="0" borderId="10" xfId="0" applyNumberFormat="1" applyFont="1" applyBorder="1" applyAlignment="1">
      <alignment horizontal="right"/>
    </xf>
    <xf numFmtId="171" fontId="5" fillId="0" borderId="14" xfId="0" applyNumberFormat="1" applyFont="1" applyBorder="1" applyAlignment="1">
      <alignment horizontal="right"/>
    </xf>
    <xf numFmtId="171" fontId="5" fillId="0" borderId="4" xfId="0" applyNumberFormat="1" applyFont="1" applyBorder="1" applyAlignment="1">
      <alignment horizontal="right"/>
    </xf>
    <xf numFmtId="171" fontId="5" fillId="0" borderId="12" xfId="0" applyNumberFormat="1" applyFont="1" applyBorder="1" applyAlignment="1">
      <alignment horizontal="right"/>
    </xf>
    <xf numFmtId="0" fontId="11" fillId="0" borderId="0" xfId="0" quotePrefix="1" applyFont="1" applyAlignment="1">
      <alignment horizontal="left"/>
    </xf>
    <xf numFmtId="170" fontId="5" fillId="3" borderId="7" xfId="0" applyNumberFormat="1" applyFont="1" applyFill="1" applyBorder="1" applyAlignment="1">
      <alignment horizontal="right"/>
    </xf>
    <xf numFmtId="171" fontId="5" fillId="3" borderId="7" xfId="1" applyNumberFormat="1" applyFont="1" applyFill="1" applyBorder="1" applyAlignment="1">
      <alignment horizontal="right"/>
    </xf>
    <xf numFmtId="171" fontId="5" fillId="3" borderId="0" xfId="1" applyNumberFormat="1" applyFont="1" applyFill="1" applyBorder="1" applyAlignment="1">
      <alignment horizontal="right"/>
    </xf>
    <xf numFmtId="171" fontId="5" fillId="0" borderId="15" xfId="1" applyNumberFormat="1" applyFont="1" applyBorder="1" applyAlignment="1">
      <alignment horizontal="right"/>
    </xf>
    <xf numFmtId="0" fontId="14" fillId="0" borderId="0" xfId="0" applyFont="1" applyAlignment="1">
      <alignment horizontal="left"/>
    </xf>
    <xf numFmtId="0" fontId="25" fillId="0" borderId="0" xfId="0" applyFont="1"/>
    <xf numFmtId="0" fontId="26" fillId="0" borderId="0" xfId="0" applyFont="1" applyAlignment="1">
      <alignment horizontal="left"/>
    </xf>
    <xf numFmtId="3" fontId="1" fillId="6" borderId="0" xfId="0" applyNumberFormat="1" applyFont="1" applyFill="1" applyAlignment="1">
      <alignment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4" fillId="0" borderId="0" xfId="0" applyFont="1" applyAlignment="1">
      <alignment horizontal="left" vertical="top" wrapText="1" readingOrder="1"/>
    </xf>
    <xf numFmtId="0" fontId="6" fillId="2" borderId="1" xfId="0" applyFont="1" applyFill="1" applyBorder="1" applyAlignment="1">
      <alignment horizontal="center" vertical="center" wrapText="1"/>
    </xf>
    <xf numFmtId="0" fontId="4" fillId="0" borderId="0" xfId="0" applyFont="1" applyAlignment="1">
      <alignment horizont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3" fillId="0" borderId="0" xfId="0" applyFont="1" applyAlignment="1">
      <alignment horizontal="left" wrapText="1"/>
    </xf>
  </cellXfs>
  <cellStyles count="4">
    <cellStyle name="Normal" xfId="0" builtinId="0"/>
    <cellStyle name="Normal 15" xfId="2" xr:uid="{00000000-0005-0000-0000-000001000000}"/>
    <cellStyle name="Normal_Book1" xfId="3" xr:uid="{00000000-0005-0000-0000-000002000000}"/>
    <cellStyle name="Percent" xfId="1" builtinId="5"/>
  </cellStyles>
  <dxfs count="0"/>
  <tableStyles count="1" defaultTableStyle="TableStyleMedium2" defaultPivotStyle="PivotStyleLight16">
    <tableStyle name="Invisible" pivot="0" table="0" count="0" xr9:uid="{B68DC79A-CE01-42E7-BA61-EC57EAD749AE}"/>
  </tableStyles>
  <colors>
    <mruColors>
      <color rgb="FFFAA5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Ukrainians holding a valid residence permit in the EU at the end of the year, 2013–2021</a:t>
            </a:r>
          </a:p>
          <a:p>
            <a:pPr algn="l">
              <a:defRPr sz="1800" b="1"/>
            </a:pPr>
            <a:r>
              <a:rPr lang="en-US" sz="1600" b="0"/>
              <a:t>(1 000)</a:t>
            </a:r>
          </a:p>
        </c:rich>
      </c:tx>
      <c:layout>
        <c:manualLayout>
          <c:xMode val="edge"/>
          <c:yMode val="edge"/>
          <c:x val="5.3329973964894601E-3"/>
          <c:y val="6.076920194361517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0355043251868648E-2"/>
          <c:y val="0.15116206447092492"/>
          <c:w val="0.71432487192407823"/>
          <c:h val="0.63092401315225688"/>
        </c:manualLayout>
      </c:layout>
      <c:lineChart>
        <c:grouping val="standard"/>
        <c:varyColors val="0"/>
        <c:ser>
          <c:idx val="0"/>
          <c:order val="0"/>
          <c:tx>
            <c:strRef>
              <c:f>'Figure 1'!$C$11</c:f>
              <c:strCache>
                <c:ptCount val="1"/>
                <c:pt idx="0">
                  <c:v>Total valid residence permits</c:v>
                </c:pt>
              </c:strCache>
            </c:strRef>
          </c:tx>
          <c:spPr>
            <a:ln w="28575" cap="rnd" cmpd="sng" algn="ctr">
              <a:solidFill>
                <a:schemeClr val="accent2"/>
              </a:solidFill>
              <a:prstDash val="solid"/>
              <a:round/>
              <a:headEnd type="none" w="med" len="med"/>
              <a:tailEnd type="none" w="med" len="med"/>
            </a:ln>
            <a:effectLst/>
          </c:spPr>
          <c:marker>
            <c:symbol val="none"/>
          </c:marker>
          <c:cat>
            <c:strRef>
              <c:f>'Figure 1'!$D$10:$L$10</c:f>
              <c:strCache>
                <c:ptCount val="9"/>
                <c:pt idx="0">
                  <c:v>2013</c:v>
                </c:pt>
                <c:pt idx="1">
                  <c:v>2014</c:v>
                </c:pt>
                <c:pt idx="2">
                  <c:v>2015</c:v>
                </c:pt>
                <c:pt idx="3">
                  <c:v>2016</c:v>
                </c:pt>
                <c:pt idx="4">
                  <c:v>2017</c:v>
                </c:pt>
                <c:pt idx="5">
                  <c:v>2018</c:v>
                </c:pt>
                <c:pt idx="6">
                  <c:v>2019</c:v>
                </c:pt>
                <c:pt idx="7">
                  <c:v>2020</c:v>
                </c:pt>
                <c:pt idx="8">
                  <c:v>2021 (¹)</c:v>
                </c:pt>
              </c:strCache>
            </c:strRef>
          </c:cat>
          <c:val>
            <c:numRef>
              <c:f>'Figure 1'!$D$11:$L$11</c:f>
              <c:numCache>
                <c:formatCode>#,##0</c:formatCode>
                <c:ptCount val="9"/>
                <c:pt idx="0">
                  <c:v>845.14</c:v>
                </c:pt>
                <c:pt idx="1">
                  <c:v>885.25</c:v>
                </c:pt>
                <c:pt idx="2">
                  <c:v>1030.1969999999999</c:v>
                </c:pt>
                <c:pt idx="3">
                  <c:v>1116.0349999999999</c:v>
                </c:pt>
                <c:pt idx="4">
                  <c:v>1182.3489999999999</c:v>
                </c:pt>
                <c:pt idx="5">
                  <c:v>1198.0039999999999</c:v>
                </c:pt>
                <c:pt idx="6">
                  <c:v>1300.538</c:v>
                </c:pt>
                <c:pt idx="7">
                  <c:v>1350.4939999999999</c:v>
                </c:pt>
                <c:pt idx="8">
                  <c:v>1569.3879999999999</c:v>
                </c:pt>
              </c:numCache>
            </c:numRef>
          </c:val>
          <c:smooth val="0"/>
          <c:extLst>
            <c:ext xmlns:c16="http://schemas.microsoft.com/office/drawing/2014/chart" uri="{C3380CC4-5D6E-409C-BE32-E72D297353CC}">
              <c16:uniqueId val="{00000000-AFEF-42B5-855E-7A97485FD2BC}"/>
            </c:ext>
          </c:extLst>
        </c:ser>
        <c:ser>
          <c:idx val="1"/>
          <c:order val="1"/>
          <c:tx>
            <c:strRef>
              <c:f>'Figure 1'!$C$12</c:f>
              <c:strCache>
                <c:ptCount val="1"/>
                <c:pt idx="0">
                  <c:v>Valid residence permits with a duration of at least 12 months  </c:v>
                </c:pt>
              </c:strCache>
            </c:strRef>
          </c:tx>
          <c:spPr>
            <a:ln w="28575" cap="rnd" cmpd="sng" algn="ctr">
              <a:solidFill>
                <a:schemeClr val="accent1"/>
              </a:solidFill>
              <a:prstDash val="solid"/>
              <a:round/>
              <a:headEnd type="none" w="med" len="med"/>
              <a:tailEnd type="none" w="med" len="med"/>
            </a:ln>
            <a:effectLst/>
          </c:spPr>
          <c:marker>
            <c:symbol val="none"/>
          </c:marker>
          <c:cat>
            <c:strRef>
              <c:f>'Figure 1'!$D$10:$L$10</c:f>
              <c:strCache>
                <c:ptCount val="9"/>
                <c:pt idx="0">
                  <c:v>2013</c:v>
                </c:pt>
                <c:pt idx="1">
                  <c:v>2014</c:v>
                </c:pt>
                <c:pt idx="2">
                  <c:v>2015</c:v>
                </c:pt>
                <c:pt idx="3">
                  <c:v>2016</c:v>
                </c:pt>
                <c:pt idx="4">
                  <c:v>2017</c:v>
                </c:pt>
                <c:pt idx="5">
                  <c:v>2018</c:v>
                </c:pt>
                <c:pt idx="6">
                  <c:v>2019</c:v>
                </c:pt>
                <c:pt idx="7">
                  <c:v>2020</c:v>
                </c:pt>
                <c:pt idx="8">
                  <c:v>2021 (¹)</c:v>
                </c:pt>
              </c:strCache>
            </c:strRef>
          </c:cat>
          <c:val>
            <c:numRef>
              <c:f>'Figure 1'!$D$12:$L$12</c:f>
              <c:numCache>
                <c:formatCode>#,##0</c:formatCode>
                <c:ptCount val="9"/>
                <c:pt idx="0">
                  <c:v>664.255</c:v>
                </c:pt>
                <c:pt idx="1">
                  <c:v>521.20000000000005</c:v>
                </c:pt>
                <c:pt idx="2">
                  <c:v>722.75299999999993</c:v>
                </c:pt>
                <c:pt idx="3">
                  <c:v>779.74900000000002</c:v>
                </c:pt>
                <c:pt idx="4">
                  <c:v>860.47199999999998</c:v>
                </c:pt>
                <c:pt idx="5">
                  <c:v>930.25600000000009</c:v>
                </c:pt>
                <c:pt idx="6">
                  <c:v>997.53300000000002</c:v>
                </c:pt>
                <c:pt idx="7">
                  <c:v>1042.971</c:v>
                </c:pt>
                <c:pt idx="8">
                  <c:v>1176.029</c:v>
                </c:pt>
              </c:numCache>
            </c:numRef>
          </c:val>
          <c:smooth val="0"/>
          <c:extLst>
            <c:ext xmlns:c16="http://schemas.microsoft.com/office/drawing/2014/chart" uri="{C3380CC4-5D6E-409C-BE32-E72D297353CC}">
              <c16:uniqueId val="{00000001-AFEF-42B5-855E-7A97485FD2BC}"/>
            </c:ext>
          </c:extLst>
        </c:ser>
        <c:dLbls>
          <c:showLegendKey val="0"/>
          <c:showVal val="0"/>
          <c:showCatName val="0"/>
          <c:showSerName val="0"/>
          <c:showPercent val="0"/>
          <c:showBubbleSize val="0"/>
        </c:dLbls>
        <c:smooth val="0"/>
        <c:axId val="283096400"/>
        <c:axId val="283093448"/>
      </c:lineChart>
      <c:catAx>
        <c:axId val="28309640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83093448"/>
        <c:crosses val="autoZero"/>
        <c:auto val="1"/>
        <c:lblAlgn val="ctr"/>
        <c:lblOffset val="100"/>
        <c:tickMarkSkip val="1"/>
        <c:noMultiLvlLbl val="0"/>
      </c:catAx>
      <c:valAx>
        <c:axId val="283093448"/>
        <c:scaling>
          <c:orientation val="minMax"/>
          <c:max val="16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83096400"/>
        <c:crosses val="autoZero"/>
        <c:crossBetween val="between"/>
      </c:valAx>
      <c:spPr>
        <a:noFill/>
        <a:ln>
          <a:noFill/>
        </a:ln>
        <a:effectLst/>
      </c:spPr>
    </c:plotArea>
    <c:legend>
      <c:legendPos val="b"/>
      <c:layout>
        <c:manualLayout>
          <c:xMode val="edge"/>
          <c:yMode val="edge"/>
          <c:x val="0.78200921726715389"/>
          <c:y val="0.61437853436403311"/>
          <c:w val="0.21652189888300996"/>
          <c:h val="0.175591315606235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effectLst/>
                <a:latin typeface="Arial"/>
                <a:ea typeface="Arial"/>
                <a:cs typeface="Arial"/>
              </a:defRPr>
            </a:pPr>
            <a:r>
              <a:rPr lang="en-US"/>
              <a:t>EU Member States' shares in the total number of Ukrainians holding a valid residence permit in the EU at the end of the year, 2021</a:t>
            </a:r>
          </a:p>
          <a:p>
            <a:pPr algn="l">
              <a:defRPr sz="1800" b="1">
                <a:effectLst/>
              </a:defRPr>
            </a:pPr>
            <a:r>
              <a:rPr lang="en-US" sz="1600" b="0"/>
              <a:t>(%)</a:t>
            </a:r>
          </a:p>
        </c:rich>
      </c:tx>
      <c:layout>
        <c:manualLayout>
          <c:xMode val="edge"/>
          <c:yMode val="edge"/>
          <c:x val="5.3329973964894601E-3"/>
          <c:y val="4.791458499997939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effectLst/>
              <a:latin typeface="Arial"/>
              <a:ea typeface="Arial"/>
              <a:cs typeface="Arial"/>
            </a:defRPr>
          </a:pPr>
          <a:endParaRPr lang="en-US"/>
        </a:p>
      </c:txPr>
    </c:title>
    <c:autoTitleDeleted val="0"/>
    <c:plotArea>
      <c:layout>
        <c:manualLayout>
          <c:layoutTarget val="inner"/>
          <c:xMode val="edge"/>
          <c:yMode val="edge"/>
          <c:x val="3.8900856638951882E-2"/>
          <c:y val="0.11748670298167779"/>
          <c:w val="0.9464324556983289"/>
          <c:h val="0.53579174180458466"/>
        </c:manualLayout>
      </c:layout>
      <c:barChart>
        <c:barDir val="col"/>
        <c:grouping val="clustered"/>
        <c:varyColors val="0"/>
        <c:ser>
          <c:idx val="0"/>
          <c:order val="0"/>
          <c:tx>
            <c:strRef>
              <c:f>'Figure 2'!$D$10</c:f>
              <c:strCache>
                <c:ptCount val="1"/>
                <c:pt idx="0">
                  <c:v>All durations</c:v>
                </c:pt>
              </c:strCache>
            </c:strRef>
          </c:tx>
          <c:spPr>
            <a:solidFill>
              <a:srgbClr val="FAA519">
                <a:lumMod val="100000"/>
              </a:srgbClr>
            </a:solidFill>
            <a:ln>
              <a:noFill/>
            </a:ln>
            <a:effectLst/>
          </c:spPr>
          <c:invertIfNegative val="0"/>
          <c:cat>
            <c:strRef>
              <c:f>'Figure 2'!$C$11:$C$37</c:f>
              <c:strCache>
                <c:ptCount val="27"/>
                <c:pt idx="0">
                  <c:v>Poland</c:v>
                </c:pt>
                <c:pt idx="1">
                  <c:v>Italy</c:v>
                </c:pt>
                <c:pt idx="2">
                  <c:v>Czechia</c:v>
                </c:pt>
                <c:pt idx="3">
                  <c:v>Spain</c:v>
                </c:pt>
                <c:pt idx="4">
                  <c:v>Germany</c:v>
                </c:pt>
                <c:pt idx="5">
                  <c:v>Hungary</c:v>
                </c:pt>
                <c:pt idx="6">
                  <c:v>Slovakia</c:v>
                </c:pt>
                <c:pt idx="7">
                  <c:v>Lithuania</c:v>
                </c:pt>
                <c:pt idx="8">
                  <c:v>Portugal</c:v>
                </c:pt>
                <c:pt idx="9">
                  <c:v>Greece</c:v>
                </c:pt>
                <c:pt idx="10">
                  <c:v>France (¹)</c:v>
                </c:pt>
                <c:pt idx="11">
                  <c:v>Estonia</c:v>
                </c:pt>
                <c:pt idx="12">
                  <c:v>Denmark (²)(³)</c:v>
                </c:pt>
                <c:pt idx="13">
                  <c:v>Austria</c:v>
                </c:pt>
                <c:pt idx="14">
                  <c:v>Bulgaria</c:v>
                </c:pt>
                <c:pt idx="15">
                  <c:v>Latvia</c:v>
                </c:pt>
                <c:pt idx="16">
                  <c:v>Netherlands</c:v>
                </c:pt>
                <c:pt idx="17">
                  <c:v>Finland (³)</c:v>
                </c:pt>
                <c:pt idx="18">
                  <c:v>Sweden</c:v>
                </c:pt>
                <c:pt idx="19">
                  <c:v>Belgium</c:v>
                </c:pt>
                <c:pt idx="20">
                  <c:v>Cyprus</c:v>
                </c:pt>
                <c:pt idx="21">
                  <c:v>Slovenia</c:v>
                </c:pt>
                <c:pt idx="22">
                  <c:v>Croatia</c:v>
                </c:pt>
                <c:pt idx="23">
                  <c:v>Romania</c:v>
                </c:pt>
                <c:pt idx="24">
                  <c:v>Ireland (⁴)</c:v>
                </c:pt>
                <c:pt idx="25">
                  <c:v>Malta</c:v>
                </c:pt>
                <c:pt idx="26">
                  <c:v>Luxembourg</c:v>
                </c:pt>
              </c:strCache>
            </c:strRef>
          </c:cat>
          <c:val>
            <c:numRef>
              <c:f>'Figure 2'!$D$11:$D$37</c:f>
              <c:numCache>
                <c:formatCode>#,##0.0</c:formatCode>
                <c:ptCount val="27"/>
                <c:pt idx="0">
                  <c:v>41.495219792683521</c:v>
                </c:pt>
                <c:pt idx="1">
                  <c:v>14.678715524777811</c:v>
                </c:pt>
                <c:pt idx="2">
                  <c:v>12.332641768638476</c:v>
                </c:pt>
                <c:pt idx="3">
                  <c:v>6.208917106540893</c:v>
                </c:pt>
                <c:pt idx="4">
                  <c:v>5.2914257022482651</c:v>
                </c:pt>
                <c:pt idx="5">
                  <c:v>4.0254545083816113</c:v>
                </c:pt>
                <c:pt idx="6">
                  <c:v>3.4496249493433107</c:v>
                </c:pt>
                <c:pt idx="7">
                  <c:v>2.0953390748495591</c:v>
                </c:pt>
                <c:pt idx="8">
                  <c:v>1.7328410820013918</c:v>
                </c:pt>
                <c:pt idx="9">
                  <c:v>1.3183482988273134</c:v>
                </c:pt>
                <c:pt idx="10">
                  <c:v>1.185812558780875</c:v>
                </c:pt>
                <c:pt idx="11">
                  <c:v>0.91003626891501643</c:v>
                </c:pt>
                <c:pt idx="12">
                  <c:v>0.81694265535355182</c:v>
                </c:pt>
                <c:pt idx="13">
                  <c:v>0.63547064205919757</c:v>
                </c:pt>
                <c:pt idx="14">
                  <c:v>0.58296609888695461</c:v>
                </c:pt>
                <c:pt idx="15">
                  <c:v>0.57901551432787812</c:v>
                </c:pt>
                <c:pt idx="16">
                  <c:v>0.52491799351084623</c:v>
                </c:pt>
                <c:pt idx="17">
                  <c:v>0.37339395993852381</c:v>
                </c:pt>
                <c:pt idx="18">
                  <c:v>0.36753180220570059</c:v>
                </c:pt>
                <c:pt idx="19">
                  <c:v>0.36147848715550268</c:v>
                </c:pt>
                <c:pt idx="20">
                  <c:v>0.29138747078478999</c:v>
                </c:pt>
                <c:pt idx="21">
                  <c:v>0.16917422587658373</c:v>
                </c:pt>
                <c:pt idx="22">
                  <c:v>0.1532444494286945</c:v>
                </c:pt>
                <c:pt idx="23">
                  <c:v>0.14400517908891874</c:v>
                </c:pt>
                <c:pt idx="24">
                  <c:v>0.13661376281709814</c:v>
                </c:pt>
                <c:pt idx="25">
                  <c:v>7.59531741035359E-2</c:v>
                </c:pt>
                <c:pt idx="26">
                  <c:v>6.3527948474182291E-2</c:v>
                </c:pt>
              </c:numCache>
            </c:numRef>
          </c:val>
          <c:extLst>
            <c:ext xmlns:c16="http://schemas.microsoft.com/office/drawing/2014/chart" uri="{C3380CC4-5D6E-409C-BE32-E72D297353CC}">
              <c16:uniqueId val="{00000000-D768-495A-B609-32ECFEEB4345}"/>
            </c:ext>
          </c:extLst>
        </c:ser>
        <c:ser>
          <c:idx val="1"/>
          <c:order val="1"/>
          <c:tx>
            <c:strRef>
              <c:f>'Figure 2'!$E$10</c:f>
              <c:strCache>
                <c:ptCount val="1"/>
                <c:pt idx="0">
                  <c:v>Duration of at least 12 months</c:v>
                </c:pt>
              </c:strCache>
            </c:strRef>
          </c:tx>
          <c:spPr>
            <a:solidFill>
              <a:schemeClr val="accent2"/>
            </a:solidFill>
            <a:ln>
              <a:noFill/>
            </a:ln>
            <a:effectLst/>
          </c:spPr>
          <c:invertIfNegative val="0"/>
          <c:cat>
            <c:strRef>
              <c:f>'Figure 2'!$C$11:$C$37</c:f>
              <c:strCache>
                <c:ptCount val="27"/>
                <c:pt idx="0">
                  <c:v>Poland</c:v>
                </c:pt>
                <c:pt idx="1">
                  <c:v>Italy</c:v>
                </c:pt>
                <c:pt idx="2">
                  <c:v>Czechia</c:v>
                </c:pt>
                <c:pt idx="3">
                  <c:v>Spain</c:v>
                </c:pt>
                <c:pt idx="4">
                  <c:v>Germany</c:v>
                </c:pt>
                <c:pt idx="5">
                  <c:v>Hungary</c:v>
                </c:pt>
                <c:pt idx="6">
                  <c:v>Slovakia</c:v>
                </c:pt>
                <c:pt idx="7">
                  <c:v>Lithuania</c:v>
                </c:pt>
                <c:pt idx="8">
                  <c:v>Portugal</c:v>
                </c:pt>
                <c:pt idx="9">
                  <c:v>Greece</c:v>
                </c:pt>
                <c:pt idx="10">
                  <c:v>France (¹)</c:v>
                </c:pt>
                <c:pt idx="11">
                  <c:v>Estonia</c:v>
                </c:pt>
                <c:pt idx="12">
                  <c:v>Denmark (²)(³)</c:v>
                </c:pt>
                <c:pt idx="13">
                  <c:v>Austria</c:v>
                </c:pt>
                <c:pt idx="14">
                  <c:v>Bulgaria</c:v>
                </c:pt>
                <c:pt idx="15">
                  <c:v>Latvia</c:v>
                </c:pt>
                <c:pt idx="16">
                  <c:v>Netherlands</c:v>
                </c:pt>
                <c:pt idx="17">
                  <c:v>Finland (³)</c:v>
                </c:pt>
                <c:pt idx="18">
                  <c:v>Sweden</c:v>
                </c:pt>
                <c:pt idx="19">
                  <c:v>Belgium</c:v>
                </c:pt>
                <c:pt idx="20">
                  <c:v>Cyprus</c:v>
                </c:pt>
                <c:pt idx="21">
                  <c:v>Slovenia</c:v>
                </c:pt>
                <c:pt idx="22">
                  <c:v>Croatia</c:v>
                </c:pt>
                <c:pt idx="23">
                  <c:v>Romania</c:v>
                </c:pt>
                <c:pt idx="24">
                  <c:v>Ireland (⁴)</c:v>
                </c:pt>
                <c:pt idx="25">
                  <c:v>Malta</c:v>
                </c:pt>
                <c:pt idx="26">
                  <c:v>Luxembourg</c:v>
                </c:pt>
              </c:strCache>
            </c:strRef>
          </c:cat>
          <c:val>
            <c:numRef>
              <c:f>'Figure 2'!$E$11:$E$37</c:f>
              <c:numCache>
                <c:formatCode>#,##0.0</c:formatCode>
                <c:ptCount val="27"/>
                <c:pt idx="0">
                  <c:v>24.220406129440686</c:v>
                </c:pt>
                <c:pt idx="1">
                  <c:v>19.472904154574419</c:v>
                </c:pt>
                <c:pt idx="2">
                  <c:v>16.159805583025587</c:v>
                </c:pt>
                <c:pt idx="3">
                  <c:v>8.2451198057190762</c:v>
                </c:pt>
                <c:pt idx="4">
                  <c:v>6.9644541078493809</c:v>
                </c:pt>
                <c:pt idx="5">
                  <c:v>5.1855013779422112</c:v>
                </c:pt>
                <c:pt idx="6">
                  <c:v>4.119796365565815</c:v>
                </c:pt>
                <c:pt idx="7">
                  <c:v>2.7712751981456241</c:v>
                </c:pt>
                <c:pt idx="8">
                  <c:v>2.3000283156282713</c:v>
                </c:pt>
                <c:pt idx="9">
                  <c:v>1.7593103571425535</c:v>
                </c:pt>
                <c:pt idx="10">
                  <c:v>1.2869580597077113</c:v>
                </c:pt>
                <c:pt idx="11">
                  <c:v>1.2083035367325126</c:v>
                </c:pt>
                <c:pt idx="12">
                  <c:v>1.0901942043946196</c:v>
                </c:pt>
                <c:pt idx="13">
                  <c:v>0.80202103859683738</c:v>
                </c:pt>
                <c:pt idx="14">
                  <c:v>0.67855469550495773</c:v>
                </c:pt>
                <c:pt idx="15">
                  <c:v>0.66877602508101419</c:v>
                </c:pt>
                <c:pt idx="16">
                  <c:v>0.68552731267681333</c:v>
                </c:pt>
                <c:pt idx="17">
                  <c:v>0.34301875208859645</c:v>
                </c:pt>
                <c:pt idx="18">
                  <c:v>0.45993763759227024</c:v>
                </c:pt>
                <c:pt idx="19">
                  <c:v>0.45815196734094144</c:v>
                </c:pt>
                <c:pt idx="20">
                  <c:v>0.3139378365669554</c:v>
                </c:pt>
                <c:pt idx="21">
                  <c:v>0.21317501524197111</c:v>
                </c:pt>
                <c:pt idx="22">
                  <c:v>0.10271855540977305</c:v>
                </c:pt>
                <c:pt idx="23">
                  <c:v>0.18120301455151192</c:v>
                </c:pt>
                <c:pt idx="24">
                  <c:v>0.1373265455188605</c:v>
                </c:pt>
                <c:pt idx="25">
                  <c:v>8.7242746564923146E-2</c:v>
                </c:pt>
                <c:pt idx="26">
                  <c:v>8.4351661396105032E-2</c:v>
                </c:pt>
              </c:numCache>
            </c:numRef>
          </c:val>
          <c:extLst>
            <c:ext xmlns:c16="http://schemas.microsoft.com/office/drawing/2014/chart" uri="{C3380CC4-5D6E-409C-BE32-E72D297353CC}">
              <c16:uniqueId val="{00000001-D768-495A-B609-32ECFEEB4345}"/>
            </c:ext>
          </c:extLst>
        </c:ser>
        <c:dLbls>
          <c:showLegendKey val="0"/>
          <c:showVal val="0"/>
          <c:showCatName val="0"/>
          <c:showSerName val="0"/>
          <c:showPercent val="0"/>
          <c:showBubbleSize val="0"/>
        </c:dLbls>
        <c:gapWidth val="150"/>
        <c:axId val="707551504"/>
        <c:axId val="707549208"/>
      </c:barChart>
      <c:catAx>
        <c:axId val="70755150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07549208"/>
        <c:crosses val="autoZero"/>
        <c:auto val="1"/>
        <c:lblAlgn val="ctr"/>
        <c:lblOffset val="100"/>
        <c:tickMarkSkip val="1"/>
        <c:noMultiLvlLbl val="0"/>
      </c:catAx>
      <c:valAx>
        <c:axId val="70754920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07551504"/>
        <c:crosses val="autoZero"/>
        <c:crossBetween val="between"/>
      </c:valAx>
      <c:spPr>
        <a:noFill/>
        <a:ln>
          <a:noFill/>
        </a:ln>
        <a:effectLst/>
      </c:spPr>
    </c:plotArea>
    <c:legend>
      <c:legendPos val="b"/>
      <c:layout>
        <c:manualLayout>
          <c:xMode val="edge"/>
          <c:yMode val="edge"/>
          <c:x val="0.19982069370958261"/>
          <c:y val="0.7973128959811705"/>
          <c:w val="0.65662787834681791"/>
          <c:h val="3.231247550772471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Number of Ukrainians holding a valid residence permit at the end of the year relative to population size, 2021</a:t>
            </a:r>
          </a:p>
          <a:p>
            <a:pPr algn="l">
              <a:defRPr sz="1800" b="1"/>
            </a:pPr>
            <a:r>
              <a:rPr lang="en-US" sz="1600" b="0"/>
              <a:t>(per 1 000 inhabitants)</a:t>
            </a:r>
          </a:p>
        </c:rich>
      </c:tx>
      <c:layout>
        <c:manualLayout>
          <c:xMode val="edge"/>
          <c:yMode val="edge"/>
          <c:x val="0"/>
          <c:y val="8.976124114792413E-4"/>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4250230956580171E-2"/>
          <c:y val="0.13924774260992906"/>
          <c:w val="0.9410830813807004"/>
          <c:h val="0.45399340300968066"/>
        </c:manualLayout>
      </c:layout>
      <c:barChart>
        <c:barDir val="col"/>
        <c:grouping val="clustered"/>
        <c:varyColors val="0"/>
        <c:ser>
          <c:idx val="0"/>
          <c:order val="0"/>
          <c:tx>
            <c:strRef>
              <c:f>'Figure 3'!$D$10</c:f>
              <c:strCache>
                <c:ptCount val="1"/>
                <c:pt idx="0">
                  <c:v>All durations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3'!$C$11:$C$39</c:f>
              <c:strCache>
                <c:ptCount val="29"/>
                <c:pt idx="0">
                  <c:v>EU (¹)</c:v>
                </c:pt>
                <c:pt idx="2">
                  <c:v>Czechia</c:v>
                </c:pt>
                <c:pt idx="3">
                  <c:v>Poland</c:v>
                </c:pt>
                <c:pt idx="4">
                  <c:v>Lithuania</c:v>
                </c:pt>
                <c:pt idx="5">
                  <c:v>Estonia</c:v>
                </c:pt>
                <c:pt idx="6">
                  <c:v>Slovakia</c:v>
                </c:pt>
                <c:pt idx="7">
                  <c:v>Hungary</c:v>
                </c:pt>
                <c:pt idx="8">
                  <c:v>Cyprus</c:v>
                </c:pt>
                <c:pt idx="9">
                  <c:v>Latvia</c:v>
                </c:pt>
                <c:pt idx="10">
                  <c:v>Italy</c:v>
                </c:pt>
                <c:pt idx="11">
                  <c:v>Portugal</c:v>
                </c:pt>
                <c:pt idx="12">
                  <c:v>Malta</c:v>
                </c:pt>
                <c:pt idx="13">
                  <c:v>Denmark (²)(³)</c:v>
                </c:pt>
                <c:pt idx="14">
                  <c:v>Spain</c:v>
                </c:pt>
                <c:pt idx="15">
                  <c:v>Greece</c:v>
                </c:pt>
                <c:pt idx="16">
                  <c:v>Luxembourg</c:v>
                </c:pt>
                <c:pt idx="17">
                  <c:v>Bulgaria</c:v>
                </c:pt>
                <c:pt idx="18">
                  <c:v>Slovenia</c:v>
                </c:pt>
                <c:pt idx="19">
                  <c:v>Austria</c:v>
                </c:pt>
                <c:pt idx="20">
                  <c:v>Finland (³)</c:v>
                </c:pt>
                <c:pt idx="21">
                  <c:v>Germany</c:v>
                </c:pt>
                <c:pt idx="22">
                  <c:v>Croatia</c:v>
                </c:pt>
                <c:pt idx="23">
                  <c:v>Sweden</c:v>
                </c:pt>
                <c:pt idx="24">
                  <c:v>Belgium</c:v>
                </c:pt>
                <c:pt idx="25">
                  <c:v>Netherlands</c:v>
                </c:pt>
                <c:pt idx="26">
                  <c:v>Ireland (⁴)</c:v>
                </c:pt>
                <c:pt idx="27">
                  <c:v>France (⁵)</c:v>
                </c:pt>
                <c:pt idx="28">
                  <c:v>Romania</c:v>
                </c:pt>
              </c:strCache>
            </c:strRef>
          </c:cat>
          <c:val>
            <c:numRef>
              <c:f>'Figure 3'!$D$11:$D$39</c:f>
              <c:numCache>
                <c:formatCode>0.0</c:formatCode>
                <c:ptCount val="29"/>
                <c:pt idx="0">
                  <c:v>3.5093061690655185</c:v>
                </c:pt>
                <c:pt idx="2">
                  <c:v>18.085501127523028</c:v>
                </c:pt>
                <c:pt idx="3">
                  <c:v>17.209856839062983</c:v>
                </c:pt>
                <c:pt idx="4">
                  <c:v>11.762433468780404</c:v>
                </c:pt>
                <c:pt idx="5">
                  <c:v>10.737796864521213</c:v>
                </c:pt>
                <c:pt idx="6">
                  <c:v>9.9157823363244777</c:v>
                </c:pt>
                <c:pt idx="7">
                  <c:v>6.4922906425101727</c:v>
                </c:pt>
                <c:pt idx="8">
                  <c:v>5.1037547697730039</c:v>
                </c:pt>
                <c:pt idx="9">
                  <c:v>4.7997515348165534</c:v>
                </c:pt>
                <c:pt idx="10">
                  <c:v>3.8889386801279819</c:v>
                </c:pt>
                <c:pt idx="11">
                  <c:v>2.6407394186896962</c:v>
                </c:pt>
                <c:pt idx="12">
                  <c:v>2.3096299166828134</c:v>
                </c:pt>
                <c:pt idx="13">
                  <c:v>2.1953597960289688</c:v>
                </c:pt>
                <c:pt idx="14">
                  <c:v>2.0557949960436672</c:v>
                </c:pt>
                <c:pt idx="15">
                  <c:v>1.9375140935655428</c:v>
                </c:pt>
                <c:pt idx="16">
                  <c:v>1.5707466166716557</c:v>
                </c:pt>
                <c:pt idx="17">
                  <c:v>1.3227696822171984</c:v>
                </c:pt>
                <c:pt idx="18">
                  <c:v>1.2589041985758971</c:v>
                </c:pt>
                <c:pt idx="19">
                  <c:v>1.1164642485153364</c:v>
                </c:pt>
                <c:pt idx="20">
                  <c:v>1.0589481753292904</c:v>
                </c:pt>
                <c:pt idx="21">
                  <c:v>0.99865274537628401</c:v>
                </c:pt>
                <c:pt idx="22">
                  <c:v>0.59583460820467971</c:v>
                </c:pt>
                <c:pt idx="23">
                  <c:v>0.55572175181454997</c:v>
                </c:pt>
                <c:pt idx="24">
                  <c:v>0.49096619602974245</c:v>
                </c:pt>
                <c:pt idx="25">
                  <c:v>0.47140511398441753</c:v>
                </c:pt>
                <c:pt idx="26">
                  <c:v>0.42825833885301873</c:v>
                </c:pt>
                <c:pt idx="27">
                  <c:v>0.27506521824407526</c:v>
                </c:pt>
                <c:pt idx="28">
                  <c:v>0.11769814508764918</c:v>
                </c:pt>
              </c:numCache>
            </c:numRef>
          </c:val>
          <c:extLst>
            <c:ext xmlns:c16="http://schemas.microsoft.com/office/drawing/2014/chart" uri="{C3380CC4-5D6E-409C-BE32-E72D297353CC}">
              <c16:uniqueId val="{00000000-B3CB-4549-B8E8-D53C0F6D9D59}"/>
            </c:ext>
          </c:extLst>
        </c:ser>
        <c:ser>
          <c:idx val="1"/>
          <c:order val="1"/>
          <c:tx>
            <c:strRef>
              <c:f>'Figure 3'!$E$10</c:f>
              <c:strCache>
                <c:ptCount val="1"/>
                <c:pt idx="0">
                  <c:v>Duration of at least 12 months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3'!$C$11:$C$39</c:f>
              <c:strCache>
                <c:ptCount val="29"/>
                <c:pt idx="0">
                  <c:v>EU (¹)</c:v>
                </c:pt>
                <c:pt idx="2">
                  <c:v>Czechia</c:v>
                </c:pt>
                <c:pt idx="3">
                  <c:v>Poland</c:v>
                </c:pt>
                <c:pt idx="4">
                  <c:v>Lithuania</c:v>
                </c:pt>
                <c:pt idx="5">
                  <c:v>Estonia</c:v>
                </c:pt>
                <c:pt idx="6">
                  <c:v>Slovakia</c:v>
                </c:pt>
                <c:pt idx="7">
                  <c:v>Hungary</c:v>
                </c:pt>
                <c:pt idx="8">
                  <c:v>Cyprus</c:v>
                </c:pt>
                <c:pt idx="9">
                  <c:v>Latvia</c:v>
                </c:pt>
                <c:pt idx="10">
                  <c:v>Italy</c:v>
                </c:pt>
                <c:pt idx="11">
                  <c:v>Portugal</c:v>
                </c:pt>
                <c:pt idx="12">
                  <c:v>Malta</c:v>
                </c:pt>
                <c:pt idx="13">
                  <c:v>Denmark (²)(³)</c:v>
                </c:pt>
                <c:pt idx="14">
                  <c:v>Spain</c:v>
                </c:pt>
                <c:pt idx="15">
                  <c:v>Greece</c:v>
                </c:pt>
                <c:pt idx="16">
                  <c:v>Luxembourg</c:v>
                </c:pt>
                <c:pt idx="17">
                  <c:v>Bulgaria</c:v>
                </c:pt>
                <c:pt idx="18">
                  <c:v>Slovenia</c:v>
                </c:pt>
                <c:pt idx="19">
                  <c:v>Austria</c:v>
                </c:pt>
                <c:pt idx="20">
                  <c:v>Finland (³)</c:v>
                </c:pt>
                <c:pt idx="21">
                  <c:v>Germany</c:v>
                </c:pt>
                <c:pt idx="22">
                  <c:v>Croatia</c:v>
                </c:pt>
                <c:pt idx="23">
                  <c:v>Sweden</c:v>
                </c:pt>
                <c:pt idx="24">
                  <c:v>Belgium</c:v>
                </c:pt>
                <c:pt idx="25">
                  <c:v>Netherlands</c:v>
                </c:pt>
                <c:pt idx="26">
                  <c:v>Ireland (⁴)</c:v>
                </c:pt>
                <c:pt idx="27">
                  <c:v>France (⁵)</c:v>
                </c:pt>
                <c:pt idx="28">
                  <c:v>Romania</c:v>
                </c:pt>
              </c:strCache>
            </c:strRef>
          </c:cat>
          <c:val>
            <c:numRef>
              <c:f>'Figure 3'!$E$11:$E$39</c:f>
              <c:numCache>
                <c:formatCode>0.0</c:formatCode>
                <c:ptCount val="29"/>
                <c:pt idx="0">
                  <c:v>2.6297166951065973</c:v>
                </c:pt>
                <c:pt idx="2">
                  <c:v>17.758172311009659</c:v>
                </c:pt>
                <c:pt idx="3">
                  <c:v>7.5274575177733212</c:v>
                </c:pt>
                <c:pt idx="4">
                  <c:v>11.657628913180336</c:v>
                </c:pt>
                <c:pt idx="5">
                  <c:v>10.683664293855653</c:v>
                </c:pt>
                <c:pt idx="6">
                  <c:v>8.8739823080815867</c:v>
                </c:pt>
                <c:pt idx="7">
                  <c:v>6.2670258844827522</c:v>
                </c:pt>
                <c:pt idx="8">
                  <c:v>4.1205035228519415</c:v>
                </c:pt>
                <c:pt idx="9">
                  <c:v>4.1542913856423676</c:v>
                </c:pt>
                <c:pt idx="10">
                  <c:v>3.8659966328367412</c:v>
                </c:pt>
                <c:pt idx="11">
                  <c:v>2.6265622554196573</c:v>
                </c:pt>
                <c:pt idx="12">
                  <c:v>1.9879868242588645</c:v>
                </c:pt>
                <c:pt idx="13">
                  <c:v>2.1953597960289688</c:v>
                </c:pt>
                <c:pt idx="14">
                  <c:v>2.045731427837834</c:v>
                </c:pt>
                <c:pt idx="15">
                  <c:v>1.9375140935655428</c:v>
                </c:pt>
                <c:pt idx="16">
                  <c:v>1.5628692514927609</c:v>
                </c:pt>
                <c:pt idx="17">
                  <c:v>1.1537547342980921</c:v>
                </c:pt>
                <c:pt idx="18">
                  <c:v>1.1887279946628151</c:v>
                </c:pt>
                <c:pt idx="19">
                  <c:v>1.0559000092245716</c:v>
                </c:pt>
                <c:pt idx="20">
                  <c:v>0.72897558690756947</c:v>
                </c:pt>
                <c:pt idx="21">
                  <c:v>0.98495543823439868</c:v>
                </c:pt>
                <c:pt idx="22">
                  <c:v>0.29927991963045864</c:v>
                </c:pt>
                <c:pt idx="23">
                  <c:v>0.52113366081222279</c:v>
                </c:pt>
                <c:pt idx="24">
                  <c:v>0.46630105133232025</c:v>
                </c:pt>
                <c:pt idx="25">
                  <c:v>0.4613338224013564</c:v>
                </c:pt>
                <c:pt idx="26">
                  <c:v>0.32259198565654162</c:v>
                </c:pt>
                <c:pt idx="27">
                  <c:v>0.22370295959828476</c:v>
                </c:pt>
                <c:pt idx="28">
                  <c:v>0.11097997662910637</c:v>
                </c:pt>
              </c:numCache>
            </c:numRef>
          </c:val>
          <c:extLst>
            <c:ext xmlns:c16="http://schemas.microsoft.com/office/drawing/2014/chart" uri="{C3380CC4-5D6E-409C-BE32-E72D297353CC}">
              <c16:uniqueId val="{00000001-B3CB-4549-B8E8-D53C0F6D9D59}"/>
            </c:ext>
          </c:extLst>
        </c:ser>
        <c:dLbls>
          <c:showLegendKey val="0"/>
          <c:showVal val="0"/>
          <c:showCatName val="0"/>
          <c:showSerName val="0"/>
          <c:showPercent val="0"/>
          <c:showBubbleSize val="0"/>
        </c:dLbls>
        <c:gapWidth val="150"/>
        <c:axId val="662407008"/>
        <c:axId val="662407336"/>
      </c:barChart>
      <c:catAx>
        <c:axId val="66240700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62407336"/>
        <c:crosses val="autoZero"/>
        <c:auto val="1"/>
        <c:lblAlgn val="ctr"/>
        <c:lblOffset val="100"/>
        <c:tickMarkSkip val="1"/>
        <c:noMultiLvlLbl val="0"/>
      </c:catAx>
      <c:valAx>
        <c:axId val="66240733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2407008"/>
        <c:crosses val="autoZero"/>
        <c:crossBetween val="between"/>
      </c:valAx>
      <c:spPr>
        <a:noFill/>
        <a:ln>
          <a:noFill/>
        </a:ln>
        <a:effectLst/>
      </c:spPr>
    </c:plotArea>
    <c:legend>
      <c:legendPos val="b"/>
      <c:layout>
        <c:manualLayout>
          <c:xMode val="edge"/>
          <c:yMode val="edge"/>
          <c:x val="8.0482909213067944E-2"/>
          <c:y val="0.7553440129813882"/>
          <c:w val="0.84112298008549147"/>
          <c:h val="4.414518909562235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Number of Ukrainians acquiring citizenship of an EU Member State between 2010 and 2020</a:t>
            </a:r>
          </a:p>
          <a:p>
            <a:pPr algn="l">
              <a:defRPr sz="1800" b="1"/>
            </a:pPr>
            <a:r>
              <a:rPr lang="en-US" sz="1600" b="0"/>
              <a:t>(number)</a:t>
            </a:r>
          </a:p>
        </c:rich>
      </c:tx>
      <c:layout>
        <c:manualLayout>
          <c:xMode val="edge"/>
          <c:yMode val="edge"/>
          <c:x val="0"/>
          <c:y val="1.30208176681633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3914609053497948E-2"/>
          <c:y val="0.16959408769630699"/>
          <c:w val="0.91141870328378261"/>
          <c:h val="0.51114529400391007"/>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4'!$C$13:$C$39</c:f>
              <c:strCache>
                <c:ptCount val="27"/>
                <c:pt idx="0">
                  <c:v>Germany (¹)</c:v>
                </c:pt>
                <c:pt idx="1">
                  <c:v>Portugal</c:v>
                </c:pt>
                <c:pt idx="2">
                  <c:v>Poland (¹)</c:v>
                </c:pt>
                <c:pt idx="3">
                  <c:v>Italy</c:v>
                </c:pt>
                <c:pt idx="4">
                  <c:v>Czechia</c:v>
                </c:pt>
                <c:pt idx="5">
                  <c:v>Spain</c:v>
                </c:pt>
                <c:pt idx="6">
                  <c:v>Romania (²)</c:v>
                </c:pt>
                <c:pt idx="7">
                  <c:v>Hungary</c:v>
                </c:pt>
                <c:pt idx="8">
                  <c:v>Sweden</c:v>
                </c:pt>
                <c:pt idx="9">
                  <c:v>Ireland (¹)</c:v>
                </c:pt>
                <c:pt idx="10">
                  <c:v>Netherlands</c:v>
                </c:pt>
                <c:pt idx="11">
                  <c:v>France</c:v>
                </c:pt>
                <c:pt idx="12">
                  <c:v>Belgium</c:v>
                </c:pt>
                <c:pt idx="13">
                  <c:v>Greece</c:v>
                </c:pt>
                <c:pt idx="14">
                  <c:v>Austria</c:v>
                </c:pt>
                <c:pt idx="15">
                  <c:v>Finland</c:v>
                </c:pt>
                <c:pt idx="16">
                  <c:v>Bulgaria (¹)</c:v>
                </c:pt>
                <c:pt idx="17">
                  <c:v>Cyprus</c:v>
                </c:pt>
                <c:pt idx="18">
                  <c:v>Denmark</c:v>
                </c:pt>
                <c:pt idx="19">
                  <c:v>Slovakia</c:v>
                </c:pt>
                <c:pt idx="20">
                  <c:v>Latvia (¹)</c:v>
                </c:pt>
                <c:pt idx="21">
                  <c:v>Slovenia</c:v>
                </c:pt>
                <c:pt idx="22">
                  <c:v>Luxembourg</c:v>
                </c:pt>
                <c:pt idx="23">
                  <c:v>Malta</c:v>
                </c:pt>
                <c:pt idx="24">
                  <c:v>Lithuania</c:v>
                </c:pt>
                <c:pt idx="25">
                  <c:v>Estonia</c:v>
                </c:pt>
                <c:pt idx="26">
                  <c:v>Croatia</c:v>
                </c:pt>
              </c:strCache>
            </c:strRef>
          </c:cat>
          <c:val>
            <c:numRef>
              <c:f>'Figure 4'!$D$13:$D$39</c:f>
              <c:numCache>
                <c:formatCode>#,##0</c:formatCode>
                <c:ptCount val="27"/>
                <c:pt idx="0">
                  <c:v>43222</c:v>
                </c:pt>
                <c:pt idx="1">
                  <c:v>27860</c:v>
                </c:pt>
                <c:pt idx="2">
                  <c:v>22664</c:v>
                </c:pt>
                <c:pt idx="3">
                  <c:v>22386</c:v>
                </c:pt>
                <c:pt idx="4">
                  <c:v>11058</c:v>
                </c:pt>
                <c:pt idx="5">
                  <c:v>9443</c:v>
                </c:pt>
                <c:pt idx="6">
                  <c:v>8470</c:v>
                </c:pt>
                <c:pt idx="7">
                  <c:v>7705</c:v>
                </c:pt>
                <c:pt idx="8">
                  <c:v>4136</c:v>
                </c:pt>
                <c:pt idx="9">
                  <c:v>3581</c:v>
                </c:pt>
                <c:pt idx="10">
                  <c:v>3434</c:v>
                </c:pt>
                <c:pt idx="11">
                  <c:v>3158</c:v>
                </c:pt>
                <c:pt idx="12">
                  <c:v>3017</c:v>
                </c:pt>
                <c:pt idx="13">
                  <c:v>2958</c:v>
                </c:pt>
                <c:pt idx="14">
                  <c:v>2018</c:v>
                </c:pt>
                <c:pt idx="15">
                  <c:v>1899</c:v>
                </c:pt>
                <c:pt idx="16">
                  <c:v>1771</c:v>
                </c:pt>
                <c:pt idx="17">
                  <c:v>1603</c:v>
                </c:pt>
                <c:pt idx="18">
                  <c:v>1345</c:v>
                </c:pt>
                <c:pt idx="19">
                  <c:v>862</c:v>
                </c:pt>
                <c:pt idx="20">
                  <c:v>316</c:v>
                </c:pt>
                <c:pt idx="21">
                  <c:v>289</c:v>
                </c:pt>
                <c:pt idx="22">
                  <c:v>271</c:v>
                </c:pt>
                <c:pt idx="23">
                  <c:v>268</c:v>
                </c:pt>
                <c:pt idx="24">
                  <c:v>257</c:v>
                </c:pt>
                <c:pt idx="25">
                  <c:v>253</c:v>
                </c:pt>
                <c:pt idx="26">
                  <c:v>161</c:v>
                </c:pt>
              </c:numCache>
            </c:numRef>
          </c:val>
          <c:extLst>
            <c:ext xmlns:c16="http://schemas.microsoft.com/office/drawing/2014/chart" uri="{C3380CC4-5D6E-409C-BE32-E72D297353CC}">
              <c16:uniqueId val="{00000000-7FF7-4A31-B1A3-75CD505DE9F8}"/>
            </c:ext>
          </c:extLst>
        </c:ser>
        <c:dLbls>
          <c:showLegendKey val="0"/>
          <c:showVal val="0"/>
          <c:showCatName val="0"/>
          <c:showSerName val="0"/>
          <c:showPercent val="0"/>
          <c:showBubbleSize val="0"/>
        </c:dLbls>
        <c:gapWidth val="150"/>
        <c:axId val="662384904"/>
        <c:axId val="662389824"/>
      </c:barChart>
      <c:catAx>
        <c:axId val="66238490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62389824"/>
        <c:crosses val="autoZero"/>
        <c:auto val="1"/>
        <c:lblAlgn val="ctr"/>
        <c:lblOffset val="100"/>
        <c:tickMarkSkip val="1"/>
        <c:noMultiLvlLbl val="0"/>
      </c:catAx>
      <c:valAx>
        <c:axId val="662389824"/>
        <c:scaling>
          <c:orientation val="minMax"/>
          <c:max val="45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23849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sz="1800"/>
              <a:t>Distribution by reason for issuing the permit of Ukrainians holding a valid residence permit at the end of the year, EU, 2021</a:t>
            </a:r>
          </a:p>
          <a:p>
            <a:pPr algn="l">
              <a:defRPr b="1"/>
            </a:pPr>
            <a:r>
              <a:rPr lang="en-US" sz="1600" b="0"/>
              <a:t>(%)</a:t>
            </a:r>
          </a:p>
        </c:rich>
      </c:tx>
      <c:layout>
        <c:manualLayout>
          <c:xMode val="edge"/>
          <c:yMode val="edge"/>
          <c:x val="5.3329973964894601E-3"/>
          <c:y val="7.7320309427354825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35480998572268407"/>
          <c:y val="0.21573965674411286"/>
          <c:w val="0.28092918031410097"/>
          <c:h val="0.61914213792241801"/>
        </c:manualLayout>
      </c:layout>
      <c:pieChart>
        <c:varyColors val="1"/>
        <c:ser>
          <c:idx val="0"/>
          <c:order val="0"/>
          <c:dPt>
            <c:idx val="0"/>
            <c:bubble3D val="0"/>
            <c:spPr>
              <a:solidFill>
                <a:schemeClr val="accent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810D-46CF-AF4F-770F9733A249}"/>
              </c:ext>
            </c:extLst>
          </c:dPt>
          <c:dPt>
            <c:idx val="1"/>
            <c:bubble3D val="0"/>
            <c:spPr>
              <a:solidFill>
                <a:srgbClr val="FAA519">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2-810D-46CF-AF4F-770F9733A249}"/>
              </c:ext>
            </c:extLst>
          </c:dPt>
          <c:dPt>
            <c:idx val="2"/>
            <c:bubble3D val="0"/>
            <c:spPr>
              <a:solidFill>
                <a:srgbClr val="FAA519">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810D-46CF-AF4F-770F9733A249}"/>
              </c:ext>
            </c:extLst>
          </c:dPt>
          <c:dPt>
            <c:idx val="3"/>
            <c:bubble3D val="0"/>
            <c:spPr>
              <a:solidFill>
                <a:srgbClr val="286EB4">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4-810D-46CF-AF4F-770F9733A249}"/>
              </c:ext>
            </c:extLst>
          </c:dPt>
          <c:dPt>
            <c:idx val="4"/>
            <c:bubble3D val="0"/>
            <c:spPr>
              <a:solidFill>
                <a:srgbClr val="F06423">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810D-46CF-AF4F-770F9733A249}"/>
              </c:ext>
            </c:extLst>
          </c:dPt>
          <c:dLbls>
            <c:dLbl>
              <c:idx val="2"/>
              <c:layout>
                <c:manualLayout>
                  <c:x val="-3.1997984378936757E-2"/>
                  <c:y val="9.515494639229640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10D-46CF-AF4F-770F9733A249}"/>
                </c:ext>
              </c:extLst>
            </c:dLbl>
            <c:dLbl>
              <c:idx val="3"/>
              <c:layout>
                <c:manualLayout>
                  <c:x val="-7.9994960947341893E-3"/>
                  <c:y val="-5.107955781163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10D-46CF-AF4F-770F9733A24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5a'!$D$10:$H$10</c:f>
              <c:strCache>
                <c:ptCount val="5"/>
                <c:pt idx="0">
                  <c:v>Employment
reasons</c:v>
                </c:pt>
                <c:pt idx="1">
                  <c:v>Family
reasons</c:v>
                </c:pt>
                <c:pt idx="2">
                  <c:v>Education
reasons</c:v>
                </c:pt>
                <c:pt idx="3">
                  <c:v>Refugee and
subsidiary
protection
status</c:v>
                </c:pt>
                <c:pt idx="4">
                  <c:v>Other</c:v>
                </c:pt>
              </c:strCache>
            </c:strRef>
          </c:cat>
          <c:val>
            <c:numRef>
              <c:f>'Figure 5a'!$D$11:$H$11</c:f>
              <c:numCache>
                <c:formatCode>#,##0.0</c:formatCode>
                <c:ptCount val="5"/>
                <c:pt idx="0">
                  <c:v>57.336433317679223</c:v>
                </c:pt>
                <c:pt idx="1">
                  <c:v>19.981921754733335</c:v>
                </c:pt>
                <c:pt idx="2">
                  <c:v>2.5193904277811363</c:v>
                </c:pt>
                <c:pt idx="3">
                  <c:v>0.55423248726203245</c:v>
                </c:pt>
                <c:pt idx="4">
                  <c:v>19.608022012544271</c:v>
                </c:pt>
              </c:numCache>
            </c:numRef>
          </c:val>
          <c:extLst>
            <c:ext xmlns:c16="http://schemas.microsoft.com/office/drawing/2014/chart" uri="{C3380CC4-5D6E-409C-BE32-E72D297353CC}">
              <c16:uniqueId val="{00000000-810D-46CF-AF4F-770F9733A249}"/>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sz="1800"/>
              <a:t>Distribution by reason for issuing the permit of Ukrainians holding a valid residence permit with a duration of at least 12 months at the end of the year, EU, 2021</a:t>
            </a:r>
          </a:p>
          <a:p>
            <a:pPr algn="l">
              <a:defRPr b="1"/>
            </a:pPr>
            <a:r>
              <a:rPr lang="en-US" sz="1600" b="0"/>
              <a:t>(%)</a:t>
            </a:r>
          </a:p>
        </c:rich>
      </c:tx>
      <c:layout>
        <c:manualLayout>
          <c:xMode val="edge"/>
          <c:yMode val="edge"/>
          <c:x val="5.3329973964894601E-3"/>
          <c:y val="7.7320309427354825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3534767363735617"/>
          <c:y val="0.20038919377502054"/>
          <c:w val="0.28092918031410097"/>
          <c:h val="0.61914213792241801"/>
        </c:manualLayout>
      </c:layout>
      <c:pieChart>
        <c:varyColors val="1"/>
        <c:ser>
          <c:idx val="0"/>
          <c:order val="0"/>
          <c:dPt>
            <c:idx val="0"/>
            <c:bubble3D val="0"/>
            <c:spPr>
              <a:solidFill>
                <a:schemeClr val="accent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9840-430F-B616-16743D0EBCED}"/>
              </c:ext>
            </c:extLst>
          </c:dPt>
          <c:dPt>
            <c:idx val="1"/>
            <c:bubble3D val="0"/>
            <c:spPr>
              <a:solidFill>
                <a:srgbClr val="FAA519">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9840-430F-B616-16743D0EBCED}"/>
              </c:ext>
            </c:extLst>
          </c:dPt>
          <c:dPt>
            <c:idx val="2"/>
            <c:bubble3D val="0"/>
            <c:spPr>
              <a:solidFill>
                <a:srgbClr val="FAA519">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9840-430F-B616-16743D0EBCED}"/>
              </c:ext>
            </c:extLst>
          </c:dPt>
          <c:dPt>
            <c:idx val="3"/>
            <c:bubble3D val="0"/>
            <c:spPr>
              <a:solidFill>
                <a:srgbClr val="286EB4">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9840-430F-B616-16743D0EBCED}"/>
              </c:ext>
            </c:extLst>
          </c:dPt>
          <c:dPt>
            <c:idx val="4"/>
            <c:bubble3D val="0"/>
            <c:spPr>
              <a:solidFill>
                <a:srgbClr val="F06423">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9-9840-430F-B616-16743D0EBCED}"/>
              </c:ext>
            </c:extLst>
          </c:dPt>
          <c:dLbls>
            <c:dLbl>
              <c:idx val="1"/>
              <c:layout>
                <c:manualLayout>
                  <c:x val="6.6662467456117761E-3"/>
                  <c:y val="-1.469179619355226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840-430F-B616-16743D0EBCED}"/>
                </c:ext>
              </c:extLst>
            </c:dLbl>
            <c:dLbl>
              <c:idx val="2"/>
              <c:layout>
                <c:manualLayout>
                  <c:x val="-3.1997984378936757E-2"/>
                  <c:y val="9.515494639229640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840-430F-B616-16743D0EBCED}"/>
                </c:ext>
              </c:extLst>
            </c:dLbl>
            <c:dLbl>
              <c:idx val="3"/>
              <c:layout>
                <c:manualLayout>
                  <c:x val="-7.9994960947341893E-3"/>
                  <c:y val="-5.107955781163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840-430F-B616-16743D0EBC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5b'!$D$10:$H$10</c:f>
              <c:strCache>
                <c:ptCount val="5"/>
                <c:pt idx="0">
                  <c:v>Employment
reasons</c:v>
                </c:pt>
                <c:pt idx="1">
                  <c:v>Family
reasons</c:v>
                </c:pt>
                <c:pt idx="2">
                  <c:v>Education
reasons</c:v>
                </c:pt>
                <c:pt idx="3">
                  <c:v>Refugee and
subsidiary
protection
status</c:v>
                </c:pt>
                <c:pt idx="4">
                  <c:v>Other</c:v>
                </c:pt>
              </c:strCache>
            </c:strRef>
          </c:cat>
          <c:val>
            <c:numRef>
              <c:f>'Figure 5b'!$D$11:$H$11</c:f>
              <c:numCache>
                <c:formatCode>#,##0.0</c:formatCode>
                <c:ptCount val="5"/>
                <c:pt idx="0">
                  <c:v>47.454756688460222</c:v>
                </c:pt>
                <c:pt idx="1">
                  <c:v>26.278783950798168</c:v>
                </c:pt>
                <c:pt idx="2">
                  <c:v>1.4695565388414196</c:v>
                </c:pt>
                <c:pt idx="3">
                  <c:v>0.58408214554737559</c:v>
                </c:pt>
                <c:pt idx="4">
                  <c:v>24.212820676352816</c:v>
                </c:pt>
              </c:numCache>
            </c:numRef>
          </c:val>
          <c:extLst>
            <c:ext xmlns:c16="http://schemas.microsoft.com/office/drawing/2014/chart" uri="{C3380CC4-5D6E-409C-BE32-E72D297353CC}">
              <c16:uniqueId val="{0000000A-9840-430F-B616-16743D0EBCED}"/>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Shares of family and employment reasons in all valid residence permits with a duration of at least 12 months held by Ukrainians at the end of the year, 2021</a:t>
            </a:r>
          </a:p>
          <a:p>
            <a:pPr algn="l">
              <a:defRPr sz="1800" b="1"/>
            </a:pPr>
            <a:r>
              <a:rPr lang="en-US" sz="1600" b="0"/>
              <a:t>(%)</a:t>
            </a:r>
          </a:p>
        </c:rich>
      </c:tx>
      <c:layout>
        <c:manualLayout>
          <c:xMode val="edge"/>
          <c:yMode val="edge"/>
          <c:x val="5.3333333333333332E-3"/>
          <c:y val="5.704499111754938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0113574803149609"/>
          <c:y val="0.13712789398994071"/>
          <c:w val="0.57663097112860884"/>
          <c:h val="0.63938933807770659"/>
        </c:manualLayout>
      </c:layout>
      <c:scatterChart>
        <c:scatterStyle val="lineMarker"/>
        <c:varyColors val="0"/>
        <c:ser>
          <c:idx val="0"/>
          <c:order val="0"/>
          <c:spPr>
            <a:ln w="19050" cap="rnd">
              <a:noFill/>
              <a:round/>
            </a:ln>
            <a:effectLst/>
          </c:spPr>
          <c:marker>
            <c:symbol val="diamond"/>
            <c:size val="9"/>
            <c:spPr>
              <a:solidFill>
                <a:schemeClr val="accent1"/>
              </a:solidFill>
              <a:ln w="9525">
                <a:solidFill>
                  <a:schemeClr val="accent1"/>
                </a:solidFill>
              </a:ln>
              <a:effectLst/>
            </c:spPr>
          </c:marker>
          <c:dPt>
            <c:idx val="0"/>
            <c:marker>
              <c:symbol val="diamond"/>
              <c:size val="9"/>
              <c:spPr>
                <a:solidFill>
                  <a:schemeClr val="accent2"/>
                </a:solidFill>
                <a:ln w="9525">
                  <a:noFill/>
                </a:ln>
                <a:effectLst/>
              </c:spPr>
            </c:marker>
            <c:bubble3D val="0"/>
            <c:extLst>
              <c:ext xmlns:c16="http://schemas.microsoft.com/office/drawing/2014/chart" uri="{C3380CC4-5D6E-409C-BE32-E72D297353CC}">
                <c16:uniqueId val="{00000001-FCF2-4ECA-A351-9723484B323F}"/>
              </c:ext>
            </c:extLst>
          </c:dPt>
          <c:dLbls>
            <c:dLbl>
              <c:idx val="0"/>
              <c:layout>
                <c:manualLayout>
                  <c:x val="-1.0671181102362254E-2"/>
                  <c:y val="-8.9485458612975945E-3"/>
                </c:manualLayout>
              </c:layout>
              <c:tx>
                <c:strRef>
                  <c:f>'Figure 6'!$C$11</c:f>
                  <c:strCache>
                    <c:ptCount val="1"/>
                    <c:pt idx="0">
                      <c:v>EU (¹)</c:v>
                    </c:pt>
                  </c:strCache>
                </c:strRef>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{9E393280-67A0-4141-9CBA-8BEE716FFA32}</c15:txfldGUID>
                      <c15:f>'Figure 6'!$C$11</c15:f>
                      <c15:dlblFieldTableCache>
                        <c:ptCount val="1"/>
                        <c:pt idx="0">
                          <c:v>EU (¹)</c:v>
                        </c:pt>
                      </c15:dlblFieldTableCache>
                    </c15:dlblFTEntry>
                  </c15:dlblFieldTable>
                  <c15:showDataLabelsRange val="0"/>
                </c:ext>
                <c:ext xmlns:c16="http://schemas.microsoft.com/office/drawing/2014/chart" uri="{C3380CC4-5D6E-409C-BE32-E72D297353CC}">
                  <c16:uniqueId val="{00000001-FCF2-4ECA-A351-9723484B323F}"/>
                </c:ext>
              </c:extLst>
            </c:dLbl>
            <c:dLbl>
              <c:idx val="1"/>
              <c:layout>
                <c:manualLayout>
                  <c:x val="0"/>
                  <c:y val="0"/>
                </c:manualLayout>
              </c:layout>
              <c:tx>
                <c:strRef>
                  <c:f>'Figure 6'!$C$12</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panose="020B0604020202020204" pitchFamily="34" charset="0"/>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{18CBB147-BAAF-4232-A5C4-464E5C767241}</c15:txfldGUID>
                      <c15:f>'Figure 6'!$C$12</c15:f>
                      <c15:dlblFieldTableCache>
                        <c:ptCount val="1"/>
                      </c15:dlblFieldTableCache>
                    </c15:dlblFTEntry>
                  </c15:dlblFieldTable>
                  <c15:showDataLabelsRange val="0"/>
                </c:ext>
                <c:ext xmlns:c16="http://schemas.microsoft.com/office/drawing/2014/chart" uri="{C3380CC4-5D6E-409C-BE32-E72D297353CC}">
                  <c16:uniqueId val="{00000001-5FEB-4E6C-BD07-B2FE015EDC1D}"/>
                </c:ext>
              </c:extLst>
            </c:dLbl>
            <c:dLbl>
              <c:idx val="2"/>
              <c:layout>
                <c:manualLayout>
                  <c:x val="-5.3378051888089842E-3"/>
                  <c:y val="0"/>
                </c:manualLayout>
              </c:layout>
              <c:tx>
                <c:strRef>
                  <c:f>'Figure 6'!$C$13</c:f>
                  <c:strCache>
                    <c:ptCount val="1"/>
                    <c:pt idx="0">
                      <c:v>Belgium</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{4781A04F-4A30-4DBE-9A92-6074B2D07EE9}</c15:txfldGUID>
                      <c15:f>'Figure 6'!$C$13</c15:f>
                      <c15:dlblFieldTableCache>
                        <c:ptCount val="1"/>
                        <c:pt idx="0">
                          <c:v>Belgium</c:v>
                        </c:pt>
                      </c15:dlblFieldTableCache>
                    </c15:dlblFTEntry>
                  </c15:dlblFieldTable>
                  <c15:showDataLabelsRange val="0"/>
                </c:ext>
                <c:ext xmlns:c16="http://schemas.microsoft.com/office/drawing/2014/chart" uri="{C3380CC4-5D6E-409C-BE32-E72D297353CC}">
                  <c16:uniqueId val="{00000003-FCF2-4ECA-A351-9723484B323F}"/>
                </c:ext>
              </c:extLst>
            </c:dLbl>
            <c:dLbl>
              <c:idx val="3"/>
              <c:layout>
                <c:manualLayout>
                  <c:x val="-5.3378051888088368E-3"/>
                  <c:y val="0"/>
                </c:manualLayout>
              </c:layout>
              <c:tx>
                <c:strRef>
                  <c:f>'Figure 6'!$C$14</c:f>
                  <c:strCache>
                    <c:ptCount val="1"/>
                    <c:pt idx="0">
                      <c:v>Bulgaria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{DD42BC96-5A7A-4D15-8770-12B403922FAE}</c15:txfldGUID>
                      <c15:f>'Figure 6'!$C$14</c15:f>
                      <c15:dlblFieldTableCache>
                        <c:ptCount val="1"/>
                        <c:pt idx="0">
                          <c:v>Bulgaria</c:v>
                        </c:pt>
                      </c15:dlblFieldTableCache>
                    </c15:dlblFTEntry>
                  </c15:dlblFieldTable>
                  <c15:showDataLabelsRange val="0"/>
                </c:ext>
                <c:ext xmlns:c16="http://schemas.microsoft.com/office/drawing/2014/chart" uri="{C3380CC4-5D6E-409C-BE32-E72D297353CC}">
                  <c16:uniqueId val="{00000004-FCF2-4ECA-A351-9723484B323F}"/>
                </c:ext>
              </c:extLst>
            </c:dLbl>
            <c:dLbl>
              <c:idx val="4"/>
              <c:layout>
                <c:manualLayout>
                  <c:x val="-5.3378051888088862E-3"/>
                  <c:y val="0"/>
                </c:manualLayout>
              </c:layout>
              <c:tx>
                <c:strRef>
                  <c:f>'Figure 6'!$C$15</c:f>
                  <c:strCache>
                    <c:ptCount val="1"/>
                    <c:pt idx="0">
                      <c:v>Czechia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{2DF5D795-15C6-4869-95FB-A6AEC6FAD003}</c15:txfldGUID>
                      <c15:f>'Figure 6'!$C$15</c15:f>
                      <c15:dlblFieldTableCache>
                        <c:ptCount val="1"/>
                        <c:pt idx="0">
                          <c:v>Czechia</c:v>
                        </c:pt>
                      </c15:dlblFieldTableCache>
                    </c15:dlblFTEntry>
                  </c15:dlblFieldTable>
                  <c15:showDataLabelsRange val="0"/>
                </c:ext>
                <c:ext xmlns:c16="http://schemas.microsoft.com/office/drawing/2014/chart" uri="{C3380CC4-5D6E-409C-BE32-E72D297353CC}">
                  <c16:uniqueId val="{00000005-FCF2-4ECA-A351-9723484B323F}"/>
                </c:ext>
              </c:extLst>
            </c:dLbl>
            <c:dLbl>
              <c:idx val="5"/>
              <c:layout>
                <c:manualLayout>
                  <c:x val="-5.3378051888089842E-3"/>
                  <c:y val="0"/>
                </c:manualLayout>
              </c:layout>
              <c:tx>
                <c:strRef>
                  <c:f>'Figure 6'!$C$16</c:f>
                  <c:strCache>
                    <c:ptCount val="1"/>
                    <c:pt idx="0">
                      <c:v>Germany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{AFB24E72-77D7-448A-98BB-796DD30D2066}</c15:txfldGUID>
                      <c15:f>'Figure 6'!$C$16</c15:f>
                      <c15:dlblFieldTableCache>
                        <c:ptCount val="1"/>
                        <c:pt idx="0">
                          <c:v>Germany</c:v>
                        </c:pt>
                      </c15:dlblFieldTableCache>
                    </c15:dlblFTEntry>
                  </c15:dlblFieldTable>
                  <c15:showDataLabelsRange val="0"/>
                </c:ext>
                <c:ext xmlns:c16="http://schemas.microsoft.com/office/drawing/2014/chart" uri="{C3380CC4-5D6E-409C-BE32-E72D297353CC}">
                  <c16:uniqueId val="{00000006-FCF2-4ECA-A351-9723484B323F}"/>
                </c:ext>
              </c:extLst>
            </c:dLbl>
            <c:dLbl>
              <c:idx val="6"/>
              <c:layout>
                <c:manualLayout>
                  <c:x val="-6.5540991733465212E-2"/>
                  <c:y val="0"/>
                </c:manualLayout>
              </c:layout>
              <c:tx>
                <c:strRef>
                  <c:f>'Figure 6'!$C$17</c:f>
                  <c:strCache>
                    <c:ptCount val="1"/>
                    <c:pt idx="0">
                      <c:v>Estonia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{F2CDAB0B-A6F3-433E-83BD-64E700139916}</c15:txfldGUID>
                      <c15:f>'Figure 6'!$C$17</c15:f>
                      <c15:dlblFieldTableCache>
                        <c:ptCount val="1"/>
                        <c:pt idx="0">
                          <c:v>Estonia</c:v>
                        </c:pt>
                      </c15:dlblFieldTableCache>
                    </c15:dlblFTEntry>
                  </c15:dlblFieldTable>
                  <c15:showDataLabelsRange val="0"/>
                </c:ext>
                <c:ext xmlns:c16="http://schemas.microsoft.com/office/drawing/2014/chart" uri="{C3380CC4-5D6E-409C-BE32-E72D297353CC}">
                  <c16:uniqueId val="{00000007-FCF2-4ECA-A351-9723484B323F}"/>
                </c:ext>
              </c:extLst>
            </c:dLbl>
            <c:dLbl>
              <c:idx val="7"/>
              <c:layout>
                <c:manualLayout>
                  <c:x val="-5.3378051888088862E-3"/>
                  <c:y val="-1.0784684921429094E-16"/>
                </c:manualLayout>
              </c:layout>
              <c:tx>
                <c:strRef>
                  <c:f>'Figure 6'!$C$18</c:f>
                  <c:strCache>
                    <c:ptCount val="1"/>
                    <c:pt idx="0">
                      <c:v>Ireland (²)</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{4D1F595E-1E85-4B1B-BC01-CA30DDB3DEDD}</c15:txfldGUID>
                      <c15:f>'Figure 6'!$C$18</c15:f>
                      <c15:dlblFieldTableCache>
                        <c:ptCount val="1"/>
                        <c:pt idx="0">
                          <c:v>Ireland (²)</c:v>
                        </c:pt>
                      </c15:dlblFieldTableCache>
                    </c15:dlblFTEntry>
                  </c15:dlblFieldTable>
                  <c15:showDataLabelsRange val="0"/>
                </c:ext>
                <c:ext xmlns:c16="http://schemas.microsoft.com/office/drawing/2014/chart" uri="{C3380CC4-5D6E-409C-BE32-E72D297353CC}">
                  <c16:uniqueId val="{00000008-FCF2-4ECA-A351-9723484B323F}"/>
                </c:ext>
              </c:extLst>
            </c:dLbl>
            <c:dLbl>
              <c:idx val="8"/>
              <c:layout>
                <c:manualLayout>
                  <c:x val="-6.687884032334647E-2"/>
                  <c:y val="0"/>
                </c:manualLayout>
              </c:layout>
              <c:tx>
                <c:strRef>
                  <c:f>'Figure 6'!$C$19</c:f>
                  <c:strCache>
                    <c:ptCount val="1"/>
                    <c:pt idx="0">
                      <c:v>Greece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{2D60E197-D984-45C5-95CE-4BD51836BBB6}</c15:txfldGUID>
                      <c15:f>'Figure 6'!$C$19</c15:f>
                      <c15:dlblFieldTableCache>
                        <c:ptCount val="1"/>
                        <c:pt idx="0">
                          <c:v>Greece</c:v>
                        </c:pt>
                      </c15:dlblFieldTableCache>
                    </c15:dlblFTEntry>
                  </c15:dlblFieldTable>
                  <c15:showDataLabelsRange val="0"/>
                </c:ext>
                <c:ext xmlns:c16="http://schemas.microsoft.com/office/drawing/2014/chart" uri="{C3380CC4-5D6E-409C-BE32-E72D297353CC}">
                  <c16:uniqueId val="{00000009-FCF2-4ECA-A351-9723484B323F}"/>
                </c:ext>
              </c:extLst>
            </c:dLbl>
            <c:dLbl>
              <c:idx val="9"/>
              <c:layout>
                <c:manualLayout>
                  <c:x val="-5.3378051888089348E-3"/>
                  <c:y val="0"/>
                </c:manualLayout>
              </c:layout>
              <c:tx>
                <c:strRef>
                  <c:f>'Figure 6'!$C$20</c:f>
                  <c:strCache>
                    <c:ptCount val="1"/>
                    <c:pt idx="0">
                      <c:v>Spain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{D41B8622-F292-4CE3-B3A9-0645D6754DDD}</c15:txfldGUID>
                      <c15:f>'Figure 6'!$C$20</c15:f>
                      <c15:dlblFieldTableCache>
                        <c:ptCount val="1"/>
                        <c:pt idx="0">
                          <c:v>Spain</c:v>
                        </c:pt>
                      </c15:dlblFieldTableCache>
                    </c15:dlblFTEntry>
                  </c15:dlblFieldTable>
                  <c15:showDataLabelsRange val="0"/>
                </c:ext>
                <c:ext xmlns:c16="http://schemas.microsoft.com/office/drawing/2014/chart" uri="{C3380CC4-5D6E-409C-BE32-E72D297353CC}">
                  <c16:uniqueId val="{0000000A-FCF2-4ECA-A351-9723484B323F}"/>
                </c:ext>
              </c:extLst>
            </c:dLbl>
            <c:dLbl>
              <c:idx val="10"/>
              <c:layout>
                <c:manualLayout>
                  <c:x val="-5.3378051888088862E-3"/>
                  <c:y val="0"/>
                </c:manualLayout>
              </c:layout>
              <c:tx>
                <c:strRef>
                  <c:f>'Figure 6'!$C$21</c:f>
                  <c:strCache>
                    <c:ptCount val="1"/>
                    <c:pt idx="0">
                      <c:v>France (³)</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{358809D7-93DB-4D26-AFBB-0AEA7B93C2A7}</c15:txfldGUID>
                      <c15:f>'Figure 6'!$C$21</c15:f>
                      <c15:dlblFieldTableCache>
                        <c:ptCount val="1"/>
                        <c:pt idx="0">
                          <c:v>France (³)</c:v>
                        </c:pt>
                      </c15:dlblFieldTableCache>
                    </c15:dlblFTEntry>
                  </c15:dlblFieldTable>
                  <c15:showDataLabelsRange val="0"/>
                </c:ext>
                <c:ext xmlns:c16="http://schemas.microsoft.com/office/drawing/2014/chart" uri="{C3380CC4-5D6E-409C-BE32-E72D297353CC}">
                  <c16:uniqueId val="{0000000B-FCF2-4ECA-A351-9723484B323F}"/>
                </c:ext>
              </c:extLst>
            </c:dLbl>
            <c:dLbl>
              <c:idx val="11"/>
              <c:layout>
                <c:manualLayout>
                  <c:x val="-6.5540991733465212E-2"/>
                  <c:y val="0"/>
                </c:manualLayout>
              </c:layout>
              <c:tx>
                <c:strRef>
                  <c:f>'Figure 6'!$C$22</c:f>
                  <c:strCache>
                    <c:ptCount val="1"/>
                    <c:pt idx="0">
                      <c:v>Croatia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{3F790F22-37CC-4343-9167-91A649C5AEF7}</c15:txfldGUID>
                      <c15:f>'Figure 6'!$C$22</c15:f>
                      <c15:dlblFieldTableCache>
                        <c:ptCount val="1"/>
                        <c:pt idx="0">
                          <c:v>Croatia</c:v>
                        </c:pt>
                      </c15:dlblFieldTableCache>
                    </c15:dlblFTEntry>
                  </c15:dlblFieldTable>
                  <c15:showDataLabelsRange val="0"/>
                </c:ext>
                <c:ext xmlns:c16="http://schemas.microsoft.com/office/drawing/2014/chart" uri="{C3380CC4-5D6E-409C-BE32-E72D297353CC}">
                  <c16:uniqueId val="{0000000C-FCF2-4ECA-A351-9723484B323F}"/>
                </c:ext>
              </c:extLst>
            </c:dLbl>
            <c:dLbl>
              <c:idx val="12"/>
              <c:layout>
                <c:manualLayout>
                  <c:x val="-5.3378051888089842E-3"/>
                  <c:y val="0"/>
                </c:manualLayout>
              </c:layout>
              <c:tx>
                <c:strRef>
                  <c:f>'Figure 6'!$C$23</c:f>
                  <c:strCache>
                    <c:ptCount val="1"/>
                    <c:pt idx="0">
                      <c:v>Italy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{5A8D4644-C0CB-4470-9D9A-F0B7018EA8ED}</c15:txfldGUID>
                      <c15:f>'Figure 6'!$C$23</c15:f>
                      <c15:dlblFieldTableCache>
                        <c:ptCount val="1"/>
                        <c:pt idx="0">
                          <c:v>Italy</c:v>
                        </c:pt>
                      </c15:dlblFieldTableCache>
                    </c15:dlblFTEntry>
                  </c15:dlblFieldTable>
                  <c15:showDataLabelsRange val="0"/>
                </c:ext>
                <c:ext xmlns:c16="http://schemas.microsoft.com/office/drawing/2014/chart" uri="{C3380CC4-5D6E-409C-BE32-E72D297353CC}">
                  <c16:uniqueId val="{0000000D-FCF2-4ECA-A351-9723484B323F}"/>
                </c:ext>
              </c:extLst>
            </c:dLbl>
            <c:dLbl>
              <c:idx val="13"/>
              <c:layout>
                <c:manualLayout>
                  <c:x val="-5.3378051888089348E-3"/>
                  <c:y val="-1.0784684921429094E-16"/>
                </c:manualLayout>
              </c:layout>
              <c:tx>
                <c:strRef>
                  <c:f>'Figure 6'!$C$24</c:f>
                  <c:strCache>
                    <c:ptCount val="1"/>
                    <c:pt idx="0">
                      <c:v>Cyprus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{6FF15FD2-5603-485A-9526-2FB51CDFEC09}</c15:txfldGUID>
                      <c15:f>'Figure 6'!$C$24</c15:f>
                      <c15:dlblFieldTableCache>
                        <c:ptCount val="1"/>
                        <c:pt idx="0">
                          <c:v>Cyprus</c:v>
                        </c:pt>
                      </c15:dlblFieldTableCache>
                    </c15:dlblFTEntry>
                  </c15:dlblFieldTable>
                  <c15:showDataLabelsRange val="0"/>
                </c:ext>
                <c:ext xmlns:c16="http://schemas.microsoft.com/office/drawing/2014/chart" uri="{C3380CC4-5D6E-409C-BE32-E72D297353CC}">
                  <c16:uniqueId val="{0000000E-FCF2-4ECA-A351-9723484B323F}"/>
                </c:ext>
              </c:extLst>
            </c:dLbl>
            <c:dLbl>
              <c:idx val="14"/>
              <c:layout>
                <c:manualLayout>
                  <c:x val="-5.3378051888088862E-3"/>
                  <c:y val="0"/>
                </c:manualLayout>
              </c:layout>
              <c:tx>
                <c:strRef>
                  <c:f>'Figure 6'!$C$25</c:f>
                  <c:strCache>
                    <c:ptCount val="1"/>
                    <c:pt idx="0">
                      <c:v>Latvia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{9FF11E98-2A20-4BB1-B24A-E8FF693CEF2D}</c15:txfldGUID>
                      <c15:f>'Figure 6'!$C$25</c15:f>
                      <c15:dlblFieldTableCache>
                        <c:ptCount val="1"/>
                        <c:pt idx="0">
                          <c:v>Latvia</c:v>
                        </c:pt>
                      </c15:dlblFieldTableCache>
                    </c15:dlblFTEntry>
                  </c15:dlblFieldTable>
                  <c15:showDataLabelsRange val="0"/>
                </c:ext>
                <c:ext xmlns:c16="http://schemas.microsoft.com/office/drawing/2014/chart" uri="{C3380CC4-5D6E-409C-BE32-E72D297353CC}">
                  <c16:uniqueId val="{0000000F-FCF2-4ECA-A351-9723484B323F}"/>
                </c:ext>
              </c:extLst>
            </c:dLbl>
            <c:dLbl>
              <c:idx val="15"/>
              <c:layout>
                <c:manualLayout>
                  <c:x val="-4.9486808654890156E-2"/>
                  <c:y val="1.6241946277521097E-2"/>
                </c:manualLayout>
              </c:layout>
              <c:tx>
                <c:strRef>
                  <c:f>'Figure 6'!$C$26</c:f>
                  <c:strCache>
                    <c:ptCount val="1"/>
                    <c:pt idx="0">
                      <c:v>Lithuania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{0E445419-9E39-4C47-90EB-FA294ED7140D}</c15:txfldGUID>
                      <c15:f>'Figure 6'!$C$26</c15:f>
                      <c15:dlblFieldTableCache>
                        <c:ptCount val="1"/>
                        <c:pt idx="0">
                          <c:v>Lithuania</c:v>
                        </c:pt>
                      </c15:dlblFieldTableCache>
                    </c15:dlblFTEntry>
                  </c15:dlblFieldTable>
                  <c15:showDataLabelsRange val="0"/>
                </c:ext>
                <c:ext xmlns:c16="http://schemas.microsoft.com/office/drawing/2014/chart" uri="{C3380CC4-5D6E-409C-BE32-E72D297353CC}">
                  <c16:uniqueId val="{00000010-FCF2-4ECA-A351-9723484B323F}"/>
                </c:ext>
              </c:extLst>
            </c:dLbl>
            <c:dLbl>
              <c:idx val="16"/>
              <c:layout>
                <c:manualLayout>
                  <c:x val="-5.3378051888088862E-3"/>
                  <c:y val="-1.0784684921429094E-16"/>
                </c:manualLayout>
              </c:layout>
              <c:tx>
                <c:strRef>
                  <c:f>'Figure 6'!$C$27</c:f>
                  <c:strCache>
                    <c:ptCount val="1"/>
                    <c:pt idx="0">
                      <c:v>Luxembourg</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{AE4310A4-F2A8-415A-B011-3C6418860CDD}</c15:txfldGUID>
                      <c15:f>'Figure 6'!$C$27</c15:f>
                      <c15:dlblFieldTableCache>
                        <c:ptCount val="1"/>
                        <c:pt idx="0">
                          <c:v>Luxembourg</c:v>
                        </c:pt>
                      </c15:dlblFieldTableCache>
                    </c15:dlblFTEntry>
                  </c15:dlblFieldTable>
                  <c15:showDataLabelsRange val="0"/>
                </c:ext>
                <c:ext xmlns:c16="http://schemas.microsoft.com/office/drawing/2014/chart" uri="{C3380CC4-5D6E-409C-BE32-E72D297353CC}">
                  <c16:uniqueId val="{00000011-FCF2-4ECA-A351-9723484B323F}"/>
                </c:ext>
              </c:extLst>
            </c:dLbl>
            <c:dLbl>
              <c:idx val="17"/>
              <c:layout>
                <c:manualLayout>
                  <c:x val="-3.8784019935840151E-2"/>
                  <c:y val="-1.6241946277521097E-2"/>
                </c:manualLayout>
              </c:layout>
              <c:tx>
                <c:strRef>
                  <c:f>'Figure 6'!$C$28</c:f>
                  <c:strCache>
                    <c:ptCount val="1"/>
                    <c:pt idx="0">
                      <c:v>Hungary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{901AFE23-CC7E-4C16-BDAF-C6C61D986CEC}</c15:txfldGUID>
                      <c15:f>'Figure 6'!$C$28</c15:f>
                      <c15:dlblFieldTableCache>
                        <c:ptCount val="1"/>
                        <c:pt idx="0">
                          <c:v>Hungary</c:v>
                        </c:pt>
                      </c15:dlblFieldTableCache>
                    </c15:dlblFTEntry>
                  </c15:dlblFieldTable>
                  <c15:showDataLabelsRange val="0"/>
                </c:ext>
                <c:ext xmlns:c16="http://schemas.microsoft.com/office/drawing/2014/chart" uri="{C3380CC4-5D6E-409C-BE32-E72D297353CC}">
                  <c16:uniqueId val="{00000012-FCF2-4ECA-A351-9723484B323F}"/>
                </c:ext>
              </c:extLst>
            </c:dLbl>
            <c:dLbl>
              <c:idx val="18"/>
              <c:layout>
                <c:manualLayout>
                  <c:x val="-5.3378051888088368E-3"/>
                  <c:y val="0"/>
                </c:manualLayout>
              </c:layout>
              <c:tx>
                <c:strRef>
                  <c:f>'Figure 6'!$C$29</c:f>
                  <c:strCache>
                    <c:ptCount val="1"/>
                    <c:pt idx="0">
                      <c:v>Malta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{165DE57B-280C-4CBC-8E1B-2B2778514E8E}</c15:txfldGUID>
                      <c15:f>'Figure 6'!$C$29</c15:f>
                      <c15:dlblFieldTableCache>
                        <c:ptCount val="1"/>
                        <c:pt idx="0">
                          <c:v>Malta</c:v>
                        </c:pt>
                      </c15:dlblFieldTableCache>
                    </c15:dlblFTEntry>
                  </c15:dlblFieldTable>
                  <c15:showDataLabelsRange val="0"/>
                </c:ext>
                <c:ext xmlns:c16="http://schemas.microsoft.com/office/drawing/2014/chart" uri="{C3380CC4-5D6E-409C-BE32-E72D297353CC}">
                  <c16:uniqueId val="{00000013-FCF2-4ECA-A351-9723484B323F}"/>
                </c:ext>
              </c:extLst>
            </c:dLbl>
            <c:dLbl>
              <c:idx val="19"/>
              <c:layout>
                <c:manualLayout>
                  <c:x val="-5.3378051888088862E-3"/>
                  <c:y val="0"/>
                </c:manualLayout>
              </c:layout>
              <c:tx>
                <c:strRef>
                  <c:f>'Figure 6'!$C$30</c:f>
                  <c:strCache>
                    <c:ptCount val="1"/>
                    <c:pt idx="0">
                      <c:v>Netherlands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{54393539-8A3F-46A1-9B44-DF287190EB62}</c15:txfldGUID>
                      <c15:f>'Figure 6'!$C$30</c15:f>
                      <c15:dlblFieldTableCache>
                        <c:ptCount val="1"/>
                        <c:pt idx="0">
                          <c:v>Netherlands</c:v>
                        </c:pt>
                      </c15:dlblFieldTableCache>
                    </c15:dlblFTEntry>
                  </c15:dlblFieldTable>
                  <c15:showDataLabelsRange val="0"/>
                </c:ext>
                <c:ext xmlns:c16="http://schemas.microsoft.com/office/drawing/2014/chart" uri="{C3380CC4-5D6E-409C-BE32-E72D297353CC}">
                  <c16:uniqueId val="{00000014-FCF2-4ECA-A351-9723484B323F}"/>
                </c:ext>
              </c:extLst>
            </c:dLbl>
            <c:dLbl>
              <c:idx val="20"/>
              <c:layout>
                <c:manualLayout>
                  <c:x val="-6.5540991733465212E-2"/>
                  <c:y val="0"/>
                </c:manualLayout>
              </c:layout>
              <c:tx>
                <c:strRef>
                  <c:f>'Figure 6'!$C$31</c:f>
                  <c:strCache>
                    <c:ptCount val="1"/>
                    <c:pt idx="0">
                      <c:v>Austria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{602A936A-D114-4A9A-95F0-B5EFF857D7A6}</c15:txfldGUID>
                      <c15:f>'Figure 6'!$C$31</c15:f>
                      <c15:dlblFieldTableCache>
                        <c:ptCount val="1"/>
                        <c:pt idx="0">
                          <c:v>Austria</c:v>
                        </c:pt>
                      </c15:dlblFieldTableCache>
                    </c15:dlblFTEntry>
                  </c15:dlblFieldTable>
                  <c15:showDataLabelsRange val="0"/>
                </c:ext>
                <c:ext xmlns:c16="http://schemas.microsoft.com/office/drawing/2014/chart" uri="{C3380CC4-5D6E-409C-BE32-E72D297353CC}">
                  <c16:uniqueId val="{00000015-FCF2-4ECA-A351-9723484B323F}"/>
                </c:ext>
              </c:extLst>
            </c:dLbl>
            <c:dLbl>
              <c:idx val="21"/>
              <c:layout>
                <c:manualLayout>
                  <c:x val="-6.554099173346517E-2"/>
                  <c:y val="0"/>
                </c:manualLayout>
              </c:layout>
              <c:tx>
                <c:strRef>
                  <c:f>'Figure 6'!$C$32</c:f>
                  <c:strCache>
                    <c:ptCount val="1"/>
                    <c:pt idx="0">
                      <c:v>Poland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{0EF075E9-FEE9-4541-B058-27810F8FD978}</c15:txfldGUID>
                      <c15:f>'Figure 6'!$C$32</c15:f>
                      <c15:dlblFieldTableCache>
                        <c:ptCount val="1"/>
                        <c:pt idx="0">
                          <c:v>Poland</c:v>
                        </c:pt>
                      </c15:dlblFieldTableCache>
                    </c15:dlblFTEntry>
                  </c15:dlblFieldTable>
                  <c15:showDataLabelsRange val="0"/>
                </c:ext>
                <c:ext xmlns:c16="http://schemas.microsoft.com/office/drawing/2014/chart" uri="{C3380CC4-5D6E-409C-BE32-E72D297353CC}">
                  <c16:uniqueId val="{00000016-FCF2-4ECA-A351-9723484B323F}"/>
                </c:ext>
              </c:extLst>
            </c:dLbl>
            <c:dLbl>
              <c:idx val="22"/>
              <c:layout>
                <c:manualLayout>
                  <c:x val="-5.3378051888088862E-3"/>
                  <c:y val="0"/>
                </c:manualLayout>
              </c:layout>
              <c:tx>
                <c:strRef>
                  <c:f>'Figure 6'!$C$33</c:f>
                  <c:strCache>
                    <c:ptCount val="1"/>
                    <c:pt idx="0">
                      <c:v>Portugal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{20F5AB0C-4158-4005-AFA4-0471ECA046E4}</c15:txfldGUID>
                      <c15:f>'Figure 6'!$C$33</c15:f>
                      <c15:dlblFieldTableCache>
                        <c:ptCount val="1"/>
                        <c:pt idx="0">
                          <c:v>Portugal</c:v>
                        </c:pt>
                      </c15:dlblFieldTableCache>
                    </c15:dlblFTEntry>
                  </c15:dlblFieldTable>
                  <c15:showDataLabelsRange val="0"/>
                </c:ext>
                <c:ext xmlns:c16="http://schemas.microsoft.com/office/drawing/2014/chart" uri="{C3380CC4-5D6E-409C-BE32-E72D297353CC}">
                  <c16:uniqueId val="{00000017-FCF2-4ECA-A351-9723484B323F}"/>
                </c:ext>
              </c:extLst>
            </c:dLbl>
            <c:dLbl>
              <c:idx val="23"/>
              <c:layout>
                <c:manualLayout>
                  <c:x val="-5.3378051888089842E-3"/>
                  <c:y val="0"/>
                </c:manualLayout>
              </c:layout>
              <c:tx>
                <c:strRef>
                  <c:f>'Figure 6'!$C$34</c:f>
                  <c:strCache>
                    <c:ptCount val="1"/>
                    <c:pt idx="0">
                      <c:v>Romania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{3B8AECAF-187F-4FEA-9936-D6C23DABB83C}</c15:txfldGUID>
                      <c15:f>'Figure 6'!$C$34</c15:f>
                      <c15:dlblFieldTableCache>
                        <c:ptCount val="1"/>
                        <c:pt idx="0">
                          <c:v>Romania</c:v>
                        </c:pt>
                      </c15:dlblFieldTableCache>
                    </c15:dlblFTEntry>
                  </c15:dlblFieldTable>
                  <c15:showDataLabelsRange val="0"/>
                </c:ext>
                <c:ext xmlns:c16="http://schemas.microsoft.com/office/drawing/2014/chart" uri="{C3380CC4-5D6E-409C-BE32-E72D297353CC}">
                  <c16:uniqueId val="{00000018-FCF2-4ECA-A351-9723484B323F}"/>
                </c:ext>
              </c:extLst>
            </c:dLbl>
            <c:dLbl>
              <c:idx val="24"/>
              <c:layout>
                <c:manualLayout>
                  <c:x val="-7.2230234682871472E-2"/>
                  <c:y val="0"/>
                </c:manualLayout>
              </c:layout>
              <c:tx>
                <c:strRef>
                  <c:f>'Figure 6'!$C$35</c:f>
                  <c:strCache>
                    <c:ptCount val="1"/>
                    <c:pt idx="0">
                      <c:v>Slovenia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{B30411D0-96DE-470D-B65C-C53D151EBDAD}</c15:txfldGUID>
                      <c15:f>'Figure 6'!$C$35</c15:f>
                      <c15:dlblFieldTableCache>
                        <c:ptCount val="1"/>
                        <c:pt idx="0">
                          <c:v>Slovenia</c:v>
                        </c:pt>
                      </c15:dlblFieldTableCache>
                    </c15:dlblFTEntry>
                  </c15:dlblFieldTable>
                  <c15:showDataLabelsRange val="0"/>
                </c:ext>
                <c:ext xmlns:c16="http://schemas.microsoft.com/office/drawing/2014/chart" uri="{C3380CC4-5D6E-409C-BE32-E72D297353CC}">
                  <c16:uniqueId val="{00000019-FCF2-4ECA-A351-9723484B323F}"/>
                </c:ext>
              </c:extLst>
            </c:dLbl>
            <c:dLbl>
              <c:idx val="25"/>
              <c:layout>
                <c:manualLayout>
                  <c:x val="-7.2230234682871416E-2"/>
                  <c:y val="0"/>
                </c:manualLayout>
              </c:layout>
              <c:tx>
                <c:strRef>
                  <c:f>'Figure 6'!$C$36</c:f>
                  <c:strCache>
                    <c:ptCount val="1"/>
                    <c:pt idx="0">
                      <c:v>Slovakia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{A526413F-FF9D-45D0-A55E-8AAD0C61CA60}</c15:txfldGUID>
                      <c15:f>'Figure 6'!$C$36</c15:f>
                      <c15:dlblFieldTableCache>
                        <c:ptCount val="1"/>
                        <c:pt idx="0">
                          <c:v>Slovakia</c:v>
                        </c:pt>
                      </c15:dlblFieldTableCache>
                    </c15:dlblFTEntry>
                  </c15:dlblFieldTable>
                  <c15:showDataLabelsRange val="0"/>
                </c:ext>
                <c:ext xmlns:c16="http://schemas.microsoft.com/office/drawing/2014/chart" uri="{C3380CC4-5D6E-409C-BE32-E72D297353CC}">
                  <c16:uniqueId val="{0000001A-FCF2-4ECA-A351-9723484B323F}"/>
                </c:ext>
              </c:extLst>
            </c:dLbl>
            <c:dLbl>
              <c:idx val="26"/>
              <c:layout>
                <c:manualLayout>
                  <c:x val="-5.3378051888089842E-3"/>
                  <c:y val="5.3923424607145472E-17"/>
                </c:manualLayout>
              </c:layout>
              <c:tx>
                <c:strRef>
                  <c:f>'Figure 6'!$C$37</c:f>
                  <c:strCache>
                    <c:ptCount val="1"/>
                    <c:pt idx="0">
                      <c:v>Finland (⁴)</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{B76170CD-D491-4C1D-A674-8151FB0F3A05}</c15:txfldGUID>
                      <c15:f>'Figure 6'!$C$37</c15:f>
                      <c15:dlblFieldTableCache>
                        <c:ptCount val="1"/>
                        <c:pt idx="0">
                          <c:v>Finland (⁴)</c:v>
                        </c:pt>
                      </c15:dlblFieldTableCache>
                    </c15:dlblFTEntry>
                  </c15:dlblFieldTable>
                  <c15:showDataLabelsRange val="0"/>
                </c:ext>
                <c:ext xmlns:c16="http://schemas.microsoft.com/office/drawing/2014/chart" uri="{C3380CC4-5D6E-409C-BE32-E72D297353CC}">
                  <c16:uniqueId val="{0000001B-FCF2-4ECA-A351-9723484B323F}"/>
                </c:ext>
              </c:extLst>
            </c:dLbl>
            <c:dLbl>
              <c:idx val="27"/>
              <c:layout>
                <c:manualLayout>
                  <c:x val="-5.3378051888089842E-3"/>
                  <c:y val="0"/>
                </c:manualLayout>
              </c:layout>
              <c:tx>
                <c:strRef>
                  <c:f>'Figure 6'!$C$38</c:f>
                  <c:strCache>
                    <c:ptCount val="1"/>
                    <c:pt idx="0">
                      <c:v>Sweden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{198FD1C7-97A8-4384-9163-1927FBCB434C}</c15:txfldGUID>
                      <c15:f>'Figure 6'!$C$38</c15:f>
                      <c15:dlblFieldTableCache>
                        <c:ptCount val="1"/>
                        <c:pt idx="0">
                          <c:v>Sweden</c:v>
                        </c:pt>
                      </c15:dlblFieldTableCache>
                    </c15:dlblFTEntry>
                  </c15:dlblFieldTable>
                  <c15:showDataLabelsRange val="0"/>
                </c:ext>
                <c:ext xmlns:c16="http://schemas.microsoft.com/office/drawing/2014/chart" uri="{C3380CC4-5D6E-409C-BE32-E72D297353CC}">
                  <c16:uniqueId val="{00000000-5FEB-4E6C-BD07-B2FE015EDC1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6'!$D$11:$D$38</c:f>
              <c:numCache>
                <c:formatCode>#,##0</c:formatCode>
                <c:ptCount val="28"/>
                <c:pt idx="0">
                  <c:v>26.212680793116967</c:v>
                </c:pt>
                <c:pt idx="2">
                  <c:v>67.947290274684477</c:v>
                </c:pt>
                <c:pt idx="3">
                  <c:v>29.223057644110273</c:v>
                </c:pt>
                <c:pt idx="4">
                  <c:v>26.624360674370145</c:v>
                </c:pt>
                <c:pt idx="5">
                  <c:v>65.549912092205503</c:v>
                </c:pt>
                <c:pt idx="6">
                  <c:v>22.807881773399014</c:v>
                </c:pt>
                <c:pt idx="7">
                  <c:v>28.978328173374614</c:v>
                </c:pt>
                <c:pt idx="8">
                  <c:v>25.925567907201547</c:v>
                </c:pt>
                <c:pt idx="9">
                  <c:v>27.037590883308411</c:v>
                </c:pt>
                <c:pt idx="10">
                  <c:v>56.471754212091177</c:v>
                </c:pt>
                <c:pt idx="11">
                  <c:v>23.096026490066226</c:v>
                </c:pt>
                <c:pt idx="12">
                  <c:v>33.930403874117388</c:v>
                </c:pt>
                <c:pt idx="13">
                  <c:v>33.911159263271941</c:v>
                </c:pt>
                <c:pt idx="14">
                  <c:v>35.130324221233309</c:v>
                </c:pt>
                <c:pt idx="15">
                  <c:v>5.6089104353962753</c:v>
                </c:pt>
                <c:pt idx="16">
                  <c:v>68.548387096774192</c:v>
                </c:pt>
                <c:pt idx="17">
                  <c:v>3.5813259432956728</c:v>
                </c:pt>
                <c:pt idx="18">
                  <c:v>35.380116959064331</c:v>
                </c:pt>
                <c:pt idx="19">
                  <c:v>40.424212354254529</c:v>
                </c:pt>
                <c:pt idx="20">
                  <c:v>21.448261238337572</c:v>
                </c:pt>
                <c:pt idx="21">
                  <c:v>12.357858298898677</c:v>
                </c:pt>
                <c:pt idx="22">
                  <c:v>28.385522570150467</c:v>
                </c:pt>
                <c:pt idx="23">
                  <c:v>57.71938057250118</c:v>
                </c:pt>
                <c:pt idx="24">
                  <c:v>12.165935380933385</c:v>
                </c:pt>
                <c:pt idx="25">
                  <c:v>18.52012383900929</c:v>
                </c:pt>
                <c:pt idx="26">
                  <c:v>38.894397620228062</c:v>
                </c:pt>
                <c:pt idx="27">
                  <c:v>64.762432982066926</c:v>
                </c:pt>
              </c:numCache>
            </c:numRef>
          </c:xVal>
          <c:yVal>
            <c:numRef>
              <c:f>'Figure 6'!$E$11:$E$38</c:f>
              <c:numCache>
                <c:formatCode>#,##0</c:formatCode>
                <c:ptCount val="28"/>
                <c:pt idx="0">
                  <c:v>47.335386276573068</c:v>
                </c:pt>
                <c:pt idx="2">
                  <c:v>10.356347438752785</c:v>
                </c:pt>
                <c:pt idx="3">
                  <c:v>5.5137844611528823</c:v>
                </c:pt>
                <c:pt idx="4">
                  <c:v>39.96495548399318</c:v>
                </c:pt>
                <c:pt idx="5">
                  <c:v>7.63821058800547</c:v>
                </c:pt>
                <c:pt idx="6">
                  <c:v>31.358198451794511</c:v>
                </c:pt>
                <c:pt idx="7">
                  <c:v>29.226006191950464</c:v>
                </c:pt>
                <c:pt idx="8">
                  <c:v>10.405993233446109</c:v>
                </c:pt>
                <c:pt idx="9">
                  <c:v>7.7760016500799249</c:v>
                </c:pt>
                <c:pt idx="10">
                  <c:v>12.025107367030063</c:v>
                </c:pt>
                <c:pt idx="11">
                  <c:v>59.271523178807954</c:v>
                </c:pt>
                <c:pt idx="12">
                  <c:v>64.284934521652175</c:v>
                </c:pt>
                <c:pt idx="13">
                  <c:v>26.841820151679308</c:v>
                </c:pt>
                <c:pt idx="14">
                  <c:v>45.823267641449462</c:v>
                </c:pt>
                <c:pt idx="15">
                  <c:v>87.10380166303581</c:v>
                </c:pt>
                <c:pt idx="16">
                  <c:v>26.108870967741936</c:v>
                </c:pt>
                <c:pt idx="17">
                  <c:v>88.728006165652715</c:v>
                </c:pt>
                <c:pt idx="18">
                  <c:v>51.169590643274852</c:v>
                </c:pt>
                <c:pt idx="19">
                  <c:v>22.202927313321759</c:v>
                </c:pt>
                <c:pt idx="20">
                  <c:v>3.7213740458015265</c:v>
                </c:pt>
                <c:pt idx="21">
                  <c:v>61.333946545241346</c:v>
                </c:pt>
                <c:pt idx="22">
                  <c:v>12.340567118932308</c:v>
                </c:pt>
                <c:pt idx="23">
                  <c:v>16.14265603003285</c:v>
                </c:pt>
                <c:pt idx="24">
                  <c:v>17.391304347826086</c:v>
                </c:pt>
                <c:pt idx="25">
                  <c:v>63.678018575851389</c:v>
                </c:pt>
                <c:pt idx="26">
                  <c:v>43.356470004957856</c:v>
                </c:pt>
                <c:pt idx="27">
                  <c:v>29.413939730079498</c:v>
                </c:pt>
              </c:numCache>
            </c:numRef>
          </c:yVal>
          <c:smooth val="0"/>
          <c:extLst>
            <c:ext xmlns:c16="http://schemas.microsoft.com/office/drawing/2014/chart" uri="{C3380CC4-5D6E-409C-BE32-E72D297353CC}">
              <c16:uniqueId val="{00000000-FCF2-4ECA-A351-9723484B323F}"/>
            </c:ext>
          </c:extLst>
        </c:ser>
        <c:dLbls>
          <c:showLegendKey val="0"/>
          <c:showVal val="0"/>
          <c:showCatName val="0"/>
          <c:showSerName val="0"/>
          <c:showPercent val="0"/>
          <c:showBubbleSize val="0"/>
        </c:dLbls>
        <c:axId val="745912184"/>
        <c:axId val="745912840"/>
      </c:scatterChart>
      <c:valAx>
        <c:axId val="745912184"/>
        <c:scaling>
          <c:orientation val="minMax"/>
          <c:max val="90"/>
          <c:min val="0"/>
        </c:scaling>
        <c:delete val="0"/>
        <c:axPos val="b"/>
        <c:majorGridlines>
          <c:spPr>
            <a:ln w="3175" cap="flat" cmpd="sng" algn="ctr">
              <a:solidFill>
                <a:srgbClr val="C0C0C0"/>
              </a:solidFill>
              <a:prstDash val="sysDash"/>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b="1"/>
                  <a:t>Family reasons</a:t>
                </a:r>
              </a:p>
            </c:rich>
          </c:tx>
          <c:layout>
            <c:manualLayout>
              <c:xMode val="edge"/>
              <c:yMode val="edge"/>
              <c:x val="0.42787790026246714"/>
              <c:y val="0.81334261069715263"/>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45912840"/>
        <c:crosses val="autoZero"/>
        <c:crossBetween val="midCat"/>
        <c:majorUnit val="10"/>
      </c:valAx>
      <c:valAx>
        <c:axId val="745912840"/>
        <c:scaling>
          <c:orientation val="minMax"/>
          <c:max val="90"/>
          <c:min val="0"/>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b="1"/>
                  <a:t>Employment reasons</a:t>
                </a:r>
              </a:p>
            </c:rich>
          </c:tx>
          <c:layout>
            <c:manualLayout>
              <c:xMode val="edge"/>
              <c:yMode val="edge"/>
              <c:x val="0.13049333333333332"/>
              <c:y val="0.3652270979182882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1"/>
        <c:majorTickMark val="none"/>
        <c:minorTickMark val="none"/>
        <c:tickLblPos val="nextTo"/>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45912184"/>
        <c:crosses val="autoZero"/>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effectLst/>
                <a:latin typeface="Arial"/>
                <a:ea typeface="Arial"/>
                <a:cs typeface="Arial"/>
              </a:defRPr>
            </a:pPr>
            <a:r>
              <a:rPr lang="en-US"/>
              <a:t>Number of first residence permits issued to Ukrainians, EU, </a:t>
            </a:r>
          </a:p>
          <a:p>
            <a:pPr algn="l">
              <a:defRPr sz="1800" b="1">
                <a:effectLst/>
              </a:defRPr>
            </a:pPr>
            <a:r>
              <a:rPr lang="en-US"/>
              <a:t>2013–2021</a:t>
            </a:r>
          </a:p>
          <a:p>
            <a:pPr algn="l">
              <a:defRPr sz="1800" b="1">
                <a:effectLst/>
              </a:defRPr>
            </a:pPr>
            <a:r>
              <a:rPr lang="en-US" sz="1600" b="0"/>
              <a:t>(1 000)</a:t>
            </a:r>
          </a:p>
        </c:rich>
      </c:tx>
      <c:layout>
        <c:manualLayout>
          <c:xMode val="edge"/>
          <c:yMode val="edge"/>
          <c:x val="5.3329973964894601E-3"/>
          <c:y val="9.063852162148033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effectLst/>
              <a:latin typeface="Arial"/>
              <a:ea typeface="Arial"/>
              <a:cs typeface="Arial"/>
            </a:defRPr>
          </a:pPr>
          <a:endParaRPr lang="en-US"/>
        </a:p>
      </c:txPr>
    </c:title>
    <c:autoTitleDeleted val="0"/>
    <c:plotArea>
      <c:layout>
        <c:manualLayout>
          <c:layoutTarget val="inner"/>
          <c:xMode val="edge"/>
          <c:yMode val="edge"/>
          <c:x val="5.1802721088435366E-2"/>
          <c:y val="0.18356727171448295"/>
          <c:w val="0.72687694213487863"/>
          <c:h val="0.69188166106153048"/>
        </c:manualLayout>
      </c:layout>
      <c:lineChart>
        <c:grouping val="standard"/>
        <c:varyColors val="0"/>
        <c:ser>
          <c:idx val="0"/>
          <c:order val="0"/>
          <c:tx>
            <c:strRef>
              <c:f>'Figure 7'!$C$11</c:f>
              <c:strCache>
                <c:ptCount val="1"/>
                <c:pt idx="0">
                  <c:v>All first residence permits</c:v>
                </c:pt>
              </c:strCache>
            </c:strRef>
          </c:tx>
          <c:spPr>
            <a:ln w="28575" cap="rnd" cmpd="sng" algn="ctr">
              <a:solidFill>
                <a:schemeClr val="accent1"/>
              </a:solidFill>
              <a:prstDash val="solid"/>
              <a:round/>
              <a:headEnd type="none" w="med" len="med"/>
              <a:tailEnd type="none" w="med" len="med"/>
            </a:ln>
            <a:effectLst/>
          </c:spPr>
          <c:marker>
            <c:symbol val="none"/>
          </c:marker>
          <c:cat>
            <c:strRef>
              <c:f>'Figure 7'!$D$10:$L$10</c:f>
              <c:strCache>
                <c:ptCount val="9"/>
                <c:pt idx="0">
                  <c:v>2013</c:v>
                </c:pt>
                <c:pt idx="1">
                  <c:v>2014</c:v>
                </c:pt>
                <c:pt idx="2">
                  <c:v>2015</c:v>
                </c:pt>
                <c:pt idx="3">
                  <c:v>2016</c:v>
                </c:pt>
                <c:pt idx="4">
                  <c:v>2017</c:v>
                </c:pt>
                <c:pt idx="5">
                  <c:v>2018</c:v>
                </c:pt>
                <c:pt idx="6">
                  <c:v>2019</c:v>
                </c:pt>
                <c:pt idx="7">
                  <c:v>2020</c:v>
                </c:pt>
                <c:pt idx="8">
                  <c:v>2021</c:v>
                </c:pt>
              </c:strCache>
            </c:strRef>
          </c:cat>
          <c:val>
            <c:numRef>
              <c:f>'Figure 7'!$D$11:$L$11</c:f>
              <c:numCache>
                <c:formatCode>0</c:formatCode>
                <c:ptCount val="9"/>
                <c:pt idx="0">
                  <c:v>229.02099999999999</c:v>
                </c:pt>
                <c:pt idx="1">
                  <c:v>302.20699999999999</c:v>
                </c:pt>
                <c:pt idx="2">
                  <c:v>496.68599999999998</c:v>
                </c:pt>
                <c:pt idx="3">
                  <c:v>581.09400000000005</c:v>
                </c:pt>
                <c:pt idx="4">
                  <c:v>661.673</c:v>
                </c:pt>
                <c:pt idx="5">
                  <c:v>634.13</c:v>
                </c:pt>
                <c:pt idx="6">
                  <c:v>758.95100000000002</c:v>
                </c:pt>
                <c:pt idx="7">
                  <c:v>602.00800000000004</c:v>
                </c:pt>
                <c:pt idx="8">
                  <c:v>875.79399999999998</c:v>
                </c:pt>
              </c:numCache>
            </c:numRef>
          </c:val>
          <c:smooth val="0"/>
          <c:extLst>
            <c:ext xmlns:c16="http://schemas.microsoft.com/office/drawing/2014/chart" uri="{C3380CC4-5D6E-409C-BE32-E72D297353CC}">
              <c16:uniqueId val="{00000000-F292-47EA-B67C-7C42BAE20A58}"/>
            </c:ext>
          </c:extLst>
        </c:ser>
        <c:ser>
          <c:idx val="1"/>
          <c:order val="1"/>
          <c:tx>
            <c:strRef>
              <c:f>'Figure 7'!$C$13</c:f>
              <c:strCache>
                <c:ptCount val="1"/>
                <c:pt idx="0">
                  <c:v>First residence permits with a duration less than 12 months</c:v>
                </c:pt>
              </c:strCache>
            </c:strRef>
          </c:tx>
          <c:spPr>
            <a:ln w="28575" cap="rnd" cmpd="sng" algn="ctr">
              <a:solidFill>
                <a:schemeClr val="accent3"/>
              </a:solidFill>
              <a:prstDash val="solid"/>
              <a:round/>
              <a:headEnd type="none" w="med" len="med"/>
              <a:tailEnd type="none" w="med" len="med"/>
            </a:ln>
            <a:effectLst/>
          </c:spPr>
          <c:marker>
            <c:symbol val="none"/>
          </c:marker>
          <c:cat>
            <c:strRef>
              <c:f>'Figure 7'!$D$10:$L$10</c:f>
              <c:strCache>
                <c:ptCount val="9"/>
                <c:pt idx="0">
                  <c:v>2013</c:v>
                </c:pt>
                <c:pt idx="1">
                  <c:v>2014</c:v>
                </c:pt>
                <c:pt idx="2">
                  <c:v>2015</c:v>
                </c:pt>
                <c:pt idx="3">
                  <c:v>2016</c:v>
                </c:pt>
                <c:pt idx="4">
                  <c:v>2017</c:v>
                </c:pt>
                <c:pt idx="5">
                  <c:v>2018</c:v>
                </c:pt>
                <c:pt idx="6">
                  <c:v>2019</c:v>
                </c:pt>
                <c:pt idx="7">
                  <c:v>2020</c:v>
                </c:pt>
                <c:pt idx="8">
                  <c:v>2021</c:v>
                </c:pt>
              </c:strCache>
            </c:strRef>
          </c:cat>
          <c:val>
            <c:numRef>
              <c:f>'Figure 7'!$D$13:$L$13</c:f>
              <c:numCache>
                <c:formatCode>0</c:formatCode>
                <c:ptCount val="9"/>
                <c:pt idx="0">
                  <c:v>185.322</c:v>
                </c:pt>
                <c:pt idx="1">
                  <c:v>263.17700000000002</c:v>
                </c:pt>
                <c:pt idx="2">
                  <c:v>434.69499999999999</c:v>
                </c:pt>
                <c:pt idx="3">
                  <c:v>500.76300000000003</c:v>
                </c:pt>
                <c:pt idx="4">
                  <c:v>568.995</c:v>
                </c:pt>
                <c:pt idx="5">
                  <c:v>485.59500000000003</c:v>
                </c:pt>
                <c:pt idx="6">
                  <c:v>567.01700000000005</c:v>
                </c:pt>
                <c:pt idx="7">
                  <c:v>464.721</c:v>
                </c:pt>
                <c:pt idx="8">
                  <c:v>703.08199999999999</c:v>
                </c:pt>
              </c:numCache>
            </c:numRef>
          </c:val>
          <c:smooth val="0"/>
          <c:extLst>
            <c:ext xmlns:c16="http://schemas.microsoft.com/office/drawing/2014/chart" uri="{C3380CC4-5D6E-409C-BE32-E72D297353CC}">
              <c16:uniqueId val="{00000001-F292-47EA-B67C-7C42BAE20A58}"/>
            </c:ext>
          </c:extLst>
        </c:ser>
        <c:ser>
          <c:idx val="2"/>
          <c:order val="2"/>
          <c:tx>
            <c:strRef>
              <c:f>'Figure 7'!$C$12</c:f>
              <c:strCache>
                <c:ptCount val="1"/>
                <c:pt idx="0">
                  <c:v>First residence permits with a duration of at least 12 months</c:v>
                </c:pt>
              </c:strCache>
            </c:strRef>
          </c:tx>
          <c:spPr>
            <a:ln w="28575" cap="rnd" cmpd="sng" algn="ctr">
              <a:solidFill>
                <a:schemeClr val="accent2"/>
              </a:solidFill>
              <a:prstDash val="solid"/>
              <a:round/>
              <a:headEnd type="none" w="med" len="med"/>
              <a:tailEnd type="none" w="med" len="med"/>
            </a:ln>
            <a:effectLst/>
          </c:spPr>
          <c:marker>
            <c:symbol val="none"/>
          </c:marker>
          <c:cat>
            <c:strRef>
              <c:f>'Figure 7'!$D$10:$L$10</c:f>
              <c:strCache>
                <c:ptCount val="9"/>
                <c:pt idx="0">
                  <c:v>2013</c:v>
                </c:pt>
                <c:pt idx="1">
                  <c:v>2014</c:v>
                </c:pt>
                <c:pt idx="2">
                  <c:v>2015</c:v>
                </c:pt>
                <c:pt idx="3">
                  <c:v>2016</c:v>
                </c:pt>
                <c:pt idx="4">
                  <c:v>2017</c:v>
                </c:pt>
                <c:pt idx="5">
                  <c:v>2018</c:v>
                </c:pt>
                <c:pt idx="6">
                  <c:v>2019</c:v>
                </c:pt>
                <c:pt idx="7">
                  <c:v>2020</c:v>
                </c:pt>
                <c:pt idx="8">
                  <c:v>2021</c:v>
                </c:pt>
              </c:strCache>
            </c:strRef>
          </c:cat>
          <c:val>
            <c:numRef>
              <c:f>'Figure 7'!$D$12:$L$12</c:f>
              <c:numCache>
                <c:formatCode>0</c:formatCode>
                <c:ptCount val="9"/>
                <c:pt idx="0">
                  <c:v>43.698999999999998</c:v>
                </c:pt>
                <c:pt idx="1">
                  <c:v>39.03</c:v>
                </c:pt>
                <c:pt idx="2">
                  <c:v>61.991</c:v>
                </c:pt>
                <c:pt idx="3">
                  <c:v>80.331000000000003</c:v>
                </c:pt>
                <c:pt idx="4">
                  <c:v>92.677999999999997</c:v>
                </c:pt>
                <c:pt idx="5">
                  <c:v>148.535</c:v>
                </c:pt>
                <c:pt idx="6">
                  <c:v>191.934</c:v>
                </c:pt>
                <c:pt idx="7">
                  <c:v>137.28700000000001</c:v>
                </c:pt>
                <c:pt idx="8">
                  <c:v>172.71199999999999</c:v>
                </c:pt>
              </c:numCache>
            </c:numRef>
          </c:val>
          <c:smooth val="0"/>
          <c:extLst>
            <c:ext xmlns:c16="http://schemas.microsoft.com/office/drawing/2014/chart" uri="{C3380CC4-5D6E-409C-BE32-E72D297353CC}">
              <c16:uniqueId val="{00000002-F292-47EA-B67C-7C42BAE20A58}"/>
            </c:ext>
          </c:extLst>
        </c:ser>
        <c:dLbls>
          <c:showLegendKey val="0"/>
          <c:showVal val="0"/>
          <c:showCatName val="0"/>
          <c:showSerName val="0"/>
          <c:showPercent val="0"/>
          <c:showBubbleSize val="0"/>
        </c:dLbls>
        <c:smooth val="0"/>
        <c:axId val="662068600"/>
        <c:axId val="662062696"/>
      </c:lineChart>
      <c:catAx>
        <c:axId val="66206860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2062696"/>
        <c:crosses val="autoZero"/>
        <c:auto val="1"/>
        <c:lblAlgn val="ctr"/>
        <c:lblOffset val="100"/>
        <c:tickMarkSkip val="1"/>
        <c:noMultiLvlLbl val="0"/>
      </c:catAx>
      <c:valAx>
        <c:axId val="662062696"/>
        <c:scaling>
          <c:orientation val="minMax"/>
          <c:max val="9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2068600"/>
        <c:crosses val="autoZero"/>
        <c:crossBetween val="between"/>
      </c:valAx>
      <c:spPr>
        <a:noFill/>
        <a:ln>
          <a:noFill/>
        </a:ln>
        <a:effectLst/>
      </c:spPr>
    </c:plotArea>
    <c:legend>
      <c:legendPos val="b"/>
      <c:layout>
        <c:manualLayout>
          <c:xMode val="edge"/>
          <c:yMode val="edge"/>
          <c:x val="0.783855505165029"/>
          <c:y val="0.37273860903055861"/>
          <c:w val="0.21444811875367428"/>
          <c:h val="0.5515584205416864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Population of Ukraine on 1 January, 2013–2021</a:t>
            </a:r>
          </a:p>
          <a:p>
            <a:pPr algn="l">
              <a:defRPr sz="1800" b="1"/>
            </a:pPr>
            <a:r>
              <a:rPr lang="en-US" sz="1600" b="0"/>
              <a:t>(million)</a:t>
            </a:r>
          </a:p>
        </c:rich>
      </c:tx>
      <c:layout>
        <c:manualLayout>
          <c:xMode val="edge"/>
          <c:yMode val="edge"/>
          <c:x val="5.3329973964894601E-3"/>
          <c:y val="8.901580065507218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5567103384563705E-2"/>
          <c:y val="0.13290830040800075"/>
          <c:w val="0.93976620895271712"/>
          <c:h val="0.72413582829903422"/>
        </c:manualLayout>
      </c:layout>
      <c:lineChart>
        <c:grouping val="standard"/>
        <c:varyColors val="0"/>
        <c:ser>
          <c:idx val="0"/>
          <c:order val="0"/>
          <c:spPr>
            <a:ln w="28575" cap="rnd">
              <a:solidFill>
                <a:schemeClr val="accent1"/>
              </a:solidFill>
              <a:round/>
            </a:ln>
            <a:effectLst/>
          </c:spPr>
          <c:marker>
            <c:symbol val="none"/>
          </c:marker>
          <c:cat>
            <c:strRef>
              <c:f>'Figure 8'!$D$10:$L$10</c:f>
              <c:strCache>
                <c:ptCount val="9"/>
                <c:pt idx="0">
                  <c:v>2013</c:v>
                </c:pt>
                <c:pt idx="1">
                  <c:v>2014</c:v>
                </c:pt>
                <c:pt idx="2">
                  <c:v>2015 (¹)</c:v>
                </c:pt>
                <c:pt idx="3">
                  <c:v>2016</c:v>
                </c:pt>
                <c:pt idx="4">
                  <c:v>2017</c:v>
                </c:pt>
                <c:pt idx="5">
                  <c:v>2018</c:v>
                </c:pt>
                <c:pt idx="6">
                  <c:v>2019</c:v>
                </c:pt>
                <c:pt idx="7">
                  <c:v>2020</c:v>
                </c:pt>
                <c:pt idx="8">
                  <c:v>2021</c:v>
                </c:pt>
              </c:strCache>
            </c:strRef>
          </c:cat>
          <c:val>
            <c:numRef>
              <c:f>'Figure 8'!$D$11:$L$11</c:f>
              <c:numCache>
                <c:formatCode>0.0</c:formatCode>
                <c:ptCount val="9"/>
                <c:pt idx="0">
                  <c:v>45.372692000000001</c:v>
                </c:pt>
                <c:pt idx="1">
                  <c:v>45.245894</c:v>
                </c:pt>
                <c:pt idx="2">
                  <c:v>42.759661000000001</c:v>
                </c:pt>
                <c:pt idx="3">
                  <c:v>42.590879000000001</c:v>
                </c:pt>
                <c:pt idx="4">
                  <c:v>42.414904999999997</c:v>
                </c:pt>
                <c:pt idx="5">
                  <c:v>42.216766</c:v>
                </c:pt>
                <c:pt idx="6">
                  <c:v>41.983564000000001</c:v>
                </c:pt>
                <c:pt idx="7">
                  <c:v>41.732779000000001</c:v>
                </c:pt>
                <c:pt idx="8">
                  <c:v>41.418717000000001</c:v>
                </c:pt>
              </c:numCache>
            </c:numRef>
          </c:val>
          <c:smooth val="0"/>
          <c:extLst>
            <c:ext xmlns:c16="http://schemas.microsoft.com/office/drawing/2014/chart" uri="{C3380CC4-5D6E-409C-BE32-E72D297353CC}">
              <c16:uniqueId val="{00000000-C692-43DE-8253-F95D867785E1}"/>
            </c:ext>
          </c:extLst>
        </c:ser>
        <c:dLbls>
          <c:showLegendKey val="0"/>
          <c:showVal val="0"/>
          <c:showCatName val="0"/>
          <c:showSerName val="0"/>
          <c:showPercent val="0"/>
          <c:showBubbleSize val="0"/>
        </c:dLbls>
        <c:smooth val="0"/>
        <c:axId val="655419864"/>
        <c:axId val="655419536"/>
      </c:lineChart>
      <c:catAx>
        <c:axId val="65541986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5419536"/>
        <c:crosses val="autoZero"/>
        <c:auto val="1"/>
        <c:lblAlgn val="ctr"/>
        <c:lblOffset val="100"/>
        <c:tickMarkSkip val="1"/>
        <c:noMultiLvlLbl val="0"/>
      </c:catAx>
      <c:valAx>
        <c:axId val="655419536"/>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541986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Population of Ukraine on 1 January, by sex and age, 2021</a:t>
            </a:r>
          </a:p>
          <a:p>
            <a:pPr algn="l">
              <a:defRPr sz="1800" b="1">
                <a:latin typeface="Arial"/>
                <a:ea typeface="Arial"/>
                <a:cs typeface="Arial"/>
              </a:defRPr>
            </a:pPr>
            <a:r>
              <a:rPr lang="en-US" sz="1600" b="0"/>
              <a:t>(%)</a:t>
            </a:r>
          </a:p>
        </c:rich>
      </c:tx>
      <c:layout>
        <c:manualLayout>
          <c:xMode val="edge"/>
          <c:yMode val="edge"/>
          <c:x val="0"/>
          <c:y val="1.3263054924625196E-3"/>
        </c:manualLayout>
      </c:layout>
      <c:overlay val="0"/>
    </c:title>
    <c:autoTitleDeleted val="0"/>
    <c:plotArea>
      <c:layout>
        <c:manualLayout>
          <c:layoutTarget val="inner"/>
          <c:xMode val="edge"/>
          <c:yMode val="edge"/>
          <c:x val="0.10703086614173228"/>
          <c:y val="0.11482158078487884"/>
          <c:w val="0.87378225721784775"/>
          <c:h val="0.74896249036799134"/>
        </c:manualLayout>
      </c:layout>
      <c:barChart>
        <c:barDir val="bar"/>
        <c:grouping val="clustered"/>
        <c:varyColors val="0"/>
        <c:ser>
          <c:idx val="1"/>
          <c:order val="0"/>
          <c:tx>
            <c:strRef>
              <c:f>'Figure 9'!$E$11</c:f>
              <c:strCache>
                <c:ptCount val="1"/>
                <c:pt idx="0">
                  <c:v>Females</c:v>
                </c:pt>
              </c:strCache>
            </c:strRef>
          </c:tx>
          <c:spPr>
            <a:solidFill>
              <a:schemeClr val="accent1"/>
            </a:solidFill>
            <a:ln w="38100">
              <a:noFill/>
              <a:prstDash val="solid"/>
            </a:ln>
          </c:spPr>
          <c:invertIfNegative val="0"/>
          <c:dLbls>
            <c:dLbl>
              <c:idx val="0"/>
              <c:tx>
                <c:rich>
                  <a:bodyPr/>
                  <a:lstStyle/>
                  <a:p>
                    <a:fld id="{CB097D01-1999-490E-8C9C-D8F88DD1920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B5B-40C1-BAA5-330A00C5A6B7}"/>
                </c:ext>
              </c:extLst>
            </c:dLbl>
            <c:dLbl>
              <c:idx val="1"/>
              <c:tx>
                <c:rich>
                  <a:bodyPr/>
                  <a:lstStyle/>
                  <a:p>
                    <a:fld id="{1C66A456-85FC-4037-BAFF-DFA9AAE5E60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5B-40C1-BAA5-330A00C5A6B7}"/>
                </c:ext>
              </c:extLst>
            </c:dLbl>
            <c:dLbl>
              <c:idx val="2"/>
              <c:tx>
                <c:rich>
                  <a:bodyPr/>
                  <a:lstStyle/>
                  <a:p>
                    <a:fld id="{B502023A-BE6B-4E97-A723-9A12A773E68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5B-40C1-BAA5-330A00C5A6B7}"/>
                </c:ext>
              </c:extLst>
            </c:dLbl>
            <c:dLbl>
              <c:idx val="3"/>
              <c:tx>
                <c:rich>
                  <a:bodyPr/>
                  <a:lstStyle/>
                  <a:p>
                    <a:fld id="{BA2DBCBF-5400-4B4D-AD29-797363DA0F7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5B-40C1-BAA5-330A00C5A6B7}"/>
                </c:ext>
              </c:extLst>
            </c:dLbl>
            <c:dLbl>
              <c:idx val="4"/>
              <c:tx>
                <c:rich>
                  <a:bodyPr/>
                  <a:lstStyle/>
                  <a:p>
                    <a:fld id="{46AF5765-898C-404D-9628-F60D2642DE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5B-40C1-BAA5-330A00C5A6B7}"/>
                </c:ext>
              </c:extLst>
            </c:dLbl>
            <c:dLbl>
              <c:idx val="5"/>
              <c:tx>
                <c:rich>
                  <a:bodyPr/>
                  <a:lstStyle/>
                  <a:p>
                    <a:fld id="{F8E4B8F2-B1B2-4B15-8EE9-CDE7AB37AAF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5B-40C1-BAA5-330A00C5A6B7}"/>
                </c:ext>
              </c:extLst>
            </c:dLbl>
            <c:spPr>
              <a:noFill/>
              <a:ln>
                <a:noFill/>
              </a:ln>
              <a:effectLst/>
            </c:spPr>
            <c:txPr>
              <a:bodyPr wrap="square" lIns="38100" tIns="19050" rIns="38100" bIns="19050" anchor="ctr" anchorCtr="0">
                <a:spAutoFit/>
              </a:bodyPr>
              <a:lstStyle/>
              <a:p>
                <a:pPr algn="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9'!$C$12:$C$17</c:f>
              <c:strCache>
                <c:ptCount val="6"/>
                <c:pt idx="0">
                  <c:v>0–14</c:v>
                </c:pt>
                <c:pt idx="1">
                  <c:v>15–29</c:v>
                </c:pt>
                <c:pt idx="2">
                  <c:v>30–44</c:v>
                </c:pt>
                <c:pt idx="3">
                  <c:v>45–59</c:v>
                </c:pt>
                <c:pt idx="4">
                  <c:v>60–74</c:v>
                </c:pt>
                <c:pt idx="5">
                  <c:v>≥75</c:v>
                </c:pt>
              </c:strCache>
            </c:strRef>
          </c:cat>
          <c:val>
            <c:numRef>
              <c:f>'Figure 9'!$E$12:$E$17</c:f>
              <c:numCache>
                <c:formatCode>0.0</c:formatCode>
                <c:ptCount val="6"/>
                <c:pt idx="0">
                  <c:v>7.3489335751273988</c:v>
                </c:pt>
                <c:pt idx="1">
                  <c:v>7.6026763455758415</c:v>
                </c:pt>
                <c:pt idx="2">
                  <c:v>11.997848702073508</c:v>
                </c:pt>
                <c:pt idx="3">
                  <c:v>11.090039317248769</c:v>
                </c:pt>
                <c:pt idx="4">
                  <c:v>10.453795563005972</c:v>
                </c:pt>
                <c:pt idx="5">
                  <c:v>5.1620164864112041</c:v>
                </c:pt>
              </c:numCache>
            </c:numRef>
          </c:val>
          <c:extLst>
            <c:ext xmlns:c15="http://schemas.microsoft.com/office/drawing/2012/chart" uri="{02D57815-91ED-43cb-92C2-25804820EDAC}">
              <c15:datalabelsRange>
                <c15:f>'Figure 9'!$Q$12:$Q$17</c15:f>
                <c15:dlblRangeCache>
                  <c:ptCount val="6"/>
                  <c:pt idx="0">
                    <c:v>7.3 %
(3.0 million)</c:v>
                  </c:pt>
                  <c:pt idx="1">
                    <c:v>7.6 %
(3.1 million)</c:v>
                  </c:pt>
                  <c:pt idx="2">
                    <c:v>12.0 %
(5.0 million)</c:v>
                  </c:pt>
                  <c:pt idx="3">
                    <c:v>11.1 %
(4.6 million)</c:v>
                  </c:pt>
                  <c:pt idx="4">
                    <c:v>10.5 %
(4.3 million)</c:v>
                  </c:pt>
                  <c:pt idx="5">
                    <c:v>5.2 %
(2.1 million)</c:v>
                  </c:pt>
                </c15:dlblRangeCache>
              </c15:datalabelsRange>
            </c:ext>
            <c:ext xmlns:c16="http://schemas.microsoft.com/office/drawing/2014/chart" uri="{C3380CC4-5D6E-409C-BE32-E72D297353CC}">
              <c16:uniqueId val="{00000001-6B5B-40C1-BAA5-330A00C5A6B7}"/>
            </c:ext>
          </c:extLst>
        </c:ser>
        <c:ser>
          <c:idx val="0"/>
          <c:order val="1"/>
          <c:tx>
            <c:strRef>
              <c:f>'Figure 9'!$D$11</c:f>
              <c:strCache>
                <c:ptCount val="1"/>
                <c:pt idx="0">
                  <c:v>Males</c:v>
                </c:pt>
              </c:strCache>
            </c:strRef>
          </c:tx>
          <c:spPr>
            <a:solidFill>
              <a:schemeClr val="accent2"/>
            </a:solidFill>
            <a:ln w="38100">
              <a:noFill/>
              <a:prstDash val="solid"/>
            </a:ln>
          </c:spPr>
          <c:invertIfNegative val="0"/>
          <c:dLbls>
            <c:dLbl>
              <c:idx val="0"/>
              <c:tx>
                <c:rich>
                  <a:bodyPr/>
                  <a:lstStyle/>
                  <a:p>
                    <a:fld id="{3BA73640-0C42-4DEC-9C19-7349FA63942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B5B-40C1-BAA5-330A00C5A6B7}"/>
                </c:ext>
              </c:extLst>
            </c:dLbl>
            <c:dLbl>
              <c:idx val="1"/>
              <c:tx>
                <c:rich>
                  <a:bodyPr/>
                  <a:lstStyle/>
                  <a:p>
                    <a:fld id="{3E4FE98A-3825-4C18-B426-8EE80583092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5B-40C1-BAA5-330A00C5A6B7}"/>
                </c:ext>
              </c:extLst>
            </c:dLbl>
            <c:dLbl>
              <c:idx val="2"/>
              <c:tx>
                <c:rich>
                  <a:bodyPr/>
                  <a:lstStyle/>
                  <a:p>
                    <a:fld id="{A63888AD-C70C-4E5F-8AE9-9D7A56BA8BD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5B-40C1-BAA5-330A00C5A6B7}"/>
                </c:ext>
              </c:extLst>
            </c:dLbl>
            <c:dLbl>
              <c:idx val="3"/>
              <c:tx>
                <c:rich>
                  <a:bodyPr/>
                  <a:lstStyle/>
                  <a:p>
                    <a:fld id="{9A1EB300-9633-420B-A519-DA5019901AC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5B-40C1-BAA5-330A00C5A6B7}"/>
                </c:ext>
              </c:extLst>
            </c:dLbl>
            <c:dLbl>
              <c:idx val="4"/>
              <c:tx>
                <c:rich>
                  <a:bodyPr/>
                  <a:lstStyle/>
                  <a:p>
                    <a:fld id="{5CC088BC-2479-4903-91A0-5E56186A4C4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5B-40C1-BAA5-330A00C5A6B7}"/>
                </c:ext>
              </c:extLst>
            </c:dLbl>
            <c:dLbl>
              <c:idx val="5"/>
              <c:tx>
                <c:rich>
                  <a:bodyPr/>
                  <a:lstStyle/>
                  <a:p>
                    <a:fld id="{8B1CE67D-0826-4193-A41B-260502DEA04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5B-40C1-BAA5-330A00C5A6B7}"/>
                </c:ext>
              </c:extLst>
            </c:dLbl>
            <c:spPr>
              <a:noFill/>
              <a:ln>
                <a:noFill/>
              </a:ln>
              <a:effectLst/>
            </c:spPr>
            <c:txPr>
              <a:bodyPr wrap="square" lIns="38100" tIns="19050" rIns="38100" bIns="19050" anchor="ctr" anchorCtr="0">
                <a:spAutoFit/>
              </a:bodyPr>
              <a:lstStyle/>
              <a:p>
                <a:pPr algn="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9'!$C$12:$C$17</c:f>
              <c:strCache>
                <c:ptCount val="6"/>
                <c:pt idx="0">
                  <c:v>0–14</c:v>
                </c:pt>
                <c:pt idx="1">
                  <c:v>15–29</c:v>
                </c:pt>
                <c:pt idx="2">
                  <c:v>30–44</c:v>
                </c:pt>
                <c:pt idx="3">
                  <c:v>45–59</c:v>
                </c:pt>
                <c:pt idx="4">
                  <c:v>60–74</c:v>
                </c:pt>
                <c:pt idx="5">
                  <c:v>≥75</c:v>
                </c:pt>
              </c:strCache>
            </c:strRef>
          </c:cat>
          <c:val>
            <c:numRef>
              <c:f>'Figure 9'!$D$12:$D$17</c:f>
              <c:numCache>
                <c:formatCode>0.0</c:formatCode>
                <c:ptCount val="6"/>
                <c:pt idx="0">
                  <c:v>-7.8127359666886829</c:v>
                </c:pt>
                <c:pt idx="1">
                  <c:v>-8.0433152963188128</c:v>
                </c:pt>
                <c:pt idx="2">
                  <c:v>-12.066959968846934</c:v>
                </c:pt>
                <c:pt idx="3">
                  <c:v>-9.600171825698995</c:v>
                </c:pt>
                <c:pt idx="4">
                  <c:v>-6.7688069623209239</c:v>
                </c:pt>
                <c:pt idx="5">
                  <c:v>-2.0526999906829562</c:v>
                </c:pt>
              </c:numCache>
            </c:numRef>
          </c:val>
          <c:extLst>
            <c:ext xmlns:c15="http://schemas.microsoft.com/office/drawing/2012/chart" uri="{02D57815-91ED-43cb-92C2-25804820EDAC}">
              <c15:datalabelsRange>
                <c15:f>'Figure 9'!$P$12:$P$17</c15:f>
                <c15:dlblRangeCache>
                  <c:ptCount val="6"/>
                  <c:pt idx="0">
                    <c:v>7.8 %
(3.2 million)</c:v>
                  </c:pt>
                  <c:pt idx="1">
                    <c:v>8.0 %
(3.3 million)</c:v>
                  </c:pt>
                  <c:pt idx="2">
                    <c:v>12.1 %
(5.0 million)</c:v>
                  </c:pt>
                  <c:pt idx="3">
                    <c:v>9.6 %
(4.0 million)</c:v>
                  </c:pt>
                  <c:pt idx="4">
                    <c:v>6.8 %
(2.8 million)</c:v>
                  </c:pt>
                  <c:pt idx="5">
                    <c:v>2.1 %
(0.9 million)</c:v>
                  </c:pt>
                </c15:dlblRangeCache>
              </c15:datalabelsRange>
            </c:ext>
            <c:ext xmlns:c16="http://schemas.microsoft.com/office/drawing/2014/chart" uri="{C3380CC4-5D6E-409C-BE32-E72D297353CC}">
              <c16:uniqueId val="{00000000-6B5B-40C1-BAA5-330A00C5A6B7}"/>
            </c:ext>
          </c:extLst>
        </c:ser>
        <c:dLbls>
          <c:showLegendKey val="0"/>
          <c:showVal val="0"/>
          <c:showCatName val="0"/>
          <c:showSerName val="0"/>
          <c:showPercent val="0"/>
          <c:showBubbleSize val="0"/>
        </c:dLbls>
        <c:gapWidth val="0"/>
        <c:overlap val="100"/>
        <c:axId val="153140608"/>
        <c:axId val="153146880"/>
      </c:barChart>
      <c:catAx>
        <c:axId val="153140608"/>
        <c:scaling>
          <c:orientation val="minMax"/>
        </c:scaling>
        <c:delete val="0"/>
        <c:axPos val="l"/>
        <c:majorGridlines>
          <c:spPr>
            <a:ln w="3175">
              <a:solidFill>
                <a:srgbClr val="C0C0C0"/>
              </a:solidFill>
              <a:prstDash val="sysDash"/>
            </a:ln>
          </c:spPr>
        </c:majorGridlines>
        <c:title>
          <c:tx>
            <c:rich>
              <a:bodyPr/>
              <a:lstStyle/>
              <a:p>
                <a:pPr>
                  <a:defRPr b="1"/>
                </a:pPr>
                <a:r>
                  <a:rPr lang="en-GB" b="1"/>
                  <a:t>Age</a:t>
                </a:r>
              </a:p>
            </c:rich>
          </c:tx>
          <c:layout>
            <c:manualLayout>
              <c:xMode val="edge"/>
              <c:yMode val="edge"/>
              <c:x val="8.4629921259842516E-3"/>
              <c:y val="0.47294525307285373"/>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153146880"/>
        <c:crosses val="autoZero"/>
        <c:auto val="1"/>
        <c:lblAlgn val="ctr"/>
        <c:lblOffset val="100"/>
        <c:tickLblSkip val="1"/>
        <c:tickMarkSkip val="1"/>
        <c:noMultiLvlLbl val="0"/>
      </c:catAx>
      <c:valAx>
        <c:axId val="153146880"/>
        <c:scaling>
          <c:orientation val="minMax"/>
        </c:scaling>
        <c:delete val="0"/>
        <c:axPos val="b"/>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153140608"/>
        <c:crosses val="autoZero"/>
        <c:crossBetween val="between"/>
      </c:valAx>
      <c:spPr>
        <a:noFill/>
        <a:ln w="25400">
          <a:noFill/>
        </a:ln>
      </c:spPr>
    </c:plotArea>
    <c:legend>
      <c:legendPos val="b"/>
      <c:layout>
        <c:manualLayout>
          <c:xMode val="edge"/>
          <c:yMode val="edge"/>
          <c:x val="0.47559055118110238"/>
          <c:y val="0.91597278940194815"/>
          <c:w val="0.1474854593175853"/>
          <c:h val="3.5774007247333033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800" b="1"/>
              <a:t>Distribution by age and sex of Ukrainians with a valid residence permit at the end of the year, EU, 2021</a:t>
            </a:r>
          </a:p>
          <a:p>
            <a:pPr algn="l">
              <a:defRPr/>
            </a:pPr>
            <a:r>
              <a:rPr lang="en-US" sz="1600"/>
              <a:t>(%)</a:t>
            </a:r>
          </a:p>
        </c:rich>
      </c:tx>
      <c:layout>
        <c:manualLayout>
          <c:xMode val="edge"/>
          <c:yMode val="edge"/>
          <c:x val="5.3333333333333332E-3"/>
          <c:y val="6.8289368136148802E-3"/>
        </c:manualLayout>
      </c:layout>
      <c:overlay val="0"/>
    </c:title>
    <c:autoTitleDeleted val="0"/>
    <c:plotArea>
      <c:layout>
        <c:manualLayout>
          <c:layoutTarget val="inner"/>
          <c:xMode val="edge"/>
          <c:yMode val="edge"/>
          <c:x val="0.10703086614173228"/>
          <c:y val="0.12656422227480221"/>
          <c:w val="0.87378225721784775"/>
          <c:h val="0.72204194343292105"/>
        </c:manualLayout>
      </c:layout>
      <c:barChart>
        <c:barDir val="bar"/>
        <c:grouping val="clustered"/>
        <c:varyColors val="0"/>
        <c:ser>
          <c:idx val="2"/>
          <c:order val="0"/>
          <c:tx>
            <c:strRef>
              <c:f>'Figure 10'!$E$11</c:f>
              <c:strCache>
                <c:ptCount val="1"/>
                <c:pt idx="0">
                  <c:v>Females</c:v>
                </c:pt>
              </c:strCache>
            </c:strRef>
          </c:tx>
          <c:spPr>
            <a:solidFill>
              <a:schemeClr val="accent1"/>
            </a:solidFill>
            <a:ln w="38100">
              <a:noFill/>
              <a:prstDash val="solid"/>
            </a:ln>
          </c:spPr>
          <c:invertIfNegative val="0"/>
          <c:dLbls>
            <c:dLbl>
              <c:idx val="0"/>
              <c:layout>
                <c:manualLayout>
                  <c:x val="0"/>
                  <c:y val="0"/>
                </c:manualLayout>
              </c:layout>
              <c:tx>
                <c:rich>
                  <a:bodyPr/>
                  <a:lstStyle/>
                  <a:p>
                    <a:fld id="{3B4EEFA5-371E-41A0-A402-F04FEBDC6B5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BB8-41E0-B7B1-62C7F313A9DB}"/>
                </c:ext>
              </c:extLst>
            </c:dLbl>
            <c:dLbl>
              <c:idx val="1"/>
              <c:layout>
                <c:manualLayout>
                  <c:x val="-9.7776648253593543E-17"/>
                  <c:y val="0"/>
                </c:manualLayout>
              </c:layout>
              <c:tx>
                <c:rich>
                  <a:bodyPr/>
                  <a:lstStyle/>
                  <a:p>
                    <a:fld id="{626768EE-5951-4F84-8D0B-57FE4687723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BB8-41E0-B7B1-62C7F313A9DB}"/>
                </c:ext>
              </c:extLst>
            </c:dLbl>
            <c:dLbl>
              <c:idx val="2"/>
              <c:layout>
                <c:manualLayout>
                  <c:x val="9.7776648253593543E-17"/>
                  <c:y val="0"/>
                </c:manualLayout>
              </c:layout>
              <c:tx>
                <c:rich>
                  <a:bodyPr/>
                  <a:lstStyle/>
                  <a:p>
                    <a:fld id="{DC7D6DE1-2452-4136-B427-FB7E9FE6881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BB8-41E0-B7B1-62C7F313A9DB}"/>
                </c:ext>
              </c:extLst>
            </c:dLbl>
            <c:dLbl>
              <c:idx val="3"/>
              <c:layout>
                <c:manualLayout>
                  <c:x val="2.6666666666666666E-3"/>
                  <c:y val="0"/>
                </c:manualLayout>
              </c:layout>
              <c:tx>
                <c:rich>
                  <a:bodyPr/>
                  <a:lstStyle/>
                  <a:p>
                    <a:fld id="{CCA9E03B-51AF-46B2-A432-FC645707F0D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BB8-41E0-B7B1-62C7F313A9DB}"/>
                </c:ext>
              </c:extLst>
            </c:dLbl>
            <c:dLbl>
              <c:idx val="4"/>
              <c:layout>
                <c:manualLayout>
                  <c:x val="4.0000000000000001E-3"/>
                  <c:y val="-3.3920711398214712E-17"/>
                </c:manualLayout>
              </c:layout>
              <c:tx>
                <c:rich>
                  <a:bodyPr/>
                  <a:lstStyle/>
                  <a:p>
                    <a:fld id="{9E79F336-3EB8-4E44-9FC5-906413D77DB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BB8-41E0-B7B1-62C7F313A9DB}"/>
                </c:ext>
              </c:extLst>
            </c:dLbl>
            <c:dLbl>
              <c:idx val="5"/>
              <c:layout>
                <c:manualLayout>
                  <c:x val="-2.6666666666666666E-3"/>
                  <c:y val="0"/>
                </c:manualLayout>
              </c:layout>
              <c:tx>
                <c:rich>
                  <a:bodyPr/>
                  <a:lstStyle/>
                  <a:p>
                    <a:fld id="{A7310ACD-EF3C-468C-BF61-127DEDEED36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BB8-41E0-B7B1-62C7F313A9DB}"/>
                </c:ext>
              </c:extLst>
            </c:dLbl>
            <c:spPr>
              <a:noFill/>
              <a:ln>
                <a:noFill/>
              </a:ln>
              <a:effectLst/>
            </c:spPr>
            <c:txPr>
              <a:bodyPr wrap="square" lIns="38100" tIns="19050" rIns="38100" bIns="19050" anchor="ctr" anchorCtr="0">
                <a:spAutoFit/>
              </a:bodyPr>
              <a:lstStyle/>
              <a:p>
                <a:pPr algn="l">
                  <a:defRPr>
                    <a:solidFill>
                      <a:schemeClr val="tx1">
                        <a:lumMod val="75000"/>
                        <a:lumOff val="25000"/>
                      </a:schemeClr>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10'!$C$12:$C$17</c:f>
              <c:strCache>
                <c:ptCount val="6"/>
                <c:pt idx="0">
                  <c:v>0–14</c:v>
                </c:pt>
                <c:pt idx="1">
                  <c:v>15–29</c:v>
                </c:pt>
                <c:pt idx="2">
                  <c:v>30–44</c:v>
                </c:pt>
                <c:pt idx="3">
                  <c:v>45–59</c:v>
                </c:pt>
                <c:pt idx="4">
                  <c:v>60–74</c:v>
                </c:pt>
                <c:pt idx="5">
                  <c:v>≥75</c:v>
                </c:pt>
              </c:strCache>
            </c:strRef>
          </c:cat>
          <c:val>
            <c:numRef>
              <c:f>'Figure 10'!$E$12:$E$17</c:f>
              <c:numCache>
                <c:formatCode>0.0</c:formatCode>
                <c:ptCount val="6"/>
                <c:pt idx="0">
                  <c:v>3.5594381957924801</c:v>
                </c:pt>
                <c:pt idx="1">
                  <c:v>10.727077674922548</c:v>
                </c:pt>
                <c:pt idx="2">
                  <c:v>15.415548344259383</c:v>
                </c:pt>
                <c:pt idx="3">
                  <c:v>13.205378100964973</c:v>
                </c:pt>
                <c:pt idx="4">
                  <c:v>6.3823533734036761</c:v>
                </c:pt>
                <c:pt idx="5">
                  <c:v>0.59811600805325726</c:v>
                </c:pt>
              </c:numCache>
            </c:numRef>
          </c:val>
          <c:extLst>
            <c:ext xmlns:c15="http://schemas.microsoft.com/office/drawing/2012/chart" uri="{02D57815-91ED-43cb-92C2-25804820EDAC}">
              <c15:datalabelsRange>
                <c15:f>'Figure 10'!$Q$12:$Q$17</c15:f>
                <c15:dlblRangeCache>
                  <c:ptCount val="6"/>
                  <c:pt idx="0">
                    <c:v>3.6 %
(53 000)</c:v>
                  </c:pt>
                  <c:pt idx="1">
                    <c:v>10.7 %
(161 000)</c:v>
                  </c:pt>
                  <c:pt idx="2">
                    <c:v>15.4 %
(231 000)</c:v>
                  </c:pt>
                  <c:pt idx="3">
                    <c:v>13.2 %
(198 000)</c:v>
                  </c:pt>
                  <c:pt idx="4">
                    <c:v>6.4 %
(96 000)</c:v>
                  </c:pt>
                  <c:pt idx="5">
                    <c:v>0.6 %
(9 000)</c:v>
                  </c:pt>
                </c15:dlblRangeCache>
              </c15:datalabelsRange>
            </c:ext>
            <c:ext xmlns:c16="http://schemas.microsoft.com/office/drawing/2014/chart" uri="{C3380CC4-5D6E-409C-BE32-E72D297353CC}">
              <c16:uniqueId val="{00000002-E543-4C70-8C17-D4AE9A7E0E03}"/>
            </c:ext>
          </c:extLst>
        </c:ser>
        <c:ser>
          <c:idx val="3"/>
          <c:order val="1"/>
          <c:tx>
            <c:strRef>
              <c:f>'Figure 10'!$D$11</c:f>
              <c:strCache>
                <c:ptCount val="1"/>
                <c:pt idx="0">
                  <c:v>Males</c:v>
                </c:pt>
              </c:strCache>
            </c:strRef>
          </c:tx>
          <c:spPr>
            <a:solidFill>
              <a:schemeClr val="accent2"/>
            </a:solidFill>
            <a:ln w="38100">
              <a:noFill/>
              <a:prstDash val="solid"/>
            </a:ln>
          </c:spPr>
          <c:invertIfNegative val="0"/>
          <c:dLbls>
            <c:dLbl>
              <c:idx val="0"/>
              <c:layout>
                <c:manualLayout>
                  <c:x val="-1.3322834645668803E-3"/>
                  <c:y val="0"/>
                </c:manualLayout>
              </c:layout>
              <c:tx>
                <c:rich>
                  <a:bodyPr/>
                  <a:lstStyle/>
                  <a:p>
                    <a:fld id="{8403CD01-7AE6-46F7-B69F-08EADEE4F30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BB8-41E0-B7B1-62C7F313A9DB}"/>
                </c:ext>
              </c:extLst>
            </c:dLbl>
            <c:dLbl>
              <c:idx val="1"/>
              <c:layout>
                <c:manualLayout>
                  <c:x val="0"/>
                  <c:y val="0"/>
                </c:manualLayout>
              </c:layout>
              <c:tx>
                <c:rich>
                  <a:bodyPr/>
                  <a:lstStyle/>
                  <a:p>
                    <a:fld id="{B0FED044-9290-4CF2-A351-4258734425F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BB8-41E0-B7B1-62C7F313A9DB}"/>
                </c:ext>
              </c:extLst>
            </c:dLbl>
            <c:dLbl>
              <c:idx val="2"/>
              <c:layout>
                <c:manualLayout>
                  <c:x val="0"/>
                  <c:y val="0"/>
                </c:manualLayout>
              </c:layout>
              <c:tx>
                <c:rich>
                  <a:bodyPr/>
                  <a:lstStyle/>
                  <a:p>
                    <a:fld id="{13E63F20-6034-4AA4-B4CA-62EFDDB818F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BB8-41E0-B7B1-62C7F313A9DB}"/>
                </c:ext>
              </c:extLst>
            </c:dLbl>
            <c:dLbl>
              <c:idx val="3"/>
              <c:layout>
                <c:manualLayout>
                  <c:x val="0"/>
                  <c:y val="0"/>
                </c:manualLayout>
              </c:layout>
              <c:tx>
                <c:rich>
                  <a:bodyPr/>
                  <a:lstStyle/>
                  <a:p>
                    <a:fld id="{B6C4A7F2-415C-4362-968B-5D08B152D0C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BB8-41E0-B7B1-62C7F313A9DB}"/>
                </c:ext>
              </c:extLst>
            </c:dLbl>
            <c:dLbl>
              <c:idx val="4"/>
              <c:layout>
                <c:manualLayout>
                  <c:x val="5.3338582677165845E-3"/>
                  <c:y val="-3.3920711398214712E-17"/>
                </c:manualLayout>
              </c:layout>
              <c:tx>
                <c:rich>
                  <a:bodyPr/>
                  <a:lstStyle/>
                  <a:p>
                    <a:fld id="{EFE65AC4-7DD1-4D81-952D-B8A970BAEA2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BB8-41E0-B7B1-62C7F313A9DB}"/>
                </c:ext>
              </c:extLst>
            </c:dLbl>
            <c:dLbl>
              <c:idx val="5"/>
              <c:layout>
                <c:manualLayout>
                  <c:x val="2.6671916010498689E-3"/>
                  <c:y val="0"/>
                </c:manualLayout>
              </c:layout>
              <c:tx>
                <c:rich>
                  <a:bodyPr/>
                  <a:lstStyle/>
                  <a:p>
                    <a:fld id="{37D22F58-6333-4ACE-9E3B-51976B32A16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BB8-41E0-B7B1-62C7F313A9DB}"/>
                </c:ext>
              </c:extLst>
            </c:dLbl>
            <c:spPr>
              <a:noFill/>
              <a:ln>
                <a:noFill/>
              </a:ln>
              <a:effectLst/>
            </c:spPr>
            <c:txPr>
              <a:bodyPr wrap="square" lIns="38100" tIns="19050" rIns="38100" bIns="19050" anchor="ctr" anchorCtr="0">
                <a:spAutoFit/>
              </a:bodyPr>
              <a:lstStyle/>
              <a:p>
                <a:pPr algn="r">
                  <a:defRPr>
                    <a:solidFill>
                      <a:schemeClr val="tx1">
                        <a:lumMod val="75000"/>
                        <a:lumOff val="25000"/>
                      </a:schemeClr>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10'!$C$12:$C$17</c:f>
              <c:strCache>
                <c:ptCount val="6"/>
                <c:pt idx="0">
                  <c:v>0–14</c:v>
                </c:pt>
                <c:pt idx="1">
                  <c:v>15–29</c:v>
                </c:pt>
                <c:pt idx="2">
                  <c:v>30–44</c:v>
                </c:pt>
                <c:pt idx="3">
                  <c:v>45–59</c:v>
                </c:pt>
                <c:pt idx="4">
                  <c:v>60–74</c:v>
                </c:pt>
                <c:pt idx="5">
                  <c:v>≥75</c:v>
                </c:pt>
              </c:strCache>
            </c:strRef>
          </c:cat>
          <c:val>
            <c:numRef>
              <c:f>'Figure 10'!$D$12:$D$17</c:f>
              <c:numCache>
                <c:formatCode>0.0</c:formatCode>
                <c:ptCount val="6"/>
                <c:pt idx="0">
                  <c:v>-3.6832830784070367</c:v>
                </c:pt>
                <c:pt idx="1">
                  <c:v>-13.427149951170115</c:v>
                </c:pt>
                <c:pt idx="2">
                  <c:v>-19.503965841791167</c:v>
                </c:pt>
                <c:pt idx="3">
                  <c:v>-11.367210096764669</c:v>
                </c:pt>
                <c:pt idx="4">
                  <c:v>-1.9470499668010213</c:v>
                </c:pt>
                <c:pt idx="5">
                  <c:v>-0.18342936766967216</c:v>
                </c:pt>
              </c:numCache>
            </c:numRef>
          </c:val>
          <c:extLst>
            <c:ext xmlns:c15="http://schemas.microsoft.com/office/drawing/2012/chart" uri="{02D57815-91ED-43cb-92C2-25804820EDAC}">
              <c15:datalabelsRange>
                <c15:f>'Figure 10'!$P$12:$P$17</c15:f>
                <c15:dlblRangeCache>
                  <c:ptCount val="6"/>
                  <c:pt idx="0">
                    <c:v>3.7 %
(55 000)</c:v>
                  </c:pt>
                  <c:pt idx="1">
                    <c:v>13.4 %
(201 000)</c:v>
                  </c:pt>
                  <c:pt idx="2">
                    <c:v>19.5 %
(292 000)</c:v>
                  </c:pt>
                  <c:pt idx="3">
                    <c:v>11.4 %
(170 000)</c:v>
                  </c:pt>
                  <c:pt idx="4">
                    <c:v>1.9 %
(29 000)</c:v>
                  </c:pt>
                  <c:pt idx="5">
                    <c:v>0.2 %
(3 000)</c:v>
                  </c:pt>
                </c15:dlblRangeCache>
              </c15:datalabelsRange>
            </c:ext>
            <c:ext xmlns:c16="http://schemas.microsoft.com/office/drawing/2014/chart" uri="{C3380CC4-5D6E-409C-BE32-E72D297353CC}">
              <c16:uniqueId val="{00000003-E543-4C70-8C17-D4AE9A7E0E03}"/>
            </c:ext>
          </c:extLst>
        </c:ser>
        <c:dLbls>
          <c:showLegendKey val="0"/>
          <c:showVal val="0"/>
          <c:showCatName val="0"/>
          <c:showSerName val="0"/>
          <c:showPercent val="0"/>
          <c:showBubbleSize val="0"/>
        </c:dLbls>
        <c:gapWidth val="0"/>
        <c:overlap val="100"/>
        <c:axId val="153140608"/>
        <c:axId val="153146880"/>
      </c:barChart>
      <c:catAx>
        <c:axId val="153140608"/>
        <c:scaling>
          <c:orientation val="minMax"/>
        </c:scaling>
        <c:delete val="0"/>
        <c:axPos val="l"/>
        <c:majorGridlines>
          <c:spPr>
            <a:ln w="3175">
              <a:solidFill>
                <a:srgbClr val="C0C0C0"/>
              </a:solidFill>
              <a:prstDash val="sysDash"/>
            </a:ln>
          </c:spPr>
        </c:majorGridlines>
        <c:title>
          <c:tx>
            <c:rich>
              <a:bodyPr/>
              <a:lstStyle/>
              <a:p>
                <a:pPr>
                  <a:defRPr b="1"/>
                </a:pPr>
                <a:r>
                  <a:rPr lang="en-GB" b="1"/>
                  <a:t>Age</a:t>
                </a:r>
              </a:p>
            </c:rich>
          </c:tx>
          <c:layout>
            <c:manualLayout>
              <c:xMode val="edge"/>
              <c:yMode val="edge"/>
              <c:x val="1.2462992125984252E-2"/>
              <c:y val="0.45826196425478155"/>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153146880"/>
        <c:crosses val="autoZero"/>
        <c:auto val="1"/>
        <c:lblAlgn val="ctr"/>
        <c:lblOffset val="100"/>
        <c:tickLblSkip val="1"/>
        <c:tickMarkSkip val="1"/>
        <c:noMultiLvlLbl val="0"/>
      </c:catAx>
      <c:valAx>
        <c:axId val="153146880"/>
        <c:scaling>
          <c:orientation val="minMax"/>
          <c:max val="25"/>
        </c:scaling>
        <c:delete val="0"/>
        <c:axPos val="b"/>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153140608"/>
        <c:crosses val="autoZero"/>
        <c:crossBetween val="between"/>
      </c:valAx>
      <c:spPr>
        <a:noFill/>
        <a:ln w="25400">
          <a:noFill/>
        </a:ln>
      </c:spPr>
    </c:plotArea>
    <c:legend>
      <c:legendPos val="b"/>
      <c:layout>
        <c:manualLayout>
          <c:xMode val="edge"/>
          <c:yMode val="edge"/>
          <c:x val="0.46271968503937005"/>
          <c:y val="0.89643786681748161"/>
          <c:w val="0.16389396325459318"/>
          <c:h val="3.3354767477953157E-2"/>
        </c:manualLayout>
      </c:layout>
      <c:overlay val="0"/>
      <c:spPr>
        <a:solidFill>
          <a:srgbClr val="FFFFFF"/>
        </a:solidFill>
        <a:ln w="25400">
          <a:noFill/>
        </a:ln>
      </c:spPr>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Number of Ukrainian first-time asylum applicants, EU, 2013–2021</a:t>
            </a:r>
          </a:p>
          <a:p>
            <a:pPr algn="l">
              <a:defRPr sz="1800" b="1"/>
            </a:pPr>
            <a:r>
              <a:rPr lang="en-US" sz="1600" b="0"/>
              <a:t>(number)</a:t>
            </a:r>
          </a:p>
        </c:rich>
      </c:tx>
      <c:layout>
        <c:manualLayout>
          <c:xMode val="edge"/>
          <c:yMode val="edge"/>
          <c:x val="5.3329973964894601E-3"/>
          <c:y val="8.778105055946595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9378516838834304E-2"/>
          <c:y val="0.13398360429684786"/>
          <c:w val="0.90595479549844626"/>
          <c:h val="0.68939625644922875"/>
        </c:manualLayout>
      </c:layout>
      <c:lineChart>
        <c:grouping val="standard"/>
        <c:varyColors val="0"/>
        <c:ser>
          <c:idx val="0"/>
          <c:order val="0"/>
          <c:tx>
            <c:strRef>
              <c:f>'Figure 11'!$C$11</c:f>
              <c:strCache>
                <c:ptCount val="1"/>
                <c:pt idx="0">
                  <c:v>EU</c:v>
                </c:pt>
              </c:strCache>
            </c:strRef>
          </c:tx>
          <c:spPr>
            <a:ln w="28575" cap="rnd" cmpd="sng" algn="ctr">
              <a:solidFill>
                <a:schemeClr val="accent1"/>
              </a:solidFill>
              <a:prstDash val="solid"/>
              <a:round/>
              <a:headEnd type="none" w="med" len="med"/>
              <a:tailEnd type="none" w="med" len="med"/>
            </a:ln>
            <a:effectLst/>
          </c:spPr>
          <c:marker>
            <c:symbol val="none"/>
          </c:marker>
          <c:cat>
            <c:strRef>
              <c:f>'Figure 11'!$D$10:$L$10</c:f>
              <c:strCache>
                <c:ptCount val="9"/>
                <c:pt idx="0">
                  <c:v>2013 (¹)</c:v>
                </c:pt>
                <c:pt idx="1">
                  <c:v>2014</c:v>
                </c:pt>
                <c:pt idx="2">
                  <c:v>2015</c:v>
                </c:pt>
                <c:pt idx="3">
                  <c:v>2016</c:v>
                </c:pt>
                <c:pt idx="4">
                  <c:v>2017</c:v>
                </c:pt>
                <c:pt idx="5">
                  <c:v>2018</c:v>
                </c:pt>
                <c:pt idx="6">
                  <c:v>2019</c:v>
                </c:pt>
                <c:pt idx="7">
                  <c:v>2020</c:v>
                </c:pt>
                <c:pt idx="8">
                  <c:v>2021</c:v>
                </c:pt>
              </c:strCache>
            </c:strRef>
          </c:cat>
          <c:val>
            <c:numRef>
              <c:f>'Figure 11'!$D$11:$L$11</c:f>
              <c:numCache>
                <c:formatCode>#,##0</c:formatCode>
                <c:ptCount val="9"/>
                <c:pt idx="0">
                  <c:v>750</c:v>
                </c:pt>
                <c:pt idx="1">
                  <c:v>13270</c:v>
                </c:pt>
                <c:pt idx="2">
                  <c:v>20565</c:v>
                </c:pt>
                <c:pt idx="3">
                  <c:v>10970</c:v>
                </c:pt>
                <c:pt idx="4">
                  <c:v>8745</c:v>
                </c:pt>
                <c:pt idx="5">
                  <c:v>8760</c:v>
                </c:pt>
                <c:pt idx="6">
                  <c:v>8465</c:v>
                </c:pt>
                <c:pt idx="7">
                  <c:v>5130</c:v>
                </c:pt>
                <c:pt idx="8">
                  <c:v>5360</c:v>
                </c:pt>
              </c:numCache>
            </c:numRef>
          </c:val>
          <c:smooth val="0"/>
          <c:extLst>
            <c:ext xmlns:c16="http://schemas.microsoft.com/office/drawing/2014/chart" uri="{C3380CC4-5D6E-409C-BE32-E72D297353CC}">
              <c16:uniqueId val="{00000000-87C4-43DA-8063-EE1D1D21B69D}"/>
            </c:ext>
          </c:extLst>
        </c:ser>
        <c:dLbls>
          <c:showLegendKey val="0"/>
          <c:showVal val="0"/>
          <c:showCatName val="0"/>
          <c:showSerName val="0"/>
          <c:showPercent val="0"/>
          <c:showBubbleSize val="0"/>
        </c:dLbls>
        <c:smooth val="0"/>
        <c:axId val="657688024"/>
        <c:axId val="657684416"/>
      </c:lineChart>
      <c:catAx>
        <c:axId val="657688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7684416"/>
        <c:crosses val="autoZero"/>
        <c:auto val="1"/>
        <c:lblAlgn val="ctr"/>
        <c:lblOffset val="100"/>
        <c:tickMarkSkip val="1"/>
        <c:noMultiLvlLbl val="0"/>
      </c:catAx>
      <c:valAx>
        <c:axId val="65768441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768802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effectLst/>
                <a:latin typeface="Arial"/>
                <a:ea typeface="Arial"/>
                <a:cs typeface="Arial"/>
              </a:defRPr>
            </a:pPr>
            <a:r>
              <a:rPr lang="en-US"/>
              <a:t>EU Member States' shares in the total number of Ukrainian first-time asylum applicants, 2013–2021</a:t>
            </a:r>
          </a:p>
          <a:p>
            <a:pPr marL="0" marR="0" lvl="0" indent="0" algn="l" defTabSz="914400" rtl="0" eaLnBrk="1" fontAlgn="auto" latinLnBrk="0" hangingPunct="1">
              <a:lnSpc>
                <a:spcPct val="100000"/>
              </a:lnSpc>
              <a:spcBef>
                <a:spcPts val="0"/>
              </a:spcBef>
              <a:spcAft>
                <a:spcPts val="0"/>
              </a:spcAft>
              <a:buClrTx/>
              <a:buSzTx/>
              <a:buFontTx/>
              <a:buNone/>
              <a:tabLst/>
              <a:defRPr sz="1800" b="1">
                <a:effectLst/>
              </a:defRPr>
            </a:pPr>
            <a:r>
              <a:rPr lang="en-US" sz="1600" b="0"/>
              <a:t>(%)</a:t>
            </a:r>
          </a:p>
        </c:rich>
      </c:tx>
      <c:layout>
        <c:manualLayout>
          <c:xMode val="edge"/>
          <c:yMode val="edge"/>
          <c:x val="5.3329973964894601E-3"/>
          <c:y val="8.1088459518387831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effectLst/>
              <a:latin typeface="Arial"/>
              <a:ea typeface="Arial"/>
              <a:cs typeface="Arial"/>
            </a:defRPr>
          </a:pPr>
          <a:endParaRPr lang="en-US"/>
        </a:p>
      </c:txPr>
    </c:title>
    <c:autoTitleDeleted val="0"/>
    <c:plotArea>
      <c:layout>
        <c:manualLayout>
          <c:layoutTarget val="inner"/>
          <c:xMode val="edge"/>
          <c:yMode val="edge"/>
          <c:x val="3.8900856638951882E-2"/>
          <c:y val="0.17313857664034049"/>
          <c:w val="0.9464324556983289"/>
          <c:h val="0.53767246690045067"/>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12'!$C$11:$C$37</c:f>
              <c:strCache>
                <c:ptCount val="27"/>
                <c:pt idx="0">
                  <c:v>Italy</c:v>
                </c:pt>
                <c:pt idx="1">
                  <c:v>Spain</c:v>
                </c:pt>
                <c:pt idx="2">
                  <c:v>Germany</c:v>
                </c:pt>
                <c:pt idx="3">
                  <c:v>France</c:v>
                </c:pt>
                <c:pt idx="4">
                  <c:v>Sweden</c:v>
                </c:pt>
                <c:pt idx="5">
                  <c:v>Poland</c:v>
                </c:pt>
                <c:pt idx="6">
                  <c:v>Czechia</c:v>
                </c:pt>
                <c:pt idx="7">
                  <c:v>Austria (¹)</c:v>
                </c:pt>
                <c:pt idx="8">
                  <c:v>Netherlands</c:v>
                </c:pt>
                <c:pt idx="9">
                  <c:v>Belgium</c:v>
                </c:pt>
                <c:pt idx="10">
                  <c:v>Portugal</c:v>
                </c:pt>
                <c:pt idx="11">
                  <c:v>Greece</c:v>
                </c:pt>
                <c:pt idx="12">
                  <c:v>Finland</c:v>
                </c:pt>
                <c:pt idx="13">
                  <c:v>Denmark</c:v>
                </c:pt>
                <c:pt idx="14">
                  <c:v>Malta</c:v>
                </c:pt>
                <c:pt idx="15">
                  <c:v>Cyprus</c:v>
                </c:pt>
                <c:pt idx="16">
                  <c:v>Lithuania</c:v>
                </c:pt>
                <c:pt idx="17">
                  <c:v>Estonia</c:v>
                </c:pt>
                <c:pt idx="18">
                  <c:v>Luxembourg</c:v>
                </c:pt>
                <c:pt idx="19">
                  <c:v>Bulgaria</c:v>
                </c:pt>
                <c:pt idx="20">
                  <c:v>Ireland</c:v>
                </c:pt>
                <c:pt idx="21">
                  <c:v>Latvia</c:v>
                </c:pt>
                <c:pt idx="22">
                  <c:v>Romania</c:v>
                </c:pt>
                <c:pt idx="23">
                  <c:v>Hungary</c:v>
                </c:pt>
                <c:pt idx="24">
                  <c:v>Slovakia</c:v>
                </c:pt>
                <c:pt idx="25">
                  <c:v>Croatia</c:v>
                </c:pt>
                <c:pt idx="26">
                  <c:v>Slovenia</c:v>
                </c:pt>
              </c:strCache>
            </c:strRef>
          </c:cat>
          <c:val>
            <c:numRef>
              <c:f>'Figure 12'!$D$11:$D$37</c:f>
              <c:numCache>
                <c:formatCode>#,##0.0</c:formatCode>
                <c:ptCount val="27"/>
                <c:pt idx="0">
                  <c:v>21.64847893677986</c:v>
                </c:pt>
                <c:pt idx="1">
                  <c:v>18.167408400902275</c:v>
                </c:pt>
                <c:pt idx="2">
                  <c:v>17.185880631591782</c:v>
                </c:pt>
                <c:pt idx="3">
                  <c:v>12.772053892580626</c:v>
                </c:pt>
                <c:pt idx="4">
                  <c:v>7.4010851673474365</c:v>
                </c:pt>
                <c:pt idx="5">
                  <c:v>6.4683289642138639</c:v>
                </c:pt>
                <c:pt idx="6">
                  <c:v>3.2981771627141372</c:v>
                </c:pt>
                <c:pt idx="7">
                  <c:v>2.682436139730537</c:v>
                </c:pt>
                <c:pt idx="8">
                  <c:v>2.4507712003901725</c:v>
                </c:pt>
                <c:pt idx="9">
                  <c:v>1.8167408400902272</c:v>
                </c:pt>
                <c:pt idx="10">
                  <c:v>1.2436749375114309</c:v>
                </c:pt>
                <c:pt idx="11">
                  <c:v>1.0485886728037555</c:v>
                </c:pt>
                <c:pt idx="12">
                  <c:v>0.67670548070474912</c:v>
                </c:pt>
                <c:pt idx="13">
                  <c:v>0.62793391452783021</c:v>
                </c:pt>
                <c:pt idx="14">
                  <c:v>0.41455831250381026</c:v>
                </c:pt>
                <c:pt idx="15">
                  <c:v>0.3535938547826617</c:v>
                </c:pt>
                <c:pt idx="16">
                  <c:v>0.27434005974516856</c:v>
                </c:pt>
                <c:pt idx="17">
                  <c:v>0.23166493934036456</c:v>
                </c:pt>
                <c:pt idx="18">
                  <c:v>0.20727915625190513</c:v>
                </c:pt>
                <c:pt idx="19">
                  <c:v>0.20118271047979028</c:v>
                </c:pt>
                <c:pt idx="20">
                  <c:v>0.19508626470767543</c:v>
                </c:pt>
                <c:pt idx="21">
                  <c:v>0.1828933731634457</c:v>
                </c:pt>
                <c:pt idx="22">
                  <c:v>0.15850759007498627</c:v>
                </c:pt>
                <c:pt idx="23">
                  <c:v>0.10973602389806744</c:v>
                </c:pt>
                <c:pt idx="24">
                  <c:v>7.9253795037493135E-2</c:v>
                </c:pt>
                <c:pt idx="25">
                  <c:v>3.6578674632689143E-2</c:v>
                </c:pt>
                <c:pt idx="26">
                  <c:v>3.6578674632689143E-2</c:v>
                </c:pt>
              </c:numCache>
            </c:numRef>
          </c:val>
          <c:extLst>
            <c:ext xmlns:c16="http://schemas.microsoft.com/office/drawing/2014/chart" uri="{C3380CC4-5D6E-409C-BE32-E72D297353CC}">
              <c16:uniqueId val="{00000000-D359-4C39-A530-4925E0AC3502}"/>
            </c:ext>
          </c:extLst>
        </c:ser>
        <c:dLbls>
          <c:showLegendKey val="0"/>
          <c:showVal val="0"/>
          <c:showCatName val="0"/>
          <c:showSerName val="0"/>
          <c:showPercent val="0"/>
          <c:showBubbleSize val="0"/>
        </c:dLbls>
        <c:gapWidth val="150"/>
        <c:axId val="515272376"/>
        <c:axId val="515270408"/>
      </c:barChart>
      <c:catAx>
        <c:axId val="51527237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15270408"/>
        <c:crosses val="autoZero"/>
        <c:auto val="1"/>
        <c:lblAlgn val="ctr"/>
        <c:lblOffset val="100"/>
        <c:tickMarkSkip val="1"/>
        <c:noMultiLvlLbl val="0"/>
      </c:catAx>
      <c:valAx>
        <c:axId val="51527040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527237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effectLst/>
                <a:latin typeface="Arial"/>
                <a:ea typeface="Arial"/>
                <a:cs typeface="Arial"/>
              </a:defRPr>
            </a:pPr>
            <a:r>
              <a:rPr lang="en-US"/>
              <a:t>Positive decisions concerning the granting of protection status to Ukrainian asylum applicants, EU, 2013–2021</a:t>
            </a:r>
          </a:p>
          <a:p>
            <a:pPr marL="0" marR="0" lvl="0" indent="0" algn="l" defTabSz="914400" rtl="0" eaLnBrk="1" fontAlgn="auto" latinLnBrk="0" hangingPunct="1">
              <a:lnSpc>
                <a:spcPct val="100000"/>
              </a:lnSpc>
              <a:spcBef>
                <a:spcPts val="0"/>
              </a:spcBef>
              <a:spcAft>
                <a:spcPts val="0"/>
              </a:spcAft>
              <a:buClrTx/>
              <a:buSzTx/>
              <a:buFontTx/>
              <a:buNone/>
              <a:tabLst/>
              <a:defRPr sz="1800" b="1">
                <a:effectLst/>
              </a:defRPr>
            </a:pPr>
            <a:r>
              <a:rPr lang="en-US" sz="1600" b="0"/>
              <a:t>(number)</a:t>
            </a:r>
          </a:p>
        </c:rich>
      </c:tx>
      <c:layout>
        <c:manualLayout>
          <c:xMode val="edge"/>
          <c:yMode val="edge"/>
          <c:x val="5.3329973964894601E-3"/>
          <c:y val="1.0066228386246778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effectLst/>
              <a:latin typeface="Arial"/>
              <a:ea typeface="Arial"/>
              <a:cs typeface="Arial"/>
            </a:defRPr>
          </a:pPr>
          <a:endParaRPr lang="en-US"/>
        </a:p>
      </c:txPr>
    </c:title>
    <c:autoTitleDeleted val="0"/>
    <c:plotArea>
      <c:layout>
        <c:manualLayout>
          <c:layoutTarget val="inner"/>
          <c:xMode val="edge"/>
          <c:yMode val="edge"/>
          <c:x val="6.595584530108338E-2"/>
          <c:y val="0.18115464211803325"/>
          <c:w val="0.74719954648526088"/>
          <c:h val="0.70533914936130737"/>
        </c:manualLayout>
      </c:layout>
      <c:lineChart>
        <c:grouping val="standard"/>
        <c:varyColors val="0"/>
        <c:ser>
          <c:idx val="0"/>
          <c:order val="0"/>
          <c:tx>
            <c:strRef>
              <c:f>'Figure 13'!$C$11</c:f>
              <c:strCache>
                <c:ptCount val="1"/>
                <c:pt idx="0">
                  <c:v>Total positive decisions</c:v>
                </c:pt>
              </c:strCache>
            </c:strRef>
          </c:tx>
          <c:spPr>
            <a:ln w="28575" cap="rnd" cmpd="sng" algn="ctr">
              <a:solidFill>
                <a:srgbClr val="F06423">
                  <a:lumMod val="100000"/>
                </a:srgbClr>
              </a:solidFill>
              <a:prstDash val="solid"/>
              <a:round/>
              <a:headEnd type="none" w="med" len="med"/>
              <a:tailEnd type="none" w="med" len="med"/>
            </a:ln>
            <a:effectLst/>
          </c:spPr>
          <c:marker>
            <c:symbol val="none"/>
          </c:marker>
          <c:cat>
            <c:strRef>
              <c:f>'Figure 13'!$D$10:$L$10</c:f>
              <c:strCache>
                <c:ptCount val="9"/>
                <c:pt idx="0">
                  <c:v>2013</c:v>
                </c:pt>
                <c:pt idx="1">
                  <c:v>2014</c:v>
                </c:pt>
                <c:pt idx="2">
                  <c:v>2015</c:v>
                </c:pt>
                <c:pt idx="3">
                  <c:v>2016</c:v>
                </c:pt>
                <c:pt idx="4">
                  <c:v>2017</c:v>
                </c:pt>
                <c:pt idx="5">
                  <c:v>2018</c:v>
                </c:pt>
                <c:pt idx="6">
                  <c:v>2019</c:v>
                </c:pt>
                <c:pt idx="7">
                  <c:v>2020</c:v>
                </c:pt>
                <c:pt idx="8">
                  <c:v>2021</c:v>
                </c:pt>
              </c:strCache>
            </c:strRef>
          </c:cat>
          <c:val>
            <c:numRef>
              <c:f>'Figure 13'!$D$11:$L$11</c:f>
              <c:numCache>
                <c:formatCode>#,##0</c:formatCode>
                <c:ptCount val="9"/>
                <c:pt idx="0">
                  <c:v>135</c:v>
                </c:pt>
                <c:pt idx="1">
                  <c:v>570</c:v>
                </c:pt>
                <c:pt idx="2">
                  <c:v>2940</c:v>
                </c:pt>
                <c:pt idx="3">
                  <c:v>3150</c:v>
                </c:pt>
                <c:pt idx="4">
                  <c:v>2820</c:v>
                </c:pt>
                <c:pt idx="5">
                  <c:v>1995</c:v>
                </c:pt>
                <c:pt idx="6">
                  <c:v>1385</c:v>
                </c:pt>
                <c:pt idx="7">
                  <c:v>1220</c:v>
                </c:pt>
                <c:pt idx="8">
                  <c:v>1885</c:v>
                </c:pt>
              </c:numCache>
            </c:numRef>
          </c:val>
          <c:smooth val="0"/>
          <c:extLst>
            <c:ext xmlns:c16="http://schemas.microsoft.com/office/drawing/2014/chart" uri="{C3380CC4-5D6E-409C-BE32-E72D297353CC}">
              <c16:uniqueId val="{00000000-D0B4-4283-B58F-31AA305A1314}"/>
            </c:ext>
          </c:extLst>
        </c:ser>
        <c:ser>
          <c:idx val="1"/>
          <c:order val="1"/>
          <c:tx>
            <c:strRef>
              <c:f>'Figure 13'!$C$12</c:f>
              <c:strCache>
                <c:ptCount val="1"/>
                <c:pt idx="0">
                  <c:v>First instance positive decisions</c:v>
                </c:pt>
              </c:strCache>
            </c:strRef>
          </c:tx>
          <c:spPr>
            <a:ln w="28575" cap="rnd" cmpd="sng" algn="ctr">
              <a:solidFill>
                <a:srgbClr val="FAA519">
                  <a:lumMod val="100000"/>
                </a:srgbClr>
              </a:solidFill>
              <a:prstDash val="solid"/>
              <a:round/>
              <a:headEnd type="none" w="med" len="med"/>
              <a:tailEnd type="none" w="med" len="med"/>
            </a:ln>
            <a:effectLst/>
          </c:spPr>
          <c:marker>
            <c:symbol val="none"/>
          </c:marker>
          <c:cat>
            <c:strRef>
              <c:f>'Figure 13'!$D$10:$L$10</c:f>
              <c:strCache>
                <c:ptCount val="9"/>
                <c:pt idx="0">
                  <c:v>2013</c:v>
                </c:pt>
                <c:pt idx="1">
                  <c:v>2014</c:v>
                </c:pt>
                <c:pt idx="2">
                  <c:v>2015</c:v>
                </c:pt>
                <c:pt idx="3">
                  <c:v>2016</c:v>
                </c:pt>
                <c:pt idx="4">
                  <c:v>2017</c:v>
                </c:pt>
                <c:pt idx="5">
                  <c:v>2018</c:v>
                </c:pt>
                <c:pt idx="6">
                  <c:v>2019</c:v>
                </c:pt>
                <c:pt idx="7">
                  <c:v>2020</c:v>
                </c:pt>
                <c:pt idx="8">
                  <c:v>2021</c:v>
                </c:pt>
              </c:strCache>
            </c:strRef>
          </c:cat>
          <c:val>
            <c:numRef>
              <c:f>'Figure 13'!$D$12:$L$12</c:f>
              <c:numCache>
                <c:formatCode>#,##0</c:formatCode>
                <c:ptCount val="9"/>
                <c:pt idx="0">
                  <c:v>105</c:v>
                </c:pt>
                <c:pt idx="1">
                  <c:v>530</c:v>
                </c:pt>
                <c:pt idx="2">
                  <c:v>2805</c:v>
                </c:pt>
                <c:pt idx="3">
                  <c:v>2820</c:v>
                </c:pt>
                <c:pt idx="4">
                  <c:v>2530</c:v>
                </c:pt>
                <c:pt idx="5">
                  <c:v>1620</c:v>
                </c:pt>
                <c:pt idx="6">
                  <c:v>950</c:v>
                </c:pt>
                <c:pt idx="7">
                  <c:v>860</c:v>
                </c:pt>
                <c:pt idx="8">
                  <c:v>1445</c:v>
                </c:pt>
              </c:numCache>
            </c:numRef>
          </c:val>
          <c:smooth val="0"/>
          <c:extLst>
            <c:ext xmlns:c16="http://schemas.microsoft.com/office/drawing/2014/chart" uri="{C3380CC4-5D6E-409C-BE32-E72D297353CC}">
              <c16:uniqueId val="{00000001-D0B4-4283-B58F-31AA305A1314}"/>
            </c:ext>
          </c:extLst>
        </c:ser>
        <c:ser>
          <c:idx val="2"/>
          <c:order val="2"/>
          <c:tx>
            <c:strRef>
              <c:f>'Figure 13'!$C$13</c:f>
              <c:strCache>
                <c:ptCount val="1"/>
                <c:pt idx="0">
                  <c:v>Final instance positive decisions</c:v>
                </c:pt>
              </c:strCache>
            </c:strRef>
          </c:tx>
          <c:spPr>
            <a:ln w="28575" cap="rnd" cmpd="sng" algn="ctr">
              <a:solidFill>
                <a:schemeClr val="accent2"/>
              </a:solidFill>
              <a:prstDash val="solid"/>
              <a:round/>
              <a:headEnd type="none" w="med" len="med"/>
              <a:tailEnd type="none" w="med" len="med"/>
            </a:ln>
            <a:effectLst/>
          </c:spPr>
          <c:marker>
            <c:symbol val="none"/>
          </c:marker>
          <c:cat>
            <c:strRef>
              <c:f>'Figure 13'!$D$10:$L$10</c:f>
              <c:strCache>
                <c:ptCount val="9"/>
                <c:pt idx="0">
                  <c:v>2013</c:v>
                </c:pt>
                <c:pt idx="1">
                  <c:v>2014</c:v>
                </c:pt>
                <c:pt idx="2">
                  <c:v>2015</c:v>
                </c:pt>
                <c:pt idx="3">
                  <c:v>2016</c:v>
                </c:pt>
                <c:pt idx="4">
                  <c:v>2017</c:v>
                </c:pt>
                <c:pt idx="5">
                  <c:v>2018</c:v>
                </c:pt>
                <c:pt idx="6">
                  <c:v>2019</c:v>
                </c:pt>
                <c:pt idx="7">
                  <c:v>2020</c:v>
                </c:pt>
                <c:pt idx="8">
                  <c:v>2021</c:v>
                </c:pt>
              </c:strCache>
            </c:strRef>
          </c:cat>
          <c:val>
            <c:numRef>
              <c:f>'Figure 13'!$D$13:$L$13</c:f>
              <c:numCache>
                <c:formatCode>#,##0</c:formatCode>
                <c:ptCount val="9"/>
                <c:pt idx="0">
                  <c:v>30</c:v>
                </c:pt>
                <c:pt idx="1">
                  <c:v>40</c:v>
                </c:pt>
                <c:pt idx="2">
                  <c:v>135</c:v>
                </c:pt>
                <c:pt idx="3">
                  <c:v>330</c:v>
                </c:pt>
                <c:pt idx="4">
                  <c:v>290</c:v>
                </c:pt>
                <c:pt idx="5">
                  <c:v>375</c:v>
                </c:pt>
                <c:pt idx="6">
                  <c:v>435</c:v>
                </c:pt>
                <c:pt idx="7">
                  <c:v>360</c:v>
                </c:pt>
                <c:pt idx="8">
                  <c:v>440</c:v>
                </c:pt>
              </c:numCache>
            </c:numRef>
          </c:val>
          <c:smooth val="0"/>
          <c:extLst>
            <c:ext xmlns:c16="http://schemas.microsoft.com/office/drawing/2014/chart" uri="{C3380CC4-5D6E-409C-BE32-E72D297353CC}">
              <c16:uniqueId val="{00000002-D0B4-4283-B58F-31AA305A1314}"/>
            </c:ext>
          </c:extLst>
        </c:ser>
        <c:dLbls>
          <c:showLegendKey val="0"/>
          <c:showVal val="0"/>
          <c:showCatName val="0"/>
          <c:showSerName val="0"/>
          <c:showPercent val="0"/>
          <c:showBubbleSize val="0"/>
        </c:dLbls>
        <c:smooth val="0"/>
        <c:axId val="523627080"/>
        <c:axId val="523635936"/>
      </c:lineChart>
      <c:catAx>
        <c:axId val="52362708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23635936"/>
        <c:crosses val="autoZero"/>
        <c:auto val="1"/>
        <c:lblAlgn val="ctr"/>
        <c:lblOffset val="100"/>
        <c:tickMarkSkip val="1"/>
        <c:noMultiLvlLbl val="0"/>
      </c:catAx>
      <c:valAx>
        <c:axId val="52363593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23627080"/>
        <c:crosses val="autoZero"/>
        <c:crossBetween val="between"/>
      </c:valAx>
      <c:spPr>
        <a:noFill/>
        <a:ln>
          <a:noFill/>
        </a:ln>
        <a:effectLst/>
      </c:spPr>
    </c:plotArea>
    <c:legend>
      <c:legendPos val="b"/>
      <c:layout>
        <c:manualLayout>
          <c:xMode val="edge"/>
          <c:yMode val="edge"/>
          <c:x val="0.81987402368354756"/>
          <c:y val="0.58152786698066095"/>
          <c:w val="0.17871199714453684"/>
          <c:h val="0.3303195197940812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31636852271775E-2"/>
          <c:y val="0.11575794973967175"/>
          <c:w val="7.4123099857226843E-2"/>
          <c:h val="0.6334005708637791"/>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14'!$C$11:$C$12</c:f>
              <c:strCache>
                <c:ptCount val="2"/>
                <c:pt idx="0">
                  <c:v>Italy</c:v>
                </c:pt>
                <c:pt idx="1">
                  <c:v>France</c:v>
                </c:pt>
              </c:strCache>
            </c:strRef>
          </c:cat>
          <c:val>
            <c:numRef>
              <c:f>'Figure 14'!$D$11:$D$12</c:f>
              <c:numCache>
                <c:formatCode>#,##0.0</c:formatCode>
                <c:ptCount val="2"/>
                <c:pt idx="0">
                  <c:v>50.403726708074537</c:v>
                </c:pt>
                <c:pt idx="1">
                  <c:v>12.981366459627331</c:v>
                </c:pt>
              </c:numCache>
            </c:numRef>
          </c:val>
          <c:extLst>
            <c:ext xmlns:c16="http://schemas.microsoft.com/office/drawing/2014/chart" uri="{C3380CC4-5D6E-409C-BE32-E72D297353CC}">
              <c16:uniqueId val="{00000000-3131-44B4-9AE7-00DEAFD88451}"/>
            </c:ext>
          </c:extLst>
        </c:ser>
        <c:dLbls>
          <c:showLegendKey val="0"/>
          <c:showVal val="0"/>
          <c:showCatName val="0"/>
          <c:showSerName val="0"/>
          <c:showPercent val="0"/>
          <c:showBubbleSize val="0"/>
        </c:dLbls>
        <c:gapWidth val="150"/>
        <c:axId val="662375392"/>
        <c:axId val="662370800"/>
      </c:barChart>
      <c:catAx>
        <c:axId val="6623753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62370800"/>
        <c:crosses val="autoZero"/>
        <c:auto val="1"/>
        <c:lblAlgn val="ctr"/>
        <c:lblOffset val="100"/>
        <c:tickMarkSkip val="1"/>
        <c:noMultiLvlLbl val="0"/>
      </c:catAx>
      <c:valAx>
        <c:axId val="66237080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2375392"/>
        <c:crosses val="autoZero"/>
        <c:crossBetween val="between"/>
      </c:valAx>
      <c:spPr>
        <a:noFill/>
        <a:ln>
          <a:noFill/>
        </a:ln>
        <a:effectLst/>
      </c:spPr>
    </c:plotArea>
    <c:plotVisOnly val="1"/>
    <c:dispBlanksAs val="gap"/>
    <c:showDLblsOverMax val="0"/>
  </c:chart>
  <c:spPr>
    <a:solidFill>
      <a:sysClr val="window" lastClr="FFFFFF">
        <a:alpha val="0"/>
      </a:sysClr>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30511633945713E-2"/>
          <c:y val="0.11355845638517251"/>
          <c:w val="0.94201791074304542"/>
          <c:h val="0.6334005708637791"/>
        </c:manualLayout>
      </c:layout>
      <c:barChart>
        <c:barDir val="col"/>
        <c:grouping val="clustered"/>
        <c:varyColors val="0"/>
        <c:ser>
          <c:idx val="0"/>
          <c:order val="0"/>
          <c:spPr>
            <a:solidFill>
              <a:schemeClr val="accent1"/>
            </a:solidFill>
            <a:ln>
              <a:noFill/>
            </a:ln>
            <a:effectLst/>
          </c:spPr>
          <c:invertIfNegative val="0"/>
          <c:cat>
            <c:strRef>
              <c:f>'Figure 14'!$C$14:$C$37</c:f>
              <c:strCache>
                <c:ptCount val="24"/>
                <c:pt idx="0">
                  <c:v>Germany</c:v>
                </c:pt>
                <c:pt idx="1">
                  <c:v>Austria</c:v>
                </c:pt>
                <c:pt idx="2">
                  <c:v>Poland</c:v>
                </c:pt>
                <c:pt idx="3">
                  <c:v>Czechia</c:v>
                </c:pt>
                <c:pt idx="4">
                  <c:v>Portugal</c:v>
                </c:pt>
                <c:pt idx="5">
                  <c:v>Belgium</c:v>
                </c:pt>
                <c:pt idx="6">
                  <c:v>Sweden</c:v>
                </c:pt>
                <c:pt idx="7">
                  <c:v>Greece</c:v>
                </c:pt>
                <c:pt idx="8">
                  <c:v>Malta</c:v>
                </c:pt>
                <c:pt idx="9">
                  <c:v>Estonia</c:v>
                </c:pt>
                <c:pt idx="10">
                  <c:v>Ireland</c:v>
                </c:pt>
                <c:pt idx="11">
                  <c:v>Netherlands</c:v>
                </c:pt>
                <c:pt idx="12">
                  <c:v>Lithuania</c:v>
                </c:pt>
                <c:pt idx="13">
                  <c:v>Romania</c:v>
                </c:pt>
                <c:pt idx="14">
                  <c:v>Slovakia</c:v>
                </c:pt>
                <c:pt idx="15">
                  <c:v>Denmark</c:v>
                </c:pt>
                <c:pt idx="16">
                  <c:v>Finland</c:v>
                </c:pt>
                <c:pt idx="17">
                  <c:v>Hungary</c:v>
                </c:pt>
                <c:pt idx="18">
                  <c:v>Bulgaria</c:v>
                </c:pt>
                <c:pt idx="19">
                  <c:v>Croatia</c:v>
                </c:pt>
                <c:pt idx="20">
                  <c:v>Cyprus</c:v>
                </c:pt>
                <c:pt idx="21">
                  <c:v>Latvia</c:v>
                </c:pt>
                <c:pt idx="22">
                  <c:v>Luxembourg</c:v>
                </c:pt>
                <c:pt idx="23">
                  <c:v>Slovenia</c:v>
                </c:pt>
              </c:strCache>
            </c:strRef>
          </c:cat>
          <c:val>
            <c:numRef>
              <c:f>'Figure 14'!$D$14:$D$37</c:f>
              <c:numCache>
                <c:formatCode>#,##0.0</c:formatCode>
                <c:ptCount val="24"/>
                <c:pt idx="0">
                  <c:v>5.3726708074534164</c:v>
                </c:pt>
                <c:pt idx="1">
                  <c:v>3.8198757763975153</c:v>
                </c:pt>
                <c:pt idx="2">
                  <c:v>3.4472049689440993</c:v>
                </c:pt>
                <c:pt idx="3">
                  <c:v>2.9503105590062111</c:v>
                </c:pt>
                <c:pt idx="4">
                  <c:v>2.4844720496894408</c:v>
                </c:pt>
                <c:pt idx="5">
                  <c:v>2.298136645962733</c:v>
                </c:pt>
                <c:pt idx="6">
                  <c:v>2.0496894409937889</c:v>
                </c:pt>
                <c:pt idx="7">
                  <c:v>1.3354037267080745</c:v>
                </c:pt>
                <c:pt idx="8">
                  <c:v>0.77639751552795033</c:v>
                </c:pt>
                <c:pt idx="9">
                  <c:v>0.59006211180124224</c:v>
                </c:pt>
                <c:pt idx="10">
                  <c:v>0.55900621118012428</c:v>
                </c:pt>
                <c:pt idx="11">
                  <c:v>0.37267080745341613</c:v>
                </c:pt>
                <c:pt idx="12">
                  <c:v>0.3105590062111801</c:v>
                </c:pt>
                <c:pt idx="13">
                  <c:v>0.27950310559006214</c:v>
                </c:pt>
                <c:pt idx="14">
                  <c:v>0.2484472049689441</c:v>
                </c:pt>
                <c:pt idx="15">
                  <c:v>0.18633540372670807</c:v>
                </c:pt>
                <c:pt idx="16">
                  <c:v>0.12422360248447205</c:v>
                </c:pt>
                <c:pt idx="17">
                  <c:v>9.3167701863354033E-2</c:v>
                </c:pt>
                <c:pt idx="18">
                  <c:v>0</c:v>
                </c:pt>
                <c:pt idx="19">
                  <c:v>0</c:v>
                </c:pt>
                <c:pt idx="20">
                  <c:v>0</c:v>
                </c:pt>
                <c:pt idx="21">
                  <c:v>0</c:v>
                </c:pt>
                <c:pt idx="22">
                  <c:v>0</c:v>
                </c:pt>
                <c:pt idx="23">
                  <c:v>0</c:v>
                </c:pt>
              </c:numCache>
            </c:numRef>
          </c:val>
          <c:extLst>
            <c:ext xmlns:c16="http://schemas.microsoft.com/office/drawing/2014/chart" uri="{C3380CC4-5D6E-409C-BE32-E72D297353CC}">
              <c16:uniqueId val="{00000000-955D-46E1-8275-DB49870CAAA9}"/>
            </c:ext>
          </c:extLst>
        </c:ser>
        <c:dLbls>
          <c:showLegendKey val="0"/>
          <c:showVal val="0"/>
          <c:showCatName val="0"/>
          <c:showSerName val="0"/>
          <c:showPercent val="0"/>
          <c:showBubbleSize val="0"/>
        </c:dLbls>
        <c:gapWidth val="150"/>
        <c:axId val="662375392"/>
        <c:axId val="662370800"/>
      </c:barChart>
      <c:catAx>
        <c:axId val="6623753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62370800"/>
        <c:crosses val="autoZero"/>
        <c:auto val="1"/>
        <c:lblAlgn val="ctr"/>
        <c:lblOffset val="100"/>
        <c:tickMarkSkip val="1"/>
        <c:noMultiLvlLbl val="0"/>
      </c:catAx>
      <c:valAx>
        <c:axId val="66237080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2375392"/>
        <c:crosses val="autoZero"/>
        <c:crossBetween val="between"/>
      </c:valAx>
      <c:spPr>
        <a:noFill/>
        <a:ln>
          <a:noFill/>
        </a:ln>
        <a:effectLst/>
      </c:spPr>
    </c:plotArea>
    <c:plotVisOnly val="1"/>
    <c:dispBlanksAs val="gap"/>
    <c:showDLblsOverMax val="0"/>
  </c:chart>
  <c:spPr>
    <a:solidFill>
      <a:sysClr val="window" lastClr="FFFFFF">
        <a:alpha val="0"/>
      </a:sysClr>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absolute">
    <xdr:from>
      <xdr:col>1</xdr:col>
      <xdr:colOff>530224</xdr:colOff>
      <xdr:row>22</xdr:row>
      <xdr:rowOff>22224</xdr:rowOff>
    </xdr:from>
    <xdr:to>
      <xdr:col>13</xdr:col>
      <xdr:colOff>149824</xdr:colOff>
      <xdr:row>67</xdr:row>
      <xdr:rowOff>49126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0.84685</cdr:y>
    </cdr:from>
    <cdr:ext cx="7995250" cy="1054455"/>
    <cdr:sp macro="" textlink="">
      <cdr:nvSpPr>
        <cdr:cNvPr id="6" name="FootonotesShape">
          <a:extLst xmlns:a="http://schemas.openxmlformats.org/drawingml/2006/main">
            <a:ext uri="{FF2B5EF4-FFF2-40B4-BE49-F238E27FC236}">
              <a16:creationId xmlns:a16="http://schemas.microsoft.com/office/drawing/2014/main" id="{755A2B22-4AF6-2687-6C3E-45E023FD9143}"/>
            </a:ext>
          </a:extLst>
        </cdr:cNvPr>
        <cdr:cNvSpPr txBox="1"/>
      </cdr:nvSpPr>
      <cdr:spPr>
        <a:xfrm xmlns:a="http://schemas.openxmlformats.org/drawingml/2006/main">
          <a:off x="50800" y="5830447"/>
          <a:ext cx="7995250" cy="10544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on valid residence permits at the end of the year in Denmark are not available and have been replaced for both types of permits by the number of Ukrainian nationals usually residing in Denmark. Includes data for some Member States that are provisional, estimates or of low reliability.</a:t>
          </a:r>
        </a:p>
        <a:p xmlns:a="http://schemas.openxmlformats.org/drawingml/2006/main">
          <a:pPr>
            <a:spcBef>
              <a:spcPts val="300"/>
            </a:spcBef>
          </a:pPr>
          <a:r>
            <a:rPr lang="en-GB" sz="1200">
              <a:latin typeface="Arial" panose="020B0604020202020204" pitchFamily="34" charset="0"/>
            </a:rPr>
            <a:t>(¹) Including 2020 data for Denmark and Finland.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migr_resvalid and migr_pop1ctz)</a:t>
          </a:r>
        </a:p>
      </cdr:txBody>
    </cdr:sp>
  </cdr:absSizeAnchor>
  <cdr:absSizeAnchor xmlns:cdr="http://schemas.openxmlformats.org/drawingml/2006/chartDrawing">
    <cdr:from>
      <cdr:x>0.83934</cdr:x>
      <cdr:y>0.9393</cdr:y>
    </cdr:from>
    <cdr:ext cx="1530357" cy="417916"/>
    <cdr:pic>
      <cdr:nvPicPr>
        <cdr:cNvPr id="8" name="LogoShape">
          <a:extLst xmlns:a="http://schemas.openxmlformats.org/drawingml/2006/main">
            <a:ext uri="{FF2B5EF4-FFF2-40B4-BE49-F238E27FC236}">
              <a16:creationId xmlns:a16="http://schemas.microsoft.com/office/drawing/2014/main" id="{EF1BE9B3-C53F-7D1F-C6B9-58DF8A18ED0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6466986"/>
          <a:ext cx="1530357"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17</xdr:col>
      <xdr:colOff>320301</xdr:colOff>
      <xdr:row>3</xdr:row>
      <xdr:rowOff>66114</xdr:rowOff>
    </xdr:from>
    <xdr:to>
      <xdr:col>33</xdr:col>
      <xdr:colOff>92301</xdr:colOff>
      <xdr:row>56</xdr:row>
      <xdr:rowOff>31966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0.82932</cdr:y>
    </cdr:from>
    <cdr:ext cx="7995250" cy="1408527"/>
    <cdr:sp macro="" textlink="">
      <cdr:nvSpPr>
        <cdr:cNvPr id="7" name="FootonotesShape">
          <a:extLst xmlns:a="http://schemas.openxmlformats.org/drawingml/2006/main">
            <a:ext uri="{FF2B5EF4-FFF2-40B4-BE49-F238E27FC236}">
              <a16:creationId xmlns:a16="http://schemas.microsoft.com/office/drawing/2014/main" id="{BD863F97-8DAB-075D-B144-F8D1191115A4}"/>
            </a:ext>
          </a:extLst>
        </cdr:cNvPr>
        <cdr:cNvSpPr txBox="1"/>
      </cdr:nvSpPr>
      <cdr:spPr>
        <a:xfrm xmlns:a="http://schemas.openxmlformats.org/drawingml/2006/main">
          <a:off x="50800" y="6844075"/>
          <a:ext cx="799525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EU total includes data on the number of Ukrainian nationals usually residing in Denmark (rather than the number of permits) and includes 2020 data for Denmark and Finland.</a:t>
          </a:r>
        </a:p>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Number of Ukrainian nationals usually residing in Denmark (used for both durations).</a:t>
          </a:r>
        </a:p>
        <a:p xmlns:a="http://schemas.openxmlformats.org/drawingml/2006/main">
          <a:r>
            <a:rPr lang="en-GB" sz="1200">
              <a:latin typeface="Arial" panose="020B0604020202020204" pitchFamily="34" charset="0"/>
            </a:rPr>
            <a:t>(³) 2020.</a:t>
          </a:r>
        </a:p>
        <a:p xmlns:a="http://schemas.openxmlformats.org/drawingml/2006/main">
          <a:r>
            <a:rPr lang="en-GB" sz="1200">
              <a:latin typeface="Arial" panose="020B0604020202020204" pitchFamily="34" charset="0"/>
            </a:rPr>
            <a:t>(⁴) Low reliability.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migr_resvalid and migr_pop1ctz)</a:t>
          </a:r>
        </a:p>
      </cdr:txBody>
    </cdr:sp>
  </cdr:absSizeAnchor>
  <cdr:absSizeAnchor xmlns:cdr="http://schemas.openxmlformats.org/drawingml/2006/chartDrawing">
    <cdr:from>
      <cdr:x>0.83934</cdr:x>
      <cdr:y>0.94936</cdr:y>
    </cdr:from>
    <cdr:ext cx="1530357" cy="417916"/>
    <cdr:pic>
      <cdr:nvPicPr>
        <cdr:cNvPr id="9" name="LogoShape">
          <a:extLst xmlns:a="http://schemas.openxmlformats.org/drawingml/2006/main">
            <a:ext uri="{FF2B5EF4-FFF2-40B4-BE49-F238E27FC236}">
              <a16:creationId xmlns:a16="http://schemas.microsoft.com/office/drawing/2014/main" id="{95B87E8F-570B-8D66-7EFA-421D1C5CC3A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7834686"/>
          <a:ext cx="1530357"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15</xdr:col>
      <xdr:colOff>266701</xdr:colOff>
      <xdr:row>4</xdr:row>
      <xdr:rowOff>66832</xdr:rowOff>
    </xdr:from>
    <xdr:to>
      <xdr:col>31</xdr:col>
      <xdr:colOff>38701</xdr:colOff>
      <xdr:row>46</xdr:row>
      <xdr:rowOff>37395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0.80267</cdr:y>
    </cdr:from>
    <cdr:ext cx="7995250" cy="1370055"/>
    <cdr:sp macro="" textlink="">
      <cdr:nvSpPr>
        <cdr:cNvPr id="4" name="FootonotesShape">
          <a:extLst xmlns:a="http://schemas.openxmlformats.org/drawingml/2006/main">
            <a:ext uri="{FF2B5EF4-FFF2-40B4-BE49-F238E27FC236}">
              <a16:creationId xmlns:a16="http://schemas.microsoft.com/office/drawing/2014/main" id="{67BA18CD-3621-507A-071E-6A5047ACF43F}"/>
            </a:ext>
          </a:extLst>
        </cdr:cNvPr>
        <cdr:cNvSpPr txBox="1"/>
      </cdr:nvSpPr>
      <cdr:spPr>
        <a:xfrm xmlns:a="http://schemas.openxmlformats.org/drawingml/2006/main">
          <a:off x="50800" y="5572808"/>
          <a:ext cx="7995250" cy="13700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Including data on the number of Ukrainian nationals usually residing in Denmark (rather than the number of permits). 2021: including 2020 data for Denmark and Finland.</a:t>
          </a:r>
        </a:p>
        <a:p xmlns:a="http://schemas.openxmlformats.org/drawingml/2006/main">
          <a:r>
            <a:rPr lang="en-GB" sz="1200">
              <a:latin typeface="Arial" panose="020B0604020202020204" pitchFamily="34" charset="0"/>
            </a:rPr>
            <a:t>(²) Number of Ukrainian nationals usually residing in Denmark.</a:t>
          </a:r>
        </a:p>
        <a:p xmlns:a="http://schemas.openxmlformats.org/drawingml/2006/main">
          <a:r>
            <a:rPr lang="en-GB" sz="1200">
              <a:latin typeface="Arial" panose="020B0604020202020204" pitchFamily="34" charset="0"/>
            </a:rPr>
            <a:t>(³) 2020.</a:t>
          </a:r>
        </a:p>
        <a:p xmlns:a="http://schemas.openxmlformats.org/drawingml/2006/main">
          <a:r>
            <a:rPr lang="en-GB" sz="1200">
              <a:latin typeface="Arial" panose="020B0604020202020204" pitchFamily="34" charset="0"/>
            </a:rPr>
            <a:t>(⁴) Low reliability.</a:t>
          </a:r>
        </a:p>
        <a:p xmlns:a="http://schemas.openxmlformats.org/drawingml/2006/main">
          <a:r>
            <a:rPr lang="en-GB" sz="1200">
              <a:latin typeface="Arial" panose="020B0604020202020204" pitchFamily="34" charset="0"/>
            </a:rPr>
            <a:t>(⁵)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migr_resvalid, migr_pop1ctz and demo_pjan)</a:t>
          </a:r>
        </a:p>
      </cdr:txBody>
    </cdr:sp>
  </cdr:absSizeAnchor>
  <cdr:absSizeAnchor xmlns:cdr="http://schemas.openxmlformats.org/drawingml/2006/chartDrawing">
    <cdr:from>
      <cdr:x>0.83934</cdr:x>
      <cdr:y>0.93981</cdr:y>
    </cdr:from>
    <cdr:ext cx="1530357" cy="417916"/>
    <cdr:pic>
      <cdr:nvPicPr>
        <cdr:cNvPr id="6" name="LogoShape">
          <a:extLst xmlns:a="http://schemas.openxmlformats.org/drawingml/2006/main">
            <a:ext uri="{FF2B5EF4-FFF2-40B4-BE49-F238E27FC236}">
              <a16:creationId xmlns:a16="http://schemas.microsoft.com/office/drawing/2014/main" id="{95FBAC8A-20F3-A7B4-085D-A0EB34E11D9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6524947"/>
          <a:ext cx="1530357" cy="417916"/>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11</xdr:col>
      <xdr:colOff>12699</xdr:colOff>
      <xdr:row>7</xdr:row>
      <xdr:rowOff>142875</xdr:rowOff>
    </xdr:from>
    <xdr:to>
      <xdr:col>26</xdr:col>
      <xdr:colOff>394299</xdr:colOff>
      <xdr:row>46</xdr:row>
      <xdr:rowOff>17650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0.20767</cdr:x>
      <cdr:y>0.16985</cdr:y>
    </cdr:from>
    <cdr:to>
      <cdr:x>0.38233</cdr:x>
      <cdr:y>0.19891</cdr:y>
    </cdr:to>
    <cdr:sp macro="" textlink="">
      <cdr:nvSpPr>
        <cdr:cNvPr id="5" name="TextBox 4"/>
        <cdr:cNvSpPr txBox="1"/>
      </cdr:nvSpPr>
      <cdr:spPr>
        <a:xfrm xmlns:a="http://schemas.openxmlformats.org/drawingml/2006/main">
          <a:off x="1978025" y="1076325"/>
          <a:ext cx="1663700" cy="184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absSizeAnchor xmlns:cdr="http://schemas.openxmlformats.org/drawingml/2006/chartDrawing">
    <cdr:from>
      <cdr:x>0.00533</cdr:x>
      <cdr:y>0.8492</cdr:y>
    </cdr:from>
    <cdr:ext cx="7995250" cy="877419"/>
    <cdr:sp macro="" textlink="">
      <cdr:nvSpPr>
        <cdr:cNvPr id="2" name="FootonotesShape">
          <a:extLst xmlns:a="http://schemas.openxmlformats.org/drawingml/2006/main">
            <a:ext uri="{FF2B5EF4-FFF2-40B4-BE49-F238E27FC236}">
              <a16:creationId xmlns:a16="http://schemas.microsoft.com/office/drawing/2014/main" id="{A7FF991D-B616-BA06-20C4-35AD97C987B5}"/>
            </a:ext>
          </a:extLst>
        </cdr:cNvPr>
        <cdr:cNvSpPr txBox="1"/>
      </cdr:nvSpPr>
      <cdr:spPr>
        <a:xfrm xmlns:a="http://schemas.openxmlformats.org/drawingml/2006/main">
          <a:off x="50800" y="4940956"/>
          <a:ext cx="799525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EU total = 184 405 (including data for Romania for 2013–2016 and 2020).</a:t>
          </a:r>
        </a:p>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2013–2016 and 2020. Estimate.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migr_acq)</a:t>
          </a:r>
        </a:p>
      </cdr:txBody>
    </cdr:sp>
  </cdr:absSizeAnchor>
  <cdr:absSizeAnchor xmlns:cdr="http://schemas.openxmlformats.org/drawingml/2006/chartDrawing">
    <cdr:from>
      <cdr:x>0.83934</cdr:x>
      <cdr:y>0.92817</cdr:y>
    </cdr:from>
    <cdr:ext cx="1530357" cy="417916"/>
    <cdr:pic>
      <cdr:nvPicPr>
        <cdr:cNvPr id="7" name="LogoShape">
          <a:extLst xmlns:a="http://schemas.openxmlformats.org/drawingml/2006/main">
            <a:ext uri="{FF2B5EF4-FFF2-40B4-BE49-F238E27FC236}">
              <a16:creationId xmlns:a16="http://schemas.microsoft.com/office/drawing/2014/main" id="{6F94E818-322C-01C3-2957-97C38C405E0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5400459"/>
          <a:ext cx="1530357" cy="417916"/>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1</xdr:col>
      <xdr:colOff>377822</xdr:colOff>
      <xdr:row>20</xdr:row>
      <xdr:rowOff>30786</xdr:rowOff>
    </xdr:from>
    <xdr:to>
      <xdr:col>10</xdr:col>
      <xdr:colOff>178397</xdr:colOff>
      <xdr:row>48</xdr:row>
      <xdr:rowOff>85726</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0.84686</cdr:y>
    </cdr:from>
    <cdr:ext cx="7995250" cy="661912"/>
    <cdr:sp macro="" textlink="">
      <cdr:nvSpPr>
        <cdr:cNvPr id="4" name="FootonotesShape">
          <a:extLst xmlns:a="http://schemas.openxmlformats.org/drawingml/2006/main">
            <a:ext uri="{FF2B5EF4-FFF2-40B4-BE49-F238E27FC236}">
              <a16:creationId xmlns:a16="http://schemas.microsoft.com/office/drawing/2014/main" id="{271B14E7-7C70-DAB1-ED5F-A9666BFD3387}"/>
            </a:ext>
          </a:extLst>
        </cdr:cNvPr>
        <cdr:cNvSpPr txBox="1"/>
      </cdr:nvSpPr>
      <cdr:spPr>
        <a:xfrm xmlns:a="http://schemas.openxmlformats.org/drawingml/2006/main">
          <a:off x="0" y="3837264"/>
          <a:ext cx="79952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including low reliability data for Ireland, provisional data for France and 2020 data for Finland. Excluding Denmark.</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migr_resvalid)</a:t>
          </a:r>
        </a:p>
      </cdr:txBody>
    </cdr:sp>
  </cdr:absSizeAnchor>
  <cdr:absSizeAnchor xmlns:cdr="http://schemas.openxmlformats.org/drawingml/2006/chartDrawing">
    <cdr:from>
      <cdr:x>0.83934</cdr:x>
      <cdr:y>0.89223</cdr:y>
    </cdr:from>
    <cdr:ext cx="1530355" cy="417915"/>
    <cdr:pic>
      <cdr:nvPicPr>
        <cdr:cNvPr id="6" name="LogoShape">
          <a:extLst xmlns:a="http://schemas.openxmlformats.org/drawingml/2006/main">
            <a:ext uri="{FF2B5EF4-FFF2-40B4-BE49-F238E27FC236}">
              <a16:creationId xmlns:a16="http://schemas.microsoft.com/office/drawing/2014/main" id="{0000454E-2C15-1032-2036-8858D7EEBF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5" y="3856331"/>
          <a:ext cx="1530355" cy="41791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2</xdr:col>
      <xdr:colOff>171450</xdr:colOff>
      <xdr:row>17</xdr:row>
      <xdr:rowOff>142874</xdr:rowOff>
    </xdr:from>
    <xdr:to>
      <xdr:col>10</xdr:col>
      <xdr:colOff>581625</xdr:colOff>
      <xdr:row>48</xdr:row>
      <xdr:rowOff>133349</xdr:rowOff>
    </xdr:to>
    <xdr:graphicFrame macro="">
      <xdr:nvGraphicFramePr>
        <xdr:cNvPr id="3" name="Chart 2">
          <a:extLst>
            <a:ext uri="{FF2B5EF4-FFF2-40B4-BE49-F238E27FC236}">
              <a16:creationId xmlns:a16="http://schemas.microsoft.com/office/drawing/2014/main" id="{2BFB2470-8CCD-4BAF-99EB-41CEC340B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0.84686</cdr:y>
    </cdr:from>
    <cdr:ext cx="7995250" cy="661912"/>
    <cdr:sp macro="" textlink="">
      <cdr:nvSpPr>
        <cdr:cNvPr id="4" name="FootonotesShape">
          <a:extLst xmlns:a="http://schemas.openxmlformats.org/drawingml/2006/main">
            <a:ext uri="{FF2B5EF4-FFF2-40B4-BE49-F238E27FC236}">
              <a16:creationId xmlns:a16="http://schemas.microsoft.com/office/drawing/2014/main" id="{271B14E7-7C70-DAB1-ED5F-A9666BFD3387}"/>
            </a:ext>
          </a:extLst>
        </cdr:cNvPr>
        <cdr:cNvSpPr txBox="1"/>
      </cdr:nvSpPr>
      <cdr:spPr>
        <a:xfrm xmlns:a="http://schemas.openxmlformats.org/drawingml/2006/main">
          <a:off x="0" y="3837282"/>
          <a:ext cx="79952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including low reliability data for Ireland, provisional data for France and 2020 data for Finland. Excluding Denmark.</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migr_resvalid)</a:t>
          </a:r>
        </a:p>
      </cdr:txBody>
    </cdr:sp>
  </cdr:absSizeAnchor>
  <cdr:absSizeAnchor xmlns:cdr="http://schemas.openxmlformats.org/drawingml/2006/chartDrawing">
    <cdr:from>
      <cdr:x>0.83934</cdr:x>
      <cdr:y>0.89223</cdr:y>
    </cdr:from>
    <cdr:ext cx="1530355" cy="417915"/>
    <cdr:pic>
      <cdr:nvPicPr>
        <cdr:cNvPr id="6" name="LogoShape">
          <a:extLst xmlns:a="http://schemas.openxmlformats.org/drawingml/2006/main">
            <a:ext uri="{FF2B5EF4-FFF2-40B4-BE49-F238E27FC236}">
              <a16:creationId xmlns:a16="http://schemas.microsoft.com/office/drawing/2014/main" id="{0000454E-2C15-1032-2036-8858D7EEBF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5" y="3856331"/>
          <a:ext cx="1530355" cy="417915"/>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11</xdr:col>
      <xdr:colOff>33337</xdr:colOff>
      <xdr:row>8</xdr:row>
      <xdr:rowOff>76200</xdr:rowOff>
    </xdr:from>
    <xdr:to>
      <xdr:col>26</xdr:col>
      <xdr:colOff>233362</xdr:colOff>
      <xdr:row>59</xdr:row>
      <xdr:rowOff>85725</xdr:rowOff>
    </xdr:to>
    <xdr:graphicFrame macro="">
      <xdr:nvGraphicFramePr>
        <xdr:cNvPr id="2" name="Chart 1">
          <a:extLst>
            <a:ext uri="{FF2B5EF4-FFF2-40B4-BE49-F238E27FC236}">
              <a16:creationId xmlns:a16="http://schemas.microsoft.com/office/drawing/2014/main" id="{AB064AF8-9A03-EDF1-9FCE-D5759F7AF6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0.83459</cdr:y>
    </cdr:from>
    <cdr:ext cx="7994650" cy="1408524"/>
    <cdr:sp macro="" textlink="">
      <cdr:nvSpPr>
        <cdr:cNvPr id="3" name="FootonotesShape">
          <a:extLst xmlns:a="http://schemas.openxmlformats.org/drawingml/2006/main">
            <a:ext uri="{FF2B5EF4-FFF2-40B4-BE49-F238E27FC236}">
              <a16:creationId xmlns:a16="http://schemas.microsoft.com/office/drawing/2014/main" id="{02D3CEF5-1B1B-8C03-7C35-BE7B19DBD582}"/>
            </a:ext>
          </a:extLst>
        </cdr:cNvPr>
        <cdr:cNvSpPr txBox="1"/>
      </cdr:nvSpPr>
      <cdr:spPr>
        <a:xfrm xmlns:a="http://schemas.openxmlformats.org/drawingml/2006/main">
          <a:off x="0" y="7106826"/>
          <a:ext cx="7994650" cy="140852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Denmark, not available.</a:t>
          </a:r>
        </a:p>
        <a:p xmlns:a="http://schemas.openxmlformats.org/drawingml/2006/main">
          <a:pPr>
            <a:spcBef>
              <a:spcPts val="300"/>
            </a:spcBef>
          </a:pPr>
          <a:r>
            <a:rPr lang="en-GB" sz="1200">
              <a:latin typeface="Arial" panose="020B0604020202020204" pitchFamily="34" charset="0"/>
            </a:rPr>
            <a:t>(¹) Including low reliability data for Ireland, provisional data for France and 2020 data for Finland. Excluding Denmark.</a:t>
          </a:r>
        </a:p>
        <a:p xmlns:a="http://schemas.openxmlformats.org/drawingml/2006/main">
          <a:r>
            <a:rPr lang="en-GB" sz="1200">
              <a:latin typeface="Arial" panose="020B0604020202020204" pitchFamily="34" charset="0"/>
            </a:rPr>
            <a:t>(²) Low reliability.</a:t>
          </a:r>
        </a:p>
        <a:p xmlns:a="http://schemas.openxmlformats.org/drawingml/2006/main">
          <a:r>
            <a:rPr lang="en-GB" sz="1200">
              <a:latin typeface="Arial" panose="020B0604020202020204" pitchFamily="34" charset="0"/>
            </a:rPr>
            <a:t>(³) Provisional.</a:t>
          </a:r>
        </a:p>
        <a:p xmlns:a="http://schemas.openxmlformats.org/drawingml/2006/main">
          <a:r>
            <a:rPr lang="en-GB" sz="1200">
              <a:latin typeface="Arial" panose="020B0604020202020204" pitchFamily="34" charset="0"/>
            </a:rPr>
            <a:t>(⁴)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migr_resvalid)</a:t>
          </a:r>
        </a:p>
      </cdr:txBody>
    </cdr:sp>
  </cdr:absSizeAnchor>
  <cdr:absSizeAnchor xmlns:cdr="http://schemas.openxmlformats.org/drawingml/2006/chartDrawing">
    <cdr:from>
      <cdr:x>0.83933</cdr:x>
      <cdr:y>0.95092</cdr:y>
    </cdr:from>
    <cdr:ext cx="1530358" cy="417914"/>
    <cdr:pic>
      <cdr:nvPicPr>
        <cdr:cNvPr id="6" name="LogoShape">
          <a:extLst xmlns:a="http://schemas.openxmlformats.org/drawingml/2006/main">
            <a:ext uri="{FF2B5EF4-FFF2-40B4-BE49-F238E27FC236}">
              <a16:creationId xmlns:a16="http://schemas.microsoft.com/office/drawing/2014/main" id="{79F87EFE-590C-ABF0-F8BD-AF49A003425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097436"/>
          <a:ext cx="1530358" cy="417914"/>
        </a:xfrm>
        <a:prstGeom xmlns:a="http://schemas.openxmlformats.org/drawingml/2006/main" prst="rect">
          <a:avLst/>
        </a:prstGeom>
      </cdr:spPr>
    </cdr:pic>
  </cdr:absSizeAnchor>
  <cdr:relSizeAnchor xmlns:cdr="http://schemas.openxmlformats.org/drawingml/2006/chartDrawing">
    <cdr:from>
      <cdr:x>0.36882</cdr:x>
      <cdr:y>0.13673</cdr:y>
    </cdr:from>
    <cdr:to>
      <cdr:x>0.36882</cdr:x>
      <cdr:y>0.77724</cdr:y>
    </cdr:to>
    <cdr:cxnSp macro="">
      <cdr:nvCxnSpPr>
        <cdr:cNvPr id="4" name="Straight Connector 3">
          <a:extLst xmlns:a="http://schemas.openxmlformats.org/drawingml/2006/main">
            <a:ext uri="{FF2B5EF4-FFF2-40B4-BE49-F238E27FC236}">
              <a16:creationId xmlns:a16="http://schemas.microsoft.com/office/drawing/2014/main" id="{07B3CB4B-C118-2A88-A518-2F92D1774552}"/>
            </a:ext>
          </a:extLst>
        </cdr:cNvPr>
        <cdr:cNvCxnSpPr/>
      </cdr:nvCxnSpPr>
      <cdr:spPr>
        <a:xfrm xmlns:a="http://schemas.openxmlformats.org/drawingml/2006/main">
          <a:off x="3518104" y="1158586"/>
          <a:ext cx="0" cy="5427545"/>
        </a:xfrm>
        <a:prstGeom xmlns:a="http://schemas.openxmlformats.org/drawingml/2006/main" prst="line">
          <a:avLst/>
        </a:prstGeom>
        <a:ln xmlns:a="http://schemas.openxmlformats.org/drawingml/2006/main" w="12700">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0.20259</cdr:x>
      <cdr:y>0.43945</cdr:y>
    </cdr:from>
    <cdr:to>
      <cdr:x>0.78039</cdr:x>
      <cdr:y>0.43945</cdr:y>
    </cdr:to>
    <cdr:cxnSp macro="">
      <cdr:nvCxnSpPr>
        <cdr:cNvPr id="8" name="Straight Connector 7">
          <a:extLst xmlns:a="http://schemas.openxmlformats.org/drawingml/2006/main">
            <a:ext uri="{FF2B5EF4-FFF2-40B4-BE49-F238E27FC236}">
              <a16:creationId xmlns:a16="http://schemas.microsoft.com/office/drawing/2014/main" id="{6F232FFE-4A79-0277-609F-B800C796172B}"/>
            </a:ext>
          </a:extLst>
        </cdr:cNvPr>
        <cdr:cNvCxnSpPr/>
      </cdr:nvCxnSpPr>
      <cdr:spPr>
        <a:xfrm xmlns:a="http://schemas.openxmlformats.org/drawingml/2006/main">
          <a:off x="1929357" y="3742685"/>
          <a:ext cx="5502759" cy="0"/>
        </a:xfrm>
        <a:prstGeom xmlns:a="http://schemas.openxmlformats.org/drawingml/2006/main" prst="line">
          <a:avLst/>
        </a:prstGeom>
        <a:ln xmlns:a="http://schemas.openxmlformats.org/drawingml/2006/main" w="12700">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504825</xdr:colOff>
      <xdr:row>22</xdr:row>
      <xdr:rowOff>146050</xdr:rowOff>
    </xdr:from>
    <xdr:to>
      <xdr:col>12</xdr:col>
      <xdr:colOff>257775</xdr:colOff>
      <xdr:row>59</xdr:row>
      <xdr:rowOff>111931</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0.00533</cdr:x>
      <cdr:y>0.95194</cdr:y>
    </cdr:from>
    <cdr:ext cx="7995250" cy="269369"/>
    <cdr:sp macro="" textlink="">
      <cdr:nvSpPr>
        <cdr:cNvPr id="4" name="FootonotesShape">
          <a:extLst xmlns:a="http://schemas.openxmlformats.org/drawingml/2006/main">
            <a:ext uri="{FF2B5EF4-FFF2-40B4-BE49-F238E27FC236}">
              <a16:creationId xmlns:a16="http://schemas.microsoft.com/office/drawing/2014/main" id="{BA97C607-F1C1-1F19-D53E-4454309D7CEA}"/>
            </a:ext>
          </a:extLst>
        </cdr:cNvPr>
        <cdr:cNvSpPr txBox="1"/>
      </cdr:nvSpPr>
      <cdr:spPr>
        <a:xfrm xmlns:a="http://schemas.openxmlformats.org/drawingml/2006/main">
          <a:off x="50800" y="5335312"/>
          <a:ext cx="79952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migr_resfirst)</a:t>
          </a:r>
        </a:p>
      </cdr:txBody>
    </cdr:sp>
  </cdr:absSizeAnchor>
  <cdr:absSizeAnchor xmlns:cdr="http://schemas.openxmlformats.org/drawingml/2006/chartDrawing">
    <cdr:from>
      <cdr:x>0.83934</cdr:x>
      <cdr:y>0.92543</cdr:y>
    </cdr:from>
    <cdr:ext cx="1530357" cy="417914"/>
    <cdr:pic>
      <cdr:nvPicPr>
        <cdr:cNvPr id="6" name="LogoShape">
          <a:extLst xmlns:a="http://schemas.openxmlformats.org/drawingml/2006/main">
            <a:ext uri="{FF2B5EF4-FFF2-40B4-BE49-F238E27FC236}">
              <a16:creationId xmlns:a16="http://schemas.microsoft.com/office/drawing/2014/main" id="{7B30FEB0-F636-46C7-65F4-2EE6AC73464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5186767"/>
          <a:ext cx="1530357" cy="417914"/>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editAs="absolute">
    <xdr:from>
      <xdr:col>1</xdr:col>
      <xdr:colOff>542925</xdr:colOff>
      <xdr:row>17</xdr:row>
      <xdr:rowOff>123825</xdr:rowOff>
    </xdr:from>
    <xdr:to>
      <xdr:col>15</xdr:col>
      <xdr:colOff>333975</xdr:colOff>
      <xdr:row>55</xdr:row>
      <xdr:rowOff>39477</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0.00533</cdr:x>
      <cdr:y>0.91504</cdr:y>
    </cdr:from>
    <cdr:ext cx="7995250" cy="484875"/>
    <cdr:sp macro="" textlink="">
      <cdr:nvSpPr>
        <cdr:cNvPr id="2" name="FootonotesShape">
          <a:extLst xmlns:a="http://schemas.openxmlformats.org/drawingml/2006/main">
            <a:ext uri="{FF2B5EF4-FFF2-40B4-BE49-F238E27FC236}">
              <a16:creationId xmlns:a16="http://schemas.microsoft.com/office/drawing/2014/main" id="{DAE7990D-B0DD-0284-6F04-5B7EA7365AC2}"/>
            </a:ext>
          </a:extLst>
        </cdr:cNvPr>
        <cdr:cNvSpPr txBox="1"/>
      </cdr:nvSpPr>
      <cdr:spPr>
        <a:xfrm xmlns:a="http://schemas.openxmlformats.org/drawingml/2006/main">
          <a:off x="50800" y="5221977"/>
          <a:ext cx="79952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Break in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demo_pjan)</a:t>
          </a:r>
        </a:p>
      </cdr:txBody>
    </cdr:sp>
  </cdr:absSizeAnchor>
  <cdr:absSizeAnchor xmlns:cdr="http://schemas.openxmlformats.org/drawingml/2006/chartDrawing">
    <cdr:from>
      <cdr:x>0.83934</cdr:x>
      <cdr:y>0.92677</cdr:y>
    </cdr:from>
    <cdr:ext cx="1530357" cy="417916"/>
    <cdr:pic>
      <cdr:nvPicPr>
        <cdr:cNvPr id="4" name="LogoShape">
          <a:extLst xmlns:a="http://schemas.openxmlformats.org/drawingml/2006/main">
            <a:ext uri="{FF2B5EF4-FFF2-40B4-BE49-F238E27FC236}">
              <a16:creationId xmlns:a16="http://schemas.microsoft.com/office/drawing/2014/main" id="{DD0AB0DC-27FE-689D-56EE-9ED084E4528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5288936"/>
          <a:ext cx="1530357" cy="417916"/>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editAs="absolute">
    <xdr:from>
      <xdr:col>3</xdr:col>
      <xdr:colOff>438150</xdr:colOff>
      <xdr:row>22</xdr:row>
      <xdr:rowOff>142875</xdr:rowOff>
    </xdr:from>
    <xdr:to>
      <xdr:col>18</xdr:col>
      <xdr:colOff>161925</xdr:colOff>
      <xdr:row>67</xdr:row>
      <xdr:rowOff>127944</xdr:rowOff>
    </xdr:to>
    <xdr:graphicFrame macro="">
      <xdr:nvGraphicFramePr>
        <xdr:cNvPr id="3" name="Chart 2">
          <a:extLst>
            <a:ext uri="{FF2B5EF4-FFF2-40B4-BE49-F238E27FC236}">
              <a16:creationId xmlns:a16="http://schemas.microsoft.com/office/drawing/2014/main" id="{89051E6F-6117-4D99-83EF-FE6C131DA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0.00533</cdr:x>
      <cdr:y>0.96064</cdr:y>
    </cdr:from>
    <cdr:ext cx="7994650" cy="269368"/>
    <cdr:sp macro="" textlink="">
      <cdr:nvSpPr>
        <cdr:cNvPr id="2" name="FootonotesShape">
          <a:extLst xmlns:a="http://schemas.openxmlformats.org/drawingml/2006/main">
            <a:ext uri="{FF2B5EF4-FFF2-40B4-BE49-F238E27FC236}">
              <a16:creationId xmlns:a16="http://schemas.microsoft.com/office/drawing/2014/main" id="{5ED28FC1-237B-B275-C7E7-FC730A3D05FF}"/>
            </a:ext>
          </a:extLst>
        </cdr:cNvPr>
        <cdr:cNvSpPr txBox="1"/>
      </cdr:nvSpPr>
      <cdr:spPr>
        <a:xfrm xmlns:a="http://schemas.openxmlformats.org/drawingml/2006/main">
          <a:off x="50800" y="6573701"/>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demo_pjan)</a:t>
          </a:r>
        </a:p>
      </cdr:txBody>
    </cdr:sp>
  </cdr:absSizeAnchor>
  <cdr:absSizeAnchor xmlns:cdr="http://schemas.openxmlformats.org/drawingml/2006/chartDrawing">
    <cdr:from>
      <cdr:x>0.83933</cdr:x>
      <cdr:y>0.93893</cdr:y>
    </cdr:from>
    <cdr:ext cx="1530358" cy="417916"/>
    <cdr:pic>
      <cdr:nvPicPr>
        <cdr:cNvPr id="5" name="LogoShape">
          <a:extLst xmlns:a="http://schemas.openxmlformats.org/drawingml/2006/main">
            <a:ext uri="{FF2B5EF4-FFF2-40B4-BE49-F238E27FC236}">
              <a16:creationId xmlns:a16="http://schemas.microsoft.com/office/drawing/2014/main" id="{F3C918FC-8DC7-C283-6892-747CD5DB3BE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25153"/>
          <a:ext cx="1530358" cy="417916"/>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editAs="absolute">
    <xdr:from>
      <xdr:col>2</xdr:col>
      <xdr:colOff>180973</xdr:colOff>
      <xdr:row>28</xdr:row>
      <xdr:rowOff>9525</xdr:rowOff>
    </xdr:from>
    <xdr:to>
      <xdr:col>17</xdr:col>
      <xdr:colOff>342898</xdr:colOff>
      <xdr:row>72</xdr:row>
      <xdr:rowOff>44665</xdr:rowOff>
    </xdr:to>
    <xdr:graphicFrame macro="">
      <xdr:nvGraphicFramePr>
        <xdr:cNvPr id="2" name="Chart 1">
          <a:extLst>
            <a:ext uri="{FF2B5EF4-FFF2-40B4-BE49-F238E27FC236}">
              <a16:creationId xmlns:a16="http://schemas.microsoft.com/office/drawing/2014/main" id="{1D5A49DE-D95B-4CA7-8A22-7E8C0B2A7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0.00533</cdr:x>
      <cdr:y>0.93004</cdr:y>
    </cdr:from>
    <cdr:ext cx="7994650" cy="484876"/>
    <cdr:sp macro="" textlink="">
      <cdr:nvSpPr>
        <cdr:cNvPr id="2" name="FootonotesShape">
          <a:extLst xmlns:a="http://schemas.openxmlformats.org/drawingml/2006/main">
            <a:ext uri="{FF2B5EF4-FFF2-40B4-BE49-F238E27FC236}">
              <a16:creationId xmlns:a16="http://schemas.microsoft.com/office/drawing/2014/main" id="{826B27A3-3076-C73F-522B-EF3169EF947A}"/>
            </a:ext>
          </a:extLst>
        </cdr:cNvPr>
        <cdr:cNvSpPr txBox="1"/>
      </cdr:nvSpPr>
      <cdr:spPr>
        <a:xfrm xmlns:a="http://schemas.openxmlformats.org/drawingml/2006/main">
          <a:off x="50800" y="6446364"/>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excluding Denmark, Malta and Slovakia. Including 2020 data for Finland.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migr_resvas and migr_pop1ctz)</a:t>
          </a:r>
        </a:p>
      </cdr:txBody>
    </cdr:sp>
  </cdr:absSizeAnchor>
  <cdr:absSizeAnchor xmlns:cdr="http://schemas.openxmlformats.org/drawingml/2006/chartDrawing">
    <cdr:from>
      <cdr:x>0.83933</cdr:x>
      <cdr:y>0.93971</cdr:y>
    </cdr:from>
    <cdr:ext cx="1530358" cy="417915"/>
    <cdr:pic>
      <cdr:nvPicPr>
        <cdr:cNvPr id="5" name="LogoShape">
          <a:extLst xmlns:a="http://schemas.openxmlformats.org/drawingml/2006/main">
            <a:ext uri="{FF2B5EF4-FFF2-40B4-BE49-F238E27FC236}">
              <a16:creationId xmlns:a16="http://schemas.microsoft.com/office/drawing/2014/main" id="{4416D08C-3DF1-5416-5556-51E30F17853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13325"/>
          <a:ext cx="1530358" cy="41791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editAs="absolute">
    <xdr:from>
      <xdr:col>1</xdr:col>
      <xdr:colOff>542925</xdr:colOff>
      <xdr:row>17</xdr:row>
      <xdr:rowOff>53975</xdr:rowOff>
    </xdr:from>
    <xdr:to>
      <xdr:col>17</xdr:col>
      <xdr:colOff>314925</xdr:colOff>
      <xdr:row>55</xdr:row>
      <xdr:rowOff>49901</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absSizeAnchor xmlns:cdr="http://schemas.openxmlformats.org/drawingml/2006/chartDrawing">
    <cdr:from>
      <cdr:x>0.00533</cdr:x>
      <cdr:y>0.91621</cdr:y>
    </cdr:from>
    <cdr:ext cx="7995250" cy="484875"/>
    <cdr:sp macro="" textlink="">
      <cdr:nvSpPr>
        <cdr:cNvPr id="2" name="FootonotesShape">
          <a:extLst xmlns:a="http://schemas.openxmlformats.org/drawingml/2006/main">
            <a:ext uri="{FF2B5EF4-FFF2-40B4-BE49-F238E27FC236}">
              <a16:creationId xmlns:a16="http://schemas.microsoft.com/office/drawing/2014/main" id="{113587DE-CA3A-CEF0-E258-660A94781B55}"/>
            </a:ext>
          </a:extLst>
        </cdr:cNvPr>
        <cdr:cNvSpPr txBox="1"/>
      </cdr:nvSpPr>
      <cdr:spPr>
        <a:xfrm xmlns:a="http://schemas.openxmlformats.org/drawingml/2006/main">
          <a:off x="50800" y="5302250"/>
          <a:ext cx="79952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Excluding Austria.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migr_asyappctza)</a:t>
          </a:r>
        </a:p>
      </cdr:txBody>
    </cdr:sp>
  </cdr:absSizeAnchor>
  <cdr:absSizeAnchor xmlns:cdr="http://schemas.openxmlformats.org/drawingml/2006/chartDrawing">
    <cdr:from>
      <cdr:x>0.83934</cdr:x>
      <cdr:y>0.92779</cdr:y>
    </cdr:from>
    <cdr:ext cx="1530357" cy="417915"/>
    <cdr:pic>
      <cdr:nvPicPr>
        <cdr:cNvPr id="4" name="LogoShape">
          <a:extLst xmlns:a="http://schemas.openxmlformats.org/drawingml/2006/main">
            <a:ext uri="{FF2B5EF4-FFF2-40B4-BE49-F238E27FC236}">
              <a16:creationId xmlns:a16="http://schemas.microsoft.com/office/drawing/2014/main" id="{A232D415-9B91-E051-1B68-1BD58000373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5369210"/>
          <a:ext cx="1530357" cy="417915"/>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twoCellAnchor editAs="absolute">
    <xdr:from>
      <xdr:col>11</xdr:col>
      <xdr:colOff>150957</xdr:colOff>
      <xdr:row>7</xdr:row>
      <xdr:rowOff>19626</xdr:rowOff>
    </xdr:from>
    <xdr:to>
      <xdr:col>26</xdr:col>
      <xdr:colOff>532557</xdr:colOff>
      <xdr:row>44</xdr:row>
      <xdr:rowOff>106055</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absSizeAnchor xmlns:cdr="http://schemas.openxmlformats.org/drawingml/2006/chartDrawing">
    <cdr:from>
      <cdr:x>0.00533</cdr:x>
      <cdr:y>0.87767</cdr:y>
    </cdr:from>
    <cdr:ext cx="7995250" cy="700383"/>
    <cdr:sp macro="" textlink="">
      <cdr:nvSpPr>
        <cdr:cNvPr id="2" name="FootonotesShape">
          <a:extLst xmlns:a="http://schemas.openxmlformats.org/drawingml/2006/main">
            <a:ext uri="{FF2B5EF4-FFF2-40B4-BE49-F238E27FC236}">
              <a16:creationId xmlns:a16="http://schemas.microsoft.com/office/drawing/2014/main" id="{7C53FE81-7FF3-5EBC-6888-68A1DF87454B}"/>
            </a:ext>
          </a:extLst>
        </cdr:cNvPr>
        <cdr:cNvSpPr txBox="1"/>
      </cdr:nvSpPr>
      <cdr:spPr>
        <a:xfrm xmlns:a="http://schemas.openxmlformats.org/drawingml/2006/main">
          <a:off x="50800" y="5024846"/>
          <a:ext cx="7995250" cy="7003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EU total excluding Austrian data for 2013.</a:t>
          </a:r>
        </a:p>
        <a:p xmlns:a="http://schemas.openxmlformats.org/drawingml/2006/main">
          <a:pPr>
            <a:spcBef>
              <a:spcPts val="300"/>
            </a:spcBef>
          </a:pPr>
          <a:r>
            <a:rPr lang="en-GB" sz="1200">
              <a:latin typeface="Arial" panose="020B0604020202020204" pitchFamily="34" charset="0"/>
            </a:rPr>
            <a:t>(¹) 2014–2021.</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migr_asyappctza)</a:t>
          </a:r>
        </a:p>
      </cdr:txBody>
    </cdr:sp>
  </cdr:absSizeAnchor>
  <cdr:absSizeAnchor xmlns:cdr="http://schemas.openxmlformats.org/drawingml/2006/chartDrawing">
    <cdr:from>
      <cdr:x>0.83934</cdr:x>
      <cdr:y>0.927</cdr:y>
    </cdr:from>
    <cdr:ext cx="1530357" cy="417916"/>
    <cdr:pic>
      <cdr:nvPicPr>
        <cdr:cNvPr id="5" name="LogoShape">
          <a:extLst xmlns:a="http://schemas.openxmlformats.org/drawingml/2006/main">
            <a:ext uri="{FF2B5EF4-FFF2-40B4-BE49-F238E27FC236}">
              <a16:creationId xmlns:a16="http://schemas.microsoft.com/office/drawing/2014/main" id="{84D4B383-6649-9A3B-CC41-072C2994126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2" y="5307313"/>
          <a:ext cx="1530357" cy="417916"/>
        </a:xfrm>
        <a:prstGeom xmlns:a="http://schemas.openxmlformats.org/drawingml/2006/main" prst="rect">
          <a:avLst/>
        </a:prstGeom>
      </cdr:spPr>
    </cdr:pic>
  </cdr:absSizeAnchor>
</c:userShapes>
</file>

<file path=xl/drawings/drawing27.xml><?xml version="1.0" encoding="utf-8"?>
<xdr:wsDr xmlns:xdr="http://schemas.openxmlformats.org/drawingml/2006/spreadsheetDrawing" xmlns:a="http://schemas.openxmlformats.org/drawingml/2006/main">
  <xdr:twoCellAnchor editAs="absolute">
    <xdr:from>
      <xdr:col>0</xdr:col>
      <xdr:colOff>1025524</xdr:colOff>
      <xdr:row>23</xdr:row>
      <xdr:rowOff>66675</xdr:rowOff>
    </xdr:from>
    <xdr:to>
      <xdr:col>13</xdr:col>
      <xdr:colOff>178399</xdr:colOff>
      <xdr:row>60</xdr:row>
      <xdr:rowOff>33075</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absSizeAnchor xmlns:cdr="http://schemas.openxmlformats.org/drawingml/2006/chartDrawing">
    <cdr:from>
      <cdr:x>0</cdr:x>
      <cdr:y>0.95194</cdr:y>
    </cdr:from>
    <cdr:ext cx="7995250" cy="269368"/>
    <cdr:sp macro="" textlink="">
      <cdr:nvSpPr>
        <cdr:cNvPr id="2" name="FootonotesShape">
          <a:extLst xmlns:a="http://schemas.openxmlformats.org/drawingml/2006/main">
            <a:ext uri="{FF2B5EF4-FFF2-40B4-BE49-F238E27FC236}">
              <a16:creationId xmlns:a16="http://schemas.microsoft.com/office/drawing/2014/main" id="{AF92BF47-F511-A670-BCFA-651DA161CCE4}"/>
            </a:ext>
          </a:extLst>
        </cdr:cNvPr>
        <cdr:cNvSpPr txBox="1"/>
      </cdr:nvSpPr>
      <cdr:spPr>
        <a:xfrm xmlns:a="http://schemas.openxmlformats.org/drawingml/2006/main">
          <a:off x="0" y="5335832"/>
          <a:ext cx="79952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migr_asydcfsta and migr_asydcfina)</a:t>
          </a:r>
        </a:p>
      </cdr:txBody>
    </cdr:sp>
  </cdr:absSizeAnchor>
  <cdr:absSizeAnchor xmlns:cdr="http://schemas.openxmlformats.org/drawingml/2006/chartDrawing">
    <cdr:from>
      <cdr:x>0.83934</cdr:x>
      <cdr:y>0.92544</cdr:y>
    </cdr:from>
    <cdr:ext cx="1530356" cy="417916"/>
    <cdr:pic>
      <cdr:nvPicPr>
        <cdr:cNvPr id="5" name="LogoShape">
          <a:extLst xmlns:a="http://schemas.openxmlformats.org/drawingml/2006/main">
            <a:ext uri="{FF2B5EF4-FFF2-40B4-BE49-F238E27FC236}">
              <a16:creationId xmlns:a16="http://schemas.microsoft.com/office/drawing/2014/main" id="{1B6C6560-4A8C-AD41-D654-DE6A70D9DC7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5244" y="5187284"/>
          <a:ext cx="1530356" cy="417916"/>
        </a:xfrm>
        <a:prstGeom xmlns:a="http://schemas.openxmlformats.org/drawingml/2006/main" prst="rect">
          <a:avLst/>
        </a:prstGeom>
      </cdr:spPr>
    </cdr:pic>
  </cdr:absSizeAnchor>
</c:userShapes>
</file>

<file path=xl/drawings/drawing29.xml><?xml version="1.0" encoding="utf-8"?>
<xdr:wsDr xmlns:xdr="http://schemas.openxmlformats.org/drawingml/2006/spreadsheetDrawing" xmlns:a="http://schemas.openxmlformats.org/drawingml/2006/main">
  <xdr:twoCellAnchor editAs="absolute">
    <xdr:from>
      <xdr:col>1</xdr:col>
      <xdr:colOff>606426</xdr:colOff>
      <xdr:row>45</xdr:row>
      <xdr:rowOff>364837</xdr:rowOff>
    </xdr:from>
    <xdr:to>
      <xdr:col>5</xdr:col>
      <xdr:colOff>1911951</xdr:colOff>
      <xdr:row>81</xdr:row>
      <xdr:rowOff>109569</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600074</xdr:colOff>
      <xdr:row>45</xdr:row>
      <xdr:rowOff>371475</xdr:rowOff>
    </xdr:from>
    <xdr:to>
      <xdr:col>5</xdr:col>
      <xdr:colOff>1905599</xdr:colOff>
      <xdr:row>81</xdr:row>
      <xdr:rowOff>116207</xdr:rowOff>
    </xdr:to>
    <xdr:graphicFrame macro="">
      <xdr:nvGraphicFramePr>
        <xdr:cNvPr id="3" name="Chart 2">
          <a:extLst>
            <a:ext uri="{FF2B5EF4-FFF2-40B4-BE49-F238E27FC236}">
              <a16:creationId xmlns:a16="http://schemas.microsoft.com/office/drawing/2014/main" id="{D906A667-7D8E-4ACE-9A98-9D22CD420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absSizeAnchor xmlns:cdr="http://schemas.openxmlformats.org/drawingml/2006/chartDrawing">
    <cdr:from>
      <cdr:x>0.00533</cdr:x>
      <cdr:y>0.91174</cdr:y>
    </cdr:from>
    <cdr:ext cx="7995250" cy="509618"/>
    <cdr:sp macro="" textlink="">
      <cdr:nvSpPr>
        <cdr:cNvPr id="4" name="FootonotesShape">
          <a:extLst xmlns:a="http://schemas.openxmlformats.org/drawingml/2006/main">
            <a:ext uri="{FF2B5EF4-FFF2-40B4-BE49-F238E27FC236}">
              <a16:creationId xmlns:a16="http://schemas.microsoft.com/office/drawing/2014/main" id="{A90F5640-E42C-45D2-DA13-BB3924D233F8}"/>
            </a:ext>
          </a:extLst>
        </cdr:cNvPr>
        <cdr:cNvSpPr txBox="1"/>
      </cdr:nvSpPr>
      <cdr:spPr>
        <a:xfrm xmlns:a="http://schemas.openxmlformats.org/drawingml/2006/main">
          <a:off x="50800" y="5264439"/>
          <a:ext cx="7995250" cy="50961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0">
              <a:latin typeface="Arial" panose="020B0604020202020204" pitchFamily="34" charset="0"/>
            </a:rPr>
            <a:t>Note: data used in the calculation are rounded to the nearest five.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migr_asydcfsta and migr_asydcfina)</a:t>
          </a:r>
        </a:p>
      </cdr:txBody>
    </cdr: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t1.cec.eu.int\ESTAT\Demo_Census\Publications\STATISTICS%20EXPLAINED\Eurostat%20Yearbooks\EYB%202020\Population%20structure%20and%20ageing\Working%20file_sorting_calculatio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 val="Total population, 1.1.2008"/>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orted"/>
      <sheetName val="Fig 2 sorted"/>
      <sheetName val="Table 2 sorted"/>
      <sheetName val="Figure 3-4"/>
      <sheetName val="Data Fig 6"/>
      <sheetName val="Working file_sorting_calculatio"/>
    </sheetNames>
    <definedNames>
      <definedName name="PRINT_SHEETS" refersTo="#REF!"/>
    </defined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7112-ABA7-4AC6-A8A5-8DDD0854CBB6}">
  <sheetPr>
    <tabColor theme="4" tint="0.59999389629810485"/>
  </sheetPr>
  <dimension ref="A1"/>
  <sheetViews>
    <sheetView tabSelected="1"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Q21"/>
  <sheetViews>
    <sheetView showGridLines="0" zoomScaleNormal="100" workbookViewId="0"/>
  </sheetViews>
  <sheetFormatPr defaultColWidth="8.7109375" defaultRowHeight="12" x14ac:dyDescent="0.2"/>
  <cols>
    <col min="1" max="1" width="13" style="4" customWidth="1"/>
    <col min="2" max="2" width="8.7109375" style="4"/>
    <col min="3" max="3" width="52.7109375" style="4" customWidth="1"/>
    <col min="4" max="16384" width="8.7109375" style="4"/>
  </cols>
  <sheetData>
    <row r="3" spans="3:17" x14ac:dyDescent="0.2">
      <c r="C3" s="5" t="s">
        <v>116</v>
      </c>
    </row>
    <row r="4" spans="3:17" x14ac:dyDescent="0.2">
      <c r="C4" s="1" t="s">
        <v>117</v>
      </c>
    </row>
    <row r="5" spans="3:17" x14ac:dyDescent="0.2">
      <c r="C5" s="1"/>
    </row>
    <row r="6" spans="3:17" ht="15.75" x14ac:dyDescent="0.25">
      <c r="C6" s="26" t="s">
        <v>87</v>
      </c>
      <c r="D6" s="5"/>
      <c r="E6" s="5"/>
      <c r="F6" s="5"/>
      <c r="G6" s="5"/>
      <c r="H6" s="5"/>
      <c r="I6" s="5"/>
      <c r="J6" s="5"/>
      <c r="K6" s="5"/>
      <c r="L6" s="5"/>
    </row>
    <row r="7" spans="3:17" ht="12.75" x14ac:dyDescent="0.2">
      <c r="C7" s="119" t="s">
        <v>235</v>
      </c>
      <c r="Q7" s="84"/>
    </row>
    <row r="8" spans="3:17" x14ac:dyDescent="0.2">
      <c r="Q8" s="83"/>
    </row>
    <row r="9" spans="3:17" x14ac:dyDescent="0.2">
      <c r="Q9" s="83"/>
    </row>
    <row r="10" spans="3:17" x14ac:dyDescent="0.2">
      <c r="D10" s="4">
        <v>2013</v>
      </c>
      <c r="E10" s="4">
        <v>2014</v>
      </c>
      <c r="F10" s="4">
        <v>2015</v>
      </c>
      <c r="G10" s="4">
        <v>2016</v>
      </c>
      <c r="H10" s="4">
        <v>2017</v>
      </c>
      <c r="I10" s="4">
        <v>2018</v>
      </c>
      <c r="J10" s="4">
        <v>2019</v>
      </c>
      <c r="K10" s="4">
        <v>2020</v>
      </c>
      <c r="L10" s="17" t="s">
        <v>153</v>
      </c>
    </row>
    <row r="11" spans="3:17" x14ac:dyDescent="0.2">
      <c r="C11" s="6" t="s">
        <v>60</v>
      </c>
      <c r="D11" s="8">
        <v>845.14</v>
      </c>
      <c r="E11" s="8">
        <v>885.25</v>
      </c>
      <c r="F11" s="8">
        <v>1030.1969999999999</v>
      </c>
      <c r="G11" s="8">
        <v>1116.0349999999999</v>
      </c>
      <c r="H11" s="8">
        <v>1182.3489999999999</v>
      </c>
      <c r="I11" s="8">
        <v>1198.0039999999999</v>
      </c>
      <c r="J11" s="8">
        <v>1300.538</v>
      </c>
      <c r="K11" s="8">
        <v>1350.4939999999999</v>
      </c>
      <c r="L11" s="8">
        <v>1569.3879999999999</v>
      </c>
      <c r="M11" s="9"/>
    </row>
    <row r="12" spans="3:17" x14ac:dyDescent="0.2">
      <c r="C12" s="6" t="s">
        <v>31</v>
      </c>
      <c r="D12" s="8">
        <v>664.255</v>
      </c>
      <c r="E12" s="8">
        <v>521.20000000000005</v>
      </c>
      <c r="F12" s="8">
        <v>722.75299999999993</v>
      </c>
      <c r="G12" s="8">
        <v>779.74900000000002</v>
      </c>
      <c r="H12" s="8">
        <v>860.47199999999998</v>
      </c>
      <c r="I12" s="8">
        <v>930.25600000000009</v>
      </c>
      <c r="J12" s="8">
        <v>997.53300000000002</v>
      </c>
      <c r="K12" s="8">
        <v>1042.971</v>
      </c>
      <c r="L12" s="8">
        <v>1176.029</v>
      </c>
      <c r="M12" s="9"/>
    </row>
    <row r="14" spans="3:17" x14ac:dyDescent="0.2">
      <c r="C14" s="4" t="s">
        <v>152</v>
      </c>
    </row>
    <row r="15" spans="3:17" x14ac:dyDescent="0.2">
      <c r="C15" s="4" t="s">
        <v>154</v>
      </c>
    </row>
    <row r="16" spans="3:17" x14ac:dyDescent="0.2">
      <c r="C16" s="4" t="s">
        <v>86</v>
      </c>
    </row>
    <row r="17" spans="1:12" x14ac:dyDescent="0.2">
      <c r="A17" s="5" t="s">
        <v>112</v>
      </c>
    </row>
    <row r="18" spans="1:12" x14ac:dyDescent="0.2">
      <c r="A18" s="4" t="s">
        <v>85</v>
      </c>
      <c r="B18" s="4" t="s">
        <v>120</v>
      </c>
      <c r="D18" s="7"/>
      <c r="E18" s="7"/>
      <c r="F18" s="7"/>
      <c r="G18" s="7"/>
      <c r="H18" s="7"/>
      <c r="I18" s="7"/>
      <c r="J18" s="7"/>
      <c r="K18" s="7"/>
      <c r="L18" s="7"/>
    </row>
    <row r="19" spans="1:12" x14ac:dyDescent="0.2">
      <c r="A19" s="4" t="s">
        <v>84</v>
      </c>
      <c r="B19" s="4" t="s">
        <v>121</v>
      </c>
      <c r="D19" s="7"/>
      <c r="E19" s="7"/>
      <c r="F19" s="7"/>
      <c r="G19" s="7"/>
      <c r="H19" s="7"/>
      <c r="I19" s="7"/>
      <c r="J19" s="7"/>
      <c r="K19" s="7"/>
      <c r="L19" s="7"/>
    </row>
    <row r="20" spans="1:12" x14ac:dyDescent="0.2">
      <c r="A20" s="4" t="s">
        <v>85</v>
      </c>
      <c r="B20" s="4" t="s">
        <v>224</v>
      </c>
      <c r="C20" s="4" t="s">
        <v>221</v>
      </c>
    </row>
    <row r="21" spans="1:12" x14ac:dyDescent="0.2">
      <c r="A21" s="4" t="s">
        <v>85</v>
      </c>
      <c r="B21" s="4" t="s">
        <v>225</v>
      </c>
      <c r="C21" s="4" t="s">
        <v>221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I58"/>
  <sheetViews>
    <sheetView showGridLines="0" zoomScaleNormal="100" workbookViewId="0"/>
  </sheetViews>
  <sheetFormatPr defaultColWidth="8.7109375" defaultRowHeight="12" x14ac:dyDescent="0.2"/>
  <cols>
    <col min="1" max="1" width="13" style="4" customWidth="1"/>
    <col min="2" max="2" width="8.7109375" style="4"/>
    <col min="3" max="3" width="15.28515625" style="4" customWidth="1"/>
    <col min="4" max="9" width="21.28515625" style="4" customWidth="1"/>
    <col min="10" max="16384" width="8.7109375" style="4"/>
  </cols>
  <sheetData>
    <row r="3" spans="3:9" x14ac:dyDescent="0.2">
      <c r="C3" s="5" t="s">
        <v>116</v>
      </c>
    </row>
    <row r="4" spans="3:9" x14ac:dyDescent="0.2">
      <c r="C4" s="1" t="s">
        <v>117</v>
      </c>
    </row>
    <row r="5" spans="3:9" x14ac:dyDescent="0.2">
      <c r="C5" s="2"/>
    </row>
    <row r="6" spans="3:9" ht="15.75" x14ac:dyDescent="0.25">
      <c r="C6" s="26" t="s">
        <v>151</v>
      </c>
    </row>
    <row r="7" spans="3:9" ht="12.75" x14ac:dyDescent="0.2">
      <c r="C7" s="43"/>
    </row>
    <row r="8" spans="3:9" x14ac:dyDescent="0.2">
      <c r="C8" s="5"/>
    </row>
    <row r="9" spans="3:9" x14ac:dyDescent="0.2">
      <c r="C9" s="5"/>
    </row>
    <row r="10" spans="3:9" ht="18.600000000000001" customHeight="1" x14ac:dyDescent="0.2">
      <c r="C10" s="130"/>
      <c r="D10" s="128" t="s">
        <v>76</v>
      </c>
      <c r="E10" s="129"/>
      <c r="F10" s="129"/>
      <c r="G10" s="128" t="s">
        <v>31</v>
      </c>
      <c r="H10" s="129"/>
      <c r="I10" s="129"/>
    </row>
    <row r="11" spans="3:9" ht="24" x14ac:dyDescent="0.2">
      <c r="C11" s="131"/>
      <c r="D11" s="27" t="s">
        <v>233</v>
      </c>
      <c r="E11" s="28" t="s">
        <v>150</v>
      </c>
      <c r="F11" s="28" t="s">
        <v>234</v>
      </c>
      <c r="G11" s="27" t="s">
        <v>233</v>
      </c>
      <c r="H11" s="28" t="s">
        <v>150</v>
      </c>
      <c r="I11" s="28" t="s">
        <v>234</v>
      </c>
    </row>
    <row r="12" spans="3:9" x14ac:dyDescent="0.2">
      <c r="C12" s="11" t="s">
        <v>155</v>
      </c>
      <c r="D12" s="109">
        <f>SUM(D13:D39)</f>
        <v>1569388</v>
      </c>
      <c r="E12" s="110">
        <f>SUM(E13:E39)</f>
        <v>724248</v>
      </c>
      <c r="F12" s="111">
        <v>3.5093061690655198</v>
      </c>
      <c r="G12" s="109">
        <v>1176029</v>
      </c>
      <c r="H12" s="110">
        <v>511774</v>
      </c>
      <c r="I12" s="111">
        <v>2.6297166951066</v>
      </c>
    </row>
    <row r="13" spans="3:9" x14ac:dyDescent="0.2">
      <c r="C13" s="29" t="s">
        <v>0</v>
      </c>
      <c r="D13" s="112">
        <v>5673</v>
      </c>
      <c r="E13" s="113">
        <v>1823</v>
      </c>
      <c r="F13" s="114">
        <v>0.49096619602974201</v>
      </c>
      <c r="G13" s="112">
        <v>5388</v>
      </c>
      <c r="H13" s="113">
        <v>1631</v>
      </c>
      <c r="I13" s="114">
        <v>0.46630105133232003</v>
      </c>
    </row>
    <row r="14" spans="3:9" x14ac:dyDescent="0.2">
      <c r="C14" s="23" t="s">
        <v>1</v>
      </c>
      <c r="D14" s="89">
        <v>9149</v>
      </c>
      <c r="E14" s="98">
        <v>8077</v>
      </c>
      <c r="F14" s="115">
        <v>1.3227696822171999</v>
      </c>
      <c r="G14" s="89">
        <v>7980</v>
      </c>
      <c r="H14" s="98">
        <v>7497</v>
      </c>
      <c r="I14" s="115">
        <v>1.1537547342980901</v>
      </c>
    </row>
    <row r="15" spans="3:9" x14ac:dyDescent="0.2">
      <c r="C15" s="23" t="s">
        <v>2</v>
      </c>
      <c r="D15" s="89">
        <v>193547</v>
      </c>
      <c r="E15" s="98">
        <v>86293</v>
      </c>
      <c r="F15" s="115">
        <v>18.085501127522999</v>
      </c>
      <c r="G15" s="89">
        <v>190044</v>
      </c>
      <c r="H15" s="98">
        <v>88581</v>
      </c>
      <c r="I15" s="115">
        <v>17.758172311009702</v>
      </c>
    </row>
    <row r="16" spans="3:9" x14ac:dyDescent="0.2">
      <c r="C16" s="23" t="s">
        <v>158</v>
      </c>
      <c r="D16" s="89">
        <v>12821</v>
      </c>
      <c r="E16" s="98">
        <v>5776</v>
      </c>
      <c r="F16" s="115">
        <v>2.1953597960289701</v>
      </c>
      <c r="G16" s="89">
        <v>12821</v>
      </c>
      <c r="H16" s="98">
        <v>5776</v>
      </c>
      <c r="I16" s="115">
        <v>2.1953597960289701</v>
      </c>
    </row>
    <row r="17" spans="3:9" x14ac:dyDescent="0.2">
      <c r="C17" s="23" t="s">
        <v>30</v>
      </c>
      <c r="D17" s="89">
        <v>83043</v>
      </c>
      <c r="E17" s="98">
        <v>-26738</v>
      </c>
      <c r="F17" s="115">
        <v>0.99865274537628401</v>
      </c>
      <c r="G17" s="89">
        <v>81904</v>
      </c>
      <c r="H17" s="98">
        <v>-23778</v>
      </c>
      <c r="I17" s="115">
        <v>0.98495543823439902</v>
      </c>
    </row>
    <row r="18" spans="3:9" x14ac:dyDescent="0.2">
      <c r="C18" s="23" t="s">
        <v>4</v>
      </c>
      <c r="D18" s="89">
        <v>14282</v>
      </c>
      <c r="E18" s="98">
        <v>8288</v>
      </c>
      <c r="F18" s="115">
        <v>10.737796864521201</v>
      </c>
      <c r="G18" s="89">
        <v>14210</v>
      </c>
      <c r="H18" s="98">
        <v>8250</v>
      </c>
      <c r="I18" s="115">
        <v>10.683664293855699</v>
      </c>
    </row>
    <row r="19" spans="3:9" x14ac:dyDescent="0.2">
      <c r="C19" s="23" t="s">
        <v>159</v>
      </c>
      <c r="D19" s="89">
        <v>2144</v>
      </c>
      <c r="E19" s="98">
        <v>185</v>
      </c>
      <c r="F19" s="115">
        <v>0.428258338853019</v>
      </c>
      <c r="G19" s="89">
        <v>1615</v>
      </c>
      <c r="H19" s="98">
        <v>-113</v>
      </c>
      <c r="I19" s="115">
        <v>0.32259198565654201</v>
      </c>
    </row>
    <row r="20" spans="3:9" x14ac:dyDescent="0.2">
      <c r="C20" s="23" t="s">
        <v>6</v>
      </c>
      <c r="D20" s="89">
        <v>20690</v>
      </c>
      <c r="E20" s="98">
        <v>1903</v>
      </c>
      <c r="F20" s="115">
        <v>1.9375140935655399</v>
      </c>
      <c r="G20" s="89">
        <v>20690</v>
      </c>
      <c r="H20" s="98">
        <v>1903</v>
      </c>
      <c r="I20" s="115">
        <v>1.9375140935655399</v>
      </c>
    </row>
    <row r="21" spans="3:9" x14ac:dyDescent="0.2">
      <c r="C21" s="23" t="s">
        <v>7</v>
      </c>
      <c r="D21" s="89">
        <v>97442</v>
      </c>
      <c r="E21" s="98">
        <v>16576</v>
      </c>
      <c r="F21" s="115">
        <v>2.0557949960436699</v>
      </c>
      <c r="G21" s="89">
        <v>96965</v>
      </c>
      <c r="H21" s="98">
        <v>16489</v>
      </c>
      <c r="I21" s="115">
        <v>2.04573142783783</v>
      </c>
    </row>
    <row r="22" spans="3:9" x14ac:dyDescent="0.2">
      <c r="C22" s="23" t="s">
        <v>161</v>
      </c>
      <c r="D22" s="89">
        <v>18610</v>
      </c>
      <c r="E22" s="98">
        <v>10086</v>
      </c>
      <c r="F22" s="115">
        <v>0.27506521824407498</v>
      </c>
      <c r="G22" s="89">
        <v>15135</v>
      </c>
      <c r="H22" s="98">
        <v>6795</v>
      </c>
      <c r="I22" s="115">
        <v>0.22370295959828501</v>
      </c>
    </row>
    <row r="23" spans="3:9" x14ac:dyDescent="0.2">
      <c r="C23" s="23" t="s">
        <v>9</v>
      </c>
      <c r="D23" s="89">
        <v>2405</v>
      </c>
      <c r="E23" s="98">
        <v>2158</v>
      </c>
      <c r="F23" s="115">
        <v>0.59583460820468004</v>
      </c>
      <c r="G23" s="89">
        <v>1208</v>
      </c>
      <c r="H23" s="98">
        <v>1022</v>
      </c>
      <c r="I23" s="115">
        <v>0.29927991963045902</v>
      </c>
    </row>
    <row r="24" spans="3:9" x14ac:dyDescent="0.2">
      <c r="C24" s="23" t="s">
        <v>10</v>
      </c>
      <c r="D24" s="89">
        <v>230366</v>
      </c>
      <c r="E24" s="98">
        <v>-3238</v>
      </c>
      <c r="F24" s="115">
        <v>3.8889386801279802</v>
      </c>
      <c r="G24" s="89">
        <v>229007</v>
      </c>
      <c r="H24" s="98">
        <v>11021</v>
      </c>
      <c r="I24" s="115">
        <v>3.8659966328367399</v>
      </c>
    </row>
    <row r="25" spans="3:9" x14ac:dyDescent="0.2">
      <c r="C25" s="23" t="s">
        <v>11</v>
      </c>
      <c r="D25" s="89">
        <v>4573</v>
      </c>
      <c r="E25" s="98">
        <v>1798</v>
      </c>
      <c r="F25" s="115">
        <v>5.1037547697730004</v>
      </c>
      <c r="G25" s="89">
        <v>3692</v>
      </c>
      <c r="H25" s="98">
        <v>1629</v>
      </c>
      <c r="I25" s="115">
        <v>4.1205035228519398</v>
      </c>
    </row>
    <row r="26" spans="3:9" x14ac:dyDescent="0.2">
      <c r="C26" s="23" t="s">
        <v>12</v>
      </c>
      <c r="D26" s="89">
        <v>9087</v>
      </c>
      <c r="E26" s="98">
        <v>5156</v>
      </c>
      <c r="F26" s="115">
        <v>4.7997515348165498</v>
      </c>
      <c r="G26" s="89">
        <v>7865</v>
      </c>
      <c r="H26" s="98">
        <v>4785</v>
      </c>
      <c r="I26" s="115">
        <v>4.1542913856423702</v>
      </c>
    </row>
    <row r="27" spans="3:9" x14ac:dyDescent="0.2">
      <c r="C27" s="23" t="s">
        <v>13</v>
      </c>
      <c r="D27" s="89">
        <v>32884</v>
      </c>
      <c r="E27" s="98">
        <v>29170</v>
      </c>
      <c r="F27" s="115">
        <v>11.762433468780401</v>
      </c>
      <c r="G27" s="89">
        <v>32591</v>
      </c>
      <c r="H27" s="98">
        <v>29292</v>
      </c>
      <c r="I27" s="115">
        <v>11.6576289131803</v>
      </c>
    </row>
    <row r="28" spans="3:9" x14ac:dyDescent="0.2">
      <c r="C28" s="23" t="s">
        <v>14</v>
      </c>
      <c r="D28" s="89">
        <v>997</v>
      </c>
      <c r="E28" s="98">
        <v>484</v>
      </c>
      <c r="F28" s="115">
        <v>1.5707466166716599</v>
      </c>
      <c r="G28" s="89">
        <v>992</v>
      </c>
      <c r="H28" s="98">
        <v>501</v>
      </c>
      <c r="I28" s="115">
        <v>1.56286925149276</v>
      </c>
    </row>
    <row r="29" spans="3:9" x14ac:dyDescent="0.2">
      <c r="C29" s="23" t="s">
        <v>15</v>
      </c>
      <c r="D29" s="89">
        <v>63175</v>
      </c>
      <c r="E29" s="98">
        <v>50026</v>
      </c>
      <c r="F29" s="115">
        <v>6.4922906425101701</v>
      </c>
      <c r="G29" s="89">
        <v>60983</v>
      </c>
      <c r="H29" s="98">
        <v>48208</v>
      </c>
      <c r="I29" s="115">
        <v>6.2670258844827504</v>
      </c>
    </row>
    <row r="30" spans="3:9" x14ac:dyDescent="0.2">
      <c r="C30" s="23" t="s">
        <v>16</v>
      </c>
      <c r="D30" s="89">
        <v>1192</v>
      </c>
      <c r="E30" s="98">
        <v>799</v>
      </c>
      <c r="F30" s="115">
        <v>2.3096299166828098</v>
      </c>
      <c r="G30" s="89">
        <v>1026</v>
      </c>
      <c r="H30" s="98">
        <v>759</v>
      </c>
      <c r="I30" s="115">
        <v>1.9879868242588601</v>
      </c>
    </row>
    <row r="31" spans="3:9" x14ac:dyDescent="0.2">
      <c r="C31" s="23" t="s">
        <v>17</v>
      </c>
      <c r="D31" s="89">
        <v>8238</v>
      </c>
      <c r="E31" s="98">
        <v>4760</v>
      </c>
      <c r="F31" s="115">
        <v>0.47140511398441798</v>
      </c>
      <c r="G31" s="89">
        <v>8062</v>
      </c>
      <c r="H31" s="98">
        <v>4703</v>
      </c>
      <c r="I31" s="115">
        <v>0.46133382240135601</v>
      </c>
    </row>
    <row r="32" spans="3:9" x14ac:dyDescent="0.2">
      <c r="C32" s="23" t="s">
        <v>18</v>
      </c>
      <c r="D32" s="89">
        <v>9973</v>
      </c>
      <c r="E32" s="98">
        <v>3520</v>
      </c>
      <c r="F32" s="115">
        <v>1.11646424851534</v>
      </c>
      <c r="G32" s="89">
        <v>9432</v>
      </c>
      <c r="H32" s="98">
        <v>5419</v>
      </c>
      <c r="I32" s="115">
        <v>1.0559000092245701</v>
      </c>
    </row>
    <row r="33" spans="3:9" x14ac:dyDescent="0.2">
      <c r="C33" s="23" t="s">
        <v>19</v>
      </c>
      <c r="D33" s="89">
        <v>651221</v>
      </c>
      <c r="E33" s="98">
        <v>475565</v>
      </c>
      <c r="F33" s="115">
        <v>17.209856839063001</v>
      </c>
      <c r="G33" s="89">
        <v>284839</v>
      </c>
      <c r="H33" s="98">
        <v>256376</v>
      </c>
      <c r="I33" s="115">
        <v>7.5274575177733203</v>
      </c>
    </row>
    <row r="34" spans="3:9" x14ac:dyDescent="0.2">
      <c r="C34" s="23" t="s">
        <v>20</v>
      </c>
      <c r="D34" s="89">
        <v>27195</v>
      </c>
      <c r="E34" s="98">
        <v>-13895</v>
      </c>
      <c r="F34" s="115">
        <v>2.6407394186897002</v>
      </c>
      <c r="G34" s="89">
        <v>27049</v>
      </c>
      <c r="H34" s="98">
        <v>-13636</v>
      </c>
      <c r="I34" s="115">
        <v>2.6265622554196599</v>
      </c>
    </row>
    <row r="35" spans="3:9" x14ac:dyDescent="0.2">
      <c r="C35" s="23" t="s">
        <v>21</v>
      </c>
      <c r="D35" s="89">
        <v>2260</v>
      </c>
      <c r="E35" s="98">
        <v>859</v>
      </c>
      <c r="F35" s="115">
        <v>0.117698145087649</v>
      </c>
      <c r="G35" s="89">
        <v>2131</v>
      </c>
      <c r="H35" s="98">
        <v>766</v>
      </c>
      <c r="I35" s="115">
        <v>0.110979976629106</v>
      </c>
    </row>
    <row r="36" spans="3:9" x14ac:dyDescent="0.2">
      <c r="C36" s="23" t="s">
        <v>22</v>
      </c>
      <c r="D36" s="89">
        <v>2655</v>
      </c>
      <c r="E36" s="98">
        <v>1090</v>
      </c>
      <c r="F36" s="115">
        <v>1.2589041985759</v>
      </c>
      <c r="G36" s="89">
        <v>2507</v>
      </c>
      <c r="H36" s="98">
        <v>1166</v>
      </c>
      <c r="I36" s="115">
        <v>1.18872799466282</v>
      </c>
    </row>
    <row r="37" spans="3:9" x14ac:dyDescent="0.2">
      <c r="C37" s="23" t="s">
        <v>23</v>
      </c>
      <c r="D37" s="89">
        <v>54138</v>
      </c>
      <c r="E37" s="98">
        <v>47777</v>
      </c>
      <c r="F37" s="115">
        <v>9.9157823363244795</v>
      </c>
      <c r="G37" s="89">
        <v>48450</v>
      </c>
      <c r="H37" s="98">
        <v>42514</v>
      </c>
      <c r="I37" s="115">
        <v>8.8739823080815903</v>
      </c>
    </row>
    <row r="38" spans="3:9" x14ac:dyDescent="0.2">
      <c r="C38" s="23" t="s">
        <v>175</v>
      </c>
      <c r="D38" s="89">
        <v>5860</v>
      </c>
      <c r="E38" s="98">
        <v>3713</v>
      </c>
      <c r="F38" s="115">
        <v>1.05894817532929</v>
      </c>
      <c r="G38" s="89">
        <v>4034</v>
      </c>
      <c r="H38" s="98">
        <v>2085</v>
      </c>
      <c r="I38" s="115">
        <v>0.72897558690756903</v>
      </c>
    </row>
    <row r="39" spans="3:9" x14ac:dyDescent="0.2">
      <c r="C39" s="25" t="s">
        <v>25</v>
      </c>
      <c r="D39" s="94">
        <v>5768</v>
      </c>
      <c r="E39" s="99">
        <v>2237</v>
      </c>
      <c r="F39" s="116">
        <v>0.55572175181454997</v>
      </c>
      <c r="G39" s="94">
        <v>5409</v>
      </c>
      <c r="H39" s="99">
        <v>2133</v>
      </c>
      <c r="I39" s="116">
        <v>0.52113366081222301</v>
      </c>
    </row>
    <row r="40" spans="3:9" x14ac:dyDescent="0.2">
      <c r="C40" s="22" t="s">
        <v>177</v>
      </c>
      <c r="D40" s="87">
        <v>204</v>
      </c>
      <c r="E40" s="97">
        <v>41</v>
      </c>
      <c r="F40" s="117">
        <v>0.56023332070062104</v>
      </c>
      <c r="G40" s="87">
        <v>175</v>
      </c>
      <c r="H40" s="97">
        <v>51</v>
      </c>
      <c r="I40" s="117">
        <v>0.480592309424552</v>
      </c>
    </row>
    <row r="41" spans="3:9" x14ac:dyDescent="0.2">
      <c r="C41" s="23" t="s">
        <v>27</v>
      </c>
      <c r="D41" s="89">
        <v>76</v>
      </c>
      <c r="E41" s="98">
        <v>28</v>
      </c>
      <c r="F41" s="115">
        <v>1.9459736269363701</v>
      </c>
      <c r="G41" s="89">
        <v>50</v>
      </c>
      <c r="H41" s="98">
        <v>18</v>
      </c>
      <c r="I41" s="115">
        <v>1.28024580719498</v>
      </c>
    </row>
    <row r="42" spans="3:9" x14ac:dyDescent="0.2">
      <c r="C42" s="23" t="s">
        <v>28</v>
      </c>
      <c r="D42" s="89">
        <v>3135</v>
      </c>
      <c r="E42" s="98">
        <v>1290</v>
      </c>
      <c r="F42" s="115">
        <v>0.58148496235371805</v>
      </c>
      <c r="G42" s="89">
        <v>2687</v>
      </c>
      <c r="H42" s="98">
        <v>1037</v>
      </c>
      <c r="I42" s="115">
        <v>0.49838918463937498</v>
      </c>
    </row>
    <row r="43" spans="3:9" x14ac:dyDescent="0.2">
      <c r="C43" s="24" t="s">
        <v>29</v>
      </c>
      <c r="D43" s="91">
        <v>7146</v>
      </c>
      <c r="E43" s="100">
        <v>999</v>
      </c>
      <c r="F43" s="118">
        <v>0.82419293450053599</v>
      </c>
      <c r="G43" s="91">
        <v>6859</v>
      </c>
      <c r="H43" s="100">
        <v>1284</v>
      </c>
      <c r="I43" s="118">
        <v>0.791091427055581</v>
      </c>
    </row>
    <row r="45" spans="3:9" ht="12" customHeight="1" x14ac:dyDescent="0.2">
      <c r="C45" s="4" t="s">
        <v>156</v>
      </c>
    </row>
    <row r="46" spans="3:9" ht="12" customHeight="1" x14ac:dyDescent="0.2">
      <c r="C46" s="4" t="s">
        <v>157</v>
      </c>
    </row>
    <row r="47" spans="3:9" x14ac:dyDescent="0.2">
      <c r="C47" s="4" t="s">
        <v>173</v>
      </c>
    </row>
    <row r="48" spans="3:9" x14ac:dyDescent="0.2">
      <c r="C48" s="4" t="s">
        <v>160</v>
      </c>
    </row>
    <row r="49" spans="1:3" x14ac:dyDescent="0.2">
      <c r="C49" s="4" t="s">
        <v>162</v>
      </c>
    </row>
    <row r="50" spans="1:3" x14ac:dyDescent="0.2">
      <c r="C50" s="4" t="s">
        <v>176</v>
      </c>
    </row>
    <row r="51" spans="1:3" x14ac:dyDescent="0.2">
      <c r="C51" s="4" t="s">
        <v>178</v>
      </c>
    </row>
    <row r="52" spans="1:3" ht="15" customHeight="1" x14ac:dyDescent="0.2">
      <c r="C52" s="108" t="s">
        <v>232</v>
      </c>
    </row>
    <row r="55" spans="1:3" x14ac:dyDescent="0.2">
      <c r="A55" s="5" t="s">
        <v>112</v>
      </c>
    </row>
    <row r="56" spans="1:3" x14ac:dyDescent="0.2">
      <c r="A56" s="4" t="s">
        <v>85</v>
      </c>
      <c r="B56" s="4" t="s">
        <v>122</v>
      </c>
    </row>
    <row r="57" spans="1:3" x14ac:dyDescent="0.2">
      <c r="A57" s="4" t="s">
        <v>84</v>
      </c>
      <c r="B57" s="4" t="s">
        <v>121</v>
      </c>
    </row>
    <row r="58" spans="1:3" x14ac:dyDescent="0.2">
      <c r="A58" s="4" t="s">
        <v>91</v>
      </c>
      <c r="B58" s="4" t="s">
        <v>123</v>
      </c>
    </row>
  </sheetData>
  <sortState xmlns:xlrd2="http://schemas.microsoft.com/office/spreadsheetml/2017/richdata2" ref="L12:N38">
    <sortCondition ref="N12:N38"/>
  </sortState>
  <mergeCells count="3">
    <mergeCell ref="G10:I10"/>
    <mergeCell ref="D10:F10"/>
    <mergeCell ref="C10:C1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I48"/>
  <sheetViews>
    <sheetView showGridLines="0" zoomScaleNormal="100" workbookViewId="0"/>
  </sheetViews>
  <sheetFormatPr defaultRowHeight="12" x14ac:dyDescent="0.2"/>
  <cols>
    <col min="1" max="1" width="13" style="4" customWidth="1"/>
    <col min="2" max="2" width="9.140625" style="4"/>
    <col min="3" max="3" width="13.7109375" style="4" customWidth="1"/>
    <col min="4" max="5" width="14.85546875" style="4" customWidth="1"/>
    <col min="6" max="16384" width="9.140625" style="4"/>
  </cols>
  <sheetData>
    <row r="3" spans="3:9" x14ac:dyDescent="0.2">
      <c r="C3" s="5" t="s">
        <v>116</v>
      </c>
    </row>
    <row r="4" spans="3:9" x14ac:dyDescent="0.2">
      <c r="C4" s="1" t="s">
        <v>117</v>
      </c>
    </row>
    <row r="5" spans="3:9" x14ac:dyDescent="0.2">
      <c r="C5" s="2"/>
    </row>
    <row r="6" spans="3:9" ht="15.75" x14ac:dyDescent="0.25">
      <c r="C6" s="26" t="s">
        <v>119</v>
      </c>
    </row>
    <row r="7" spans="3:9" ht="12.75" x14ac:dyDescent="0.2">
      <c r="C7" s="43" t="s">
        <v>32</v>
      </c>
    </row>
    <row r="10" spans="3:9" s="12" customFormat="1" ht="24" x14ac:dyDescent="0.2">
      <c r="D10" s="13" t="s">
        <v>92</v>
      </c>
      <c r="E10" s="13" t="s">
        <v>93</v>
      </c>
    </row>
    <row r="11" spans="3:9" x14ac:dyDescent="0.2">
      <c r="C11" s="4" t="s">
        <v>19</v>
      </c>
      <c r="D11" s="44">
        <v>41.495219792683521</v>
      </c>
      <c r="E11" s="44">
        <v>24.220406129440686</v>
      </c>
      <c r="F11" s="14"/>
      <c r="G11" s="14"/>
      <c r="H11" s="9"/>
      <c r="I11" s="9"/>
    </row>
    <row r="12" spans="3:9" x14ac:dyDescent="0.2">
      <c r="C12" s="4" t="s">
        <v>10</v>
      </c>
      <c r="D12" s="44">
        <v>14.678715524777811</v>
      </c>
      <c r="E12" s="44">
        <v>19.472904154574419</v>
      </c>
      <c r="F12" s="14"/>
      <c r="G12" s="14"/>
      <c r="H12" s="9"/>
      <c r="I12" s="9"/>
    </row>
    <row r="13" spans="3:9" x14ac:dyDescent="0.2">
      <c r="C13" s="4" t="s">
        <v>2</v>
      </c>
      <c r="D13" s="44">
        <v>12.332641768638476</v>
      </c>
      <c r="E13" s="44">
        <v>16.159805583025587</v>
      </c>
      <c r="F13" s="14"/>
      <c r="G13" s="14"/>
      <c r="H13" s="9"/>
      <c r="I13" s="9"/>
    </row>
    <row r="14" spans="3:9" x14ac:dyDescent="0.2">
      <c r="C14" s="4" t="s">
        <v>7</v>
      </c>
      <c r="D14" s="44">
        <v>6.208917106540893</v>
      </c>
      <c r="E14" s="44">
        <v>8.2451198057190762</v>
      </c>
      <c r="F14" s="14"/>
      <c r="G14" s="14"/>
      <c r="H14" s="9"/>
      <c r="I14" s="9"/>
    </row>
    <row r="15" spans="3:9" x14ac:dyDescent="0.2">
      <c r="C15" s="4" t="s">
        <v>30</v>
      </c>
      <c r="D15" s="44">
        <v>5.2914257022482651</v>
      </c>
      <c r="E15" s="44">
        <v>6.9644541078493809</v>
      </c>
      <c r="F15" s="14"/>
      <c r="G15" s="14"/>
      <c r="H15" s="9"/>
      <c r="I15" s="9"/>
    </row>
    <row r="16" spans="3:9" x14ac:dyDescent="0.2">
      <c r="C16" s="4" t="s">
        <v>15</v>
      </c>
      <c r="D16" s="44">
        <v>4.0254545083816113</v>
      </c>
      <c r="E16" s="44">
        <v>5.1855013779422112</v>
      </c>
      <c r="F16" s="14"/>
      <c r="G16" s="14"/>
      <c r="H16" s="9"/>
      <c r="I16" s="9"/>
    </row>
    <row r="17" spans="3:9" x14ac:dyDescent="0.2">
      <c r="C17" s="4" t="s">
        <v>23</v>
      </c>
      <c r="D17" s="44">
        <v>3.4496249493433107</v>
      </c>
      <c r="E17" s="44">
        <v>4.119796365565815</v>
      </c>
      <c r="F17" s="14"/>
      <c r="G17" s="14"/>
      <c r="H17" s="9"/>
      <c r="I17" s="9"/>
    </row>
    <row r="18" spans="3:9" x14ac:dyDescent="0.2">
      <c r="C18" s="4" t="s">
        <v>13</v>
      </c>
      <c r="D18" s="44">
        <v>2.0953390748495591</v>
      </c>
      <c r="E18" s="44">
        <v>2.7712751981456241</v>
      </c>
      <c r="F18" s="14"/>
      <c r="G18" s="14"/>
      <c r="H18" s="9"/>
      <c r="I18" s="9"/>
    </row>
    <row r="19" spans="3:9" x14ac:dyDescent="0.2">
      <c r="C19" s="4" t="s">
        <v>20</v>
      </c>
      <c r="D19" s="44">
        <v>1.7328410820013918</v>
      </c>
      <c r="E19" s="44">
        <v>2.3000283156282713</v>
      </c>
      <c r="F19" s="14"/>
      <c r="G19" s="14"/>
      <c r="H19" s="9"/>
      <c r="I19" s="9"/>
    </row>
    <row r="20" spans="3:9" x14ac:dyDescent="0.2">
      <c r="C20" s="4" t="s">
        <v>6</v>
      </c>
      <c r="D20" s="44">
        <v>1.3183482988273134</v>
      </c>
      <c r="E20" s="44">
        <v>1.7593103571425535</v>
      </c>
      <c r="F20" s="14"/>
      <c r="G20" s="14"/>
      <c r="H20" s="9"/>
      <c r="I20" s="9"/>
    </row>
    <row r="21" spans="3:9" x14ac:dyDescent="0.2">
      <c r="C21" s="4" t="s">
        <v>171</v>
      </c>
      <c r="D21" s="44">
        <v>1.185812558780875</v>
      </c>
      <c r="E21" s="44">
        <v>1.2869580597077113</v>
      </c>
      <c r="F21" s="14"/>
      <c r="G21" s="14"/>
      <c r="H21" s="9"/>
      <c r="I21" s="9"/>
    </row>
    <row r="22" spans="3:9" x14ac:dyDescent="0.2">
      <c r="C22" s="4" t="s">
        <v>4</v>
      </c>
      <c r="D22" s="44">
        <v>0.91003626891501643</v>
      </c>
      <c r="E22" s="44">
        <v>1.2083035367325126</v>
      </c>
      <c r="F22" s="14"/>
      <c r="G22" s="14"/>
      <c r="H22" s="9"/>
      <c r="I22" s="9"/>
    </row>
    <row r="23" spans="3:9" x14ac:dyDescent="0.2">
      <c r="C23" s="4" t="s">
        <v>158</v>
      </c>
      <c r="D23" s="44">
        <v>0.81694265535355182</v>
      </c>
      <c r="E23" s="44">
        <v>1.0901942043946196</v>
      </c>
      <c r="F23" s="14"/>
      <c r="G23" s="14"/>
      <c r="H23" s="9"/>
      <c r="I23" s="9"/>
    </row>
    <row r="24" spans="3:9" x14ac:dyDescent="0.2">
      <c r="C24" s="4" t="s">
        <v>18</v>
      </c>
      <c r="D24" s="44">
        <v>0.63547064205919757</v>
      </c>
      <c r="E24" s="44">
        <v>0.80202103859683738</v>
      </c>
      <c r="F24" s="14"/>
      <c r="G24" s="14"/>
      <c r="H24" s="9"/>
      <c r="I24" s="9"/>
    </row>
    <row r="25" spans="3:9" x14ac:dyDescent="0.2">
      <c r="C25" s="4" t="s">
        <v>1</v>
      </c>
      <c r="D25" s="44">
        <v>0.58296609888695461</v>
      </c>
      <c r="E25" s="44">
        <v>0.67855469550495773</v>
      </c>
      <c r="F25" s="14"/>
      <c r="G25" s="14"/>
      <c r="H25" s="9"/>
      <c r="I25" s="9"/>
    </row>
    <row r="26" spans="3:9" x14ac:dyDescent="0.2">
      <c r="C26" s="4" t="s">
        <v>12</v>
      </c>
      <c r="D26" s="44">
        <v>0.57901551432787812</v>
      </c>
      <c r="E26" s="44">
        <v>0.66877602508101419</v>
      </c>
      <c r="F26" s="14"/>
      <c r="G26" s="14"/>
      <c r="H26" s="9"/>
      <c r="I26" s="9"/>
    </row>
    <row r="27" spans="3:9" x14ac:dyDescent="0.2">
      <c r="C27" s="4" t="s">
        <v>17</v>
      </c>
      <c r="D27" s="44">
        <v>0.52491799351084623</v>
      </c>
      <c r="E27" s="44">
        <v>0.68552731267681333</v>
      </c>
      <c r="F27" s="14"/>
      <c r="G27" s="14"/>
      <c r="H27" s="9"/>
      <c r="I27" s="9"/>
    </row>
    <row r="28" spans="3:9" x14ac:dyDescent="0.2">
      <c r="C28" s="4" t="s">
        <v>164</v>
      </c>
      <c r="D28" s="44">
        <v>0.37339395993852381</v>
      </c>
      <c r="E28" s="44">
        <v>0.34301875208859645</v>
      </c>
      <c r="F28" s="14"/>
      <c r="G28" s="14"/>
      <c r="H28" s="9"/>
      <c r="I28" s="9"/>
    </row>
    <row r="29" spans="3:9" x14ac:dyDescent="0.2">
      <c r="C29" s="4" t="s">
        <v>25</v>
      </c>
      <c r="D29" s="44">
        <v>0.36753180220570059</v>
      </c>
      <c r="E29" s="44">
        <v>0.45993763759227024</v>
      </c>
      <c r="F29" s="14"/>
      <c r="G29" s="14"/>
      <c r="H29" s="9"/>
      <c r="I29" s="9"/>
    </row>
    <row r="30" spans="3:9" x14ac:dyDescent="0.2">
      <c r="C30" s="4" t="s">
        <v>0</v>
      </c>
      <c r="D30" s="44">
        <v>0.36147848715550268</v>
      </c>
      <c r="E30" s="44">
        <v>0.45815196734094144</v>
      </c>
      <c r="F30" s="14"/>
      <c r="G30" s="14"/>
      <c r="H30" s="9"/>
      <c r="I30" s="9"/>
    </row>
    <row r="31" spans="3:9" x14ac:dyDescent="0.2">
      <c r="C31" s="4" t="s">
        <v>11</v>
      </c>
      <c r="D31" s="44">
        <v>0.29138747078478999</v>
      </c>
      <c r="E31" s="44">
        <v>0.3139378365669554</v>
      </c>
      <c r="F31" s="14"/>
      <c r="G31" s="14"/>
      <c r="H31" s="9"/>
      <c r="I31" s="9"/>
    </row>
    <row r="32" spans="3:9" x14ac:dyDescent="0.2">
      <c r="C32" s="4" t="s">
        <v>22</v>
      </c>
      <c r="D32" s="44">
        <v>0.16917422587658373</v>
      </c>
      <c r="E32" s="44">
        <v>0.21317501524197111</v>
      </c>
      <c r="F32" s="14"/>
      <c r="G32" s="14"/>
      <c r="H32" s="9"/>
      <c r="I32" s="9"/>
    </row>
    <row r="33" spans="1:9" x14ac:dyDescent="0.2">
      <c r="C33" s="4" t="s">
        <v>9</v>
      </c>
      <c r="D33" s="44">
        <v>0.1532444494286945</v>
      </c>
      <c r="E33" s="44">
        <v>0.10271855540977305</v>
      </c>
      <c r="F33" s="14"/>
      <c r="G33" s="14"/>
      <c r="H33" s="9"/>
      <c r="I33" s="9"/>
    </row>
    <row r="34" spans="1:9" x14ac:dyDescent="0.2">
      <c r="C34" s="4" t="s">
        <v>21</v>
      </c>
      <c r="D34" s="44">
        <v>0.14400517908891874</v>
      </c>
      <c r="E34" s="44">
        <v>0.18120301455151192</v>
      </c>
      <c r="F34" s="14"/>
      <c r="G34" s="14"/>
      <c r="H34" s="9"/>
      <c r="I34" s="9"/>
    </row>
    <row r="35" spans="1:9" x14ac:dyDescent="0.2">
      <c r="C35" s="4" t="s">
        <v>159</v>
      </c>
      <c r="D35" s="44">
        <v>0.13661376281709814</v>
      </c>
      <c r="E35" s="44">
        <v>0.1373265455188605</v>
      </c>
      <c r="F35" s="14"/>
      <c r="G35" s="14"/>
      <c r="H35" s="9"/>
      <c r="I35" s="9"/>
    </row>
    <row r="36" spans="1:9" x14ac:dyDescent="0.2">
      <c r="C36" s="4" t="s">
        <v>16</v>
      </c>
      <c r="D36" s="44">
        <v>7.59531741035359E-2</v>
      </c>
      <c r="E36" s="44">
        <v>8.7242746564923146E-2</v>
      </c>
      <c r="F36" s="14"/>
      <c r="G36" s="14"/>
      <c r="H36" s="9"/>
      <c r="I36" s="9"/>
    </row>
    <row r="37" spans="1:9" x14ac:dyDescent="0.2">
      <c r="C37" s="4" t="s">
        <v>14</v>
      </c>
      <c r="D37" s="44">
        <v>6.3527948474182291E-2</v>
      </c>
      <c r="E37" s="44">
        <v>8.4351661396105032E-2</v>
      </c>
      <c r="F37" s="14"/>
      <c r="G37" s="14"/>
      <c r="H37" s="9"/>
      <c r="I37" s="9"/>
    </row>
    <row r="39" spans="1:9" ht="12" customHeight="1" x14ac:dyDescent="0.2">
      <c r="C39" s="4" t="s">
        <v>106</v>
      </c>
    </row>
    <row r="40" spans="1:9" ht="12" customHeight="1" x14ac:dyDescent="0.2">
      <c r="C40" s="4" t="s">
        <v>172</v>
      </c>
    </row>
    <row r="41" spans="1:9" ht="12" customHeight="1" x14ac:dyDescent="0.2">
      <c r="C41" s="4" t="s">
        <v>163</v>
      </c>
    </row>
    <row r="42" spans="1:9" x14ac:dyDescent="0.2">
      <c r="C42" s="4" t="s">
        <v>165</v>
      </c>
    </row>
    <row r="43" spans="1:9" x14ac:dyDescent="0.2">
      <c r="C43" s="4" t="s">
        <v>160</v>
      </c>
    </row>
    <row r="44" spans="1:9" x14ac:dyDescent="0.2">
      <c r="C44" s="4" t="s">
        <v>86</v>
      </c>
    </row>
    <row r="46" spans="1:9" x14ac:dyDescent="0.2">
      <c r="A46" s="5" t="s">
        <v>83</v>
      </c>
    </row>
    <row r="47" spans="1:9" x14ac:dyDescent="0.2">
      <c r="A47" s="4" t="s">
        <v>85</v>
      </c>
      <c r="B47" s="4" t="s">
        <v>124</v>
      </c>
    </row>
    <row r="48" spans="1:9" x14ac:dyDescent="0.2">
      <c r="A48" s="4" t="s">
        <v>84</v>
      </c>
      <c r="B48" s="4" t="s">
        <v>125</v>
      </c>
    </row>
  </sheetData>
  <sortState xmlns:xlrd2="http://schemas.microsoft.com/office/spreadsheetml/2017/richdata2" ref="C11:E37">
    <sortCondition descending="1" ref="D11:D37"/>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E54"/>
  <sheetViews>
    <sheetView showGridLines="0" zoomScaleNormal="100" workbookViewId="0"/>
  </sheetViews>
  <sheetFormatPr defaultRowHeight="12" x14ac:dyDescent="0.2"/>
  <cols>
    <col min="1" max="1" width="13" style="4" customWidth="1"/>
    <col min="2" max="2" width="9.140625" style="4"/>
    <col min="3" max="3" width="13.42578125" style="4" customWidth="1"/>
    <col min="4" max="5" width="16.28515625" style="4" customWidth="1"/>
    <col min="6" max="16384" width="9.140625" style="4"/>
  </cols>
  <sheetData>
    <row r="3" spans="3:5" x14ac:dyDescent="0.2">
      <c r="C3" s="5" t="s">
        <v>116</v>
      </c>
    </row>
    <row r="4" spans="3:5" x14ac:dyDescent="0.2">
      <c r="C4" s="1" t="s">
        <v>117</v>
      </c>
    </row>
    <row r="6" spans="3:5" ht="15.75" x14ac:dyDescent="0.25">
      <c r="C6" s="26" t="s">
        <v>89</v>
      </c>
    </row>
    <row r="7" spans="3:5" ht="12.75" x14ac:dyDescent="0.2">
      <c r="C7" s="43" t="s">
        <v>88</v>
      </c>
    </row>
    <row r="10" spans="3:5" ht="52.5" customHeight="1" x14ac:dyDescent="0.2">
      <c r="D10" s="13" t="s">
        <v>92</v>
      </c>
      <c r="E10" s="13" t="s">
        <v>93</v>
      </c>
    </row>
    <row r="11" spans="3:5" x14ac:dyDescent="0.2">
      <c r="C11" s="4" t="s">
        <v>155</v>
      </c>
      <c r="D11" s="9">
        <v>3.5093061690655185</v>
      </c>
      <c r="E11" s="9">
        <v>2.6297166951065973</v>
      </c>
    </row>
    <row r="12" spans="3:5" x14ac:dyDescent="0.2">
      <c r="D12" s="9"/>
      <c r="E12" s="9"/>
    </row>
    <row r="13" spans="3:5" x14ac:dyDescent="0.2">
      <c r="C13" s="4" t="s">
        <v>2</v>
      </c>
      <c r="D13" s="9">
        <v>18.085501127523028</v>
      </c>
      <c r="E13" s="9">
        <v>17.758172311009659</v>
      </c>
    </row>
    <row r="14" spans="3:5" x14ac:dyDescent="0.2">
      <c r="C14" s="4" t="s">
        <v>19</v>
      </c>
      <c r="D14" s="9">
        <v>17.209856839062983</v>
      </c>
      <c r="E14" s="9">
        <v>7.5274575177733212</v>
      </c>
    </row>
    <row r="15" spans="3:5" x14ac:dyDescent="0.2">
      <c r="C15" s="4" t="s">
        <v>13</v>
      </c>
      <c r="D15" s="9">
        <v>11.762433468780404</v>
      </c>
      <c r="E15" s="9">
        <v>11.657628913180336</v>
      </c>
    </row>
    <row r="16" spans="3:5" x14ac:dyDescent="0.2">
      <c r="C16" s="4" t="s">
        <v>4</v>
      </c>
      <c r="D16" s="9">
        <v>10.737796864521213</v>
      </c>
      <c r="E16" s="9">
        <v>10.683664293855653</v>
      </c>
    </row>
    <row r="17" spans="3:5" x14ac:dyDescent="0.2">
      <c r="C17" s="4" t="s">
        <v>23</v>
      </c>
      <c r="D17" s="9">
        <v>9.9157823363244777</v>
      </c>
      <c r="E17" s="9">
        <v>8.8739823080815867</v>
      </c>
    </row>
    <row r="18" spans="3:5" x14ac:dyDescent="0.2">
      <c r="C18" s="4" t="s">
        <v>15</v>
      </c>
      <c r="D18" s="9">
        <v>6.4922906425101727</v>
      </c>
      <c r="E18" s="9">
        <v>6.2670258844827522</v>
      </c>
    </row>
    <row r="19" spans="3:5" x14ac:dyDescent="0.2">
      <c r="C19" s="4" t="s">
        <v>11</v>
      </c>
      <c r="D19" s="9">
        <v>5.1037547697730039</v>
      </c>
      <c r="E19" s="9">
        <v>4.1205035228519415</v>
      </c>
    </row>
    <row r="20" spans="3:5" x14ac:dyDescent="0.2">
      <c r="C20" s="4" t="s">
        <v>12</v>
      </c>
      <c r="D20" s="9">
        <v>4.7997515348165534</v>
      </c>
      <c r="E20" s="9">
        <v>4.1542913856423676</v>
      </c>
    </row>
    <row r="21" spans="3:5" x14ac:dyDescent="0.2">
      <c r="C21" s="4" t="s">
        <v>10</v>
      </c>
      <c r="D21" s="9">
        <v>3.8889386801279819</v>
      </c>
      <c r="E21" s="9">
        <v>3.8659966328367412</v>
      </c>
    </row>
    <row r="22" spans="3:5" x14ac:dyDescent="0.2">
      <c r="C22" s="4" t="s">
        <v>20</v>
      </c>
      <c r="D22" s="9">
        <v>2.6407394186896962</v>
      </c>
      <c r="E22" s="9">
        <v>2.6265622554196573</v>
      </c>
    </row>
    <row r="23" spans="3:5" x14ac:dyDescent="0.2">
      <c r="C23" s="4" t="s">
        <v>16</v>
      </c>
      <c r="D23" s="9">
        <v>2.3096299166828134</v>
      </c>
      <c r="E23" s="9">
        <v>1.9879868242588645</v>
      </c>
    </row>
    <row r="24" spans="3:5" x14ac:dyDescent="0.2">
      <c r="C24" s="4" t="s">
        <v>158</v>
      </c>
      <c r="D24" s="9">
        <v>2.1953597960289688</v>
      </c>
      <c r="E24" s="9">
        <v>2.1953597960289688</v>
      </c>
    </row>
    <row r="25" spans="3:5" x14ac:dyDescent="0.2">
      <c r="C25" s="4" t="s">
        <v>7</v>
      </c>
      <c r="D25" s="9">
        <v>2.0557949960436672</v>
      </c>
      <c r="E25" s="9">
        <v>2.045731427837834</v>
      </c>
    </row>
    <row r="26" spans="3:5" x14ac:dyDescent="0.2">
      <c r="C26" s="4" t="s">
        <v>6</v>
      </c>
      <c r="D26" s="9">
        <v>1.9375140935655428</v>
      </c>
      <c r="E26" s="9">
        <v>1.9375140935655428</v>
      </c>
    </row>
    <row r="27" spans="3:5" x14ac:dyDescent="0.2">
      <c r="C27" s="4" t="s">
        <v>14</v>
      </c>
      <c r="D27" s="9">
        <v>1.5707466166716557</v>
      </c>
      <c r="E27" s="9">
        <v>1.5628692514927609</v>
      </c>
    </row>
    <row r="28" spans="3:5" x14ac:dyDescent="0.2">
      <c r="C28" s="4" t="s">
        <v>1</v>
      </c>
      <c r="D28" s="9">
        <v>1.3227696822171984</v>
      </c>
      <c r="E28" s="9">
        <v>1.1537547342980921</v>
      </c>
    </row>
    <row r="29" spans="3:5" x14ac:dyDescent="0.2">
      <c r="C29" s="4" t="s">
        <v>22</v>
      </c>
      <c r="D29" s="9">
        <v>1.2589041985758971</v>
      </c>
      <c r="E29" s="9">
        <v>1.1887279946628151</v>
      </c>
    </row>
    <row r="30" spans="3:5" x14ac:dyDescent="0.2">
      <c r="C30" s="4" t="s">
        <v>18</v>
      </c>
      <c r="D30" s="9">
        <v>1.1164642485153364</v>
      </c>
      <c r="E30" s="9">
        <v>1.0559000092245716</v>
      </c>
    </row>
    <row r="31" spans="3:5" x14ac:dyDescent="0.2">
      <c r="C31" s="4" t="s">
        <v>164</v>
      </c>
      <c r="D31" s="9">
        <v>1.0589481753292904</v>
      </c>
      <c r="E31" s="9">
        <v>0.72897558690756947</v>
      </c>
    </row>
    <row r="32" spans="3:5" x14ac:dyDescent="0.2">
      <c r="C32" s="4" t="s">
        <v>30</v>
      </c>
      <c r="D32" s="9">
        <v>0.99865274537628401</v>
      </c>
      <c r="E32" s="9">
        <v>0.98495543823439868</v>
      </c>
    </row>
    <row r="33" spans="3:5" x14ac:dyDescent="0.2">
      <c r="C33" s="4" t="s">
        <v>9</v>
      </c>
      <c r="D33" s="9">
        <v>0.59583460820467971</v>
      </c>
      <c r="E33" s="9">
        <v>0.29927991963045864</v>
      </c>
    </row>
    <row r="34" spans="3:5" x14ac:dyDescent="0.2">
      <c r="C34" s="4" t="s">
        <v>25</v>
      </c>
      <c r="D34" s="9">
        <v>0.55572175181454997</v>
      </c>
      <c r="E34" s="9">
        <v>0.52113366081222279</v>
      </c>
    </row>
    <row r="35" spans="3:5" x14ac:dyDescent="0.2">
      <c r="C35" s="4" t="s">
        <v>0</v>
      </c>
      <c r="D35" s="9">
        <v>0.49096619602974245</v>
      </c>
      <c r="E35" s="9">
        <v>0.46630105133232025</v>
      </c>
    </row>
    <row r="36" spans="3:5" x14ac:dyDescent="0.2">
      <c r="C36" s="4" t="s">
        <v>17</v>
      </c>
      <c r="D36" s="9">
        <v>0.47140511398441753</v>
      </c>
      <c r="E36" s="9">
        <v>0.4613338224013564</v>
      </c>
    </row>
    <row r="37" spans="3:5" x14ac:dyDescent="0.2">
      <c r="C37" s="4" t="s">
        <v>159</v>
      </c>
      <c r="D37" s="9">
        <v>0.42825833885301873</v>
      </c>
      <c r="E37" s="9">
        <v>0.32259198565654162</v>
      </c>
    </row>
    <row r="38" spans="3:5" x14ac:dyDescent="0.2">
      <c r="C38" s="4" t="s">
        <v>161</v>
      </c>
      <c r="D38" s="9">
        <v>0.27506521824407526</v>
      </c>
      <c r="E38" s="9">
        <v>0.22370295959828476</v>
      </c>
    </row>
    <row r="39" spans="3:5" x14ac:dyDescent="0.2">
      <c r="C39" s="4" t="s">
        <v>21</v>
      </c>
      <c r="D39" s="9">
        <v>0.11769814508764918</v>
      </c>
      <c r="E39" s="9">
        <v>0.11097997662910637</v>
      </c>
    </row>
    <row r="41" spans="3:5" ht="12" customHeight="1" x14ac:dyDescent="0.2">
      <c r="C41" s="4" t="s">
        <v>156</v>
      </c>
    </row>
    <row r="42" spans="3:5" ht="12" customHeight="1" x14ac:dyDescent="0.2">
      <c r="C42" s="4" t="s">
        <v>157</v>
      </c>
    </row>
    <row r="43" spans="3:5" x14ac:dyDescent="0.2">
      <c r="C43" s="4" t="s">
        <v>165</v>
      </c>
    </row>
    <row r="44" spans="3:5" x14ac:dyDescent="0.2">
      <c r="C44" s="4" t="s">
        <v>160</v>
      </c>
    </row>
    <row r="45" spans="3:5" x14ac:dyDescent="0.2">
      <c r="C45" s="4" t="s">
        <v>162</v>
      </c>
    </row>
    <row r="46" spans="3:5" x14ac:dyDescent="0.2">
      <c r="C46" s="4" t="s">
        <v>90</v>
      </c>
    </row>
    <row r="51" spans="1:2" x14ac:dyDescent="0.2">
      <c r="A51" s="5" t="s">
        <v>83</v>
      </c>
    </row>
    <row r="52" spans="1:2" x14ac:dyDescent="0.2">
      <c r="A52" s="4" t="s">
        <v>85</v>
      </c>
      <c r="B52" s="4" t="s">
        <v>124</v>
      </c>
    </row>
    <row r="53" spans="1:2" x14ac:dyDescent="0.2">
      <c r="A53" s="4" t="s">
        <v>222</v>
      </c>
      <c r="B53" s="4" t="s">
        <v>125</v>
      </c>
    </row>
    <row r="54" spans="1:2" x14ac:dyDescent="0.2">
      <c r="A54" s="4" t="s">
        <v>91</v>
      </c>
      <c r="B54" s="4" t="s">
        <v>126</v>
      </c>
    </row>
  </sheetData>
  <sortState xmlns:xlrd2="http://schemas.microsoft.com/office/spreadsheetml/2017/richdata2" ref="C58:E84">
    <sortCondition descending="1" ref="D58:D84"/>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4101-B0C6-4E43-9E4D-E94DB0DE542C}">
  <sheetPr>
    <tabColor theme="4" tint="0.59999389629810485"/>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E47"/>
  <sheetViews>
    <sheetView showGridLines="0" zoomScaleNormal="100" workbookViewId="0"/>
  </sheetViews>
  <sheetFormatPr defaultRowHeight="12" x14ac:dyDescent="0.2"/>
  <cols>
    <col min="1" max="1" width="13" style="4" customWidth="1"/>
    <col min="2" max="2" width="9.140625" style="4"/>
    <col min="3" max="3" width="13.140625" style="4" customWidth="1"/>
    <col min="4" max="4" width="9.5703125" style="4" bestFit="1" customWidth="1"/>
    <col min="5" max="16384" width="9.140625" style="4"/>
  </cols>
  <sheetData>
    <row r="3" spans="2:5" x14ac:dyDescent="0.2">
      <c r="C3" s="5" t="s">
        <v>116</v>
      </c>
    </row>
    <row r="4" spans="2:5" x14ac:dyDescent="0.2">
      <c r="C4" s="1" t="s">
        <v>117</v>
      </c>
    </row>
    <row r="5" spans="2:5" x14ac:dyDescent="0.2">
      <c r="C5" s="2"/>
    </row>
    <row r="6" spans="2:5" ht="15.75" x14ac:dyDescent="0.25">
      <c r="C6" s="26" t="s">
        <v>107</v>
      </c>
    </row>
    <row r="7" spans="2:5" ht="12.75" x14ac:dyDescent="0.2">
      <c r="C7" s="43" t="s">
        <v>33</v>
      </c>
    </row>
    <row r="8" spans="2:5" x14ac:dyDescent="0.2">
      <c r="C8" s="12"/>
    </row>
    <row r="9" spans="2:5" x14ac:dyDescent="0.2">
      <c r="C9" s="12"/>
    </row>
    <row r="10" spans="2:5" x14ac:dyDescent="0.2">
      <c r="C10" s="12"/>
      <c r="D10" s="17" t="s">
        <v>33</v>
      </c>
    </row>
    <row r="11" spans="2:5" x14ac:dyDescent="0.2">
      <c r="C11" s="4" t="s">
        <v>63</v>
      </c>
      <c r="D11" s="8">
        <v>184405</v>
      </c>
    </row>
    <row r="12" spans="2:5" x14ac:dyDescent="0.2">
      <c r="D12" s="8"/>
    </row>
    <row r="13" spans="2:5" x14ac:dyDescent="0.2">
      <c r="B13" s="8"/>
      <c r="C13" s="4" t="s">
        <v>179</v>
      </c>
      <c r="D13" s="8">
        <v>43222</v>
      </c>
      <c r="E13" s="9"/>
    </row>
    <row r="14" spans="2:5" x14ac:dyDescent="0.2">
      <c r="B14" s="9"/>
      <c r="C14" s="4" t="s">
        <v>20</v>
      </c>
      <c r="D14" s="8">
        <v>27860</v>
      </c>
    </row>
    <row r="15" spans="2:5" x14ac:dyDescent="0.2">
      <c r="C15" s="4" t="s">
        <v>180</v>
      </c>
      <c r="D15" s="8">
        <v>22664</v>
      </c>
    </row>
    <row r="16" spans="2:5" x14ac:dyDescent="0.2">
      <c r="C16" s="4" t="s">
        <v>10</v>
      </c>
      <c r="D16" s="8">
        <v>22386</v>
      </c>
    </row>
    <row r="17" spans="2:4" x14ac:dyDescent="0.2">
      <c r="C17" s="4" t="s">
        <v>2</v>
      </c>
      <c r="D17" s="8">
        <v>11058</v>
      </c>
    </row>
    <row r="18" spans="2:4" x14ac:dyDescent="0.2">
      <c r="B18" s="9"/>
      <c r="C18" s="4" t="s">
        <v>7</v>
      </c>
      <c r="D18" s="8">
        <v>9443</v>
      </c>
    </row>
    <row r="19" spans="2:4" x14ac:dyDescent="0.2">
      <c r="C19" s="4" t="s">
        <v>184</v>
      </c>
      <c r="D19" s="8">
        <v>8470</v>
      </c>
    </row>
    <row r="20" spans="2:4" x14ac:dyDescent="0.2">
      <c r="C20" s="4" t="s">
        <v>15</v>
      </c>
      <c r="D20" s="8">
        <v>7705</v>
      </c>
    </row>
    <row r="21" spans="2:4" x14ac:dyDescent="0.2">
      <c r="C21" s="4" t="s">
        <v>25</v>
      </c>
      <c r="D21" s="8">
        <v>4136</v>
      </c>
    </row>
    <row r="22" spans="2:4" x14ac:dyDescent="0.2">
      <c r="C22" s="4" t="s">
        <v>181</v>
      </c>
      <c r="D22" s="8">
        <v>3581</v>
      </c>
    </row>
    <row r="23" spans="2:4" x14ac:dyDescent="0.2">
      <c r="C23" s="4" t="s">
        <v>17</v>
      </c>
      <c r="D23" s="8">
        <v>3434</v>
      </c>
    </row>
    <row r="24" spans="2:4" x14ac:dyDescent="0.2">
      <c r="C24" s="4" t="s">
        <v>8</v>
      </c>
      <c r="D24" s="8">
        <v>3158</v>
      </c>
    </row>
    <row r="25" spans="2:4" x14ac:dyDescent="0.2">
      <c r="C25" s="12" t="s">
        <v>0</v>
      </c>
      <c r="D25" s="8">
        <v>3017</v>
      </c>
    </row>
    <row r="26" spans="2:4" x14ac:dyDescent="0.2">
      <c r="C26" s="4" t="s">
        <v>6</v>
      </c>
      <c r="D26" s="8">
        <v>2958</v>
      </c>
    </row>
    <row r="27" spans="2:4" x14ac:dyDescent="0.2">
      <c r="C27" s="4" t="s">
        <v>18</v>
      </c>
      <c r="D27" s="8">
        <v>2018</v>
      </c>
    </row>
    <row r="28" spans="2:4" x14ac:dyDescent="0.2">
      <c r="C28" s="4" t="s">
        <v>24</v>
      </c>
      <c r="D28" s="8">
        <v>1899</v>
      </c>
    </row>
    <row r="29" spans="2:4" x14ac:dyDescent="0.2">
      <c r="B29" s="9"/>
      <c r="C29" s="4" t="s">
        <v>182</v>
      </c>
      <c r="D29" s="8">
        <v>1771</v>
      </c>
    </row>
    <row r="30" spans="2:4" x14ac:dyDescent="0.2">
      <c r="C30" s="4" t="s">
        <v>11</v>
      </c>
      <c r="D30" s="8">
        <v>1603</v>
      </c>
    </row>
    <row r="31" spans="2:4" x14ac:dyDescent="0.2">
      <c r="B31" s="9"/>
      <c r="C31" s="4" t="s">
        <v>3</v>
      </c>
      <c r="D31" s="8">
        <v>1345</v>
      </c>
    </row>
    <row r="32" spans="2:4" x14ac:dyDescent="0.2">
      <c r="C32" s="4" t="s">
        <v>23</v>
      </c>
      <c r="D32" s="8">
        <v>862</v>
      </c>
    </row>
    <row r="33" spans="1:4" x14ac:dyDescent="0.2">
      <c r="C33" s="4" t="s">
        <v>183</v>
      </c>
      <c r="D33" s="8">
        <v>316</v>
      </c>
    </row>
    <row r="34" spans="1:4" x14ac:dyDescent="0.2">
      <c r="C34" s="4" t="s">
        <v>22</v>
      </c>
      <c r="D34" s="8">
        <v>289</v>
      </c>
    </row>
    <row r="35" spans="1:4" x14ac:dyDescent="0.2">
      <c r="C35" s="4" t="s">
        <v>14</v>
      </c>
      <c r="D35" s="8">
        <v>271</v>
      </c>
    </row>
    <row r="36" spans="1:4" x14ac:dyDescent="0.2">
      <c r="C36" s="4" t="s">
        <v>16</v>
      </c>
      <c r="D36" s="8">
        <v>268</v>
      </c>
    </row>
    <row r="37" spans="1:4" x14ac:dyDescent="0.2">
      <c r="C37" s="4" t="s">
        <v>13</v>
      </c>
      <c r="D37" s="8">
        <v>257</v>
      </c>
    </row>
    <row r="38" spans="1:4" x14ac:dyDescent="0.2">
      <c r="C38" s="4" t="s">
        <v>4</v>
      </c>
      <c r="D38" s="8">
        <v>253</v>
      </c>
    </row>
    <row r="39" spans="1:4" x14ac:dyDescent="0.2">
      <c r="C39" s="4" t="s">
        <v>9</v>
      </c>
      <c r="D39" s="8">
        <v>161</v>
      </c>
    </row>
    <row r="41" spans="1:4" x14ac:dyDescent="0.2">
      <c r="C41" s="4" t="s">
        <v>174</v>
      </c>
    </row>
    <row r="42" spans="1:4" x14ac:dyDescent="0.2">
      <c r="C42" s="4" t="s">
        <v>172</v>
      </c>
    </row>
    <row r="43" spans="1:4" x14ac:dyDescent="0.2">
      <c r="C43" s="15" t="s">
        <v>185</v>
      </c>
    </row>
    <row r="44" spans="1:4" x14ac:dyDescent="0.2">
      <c r="C44" s="4" t="s">
        <v>34</v>
      </c>
    </row>
    <row r="46" spans="1:4" x14ac:dyDescent="0.2">
      <c r="A46" s="5" t="s">
        <v>112</v>
      </c>
    </row>
    <row r="47" spans="1:4" x14ac:dyDescent="0.2">
      <c r="A47" s="4" t="s">
        <v>128</v>
      </c>
      <c r="B47" s="4" t="s">
        <v>129</v>
      </c>
    </row>
  </sheetData>
  <sortState xmlns:xlrd2="http://schemas.microsoft.com/office/spreadsheetml/2017/richdata2" ref="C13:D39">
    <sortCondition descending="1" ref="D13:D39"/>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A420-6632-4209-AF94-650C5A9BD196}">
  <sheetPr>
    <tabColor theme="4" tint="0.59999389629810485"/>
  </sheetPr>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H17"/>
  <sheetViews>
    <sheetView showGridLines="0" zoomScaleNormal="100" workbookViewId="0"/>
  </sheetViews>
  <sheetFormatPr defaultRowHeight="12" x14ac:dyDescent="0.2"/>
  <cols>
    <col min="1" max="1" width="13" style="4" customWidth="1"/>
    <col min="2" max="3" width="9.140625" style="4"/>
    <col min="4" max="8" width="21.85546875" style="4" customWidth="1"/>
    <col min="9" max="16384" width="9.140625" style="4"/>
  </cols>
  <sheetData>
    <row r="3" spans="1:8" x14ac:dyDescent="0.2">
      <c r="C3" s="5" t="s">
        <v>116</v>
      </c>
    </row>
    <row r="4" spans="1:8" x14ac:dyDescent="0.2">
      <c r="C4" s="1" t="s">
        <v>117</v>
      </c>
    </row>
    <row r="5" spans="1:8" x14ac:dyDescent="0.2">
      <c r="C5" s="2"/>
    </row>
    <row r="6" spans="1:8" ht="15.75" x14ac:dyDescent="0.25">
      <c r="C6" s="26" t="s">
        <v>95</v>
      </c>
    </row>
    <row r="7" spans="1:8" ht="12.75" x14ac:dyDescent="0.2">
      <c r="C7" s="43" t="s">
        <v>32</v>
      </c>
    </row>
    <row r="10" spans="1:8" ht="48" x14ac:dyDescent="0.2">
      <c r="D10" s="13" t="s">
        <v>186</v>
      </c>
      <c r="E10" s="13" t="s">
        <v>187</v>
      </c>
      <c r="F10" s="13" t="s">
        <v>188</v>
      </c>
      <c r="G10" s="13" t="s">
        <v>189</v>
      </c>
      <c r="H10" s="13" t="s">
        <v>36</v>
      </c>
    </row>
    <row r="11" spans="1:8" x14ac:dyDescent="0.2">
      <c r="C11" s="4" t="s">
        <v>63</v>
      </c>
      <c r="D11" s="44">
        <v>57.336433317679223</v>
      </c>
      <c r="E11" s="44">
        <v>19.981921754733335</v>
      </c>
      <c r="F11" s="44">
        <v>2.5193904277811363</v>
      </c>
      <c r="G11" s="44">
        <v>0.55423248726203245</v>
      </c>
      <c r="H11" s="44">
        <v>19.608022012544271</v>
      </c>
    </row>
    <row r="13" spans="1:8" x14ac:dyDescent="0.2">
      <c r="C13" s="4" t="s">
        <v>190</v>
      </c>
    </row>
    <row r="14" spans="1:8" x14ac:dyDescent="0.2">
      <c r="C14" s="4" t="s">
        <v>127</v>
      </c>
    </row>
    <row r="16" spans="1:8" x14ac:dyDescent="0.2">
      <c r="A16" s="5" t="s">
        <v>83</v>
      </c>
    </row>
    <row r="17" spans="1:2" x14ac:dyDescent="0.2">
      <c r="A17" s="4" t="s">
        <v>85</v>
      </c>
      <c r="B17" s="4" t="s">
        <v>130</v>
      </c>
    </row>
  </sheetData>
  <sortState xmlns:xlrd2="http://schemas.microsoft.com/office/spreadsheetml/2017/richdata2" columnSort="1" ref="D10:G11">
    <sortCondition descending="1" ref="D11:G11"/>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H17"/>
  <sheetViews>
    <sheetView showGridLines="0" zoomScaleNormal="100" workbookViewId="0"/>
  </sheetViews>
  <sheetFormatPr defaultRowHeight="12" x14ac:dyDescent="0.2"/>
  <cols>
    <col min="1" max="1" width="13" style="4" customWidth="1"/>
    <col min="2" max="3" width="9.140625" style="4"/>
    <col min="4" max="8" width="21.85546875" style="4" customWidth="1"/>
    <col min="9" max="16384" width="9.140625" style="4"/>
  </cols>
  <sheetData>
    <row r="3" spans="1:8" x14ac:dyDescent="0.2">
      <c r="C3" s="5" t="s">
        <v>116</v>
      </c>
    </row>
    <row r="4" spans="1:8" x14ac:dyDescent="0.2">
      <c r="C4" s="1" t="s">
        <v>117</v>
      </c>
    </row>
    <row r="5" spans="1:8" ht="12" customHeight="1" x14ac:dyDescent="0.25">
      <c r="C5" s="26"/>
    </row>
    <row r="6" spans="1:8" ht="15.75" x14ac:dyDescent="0.25">
      <c r="C6" s="26" t="s">
        <v>94</v>
      </c>
    </row>
    <row r="7" spans="1:8" ht="12.75" x14ac:dyDescent="0.2">
      <c r="C7" s="43" t="s">
        <v>32</v>
      </c>
    </row>
    <row r="8" spans="1:8" x14ac:dyDescent="0.2">
      <c r="C8" s="12"/>
    </row>
    <row r="9" spans="1:8" x14ac:dyDescent="0.2">
      <c r="C9" s="12"/>
      <c r="D9" s="13"/>
      <c r="E9" s="13"/>
      <c r="F9" s="13"/>
      <c r="G9" s="13"/>
      <c r="H9" s="13"/>
    </row>
    <row r="10" spans="1:8" ht="48" x14ac:dyDescent="0.2">
      <c r="C10" s="12"/>
      <c r="D10" s="13" t="s">
        <v>186</v>
      </c>
      <c r="E10" s="13" t="s">
        <v>187</v>
      </c>
      <c r="F10" s="13" t="s">
        <v>188</v>
      </c>
      <c r="G10" s="13" t="s">
        <v>189</v>
      </c>
      <c r="H10" s="13" t="s">
        <v>36</v>
      </c>
    </row>
    <row r="11" spans="1:8" x14ac:dyDescent="0.2">
      <c r="C11" s="12" t="s">
        <v>63</v>
      </c>
      <c r="D11" s="44">
        <v>47.454756688460222</v>
      </c>
      <c r="E11" s="44">
        <v>26.278783950798168</v>
      </c>
      <c r="F11" s="44">
        <v>1.4695565388414196</v>
      </c>
      <c r="G11" s="44">
        <v>0.58408214554737559</v>
      </c>
      <c r="H11" s="44">
        <v>24.212820676352816</v>
      </c>
    </row>
    <row r="12" spans="1:8" x14ac:dyDescent="0.2">
      <c r="C12" s="12"/>
    </row>
    <row r="13" spans="1:8" x14ac:dyDescent="0.2">
      <c r="C13" s="4" t="s">
        <v>190</v>
      </c>
    </row>
    <row r="14" spans="1:8" x14ac:dyDescent="0.2">
      <c r="C14" s="106" t="s">
        <v>127</v>
      </c>
    </row>
    <row r="16" spans="1:8" x14ac:dyDescent="0.2">
      <c r="A16" s="5" t="s">
        <v>83</v>
      </c>
    </row>
    <row r="17" spans="1:2" x14ac:dyDescent="0.2">
      <c r="A17" s="4" t="s">
        <v>85</v>
      </c>
      <c r="B17" s="4" t="s">
        <v>131</v>
      </c>
    </row>
  </sheetData>
  <sortState xmlns:xlrd2="http://schemas.microsoft.com/office/spreadsheetml/2017/richdata2" columnSort="1" ref="D10:G11">
    <sortCondition descending="1" ref="D11:G11"/>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AB95"/>
  <sheetViews>
    <sheetView showGridLines="0" zoomScaleNormal="100" workbookViewId="0"/>
  </sheetViews>
  <sheetFormatPr defaultRowHeight="12" x14ac:dyDescent="0.2"/>
  <cols>
    <col min="1" max="1" width="13" style="4" customWidth="1"/>
    <col min="2" max="2" width="9.140625" style="4"/>
    <col min="3" max="3" width="13.42578125" style="4" customWidth="1"/>
    <col min="4" max="4" width="9.140625" style="4"/>
    <col min="5" max="6" width="16.5703125" style="4" customWidth="1"/>
    <col min="7" max="20" width="9.140625" style="4"/>
    <col min="21" max="21" width="11.85546875" style="4" customWidth="1"/>
    <col min="22" max="16384" width="9.140625" style="4"/>
  </cols>
  <sheetData>
    <row r="3" spans="3:28" x14ac:dyDescent="0.2">
      <c r="C3" s="5" t="s">
        <v>116</v>
      </c>
    </row>
    <row r="4" spans="3:28" x14ac:dyDescent="0.2">
      <c r="C4" s="1" t="s">
        <v>117</v>
      </c>
    </row>
    <row r="5" spans="3:28" x14ac:dyDescent="0.2">
      <c r="C5" s="2"/>
    </row>
    <row r="6" spans="3:28" ht="15.75" x14ac:dyDescent="0.25">
      <c r="C6" s="26" t="s">
        <v>223</v>
      </c>
      <c r="E6" s="16"/>
    </row>
    <row r="7" spans="3:28" ht="12.75" x14ac:dyDescent="0.2">
      <c r="C7" s="43" t="s">
        <v>32</v>
      </c>
    </row>
    <row r="10" spans="3:28" ht="69.95" customHeight="1" x14ac:dyDescent="0.2">
      <c r="D10" s="13" t="s">
        <v>35</v>
      </c>
      <c r="E10" s="13" t="s">
        <v>70</v>
      </c>
      <c r="I10" s="132"/>
      <c r="J10" s="132"/>
      <c r="K10" s="132"/>
      <c r="L10" s="132"/>
      <c r="M10" s="132"/>
      <c r="N10" s="132"/>
      <c r="O10" s="132"/>
      <c r="P10" s="132"/>
      <c r="Q10" s="132"/>
      <c r="R10" s="132"/>
      <c r="S10" s="132"/>
      <c r="T10" s="132"/>
      <c r="U10" s="132"/>
    </row>
    <row r="11" spans="3:28" x14ac:dyDescent="0.2">
      <c r="C11" s="4" t="s">
        <v>155</v>
      </c>
      <c r="D11" s="40">
        <v>26.212680793116967</v>
      </c>
      <c r="E11" s="40">
        <v>47.335386276573068</v>
      </c>
      <c r="Y11" s="32"/>
      <c r="Z11" s="32"/>
      <c r="AA11" s="32"/>
      <c r="AB11" s="32"/>
    </row>
    <row r="12" spans="3:28" x14ac:dyDescent="0.2">
      <c r="D12" s="40"/>
      <c r="E12" s="40"/>
      <c r="Y12" s="32"/>
      <c r="Z12" s="32"/>
      <c r="AA12" s="32"/>
      <c r="AB12" s="32"/>
    </row>
    <row r="13" spans="3:28" x14ac:dyDescent="0.2">
      <c r="C13" s="4" t="s">
        <v>0</v>
      </c>
      <c r="D13" s="40">
        <v>67.947290274684477</v>
      </c>
      <c r="E13" s="40">
        <v>10.356347438752785</v>
      </c>
      <c r="Y13" s="32"/>
      <c r="Z13" s="32"/>
      <c r="AA13" s="32"/>
      <c r="AB13" s="32"/>
    </row>
    <row r="14" spans="3:28" x14ac:dyDescent="0.2">
      <c r="C14" s="4" t="s">
        <v>1</v>
      </c>
      <c r="D14" s="40">
        <v>29.223057644110273</v>
      </c>
      <c r="E14" s="40">
        <v>5.5137844611528823</v>
      </c>
      <c r="Y14" s="32"/>
      <c r="Z14" s="32"/>
      <c r="AA14" s="32"/>
      <c r="AB14" s="32"/>
    </row>
    <row r="15" spans="3:28" x14ac:dyDescent="0.2">
      <c r="C15" s="4" t="s">
        <v>2</v>
      </c>
      <c r="D15" s="40">
        <v>26.624360674370145</v>
      </c>
      <c r="E15" s="40">
        <v>39.96495548399318</v>
      </c>
      <c r="Y15" s="32"/>
      <c r="Z15" s="32"/>
      <c r="AA15" s="32"/>
      <c r="AB15" s="32"/>
    </row>
    <row r="16" spans="3:28" x14ac:dyDescent="0.2">
      <c r="C16" s="4" t="s">
        <v>30</v>
      </c>
      <c r="D16" s="40">
        <v>65.549912092205503</v>
      </c>
      <c r="E16" s="40">
        <v>7.63821058800547</v>
      </c>
      <c r="Y16" s="32"/>
      <c r="Z16" s="32"/>
      <c r="AA16" s="32"/>
      <c r="AB16" s="32"/>
    </row>
    <row r="17" spans="3:28" x14ac:dyDescent="0.2">
      <c r="C17" s="4" t="s">
        <v>4</v>
      </c>
      <c r="D17" s="40">
        <v>22.807881773399014</v>
      </c>
      <c r="E17" s="40">
        <v>31.358198451794511</v>
      </c>
      <c r="Y17" s="32"/>
      <c r="Z17" s="32"/>
      <c r="AA17" s="32"/>
      <c r="AB17" s="32"/>
    </row>
    <row r="18" spans="3:28" x14ac:dyDescent="0.2">
      <c r="C18" s="4" t="s">
        <v>191</v>
      </c>
      <c r="D18" s="40">
        <v>28.978328173374614</v>
      </c>
      <c r="E18" s="40">
        <v>29.226006191950464</v>
      </c>
      <c r="Y18" s="32"/>
      <c r="Z18" s="32"/>
      <c r="AA18" s="32"/>
      <c r="AB18" s="32"/>
    </row>
    <row r="19" spans="3:28" x14ac:dyDescent="0.2">
      <c r="C19" s="4" t="s">
        <v>6</v>
      </c>
      <c r="D19" s="40">
        <v>25.925567907201547</v>
      </c>
      <c r="E19" s="40">
        <v>10.405993233446109</v>
      </c>
      <c r="Y19" s="32"/>
      <c r="Z19" s="32"/>
      <c r="AA19" s="32"/>
      <c r="AB19" s="32"/>
    </row>
    <row r="20" spans="3:28" x14ac:dyDescent="0.2">
      <c r="C20" s="4" t="s">
        <v>7</v>
      </c>
      <c r="D20" s="40">
        <v>27.037590883308411</v>
      </c>
      <c r="E20" s="40">
        <v>7.7760016500799249</v>
      </c>
      <c r="Y20" s="32"/>
      <c r="Z20" s="32"/>
      <c r="AA20" s="32"/>
      <c r="AB20" s="32"/>
    </row>
    <row r="21" spans="3:28" x14ac:dyDescent="0.2">
      <c r="C21" s="4" t="s">
        <v>193</v>
      </c>
      <c r="D21" s="40">
        <v>56.471754212091177</v>
      </c>
      <c r="E21" s="40">
        <v>12.025107367030063</v>
      </c>
      <c r="Y21" s="32"/>
      <c r="Z21" s="32"/>
      <c r="AA21" s="32"/>
      <c r="AB21" s="32"/>
    </row>
    <row r="22" spans="3:28" x14ac:dyDescent="0.2">
      <c r="C22" s="4" t="s">
        <v>9</v>
      </c>
      <c r="D22" s="40">
        <v>23.096026490066226</v>
      </c>
      <c r="E22" s="40">
        <v>59.271523178807954</v>
      </c>
      <c r="Y22" s="32"/>
      <c r="Z22" s="32"/>
      <c r="AA22" s="32"/>
      <c r="AB22" s="32"/>
    </row>
    <row r="23" spans="3:28" x14ac:dyDescent="0.2">
      <c r="C23" s="4" t="s">
        <v>10</v>
      </c>
      <c r="D23" s="40">
        <v>33.930403874117388</v>
      </c>
      <c r="E23" s="40">
        <v>64.284934521652175</v>
      </c>
      <c r="Y23" s="32"/>
      <c r="Z23" s="32"/>
      <c r="AA23" s="32"/>
      <c r="AB23" s="32"/>
    </row>
    <row r="24" spans="3:28" x14ac:dyDescent="0.2">
      <c r="C24" s="4" t="s">
        <v>11</v>
      </c>
      <c r="D24" s="40">
        <v>33.911159263271941</v>
      </c>
      <c r="E24" s="40">
        <v>26.841820151679308</v>
      </c>
      <c r="Y24" s="32"/>
      <c r="Z24" s="32"/>
      <c r="AA24" s="32"/>
      <c r="AB24" s="32"/>
    </row>
    <row r="25" spans="3:28" x14ac:dyDescent="0.2">
      <c r="C25" s="4" t="s">
        <v>12</v>
      </c>
      <c r="D25" s="40">
        <v>35.130324221233309</v>
      </c>
      <c r="E25" s="40">
        <v>45.823267641449462</v>
      </c>
      <c r="Y25" s="32"/>
      <c r="Z25" s="32"/>
      <c r="AA25" s="32"/>
      <c r="AB25" s="32"/>
    </row>
    <row r="26" spans="3:28" x14ac:dyDescent="0.2">
      <c r="C26" s="4" t="s">
        <v>13</v>
      </c>
      <c r="D26" s="40">
        <v>5.6089104353962753</v>
      </c>
      <c r="E26" s="40">
        <v>87.10380166303581</v>
      </c>
      <c r="Y26" s="32"/>
      <c r="Z26" s="32"/>
      <c r="AA26" s="32"/>
      <c r="AB26" s="32"/>
    </row>
    <row r="27" spans="3:28" x14ac:dyDescent="0.2">
      <c r="C27" s="4" t="s">
        <v>14</v>
      </c>
      <c r="D27" s="40">
        <v>68.548387096774192</v>
      </c>
      <c r="E27" s="40">
        <v>26.108870967741936</v>
      </c>
      <c r="Y27" s="32"/>
      <c r="Z27" s="32"/>
      <c r="AA27" s="32"/>
      <c r="AB27" s="32"/>
    </row>
    <row r="28" spans="3:28" x14ac:dyDescent="0.2">
      <c r="C28" s="4" t="s">
        <v>15</v>
      </c>
      <c r="D28" s="40">
        <v>3.5813259432956728</v>
      </c>
      <c r="E28" s="40">
        <v>88.728006165652715</v>
      </c>
      <c r="Y28" s="32"/>
      <c r="Z28" s="32"/>
      <c r="AA28" s="32"/>
      <c r="AB28" s="32"/>
    </row>
    <row r="29" spans="3:28" x14ac:dyDescent="0.2">
      <c r="C29" s="4" t="s">
        <v>16</v>
      </c>
      <c r="D29" s="40">
        <v>35.380116959064331</v>
      </c>
      <c r="E29" s="40">
        <v>51.169590643274852</v>
      </c>
      <c r="Y29" s="32"/>
      <c r="Z29" s="32"/>
      <c r="AA29" s="32"/>
      <c r="AB29" s="32"/>
    </row>
    <row r="30" spans="3:28" x14ac:dyDescent="0.2">
      <c r="C30" s="4" t="s">
        <v>17</v>
      </c>
      <c r="D30" s="40">
        <v>40.424212354254529</v>
      </c>
      <c r="E30" s="40">
        <v>22.202927313321759</v>
      </c>
      <c r="Y30" s="32"/>
      <c r="Z30" s="32"/>
      <c r="AA30" s="32"/>
      <c r="AB30" s="32"/>
    </row>
    <row r="31" spans="3:28" x14ac:dyDescent="0.2">
      <c r="C31" s="4" t="s">
        <v>18</v>
      </c>
      <c r="D31" s="40">
        <v>21.448261238337572</v>
      </c>
      <c r="E31" s="40">
        <v>3.7213740458015265</v>
      </c>
      <c r="Y31" s="32"/>
      <c r="Z31" s="32"/>
      <c r="AA31" s="32"/>
      <c r="AB31" s="32"/>
    </row>
    <row r="32" spans="3:28" x14ac:dyDescent="0.2">
      <c r="C32" s="4" t="s">
        <v>19</v>
      </c>
      <c r="D32" s="40">
        <v>12.357858298898677</v>
      </c>
      <c r="E32" s="40">
        <v>61.333946545241346</v>
      </c>
      <c r="Y32" s="32"/>
      <c r="Z32" s="32"/>
      <c r="AA32" s="32"/>
      <c r="AB32" s="32"/>
    </row>
    <row r="33" spans="1:28" x14ac:dyDescent="0.2">
      <c r="C33" s="4" t="s">
        <v>20</v>
      </c>
      <c r="D33" s="40">
        <v>28.385522570150467</v>
      </c>
      <c r="E33" s="40">
        <v>12.340567118932308</v>
      </c>
      <c r="Y33" s="32"/>
      <c r="Z33" s="32"/>
      <c r="AA33" s="32"/>
      <c r="AB33" s="32"/>
    </row>
    <row r="34" spans="1:28" x14ac:dyDescent="0.2">
      <c r="C34" s="4" t="s">
        <v>21</v>
      </c>
      <c r="D34" s="40">
        <v>57.71938057250118</v>
      </c>
      <c r="E34" s="40">
        <v>16.14265603003285</v>
      </c>
      <c r="Y34" s="32"/>
      <c r="Z34" s="32"/>
      <c r="AA34" s="32"/>
      <c r="AB34" s="32"/>
    </row>
    <row r="35" spans="1:28" x14ac:dyDescent="0.2">
      <c r="C35" s="4" t="s">
        <v>22</v>
      </c>
      <c r="D35" s="40">
        <v>12.165935380933385</v>
      </c>
      <c r="E35" s="40">
        <v>17.391304347826086</v>
      </c>
      <c r="Y35" s="32"/>
      <c r="Z35" s="32"/>
      <c r="AA35" s="32"/>
      <c r="AB35" s="32"/>
    </row>
    <row r="36" spans="1:28" x14ac:dyDescent="0.2">
      <c r="C36" s="4" t="s">
        <v>23</v>
      </c>
      <c r="D36" s="40">
        <v>18.52012383900929</v>
      </c>
      <c r="E36" s="40">
        <v>63.678018575851389</v>
      </c>
      <c r="Y36" s="32"/>
      <c r="Z36" s="32"/>
      <c r="AA36" s="32"/>
      <c r="AB36" s="32"/>
    </row>
    <row r="37" spans="1:28" x14ac:dyDescent="0.2">
      <c r="C37" s="4" t="s">
        <v>195</v>
      </c>
      <c r="D37" s="40">
        <v>38.894397620228062</v>
      </c>
      <c r="E37" s="40">
        <v>43.356470004957856</v>
      </c>
      <c r="Y37" s="32"/>
      <c r="Z37" s="32"/>
      <c r="AA37" s="32"/>
      <c r="AB37" s="32"/>
    </row>
    <row r="38" spans="1:28" x14ac:dyDescent="0.2">
      <c r="C38" s="4" t="s">
        <v>25</v>
      </c>
      <c r="D38" s="40">
        <v>64.762432982066926</v>
      </c>
      <c r="E38" s="40">
        <v>29.413939730079498</v>
      </c>
    </row>
    <row r="40" spans="1:28" x14ac:dyDescent="0.2">
      <c r="C40" s="4" t="s">
        <v>69</v>
      </c>
    </row>
    <row r="41" spans="1:28" x14ac:dyDescent="0.2">
      <c r="C41" s="4" t="s">
        <v>198</v>
      </c>
    </row>
    <row r="42" spans="1:28" x14ac:dyDescent="0.2">
      <c r="C42" s="4" t="s">
        <v>192</v>
      </c>
    </row>
    <row r="43" spans="1:28" x14ac:dyDescent="0.2">
      <c r="C43" s="4" t="s">
        <v>194</v>
      </c>
    </row>
    <row r="44" spans="1:28" x14ac:dyDescent="0.2">
      <c r="C44" s="4" t="s">
        <v>196</v>
      </c>
    </row>
    <row r="45" spans="1:28" x14ac:dyDescent="0.2">
      <c r="C45" s="4" t="s">
        <v>127</v>
      </c>
    </row>
    <row r="47" spans="1:28" x14ac:dyDescent="0.2">
      <c r="A47" s="5" t="s">
        <v>83</v>
      </c>
    </row>
    <row r="48" spans="1:28" x14ac:dyDescent="0.2">
      <c r="A48" s="4" t="s">
        <v>85</v>
      </c>
      <c r="B48" s="4" t="s">
        <v>197</v>
      </c>
    </row>
    <row r="67" spans="4:5" x14ac:dyDescent="0.2">
      <c r="D67" s="40"/>
      <c r="E67" s="40"/>
    </row>
    <row r="68" spans="4:5" x14ac:dyDescent="0.2">
      <c r="D68" s="40"/>
      <c r="E68" s="40"/>
    </row>
    <row r="69" spans="4:5" x14ac:dyDescent="0.2">
      <c r="D69" s="40"/>
      <c r="E69" s="40"/>
    </row>
    <row r="71" spans="4:5" x14ac:dyDescent="0.2">
      <c r="D71" s="40"/>
      <c r="E71" s="40"/>
    </row>
    <row r="72" spans="4:5" x14ac:dyDescent="0.2">
      <c r="D72" s="40"/>
      <c r="E72" s="40"/>
    </row>
    <row r="73" spans="4:5" x14ac:dyDescent="0.2">
      <c r="D73" s="40"/>
      <c r="E73" s="40"/>
    </row>
    <row r="74" spans="4:5" x14ac:dyDescent="0.2">
      <c r="D74" s="40"/>
      <c r="E74" s="40"/>
    </row>
    <row r="75" spans="4:5" x14ac:dyDescent="0.2">
      <c r="D75" s="40"/>
      <c r="E75" s="40"/>
    </row>
    <row r="77" spans="4:5" x14ac:dyDescent="0.2">
      <c r="D77" s="40"/>
      <c r="E77" s="40"/>
    </row>
    <row r="78" spans="4:5" x14ac:dyDescent="0.2">
      <c r="D78" s="40"/>
      <c r="E78" s="40"/>
    </row>
    <row r="79" spans="4:5" x14ac:dyDescent="0.2">
      <c r="D79" s="40"/>
      <c r="E79" s="40"/>
    </row>
    <row r="80" spans="4:5" x14ac:dyDescent="0.2">
      <c r="D80" s="40"/>
      <c r="E80" s="40"/>
    </row>
    <row r="81" spans="4:5" x14ac:dyDescent="0.2">
      <c r="D81" s="40"/>
      <c r="E81" s="40"/>
    </row>
    <row r="82" spans="4:5" x14ac:dyDescent="0.2">
      <c r="D82" s="40"/>
      <c r="E82" s="40"/>
    </row>
    <row r="83" spans="4:5" x14ac:dyDescent="0.2">
      <c r="D83" s="40"/>
      <c r="E83" s="40"/>
    </row>
    <row r="84" spans="4:5" x14ac:dyDescent="0.2">
      <c r="D84" s="40"/>
      <c r="E84" s="40"/>
    </row>
    <row r="85" spans="4:5" x14ac:dyDescent="0.2">
      <c r="D85" s="40"/>
      <c r="E85" s="40"/>
    </row>
    <row r="86" spans="4:5" x14ac:dyDescent="0.2">
      <c r="D86" s="40"/>
      <c r="E86" s="40"/>
    </row>
    <row r="87" spans="4:5" x14ac:dyDescent="0.2">
      <c r="D87" s="40"/>
      <c r="E87" s="40"/>
    </row>
    <row r="88" spans="4:5" x14ac:dyDescent="0.2">
      <c r="D88" s="40"/>
      <c r="E88" s="40"/>
    </row>
    <row r="89" spans="4:5" x14ac:dyDescent="0.2">
      <c r="D89" s="40"/>
      <c r="E89" s="40"/>
    </row>
    <row r="90" spans="4:5" x14ac:dyDescent="0.2">
      <c r="D90" s="40"/>
      <c r="E90" s="40"/>
    </row>
    <row r="91" spans="4:5" x14ac:dyDescent="0.2">
      <c r="D91" s="40"/>
      <c r="E91" s="40"/>
    </row>
    <row r="92" spans="4:5" x14ac:dyDescent="0.2">
      <c r="D92" s="40"/>
      <c r="E92" s="40"/>
    </row>
    <row r="93" spans="4:5" x14ac:dyDescent="0.2">
      <c r="D93" s="40"/>
      <c r="E93" s="40"/>
    </row>
    <row r="94" spans="4:5" x14ac:dyDescent="0.2">
      <c r="D94" s="40"/>
      <c r="E94" s="40"/>
    </row>
    <row r="95" spans="4:5" x14ac:dyDescent="0.2">
      <c r="D95" s="40"/>
      <c r="E95" s="40"/>
    </row>
  </sheetData>
  <sortState xmlns:xlrd2="http://schemas.microsoft.com/office/spreadsheetml/2017/richdata2" ref="C69:E75">
    <sortCondition descending="1" ref="D69:D75"/>
  </sortState>
  <mergeCells count="1">
    <mergeCell ref="I10:U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5DFB-C773-4F2A-B613-0A11964832C9}">
  <sheetPr>
    <tabColor theme="4" tint="0.59999389629810485"/>
  </sheetPr>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3:M19"/>
  <sheetViews>
    <sheetView showGridLines="0" zoomScaleNormal="100" workbookViewId="0"/>
  </sheetViews>
  <sheetFormatPr defaultRowHeight="12" x14ac:dyDescent="0.2"/>
  <cols>
    <col min="1" max="1" width="13" style="4" customWidth="1"/>
    <col min="2" max="2" width="9.140625" style="4"/>
    <col min="3" max="3" width="55.140625" style="4" customWidth="1"/>
    <col min="4" max="16384" width="9.140625" style="4"/>
  </cols>
  <sheetData>
    <row r="3" spans="3:13" x14ac:dyDescent="0.2">
      <c r="C3" s="5" t="s">
        <v>116</v>
      </c>
    </row>
    <row r="4" spans="3:13" x14ac:dyDescent="0.2">
      <c r="C4" s="1" t="s">
        <v>117</v>
      </c>
    </row>
    <row r="5" spans="3:13" x14ac:dyDescent="0.2">
      <c r="C5" s="2"/>
    </row>
    <row r="6" spans="3:13" ht="15.75" x14ac:dyDescent="0.25">
      <c r="C6" s="126" t="s">
        <v>239</v>
      </c>
    </row>
    <row r="7" spans="3:13" ht="12.75" x14ac:dyDescent="0.2">
      <c r="C7" s="119" t="s">
        <v>235</v>
      </c>
    </row>
    <row r="10" spans="3:13" x14ac:dyDescent="0.2">
      <c r="D10" s="17" t="s">
        <v>37</v>
      </c>
      <c r="E10" s="17" t="s">
        <v>38</v>
      </c>
      <c r="F10" s="17" t="s">
        <v>39</v>
      </c>
      <c r="G10" s="17" t="s">
        <v>40</v>
      </c>
      <c r="H10" s="17" t="s">
        <v>41</v>
      </c>
      <c r="I10" s="17" t="s">
        <v>42</v>
      </c>
      <c r="J10" s="17" t="s">
        <v>43</v>
      </c>
      <c r="K10" s="17" t="s">
        <v>44</v>
      </c>
      <c r="L10" s="17">
        <v>2021</v>
      </c>
    </row>
    <row r="11" spans="3:13" x14ac:dyDescent="0.2">
      <c r="C11" s="4" t="s">
        <v>96</v>
      </c>
      <c r="D11" s="7">
        <v>229.02099999999999</v>
      </c>
      <c r="E11" s="7">
        <v>302.20699999999999</v>
      </c>
      <c r="F11" s="7">
        <v>496.68599999999998</v>
      </c>
      <c r="G11" s="7">
        <v>581.09400000000005</v>
      </c>
      <c r="H11" s="7">
        <v>661.673</v>
      </c>
      <c r="I11" s="7">
        <v>634.13</v>
      </c>
      <c r="J11" s="7">
        <v>758.95100000000002</v>
      </c>
      <c r="K11" s="7">
        <v>602.00800000000004</v>
      </c>
      <c r="L11" s="7">
        <v>875.79399999999998</v>
      </c>
      <c r="M11" s="9"/>
    </row>
    <row r="12" spans="3:13" x14ac:dyDescent="0.2">
      <c r="C12" s="4" t="s">
        <v>59</v>
      </c>
      <c r="D12" s="7">
        <v>43.698999999999998</v>
      </c>
      <c r="E12" s="7">
        <v>39.03</v>
      </c>
      <c r="F12" s="7">
        <v>61.991</v>
      </c>
      <c r="G12" s="7">
        <v>80.331000000000003</v>
      </c>
      <c r="H12" s="7">
        <v>92.677999999999997</v>
      </c>
      <c r="I12" s="7">
        <v>148.535</v>
      </c>
      <c r="J12" s="7">
        <v>191.934</v>
      </c>
      <c r="K12" s="7">
        <v>137.28700000000001</v>
      </c>
      <c r="L12" s="7">
        <v>172.71199999999999</v>
      </c>
      <c r="M12" s="9"/>
    </row>
    <row r="13" spans="3:13" x14ac:dyDescent="0.2">
      <c r="C13" s="4" t="s">
        <v>226</v>
      </c>
      <c r="D13" s="7">
        <v>185.322</v>
      </c>
      <c r="E13" s="7">
        <v>263.17700000000002</v>
      </c>
      <c r="F13" s="7">
        <v>434.69499999999999</v>
      </c>
      <c r="G13" s="7">
        <v>500.76300000000003</v>
      </c>
      <c r="H13" s="7">
        <v>568.995</v>
      </c>
      <c r="I13" s="7">
        <v>485.59500000000003</v>
      </c>
      <c r="J13" s="7">
        <v>567.01700000000005</v>
      </c>
      <c r="K13" s="7">
        <v>464.721</v>
      </c>
      <c r="L13" s="7">
        <v>703.08199999999999</v>
      </c>
      <c r="M13" s="9"/>
    </row>
    <row r="15" spans="3:13" x14ac:dyDescent="0.2">
      <c r="C15" s="4" t="s">
        <v>74</v>
      </c>
      <c r="E15" s="7"/>
      <c r="F15" s="7"/>
      <c r="G15" s="7"/>
      <c r="H15" s="7"/>
      <c r="I15" s="7"/>
      <c r="J15" s="7"/>
      <c r="K15" s="7"/>
    </row>
    <row r="16" spans="3:13" x14ac:dyDescent="0.2">
      <c r="E16" s="7"/>
      <c r="F16" s="7"/>
      <c r="G16" s="7"/>
      <c r="H16" s="7"/>
      <c r="I16" s="7"/>
      <c r="J16" s="7"/>
      <c r="K16" s="7"/>
      <c r="L16" s="7"/>
    </row>
    <row r="17" spans="1:3" x14ac:dyDescent="0.2">
      <c r="A17" s="5" t="s">
        <v>112</v>
      </c>
    </row>
    <row r="18" spans="1:3" x14ac:dyDescent="0.2">
      <c r="A18" s="4" t="s">
        <v>132</v>
      </c>
      <c r="B18" s="4" t="s">
        <v>133</v>
      </c>
    </row>
    <row r="19" spans="1:3" x14ac:dyDescent="0.2">
      <c r="A19" s="4" t="s">
        <v>132</v>
      </c>
      <c r="B19" s="4" t="s">
        <v>227</v>
      </c>
      <c r="C19" s="4" t="s">
        <v>221</v>
      </c>
    </row>
  </sheetData>
  <pageMargins left="0.7" right="0.7" top="0.75" bottom="0.75" header="0.3" footer="0.3"/>
  <ignoredErrors>
    <ignoredError sqref="D10:K10"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3:K46"/>
  <sheetViews>
    <sheetView showGridLines="0" zoomScaleNormal="100" workbookViewId="0"/>
  </sheetViews>
  <sheetFormatPr defaultRowHeight="12" x14ac:dyDescent="0.2"/>
  <cols>
    <col min="1" max="1" width="13" style="4" customWidth="1"/>
    <col min="2" max="2" width="9.140625" style="4"/>
    <col min="3" max="3" width="15.140625" style="4" customWidth="1"/>
    <col min="4" max="10" width="18.28515625" style="4" customWidth="1"/>
    <col min="11" max="16384" width="9.140625" style="4"/>
  </cols>
  <sheetData>
    <row r="3" spans="3:11" x14ac:dyDescent="0.2">
      <c r="C3" s="5" t="s">
        <v>116</v>
      </c>
    </row>
    <row r="4" spans="3:11" x14ac:dyDescent="0.2">
      <c r="C4" s="1" t="s">
        <v>117</v>
      </c>
    </row>
    <row r="5" spans="3:11" x14ac:dyDescent="0.2">
      <c r="C5" s="2"/>
    </row>
    <row r="6" spans="3:11" ht="15.75" x14ac:dyDescent="0.25">
      <c r="C6" s="26" t="s">
        <v>228</v>
      </c>
      <c r="D6" s="42"/>
      <c r="E6" s="42"/>
      <c r="F6" s="42"/>
      <c r="G6" s="42"/>
      <c r="H6" s="42"/>
      <c r="I6" s="42"/>
      <c r="J6" s="42"/>
      <c r="K6" s="5"/>
    </row>
    <row r="7" spans="3:11" ht="12.75" x14ac:dyDescent="0.2">
      <c r="C7" s="43"/>
    </row>
    <row r="10" spans="3:11" x14ac:dyDescent="0.2">
      <c r="C10" s="130"/>
      <c r="D10" s="128" t="s">
        <v>97</v>
      </c>
      <c r="E10" s="129"/>
      <c r="F10" s="129"/>
      <c r="G10" s="128" t="s">
        <v>98</v>
      </c>
      <c r="H10" s="129"/>
      <c r="I10" s="129"/>
      <c r="J10" s="133"/>
    </row>
    <row r="11" spans="3:11" ht="48" x14ac:dyDescent="0.2">
      <c r="C11" s="131"/>
      <c r="D11" s="10" t="s">
        <v>72</v>
      </c>
      <c r="E11" s="3" t="s">
        <v>71</v>
      </c>
      <c r="F11" s="3" t="s">
        <v>199</v>
      </c>
      <c r="G11" s="10" t="s">
        <v>72</v>
      </c>
      <c r="H11" s="3" t="s">
        <v>71</v>
      </c>
      <c r="I11" s="3" t="s">
        <v>199</v>
      </c>
      <c r="J11" s="27" t="s">
        <v>99</v>
      </c>
    </row>
    <row r="12" spans="3:11" x14ac:dyDescent="0.2">
      <c r="C12" s="21" t="s">
        <v>63</v>
      </c>
      <c r="D12" s="85">
        <v>5141564</v>
      </c>
      <c r="E12" s="86">
        <v>100</v>
      </c>
      <c r="F12" s="86">
        <v>18.2539979520703</v>
      </c>
      <c r="G12" s="85">
        <v>968197</v>
      </c>
      <c r="H12" s="86">
        <v>100</v>
      </c>
      <c r="I12" s="86">
        <v>18.7425515424287</v>
      </c>
      <c r="J12" s="101">
        <v>18.830787674723101</v>
      </c>
    </row>
    <row r="13" spans="3:11" x14ac:dyDescent="0.2">
      <c r="C13" s="22" t="s">
        <v>0</v>
      </c>
      <c r="D13" s="87">
        <v>6352</v>
      </c>
      <c r="E13" s="88">
        <v>0.12354217510469601</v>
      </c>
      <c r="F13" s="88">
        <v>7.5375036414460101</v>
      </c>
      <c r="G13" s="87">
        <v>3479</v>
      </c>
      <c r="H13" s="88">
        <v>0.35932769880509902</v>
      </c>
      <c r="I13" s="88">
        <v>4.7127457577710299</v>
      </c>
      <c r="J13" s="102">
        <v>54.770151133501301</v>
      </c>
    </row>
    <row r="14" spans="3:11" x14ac:dyDescent="0.2">
      <c r="C14" s="23" t="s">
        <v>1</v>
      </c>
      <c r="D14" s="89">
        <v>10381</v>
      </c>
      <c r="E14" s="90">
        <v>0.201903545302558</v>
      </c>
      <c r="F14" s="90">
        <v>16.399114486309902</v>
      </c>
      <c r="G14" s="89">
        <v>5566</v>
      </c>
      <c r="H14" s="90">
        <v>0.574883004182</v>
      </c>
      <c r="I14" s="90">
        <v>25.646355898600699</v>
      </c>
      <c r="J14" s="103">
        <v>53.6171852422695</v>
      </c>
    </row>
    <row r="15" spans="3:11" x14ac:dyDescent="0.2">
      <c r="C15" s="23" t="s">
        <v>2</v>
      </c>
      <c r="D15" s="89">
        <v>246004</v>
      </c>
      <c r="E15" s="90">
        <v>4.7846141757644203</v>
      </c>
      <c r="F15" s="90">
        <v>10.5157506974914</v>
      </c>
      <c r="G15" s="89">
        <v>219389</v>
      </c>
      <c r="H15" s="90">
        <v>22.6595413949847</v>
      </c>
      <c r="I15" s="90">
        <v>11.0625759212273</v>
      </c>
      <c r="J15" s="103">
        <v>89.181070226500395</v>
      </c>
    </row>
    <row r="16" spans="3:11" x14ac:dyDescent="0.2">
      <c r="C16" s="23" t="s">
        <v>3</v>
      </c>
      <c r="D16" s="89">
        <v>27288</v>
      </c>
      <c r="E16" s="90">
        <v>0.53073344997747796</v>
      </c>
      <c r="F16" s="90">
        <v>6.5947293964754703</v>
      </c>
      <c r="G16" s="89">
        <v>16167</v>
      </c>
      <c r="H16" s="90">
        <v>1.6698048021218801</v>
      </c>
      <c r="I16" s="90">
        <v>-4.6750284481418696</v>
      </c>
      <c r="J16" s="103">
        <v>59.245822339489898</v>
      </c>
    </row>
    <row r="17" spans="3:10" x14ac:dyDescent="0.2">
      <c r="C17" s="23" t="s">
        <v>179</v>
      </c>
      <c r="D17" s="89">
        <v>55597</v>
      </c>
      <c r="E17" s="90">
        <v>1.0813246708589099</v>
      </c>
      <c r="F17" s="90">
        <v>-4.4867615341020297</v>
      </c>
      <c r="G17" s="89">
        <v>37733</v>
      </c>
      <c r="H17" s="90">
        <v>3.8972440526050001</v>
      </c>
      <c r="I17" s="90">
        <v>-1.35876814380043</v>
      </c>
      <c r="J17" s="103">
        <v>67.868769897656307</v>
      </c>
    </row>
    <row r="18" spans="3:10" x14ac:dyDescent="0.2">
      <c r="C18" s="23" t="s">
        <v>4</v>
      </c>
      <c r="D18" s="89">
        <v>12886</v>
      </c>
      <c r="E18" s="90">
        <v>0.25062412915603099</v>
      </c>
      <c r="F18" s="90">
        <v>20.790856201459601</v>
      </c>
      <c r="G18" s="89">
        <v>12221</v>
      </c>
      <c r="H18" s="90">
        <v>1.2622431178778699</v>
      </c>
      <c r="I18" s="90">
        <v>20.877601164933001</v>
      </c>
      <c r="J18" s="103">
        <v>94.839360546329402</v>
      </c>
    </row>
    <row r="19" spans="3:10" x14ac:dyDescent="0.2">
      <c r="C19" s="23" t="s">
        <v>191</v>
      </c>
      <c r="D19" s="89">
        <v>3099</v>
      </c>
      <c r="E19" s="90">
        <v>6.0273488767231098E-2</v>
      </c>
      <c r="F19" s="90">
        <v>1.3708813472092301</v>
      </c>
      <c r="G19" s="89">
        <v>1741</v>
      </c>
      <c r="H19" s="90">
        <v>0.17981877655063999</v>
      </c>
      <c r="I19" s="90">
        <v>-2.2370721094718999</v>
      </c>
      <c r="J19" s="103">
        <v>56.179412713778603</v>
      </c>
    </row>
    <row r="20" spans="3:10" x14ac:dyDescent="0.2">
      <c r="C20" s="23" t="s">
        <v>6</v>
      </c>
      <c r="D20" s="89">
        <v>5969</v>
      </c>
      <c r="E20" s="90">
        <v>0.116093079848855</v>
      </c>
      <c r="F20" s="90">
        <v>-8.3385095310220798</v>
      </c>
      <c r="G20" s="89">
        <v>5969</v>
      </c>
      <c r="H20" s="90">
        <v>0.61650676463570897</v>
      </c>
      <c r="I20" s="90">
        <v>-8.3385095310220798</v>
      </c>
      <c r="J20" s="103">
        <v>100</v>
      </c>
    </row>
    <row r="21" spans="3:10" x14ac:dyDescent="0.2">
      <c r="C21" s="23" t="s">
        <v>7</v>
      </c>
      <c r="D21" s="89">
        <v>41756</v>
      </c>
      <c r="E21" s="90">
        <v>0.812126426900453</v>
      </c>
      <c r="F21" s="90">
        <v>7.9983290630446104</v>
      </c>
      <c r="G21" s="89">
        <v>36176</v>
      </c>
      <c r="H21" s="90">
        <v>3.7364296728868198</v>
      </c>
      <c r="I21" s="90">
        <v>8.7670538424788198</v>
      </c>
      <c r="J21" s="103">
        <v>86.636651020212696</v>
      </c>
    </row>
    <row r="22" spans="3:10" x14ac:dyDescent="0.2">
      <c r="C22" s="23" t="s">
        <v>193</v>
      </c>
      <c r="D22" s="89">
        <v>16832</v>
      </c>
      <c r="E22" s="90">
        <v>0.32737120455954599</v>
      </c>
      <c r="F22" s="90">
        <v>5.3302728001007704</v>
      </c>
      <c r="G22" s="89">
        <v>15036</v>
      </c>
      <c r="H22" s="90">
        <v>1.5529897324614701</v>
      </c>
      <c r="I22" s="90">
        <v>6.1141005567156697</v>
      </c>
      <c r="J22" s="103">
        <v>89.329847908745293</v>
      </c>
    </row>
    <row r="23" spans="3:10" x14ac:dyDescent="0.2">
      <c r="C23" s="23" t="s">
        <v>9</v>
      </c>
      <c r="D23" s="89">
        <v>6974</v>
      </c>
      <c r="E23" s="90">
        <v>0.13563966139486</v>
      </c>
      <c r="F23" s="90">
        <v>43.067689959396297</v>
      </c>
      <c r="G23" s="89">
        <v>2729</v>
      </c>
      <c r="H23" s="90">
        <v>0.28186412475973399</v>
      </c>
      <c r="I23" s="90">
        <v>58.802508815681897</v>
      </c>
      <c r="J23" s="103">
        <v>39.1310582162317</v>
      </c>
    </row>
    <row r="24" spans="3:10" x14ac:dyDescent="0.2">
      <c r="C24" s="23" t="s">
        <v>10</v>
      </c>
      <c r="D24" s="89">
        <v>76153</v>
      </c>
      <c r="E24" s="90">
        <v>1.4811251984804601</v>
      </c>
      <c r="F24" s="90">
        <v>-3.13358611268464</v>
      </c>
      <c r="G24" s="89">
        <v>52714</v>
      </c>
      <c r="H24" s="90">
        <v>5.4445531229698103</v>
      </c>
      <c r="I24" s="90">
        <v>0.52120536406916096</v>
      </c>
      <c r="J24" s="103">
        <v>69.221173164550294</v>
      </c>
    </row>
    <row r="25" spans="3:10" x14ac:dyDescent="0.2">
      <c r="C25" s="23" t="s">
        <v>11</v>
      </c>
      <c r="D25" s="89">
        <v>7160</v>
      </c>
      <c r="E25" s="90">
        <v>0.139257237680986</v>
      </c>
      <c r="F25" s="90">
        <v>8.8243115307449607</v>
      </c>
      <c r="G25" s="89">
        <v>1797</v>
      </c>
      <c r="H25" s="90">
        <v>0.18560272341269399</v>
      </c>
      <c r="I25" s="90">
        <v>8.6916787937441899</v>
      </c>
      <c r="J25" s="103">
        <v>25.097765363128499</v>
      </c>
    </row>
    <row r="26" spans="3:10" x14ac:dyDescent="0.2">
      <c r="C26" s="23" t="s">
        <v>12</v>
      </c>
      <c r="D26" s="89">
        <v>14854</v>
      </c>
      <c r="E26" s="90">
        <v>0.28890042018343098</v>
      </c>
      <c r="F26" s="90">
        <v>13.933156602635499</v>
      </c>
      <c r="G26" s="89">
        <v>7803</v>
      </c>
      <c r="H26" s="90">
        <v>0.80593102436797504</v>
      </c>
      <c r="I26" s="90">
        <v>44.643671864927597</v>
      </c>
      <c r="J26" s="103">
        <v>52.531304699071001</v>
      </c>
    </row>
    <row r="27" spans="3:10" x14ac:dyDescent="0.2">
      <c r="C27" s="23" t="s">
        <v>13</v>
      </c>
      <c r="D27" s="89">
        <v>44196</v>
      </c>
      <c r="E27" s="90">
        <v>0.85958280398726905</v>
      </c>
      <c r="F27" s="90">
        <v>26.520672669305899</v>
      </c>
      <c r="G27" s="89">
        <v>41757</v>
      </c>
      <c r="H27" s="90">
        <v>4.3128619485497302</v>
      </c>
      <c r="I27" s="90">
        <v>38.048336951662897</v>
      </c>
      <c r="J27" s="103">
        <v>94.481401031767604</v>
      </c>
    </row>
    <row r="28" spans="3:10" x14ac:dyDescent="0.2">
      <c r="C28" s="23" t="s">
        <v>14</v>
      </c>
      <c r="D28" s="89">
        <v>1220</v>
      </c>
      <c r="E28" s="90">
        <v>2.3728188543408201E-2</v>
      </c>
      <c r="F28" s="90">
        <v>11.603943762896501</v>
      </c>
      <c r="G28" s="89">
        <v>792</v>
      </c>
      <c r="H28" s="90">
        <v>8.1801534191905195E-2</v>
      </c>
      <c r="I28" s="90">
        <v>14.9361155146177</v>
      </c>
      <c r="J28" s="103">
        <v>64.918032786885206</v>
      </c>
    </row>
    <row r="29" spans="3:10" x14ac:dyDescent="0.2">
      <c r="C29" s="23" t="s">
        <v>15</v>
      </c>
      <c r="D29" s="89">
        <v>110223</v>
      </c>
      <c r="E29" s="90">
        <v>2.1437640375574398</v>
      </c>
      <c r="F29" s="90">
        <v>52.6692217467021</v>
      </c>
      <c r="G29" s="89">
        <v>91907</v>
      </c>
      <c r="H29" s="90">
        <v>9.4925929330497798</v>
      </c>
      <c r="I29" s="90">
        <v>60.901645235354202</v>
      </c>
      <c r="J29" s="103">
        <v>83.382778548941701</v>
      </c>
    </row>
    <row r="30" spans="3:10" x14ac:dyDescent="0.2">
      <c r="C30" s="23" t="s">
        <v>16</v>
      </c>
      <c r="D30" s="89">
        <v>2181</v>
      </c>
      <c r="E30" s="90">
        <v>4.2418999355060098E-2</v>
      </c>
      <c r="F30" s="90">
        <v>9.4776207324438495</v>
      </c>
      <c r="G30" s="89">
        <v>1462</v>
      </c>
      <c r="H30" s="90">
        <v>0.15100232700576399</v>
      </c>
      <c r="I30" s="90">
        <v>18.696258016105599</v>
      </c>
      <c r="J30" s="103">
        <v>67.033470884915204</v>
      </c>
    </row>
    <row r="31" spans="3:10" x14ac:dyDescent="0.2">
      <c r="C31" s="23" t="s">
        <v>17</v>
      </c>
      <c r="D31" s="89">
        <v>11262</v>
      </c>
      <c r="E31" s="90">
        <v>0.21903840932447799</v>
      </c>
      <c r="F31" s="90">
        <v>8.5624464591704701</v>
      </c>
      <c r="G31" s="89">
        <v>8617</v>
      </c>
      <c r="H31" s="90">
        <v>0.89000482339854403</v>
      </c>
      <c r="I31" s="90">
        <v>115.530826304803</v>
      </c>
      <c r="J31" s="103">
        <v>76.513940685490994</v>
      </c>
    </row>
    <row r="32" spans="3:10" x14ac:dyDescent="0.2">
      <c r="C32" s="23" t="s">
        <v>18</v>
      </c>
      <c r="D32" s="89">
        <v>10886</v>
      </c>
      <c r="E32" s="90">
        <v>0.21172545941273899</v>
      </c>
      <c r="F32" s="90">
        <v>7.0729100063385504</v>
      </c>
      <c r="G32" s="89">
        <v>4543</v>
      </c>
      <c r="H32" s="90">
        <v>0.46922268918412302</v>
      </c>
      <c r="I32" s="90">
        <v>34.735821531607797</v>
      </c>
      <c r="J32" s="103">
        <v>41.732500459305498</v>
      </c>
    </row>
    <row r="33" spans="1:10" x14ac:dyDescent="0.2">
      <c r="C33" s="23" t="s">
        <v>19</v>
      </c>
      <c r="D33" s="89">
        <v>4294925</v>
      </c>
      <c r="E33" s="90">
        <v>83.533434573604495</v>
      </c>
      <c r="F33" s="90">
        <v>19.834591464904101</v>
      </c>
      <c r="G33" s="89">
        <v>313110</v>
      </c>
      <c r="H33" s="90">
        <v>32.3394928924589</v>
      </c>
      <c r="I33" s="90">
        <v>49.956127954786197</v>
      </c>
      <c r="J33" s="103">
        <v>7.2902320762294996</v>
      </c>
    </row>
    <row r="34" spans="1:10" x14ac:dyDescent="0.2">
      <c r="C34" s="23" t="s">
        <v>20</v>
      </c>
      <c r="D34" s="89">
        <v>11685</v>
      </c>
      <c r="E34" s="90">
        <v>0.22726547797518401</v>
      </c>
      <c r="F34" s="90">
        <v>0.35089983494881899</v>
      </c>
      <c r="G34" s="89">
        <v>9811</v>
      </c>
      <c r="H34" s="90">
        <v>1.0133268332787599</v>
      </c>
      <c r="I34" s="90">
        <v>1.8476820589925</v>
      </c>
      <c r="J34" s="103">
        <v>83.9623448866068</v>
      </c>
    </row>
    <row r="35" spans="1:10" x14ac:dyDescent="0.2">
      <c r="C35" s="23" t="s">
        <v>21</v>
      </c>
      <c r="D35" s="89">
        <v>4564</v>
      </c>
      <c r="E35" s="90">
        <v>8.8766764354192604E-2</v>
      </c>
      <c r="F35" s="90">
        <v>18.993709441880601</v>
      </c>
      <c r="G35" s="89">
        <v>3445</v>
      </c>
      <c r="H35" s="90">
        <v>0.35581601678170899</v>
      </c>
      <c r="I35" s="90">
        <v>11.299995246321201</v>
      </c>
      <c r="J35" s="103">
        <v>75.482033304119199</v>
      </c>
    </row>
    <row r="36" spans="1:10" x14ac:dyDescent="0.2">
      <c r="C36" s="23" t="s">
        <v>22</v>
      </c>
      <c r="D36" s="89">
        <v>2544</v>
      </c>
      <c r="E36" s="90">
        <v>4.9479107913467602E-2</v>
      </c>
      <c r="F36" s="90">
        <v>2.7253691604896901</v>
      </c>
      <c r="G36" s="89">
        <v>1431</v>
      </c>
      <c r="H36" s="90">
        <v>0.14780049927855601</v>
      </c>
      <c r="I36" s="90">
        <v>12.178410226794499</v>
      </c>
      <c r="J36" s="103">
        <v>56.25</v>
      </c>
    </row>
    <row r="37" spans="1:10" x14ac:dyDescent="0.2">
      <c r="C37" s="23" t="s">
        <v>23</v>
      </c>
      <c r="D37" s="89">
        <v>70235</v>
      </c>
      <c r="E37" s="90">
        <v>1.3660240347100601</v>
      </c>
      <c r="F37" s="90">
        <v>44.444547190087498</v>
      </c>
      <c r="G37" s="89">
        <v>55903</v>
      </c>
      <c r="H37" s="90">
        <v>5.7739282398106999</v>
      </c>
      <c r="I37" s="90">
        <v>48.399924036949997</v>
      </c>
      <c r="J37" s="103">
        <v>79.594219406278896</v>
      </c>
    </row>
    <row r="38" spans="1:10" x14ac:dyDescent="0.2">
      <c r="C38" s="23" t="s">
        <v>24</v>
      </c>
      <c r="D38" s="89">
        <v>30716</v>
      </c>
      <c r="E38" s="90">
        <v>0.59740576991747996</v>
      </c>
      <c r="F38" s="90">
        <v>26.335399469958801</v>
      </c>
      <c r="G38" s="89">
        <v>7953</v>
      </c>
      <c r="H38" s="90">
        <v>0.82142373917704803</v>
      </c>
      <c r="I38" s="90">
        <v>33.971595636582499</v>
      </c>
      <c r="J38" s="103">
        <v>25.892043234796201</v>
      </c>
    </row>
    <row r="39" spans="1:10" x14ac:dyDescent="0.2">
      <c r="C39" s="24" t="s">
        <v>25</v>
      </c>
      <c r="D39" s="91">
        <v>15622</v>
      </c>
      <c r="E39" s="92">
        <v>0.30383750936485499</v>
      </c>
      <c r="F39" s="92">
        <v>8.9934895919528799</v>
      </c>
      <c r="G39" s="91">
        <v>8946</v>
      </c>
      <c r="H39" s="92">
        <v>0.92398551121311001</v>
      </c>
      <c r="I39" s="92">
        <v>6.8973784012959696</v>
      </c>
      <c r="J39" s="104">
        <v>57.265394955831503</v>
      </c>
    </row>
    <row r="41" spans="1:10" x14ac:dyDescent="0.2">
      <c r="C41" s="4" t="s">
        <v>200</v>
      </c>
    </row>
    <row r="42" spans="1:10" x14ac:dyDescent="0.2">
      <c r="C42" s="4" t="s">
        <v>192</v>
      </c>
    </row>
    <row r="43" spans="1:10" x14ac:dyDescent="0.2">
      <c r="C43" s="4" t="s">
        <v>194</v>
      </c>
    </row>
    <row r="44" spans="1:10" ht="15" customHeight="1" x14ac:dyDescent="0.2">
      <c r="C44" s="108" t="s">
        <v>236</v>
      </c>
    </row>
    <row r="45" spans="1:10" x14ac:dyDescent="0.2">
      <c r="A45" s="5" t="s">
        <v>83</v>
      </c>
    </row>
    <row r="46" spans="1:10" x14ac:dyDescent="0.2">
      <c r="A46" s="4" t="s">
        <v>132</v>
      </c>
      <c r="B46" s="4" t="s">
        <v>134</v>
      </c>
    </row>
  </sheetData>
  <sortState xmlns:xlrd2="http://schemas.microsoft.com/office/spreadsheetml/2017/richdata2" ref="M12:N38">
    <sortCondition descending="1" ref="N12:N38"/>
  </sortState>
  <mergeCells count="3">
    <mergeCell ref="D10:F10"/>
    <mergeCell ref="G10:J10"/>
    <mergeCell ref="C10:C11"/>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35F0-DEF5-48EA-A2B0-7A29932D1556}">
  <sheetPr>
    <tabColor theme="4" tint="0.59999389629810485"/>
  </sheetPr>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3:M18"/>
  <sheetViews>
    <sheetView showGridLines="0" zoomScaleNormal="100" workbookViewId="0"/>
  </sheetViews>
  <sheetFormatPr defaultRowHeight="12" x14ac:dyDescent="0.2"/>
  <cols>
    <col min="1" max="1" width="13" style="4" customWidth="1"/>
    <col min="2" max="13" width="9.140625" style="4"/>
    <col min="14" max="14" width="16.85546875" style="4" customWidth="1"/>
    <col min="15" max="15" width="19.42578125" style="4" customWidth="1"/>
    <col min="16" max="16384" width="9.140625" style="4"/>
  </cols>
  <sheetData>
    <row r="3" spans="1:13" x14ac:dyDescent="0.2">
      <c r="C3" s="5" t="s">
        <v>116</v>
      </c>
    </row>
    <row r="4" spans="1:13" x14ac:dyDescent="0.2">
      <c r="C4" s="1" t="s">
        <v>117</v>
      </c>
    </row>
    <row r="5" spans="1:13" x14ac:dyDescent="0.2">
      <c r="C5" s="2"/>
    </row>
    <row r="6" spans="1:13" ht="15.75" x14ac:dyDescent="0.25">
      <c r="C6" s="26" t="s">
        <v>101</v>
      </c>
    </row>
    <row r="7" spans="1:13" ht="12.75" x14ac:dyDescent="0.2">
      <c r="C7" s="43" t="s">
        <v>62</v>
      </c>
    </row>
    <row r="10" spans="1:13" x14ac:dyDescent="0.2">
      <c r="D10" s="17" t="s">
        <v>37</v>
      </c>
      <c r="E10" s="17" t="s">
        <v>38</v>
      </c>
      <c r="F10" s="17" t="s">
        <v>166</v>
      </c>
      <c r="G10" s="17" t="s">
        <v>40</v>
      </c>
      <c r="H10" s="17" t="s">
        <v>41</v>
      </c>
      <c r="I10" s="17" t="s">
        <v>42</v>
      </c>
      <c r="J10" s="17" t="s">
        <v>43</v>
      </c>
      <c r="K10" s="17" t="s">
        <v>44</v>
      </c>
      <c r="L10" s="17" t="s">
        <v>61</v>
      </c>
    </row>
    <row r="11" spans="1:13" x14ac:dyDescent="0.2">
      <c r="C11" s="4" t="s">
        <v>100</v>
      </c>
      <c r="D11" s="9">
        <v>45.372692000000001</v>
      </c>
      <c r="E11" s="9">
        <v>45.245894</v>
      </c>
      <c r="F11" s="9">
        <v>42.759661000000001</v>
      </c>
      <c r="G11" s="9">
        <v>42.590879000000001</v>
      </c>
      <c r="H11" s="9">
        <v>42.414904999999997</v>
      </c>
      <c r="I11" s="9">
        <v>42.216766</v>
      </c>
      <c r="J11" s="9">
        <v>41.983564000000001</v>
      </c>
      <c r="K11" s="9">
        <v>41.732779000000001</v>
      </c>
      <c r="L11" s="9">
        <v>41.418717000000001</v>
      </c>
      <c r="M11" s="9"/>
    </row>
    <row r="12" spans="1:13" x14ac:dyDescent="0.2">
      <c r="D12" s="9"/>
      <c r="E12" s="9"/>
      <c r="F12" s="9"/>
      <c r="G12" s="9"/>
      <c r="H12" s="9"/>
      <c r="I12" s="9"/>
      <c r="J12" s="9"/>
      <c r="K12" s="9"/>
      <c r="L12" s="9"/>
    </row>
    <row r="13" spans="1:13" x14ac:dyDescent="0.2">
      <c r="C13" s="4" t="s">
        <v>167</v>
      </c>
      <c r="D13" s="9"/>
    </row>
    <row r="14" spans="1:13" x14ac:dyDescent="0.2">
      <c r="C14" s="4" t="s">
        <v>45</v>
      </c>
      <c r="D14" s="9"/>
    </row>
    <row r="15" spans="1:13" x14ac:dyDescent="0.2">
      <c r="A15" s="5" t="s">
        <v>83</v>
      </c>
      <c r="D15" s="9"/>
    </row>
    <row r="16" spans="1:13" x14ac:dyDescent="0.2">
      <c r="A16" s="4" t="s">
        <v>91</v>
      </c>
      <c r="B16" s="4" t="s">
        <v>135</v>
      </c>
      <c r="D16" s="9"/>
    </row>
    <row r="17" spans="4:4" x14ac:dyDescent="0.2">
      <c r="D17" s="9"/>
    </row>
    <row r="18" spans="4:4" x14ac:dyDescent="0.2">
      <c r="D18" s="9"/>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3:Q29"/>
  <sheetViews>
    <sheetView showGridLines="0" zoomScaleNormal="100" workbookViewId="0"/>
  </sheetViews>
  <sheetFormatPr defaultRowHeight="12" x14ac:dyDescent="0.2"/>
  <cols>
    <col min="1" max="1" width="13" style="4" customWidth="1"/>
    <col min="2" max="3" width="9.140625" style="4"/>
    <col min="4" max="5" width="9.42578125" style="4" bestFit="1" customWidth="1"/>
    <col min="6" max="6" width="9.140625" style="4"/>
    <col min="7" max="7" width="10.5703125" style="4" customWidth="1"/>
    <col min="8" max="8" width="9.140625" style="4"/>
    <col min="9" max="9" width="11.5703125" style="4" customWidth="1"/>
    <col min="10" max="10" width="11.7109375" style="4" bestFit="1" customWidth="1"/>
    <col min="11" max="11" width="11.42578125" style="4" bestFit="1" customWidth="1"/>
    <col min="12" max="12" width="9.140625" style="4"/>
    <col min="13" max="13" width="9.7109375" style="4" bestFit="1" customWidth="1"/>
    <col min="14" max="18" width="9.140625" style="4"/>
    <col min="19" max="19" width="9.85546875" style="4" bestFit="1" customWidth="1"/>
    <col min="20" max="16384" width="9.140625" style="4"/>
  </cols>
  <sheetData>
    <row r="3" spans="1:17" x14ac:dyDescent="0.2">
      <c r="C3" s="5" t="s">
        <v>116</v>
      </c>
    </row>
    <row r="4" spans="1:17" x14ac:dyDescent="0.2">
      <c r="C4" s="1" t="s">
        <v>117</v>
      </c>
    </row>
    <row r="5" spans="1:17" x14ac:dyDescent="0.2">
      <c r="C5" s="2"/>
    </row>
    <row r="6" spans="1:17" ht="15.75" x14ac:dyDescent="0.25">
      <c r="C6" s="126" t="s">
        <v>240</v>
      </c>
    </row>
    <row r="7" spans="1:17" ht="12.75" x14ac:dyDescent="0.2">
      <c r="C7" s="43" t="s">
        <v>32</v>
      </c>
    </row>
    <row r="11" spans="1:17" x14ac:dyDescent="0.2">
      <c r="A11" s="9"/>
      <c r="B11" s="9"/>
      <c r="C11" s="35"/>
      <c r="D11" s="36" t="s">
        <v>47</v>
      </c>
      <c r="E11" s="36" t="s">
        <v>48</v>
      </c>
      <c r="I11" s="74"/>
      <c r="J11" s="74" t="s">
        <v>47</v>
      </c>
      <c r="K11" s="74" t="s">
        <v>48</v>
      </c>
      <c r="M11" s="4" t="s">
        <v>47</v>
      </c>
      <c r="N11" s="4" t="s">
        <v>48</v>
      </c>
      <c r="P11" s="4" t="s">
        <v>47</v>
      </c>
      <c r="Q11" s="4" t="s">
        <v>48</v>
      </c>
    </row>
    <row r="12" spans="1:17" ht="36" x14ac:dyDescent="0.2">
      <c r="A12" s="9"/>
      <c r="B12" s="58"/>
      <c r="C12" s="37" t="s">
        <v>77</v>
      </c>
      <c r="D12" s="38">
        <f t="shared" ref="D12:D17" si="0">-J12/I$18*100</f>
        <v>-7.8127359666886829</v>
      </c>
      <c r="E12" s="38">
        <f t="shared" ref="E12:E17" si="1">K12/I$18*100</f>
        <v>7.3489335751273988</v>
      </c>
      <c r="I12" s="74" t="s">
        <v>77</v>
      </c>
      <c r="J12" s="75">
        <v>3235935</v>
      </c>
      <c r="K12" s="75">
        <v>3043834</v>
      </c>
      <c r="M12" s="77" t="str">
        <f t="shared" ref="M12:M17" si="2">-ROUND(D12,1)&amp;" %"&amp;" ("&amp;ROUND(J12/1000000,1)&amp;" million)"</f>
        <v>7.8 % (3.2 million)</v>
      </c>
      <c r="N12" s="77" t="str">
        <f t="shared" ref="N12:N17" si="3">ROUND(E12,1)&amp;" %"&amp;" ("&amp;ROUND(K12/1000000,1)&amp;" million)"</f>
        <v>7.3 % (3 million)</v>
      </c>
      <c r="P12" s="78" t="s">
        <v>201</v>
      </c>
      <c r="Q12" s="78" t="s">
        <v>207</v>
      </c>
    </row>
    <row r="13" spans="1:17" ht="36" x14ac:dyDescent="0.2">
      <c r="A13" s="9"/>
      <c r="B13" s="58"/>
      <c r="C13" s="37" t="s">
        <v>78</v>
      </c>
      <c r="D13" s="38">
        <f t="shared" si="0"/>
        <v>-8.0433152963188128</v>
      </c>
      <c r="E13" s="38">
        <f t="shared" si="1"/>
        <v>7.6026763455758415</v>
      </c>
      <c r="I13" s="74" t="s">
        <v>78</v>
      </c>
      <c r="J13" s="75">
        <v>3331438</v>
      </c>
      <c r="K13" s="75">
        <v>3148931</v>
      </c>
      <c r="M13" s="77" t="str">
        <f t="shared" si="2"/>
        <v>8 % (3.3 million)</v>
      </c>
      <c r="N13" s="77" t="str">
        <f t="shared" si="3"/>
        <v>7.6 % (3.1 million)</v>
      </c>
      <c r="P13" s="78" t="s">
        <v>202</v>
      </c>
      <c r="Q13" s="78" t="s">
        <v>208</v>
      </c>
    </row>
    <row r="14" spans="1:17" ht="36" x14ac:dyDescent="0.2">
      <c r="A14" s="9"/>
      <c r="B14" s="58"/>
      <c r="C14" s="37" t="s">
        <v>79</v>
      </c>
      <c r="D14" s="38">
        <f t="shared" si="0"/>
        <v>-12.066959968846934</v>
      </c>
      <c r="E14" s="38">
        <f t="shared" si="1"/>
        <v>11.997848702073508</v>
      </c>
      <c r="I14" s="74" t="s">
        <v>79</v>
      </c>
      <c r="J14" s="75">
        <v>4997980</v>
      </c>
      <c r="K14" s="75">
        <v>4969355</v>
      </c>
      <c r="M14" s="77" t="str">
        <f t="shared" si="2"/>
        <v>12.1 % (5 million)</v>
      </c>
      <c r="N14" s="77" t="str">
        <f t="shared" si="3"/>
        <v>12 % (5 million)</v>
      </c>
      <c r="P14" s="78" t="s">
        <v>203</v>
      </c>
      <c r="Q14" s="78" t="s">
        <v>209</v>
      </c>
    </row>
    <row r="15" spans="1:17" ht="36" x14ac:dyDescent="0.2">
      <c r="A15" s="9"/>
      <c r="B15" s="58"/>
      <c r="C15" s="37" t="s">
        <v>80</v>
      </c>
      <c r="D15" s="38">
        <f t="shared" si="0"/>
        <v>-9.600171825698995</v>
      </c>
      <c r="E15" s="38">
        <f t="shared" si="1"/>
        <v>11.090039317248769</v>
      </c>
      <c r="I15" s="74" t="s">
        <v>80</v>
      </c>
      <c r="J15" s="75">
        <v>3976268</v>
      </c>
      <c r="K15" s="75">
        <v>4593352</v>
      </c>
      <c r="M15" s="77" t="str">
        <f t="shared" si="2"/>
        <v>9.6 % (4 million)</v>
      </c>
      <c r="N15" s="77" t="str">
        <f t="shared" si="3"/>
        <v>11.1 % (4.6 million)</v>
      </c>
      <c r="P15" s="78" t="s">
        <v>204</v>
      </c>
      <c r="Q15" s="78" t="s">
        <v>210</v>
      </c>
    </row>
    <row r="16" spans="1:17" ht="36" x14ac:dyDescent="0.2">
      <c r="A16" s="9"/>
      <c r="B16" s="58"/>
      <c r="C16" s="37" t="s">
        <v>81</v>
      </c>
      <c r="D16" s="38">
        <f t="shared" si="0"/>
        <v>-6.7688069623209239</v>
      </c>
      <c r="E16" s="38">
        <f t="shared" si="1"/>
        <v>10.453795563005972</v>
      </c>
      <c r="I16" s="74" t="s">
        <v>81</v>
      </c>
      <c r="J16" s="75">
        <v>2803553</v>
      </c>
      <c r="K16" s="75">
        <v>4329828</v>
      </c>
      <c r="M16" s="77" t="str">
        <f t="shared" si="2"/>
        <v>6.8 % (2.8 million)</v>
      </c>
      <c r="N16" s="77" t="str">
        <f t="shared" si="3"/>
        <v>10.5 % (4.3 million)</v>
      </c>
      <c r="P16" s="78" t="s">
        <v>205</v>
      </c>
      <c r="Q16" s="78" t="s">
        <v>211</v>
      </c>
    </row>
    <row r="17" spans="1:17" ht="36" x14ac:dyDescent="0.2">
      <c r="A17" s="9"/>
      <c r="B17" s="58"/>
      <c r="C17" s="37" t="s">
        <v>82</v>
      </c>
      <c r="D17" s="38">
        <f t="shared" si="0"/>
        <v>-2.0526999906829562</v>
      </c>
      <c r="E17" s="38">
        <f t="shared" si="1"/>
        <v>5.1620164864112041</v>
      </c>
      <c r="I17" s="74" t="s">
        <v>82</v>
      </c>
      <c r="J17" s="75">
        <v>850202</v>
      </c>
      <c r="K17" s="75">
        <v>2138041</v>
      </c>
      <c r="M17" s="77" t="str">
        <f t="shared" si="2"/>
        <v>2.1 % (0.9 million)</v>
      </c>
      <c r="N17" s="77" t="str">
        <f t="shared" si="3"/>
        <v>5.2 % (2.1 million)</v>
      </c>
      <c r="P17" s="78" t="s">
        <v>118</v>
      </c>
      <c r="Q17" s="78" t="s">
        <v>206</v>
      </c>
    </row>
    <row r="18" spans="1:17" x14ac:dyDescent="0.2">
      <c r="A18" s="9"/>
      <c r="B18" s="58"/>
      <c r="C18" s="37"/>
      <c r="D18" s="39"/>
      <c r="E18" s="39"/>
      <c r="I18" s="75">
        <f>SUM(J12:K17)</f>
        <v>41418717</v>
      </c>
      <c r="J18" s="76"/>
      <c r="K18" s="76"/>
      <c r="M18" s="8"/>
    </row>
    <row r="19" spans="1:17" x14ac:dyDescent="0.2">
      <c r="C19" s="18" t="s">
        <v>73</v>
      </c>
      <c r="D19" s="9"/>
      <c r="E19" s="9"/>
    </row>
    <row r="21" spans="1:17" x14ac:dyDescent="0.2">
      <c r="A21" s="5" t="s">
        <v>112</v>
      </c>
    </row>
    <row r="22" spans="1:17" x14ac:dyDescent="0.2">
      <c r="A22" s="4" t="s">
        <v>91</v>
      </c>
      <c r="B22" s="4" t="s">
        <v>137</v>
      </c>
    </row>
    <row r="23" spans="1:17" x14ac:dyDescent="0.2">
      <c r="A23" s="4" t="s">
        <v>91</v>
      </c>
      <c r="B23" s="4" t="s">
        <v>229</v>
      </c>
      <c r="C23" s="4" t="s">
        <v>221</v>
      </c>
    </row>
    <row r="29" spans="1:17" x14ac:dyDescent="0.2">
      <c r="C29" s="15"/>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7A29-2B09-4B77-B1B4-0A7DD226783F}">
  <sheetPr codeName="Sheet13"/>
  <dimension ref="A1:AC66"/>
  <sheetViews>
    <sheetView showGridLines="0" zoomScaleNormal="100" workbookViewId="0"/>
  </sheetViews>
  <sheetFormatPr defaultColWidth="9.140625" defaultRowHeight="12" x14ac:dyDescent="0.25"/>
  <cols>
    <col min="1" max="1" width="14.28515625" style="46" customWidth="1"/>
    <col min="2" max="2" width="9.140625" style="46" customWidth="1"/>
    <col min="3" max="3" width="6.140625" style="46" customWidth="1"/>
    <col min="4" max="7" width="10.7109375" style="46" customWidth="1"/>
    <col min="8" max="16384" width="9.140625" style="46"/>
  </cols>
  <sheetData>
    <row r="1" spans="1:29" x14ac:dyDescent="0.25">
      <c r="A1" s="45"/>
      <c r="B1" s="45"/>
    </row>
    <row r="2" spans="1:29" x14ac:dyDescent="0.25">
      <c r="A2" s="47"/>
      <c r="B2" s="45"/>
      <c r="C2" s="48"/>
      <c r="H2" s="49"/>
      <c r="I2" s="49"/>
    </row>
    <row r="3" spans="1:29" x14ac:dyDescent="0.2">
      <c r="C3" s="5" t="s">
        <v>116</v>
      </c>
      <c r="H3" s="50"/>
    </row>
    <row r="4" spans="1:29" x14ac:dyDescent="0.25">
      <c r="C4" s="1" t="s">
        <v>117</v>
      </c>
    </row>
    <row r="5" spans="1:29" x14ac:dyDescent="0.25">
      <c r="C5" s="2"/>
    </row>
    <row r="6" spans="1:29" s="54" customFormat="1" ht="15.75" x14ac:dyDescent="0.25">
      <c r="A6" s="51"/>
      <c r="B6" s="52"/>
      <c r="C6" s="26" t="s">
        <v>102</v>
      </c>
      <c r="D6" s="53"/>
      <c r="E6" s="53"/>
      <c r="F6" s="53"/>
      <c r="G6" s="53"/>
      <c r="H6" s="53"/>
      <c r="I6" s="53"/>
      <c r="J6" s="53"/>
      <c r="K6" s="52"/>
      <c r="L6" s="52"/>
      <c r="M6" s="52"/>
      <c r="N6" s="52"/>
      <c r="O6" s="52"/>
      <c r="P6" s="52"/>
      <c r="Q6" s="52"/>
      <c r="R6" s="52"/>
      <c r="S6" s="52"/>
      <c r="T6" s="52"/>
      <c r="U6" s="52"/>
      <c r="V6" s="52"/>
      <c r="W6" s="52"/>
      <c r="X6" s="52"/>
      <c r="Y6" s="52"/>
      <c r="Z6" s="52"/>
      <c r="AA6" s="52"/>
      <c r="AB6" s="52"/>
      <c r="AC6" s="52"/>
    </row>
    <row r="7" spans="1:29" s="55" customFormat="1" ht="12.75" x14ac:dyDescent="0.2">
      <c r="C7" s="43" t="s">
        <v>32</v>
      </c>
      <c r="D7" s="56"/>
      <c r="E7" s="56"/>
      <c r="F7" s="56"/>
      <c r="G7" s="56"/>
      <c r="H7" s="56"/>
      <c r="I7" s="56"/>
      <c r="J7" s="56"/>
      <c r="K7" s="56"/>
      <c r="L7" s="56"/>
      <c r="M7" s="56"/>
      <c r="N7" s="56"/>
      <c r="O7" s="56"/>
      <c r="P7" s="56"/>
      <c r="Q7" s="56"/>
      <c r="R7" s="56"/>
      <c r="S7" s="56"/>
      <c r="T7" s="56"/>
      <c r="U7" s="56"/>
      <c r="V7" s="56"/>
      <c r="W7" s="56"/>
      <c r="X7" s="56"/>
      <c r="Y7" s="56"/>
      <c r="Z7" s="56"/>
      <c r="AA7" s="56"/>
      <c r="AB7" s="56"/>
      <c r="AC7" s="56"/>
    </row>
    <row r="9" spans="1:29" x14ac:dyDescent="0.25">
      <c r="H9" s="57"/>
    </row>
    <row r="10" spans="1:29" ht="12" customHeight="1" x14ac:dyDescent="0.2">
      <c r="D10" s="134" t="s">
        <v>103</v>
      </c>
      <c r="E10" s="134"/>
      <c r="I10" s="74" t="s">
        <v>103</v>
      </c>
      <c r="J10" s="74"/>
      <c r="K10" s="74"/>
      <c r="M10" s="33"/>
    </row>
    <row r="11" spans="1:29" x14ac:dyDescent="0.2">
      <c r="B11" s="9"/>
      <c r="D11" s="17" t="s">
        <v>47</v>
      </c>
      <c r="E11" s="17" t="s">
        <v>48</v>
      </c>
      <c r="H11" s="58"/>
      <c r="I11" s="74"/>
      <c r="J11" s="79" t="s">
        <v>64</v>
      </c>
      <c r="K11" s="79" t="s">
        <v>65</v>
      </c>
      <c r="M11" s="4" t="s">
        <v>47</v>
      </c>
      <c r="N11" s="4" t="s">
        <v>48</v>
      </c>
      <c r="O11" s="4"/>
      <c r="P11" s="4" t="s">
        <v>47</v>
      </c>
      <c r="Q11" s="4" t="s">
        <v>48</v>
      </c>
    </row>
    <row r="12" spans="1:29" ht="24" x14ac:dyDescent="0.2">
      <c r="B12" s="58"/>
      <c r="C12" s="37" t="s">
        <v>77</v>
      </c>
      <c r="D12" s="60">
        <f t="shared" ref="D12:D17" si="0">-J12/I$18*100</f>
        <v>-3.6832830784070367</v>
      </c>
      <c r="E12" s="60">
        <f t="shared" ref="E12:E17" si="1">+K12/I$18*100</f>
        <v>3.5594381957924801</v>
      </c>
      <c r="H12" s="61"/>
      <c r="I12" s="74" t="s">
        <v>77</v>
      </c>
      <c r="J12" s="75">
        <v>55140</v>
      </c>
      <c r="K12" s="75">
        <v>53286</v>
      </c>
      <c r="M12" s="77" t="str">
        <f>-ROUND(D12,1)&amp;" %"&amp;" ("&amp;ROUND(J12/1000,0)&amp;" 000)"</f>
        <v>3.7 % (55 000)</v>
      </c>
      <c r="N12" s="77" t="str">
        <f>ROUND(E12,1)&amp;" %"&amp;" ("&amp;ROUND(K12/1000,0)&amp;" 000)"</f>
        <v>3.6 % (53 000)</v>
      </c>
      <c r="O12" s="4"/>
      <c r="P12" s="127" t="s">
        <v>244</v>
      </c>
      <c r="Q12" s="127" t="s">
        <v>250</v>
      </c>
    </row>
    <row r="13" spans="1:29" ht="24" x14ac:dyDescent="0.2">
      <c r="B13" s="58"/>
      <c r="C13" s="37" t="s">
        <v>78</v>
      </c>
      <c r="D13" s="60">
        <f t="shared" si="0"/>
        <v>-13.427149951170115</v>
      </c>
      <c r="E13" s="60">
        <f t="shared" si="1"/>
        <v>10.727077674922548</v>
      </c>
      <c r="H13" s="61"/>
      <c r="I13" s="74" t="s">
        <v>78</v>
      </c>
      <c r="J13" s="75">
        <v>201009</v>
      </c>
      <c r="K13" s="75">
        <v>160588</v>
      </c>
      <c r="M13" s="77" t="str">
        <f t="shared" ref="M13:M17" si="2">-ROUND(D13,1)&amp;" %"&amp;" ("&amp;ROUND(J13/1000,0)&amp;" 000)"</f>
        <v>13.4 % (201 000)</v>
      </c>
      <c r="N13" s="77" t="str">
        <f t="shared" ref="N13:N17" si="3">ROUND(E13,1)&amp;" %"&amp;" ("&amp;ROUND(K13/1000,0)&amp;" 000)"</f>
        <v>10.7 % (161 000)</v>
      </c>
      <c r="O13" s="4"/>
      <c r="P13" s="127" t="s">
        <v>245</v>
      </c>
      <c r="Q13" s="127" t="s">
        <v>251</v>
      </c>
    </row>
    <row r="14" spans="1:29" ht="24" x14ac:dyDescent="0.2">
      <c r="B14" s="58"/>
      <c r="C14" s="37" t="s">
        <v>79</v>
      </c>
      <c r="D14" s="60">
        <f t="shared" si="0"/>
        <v>-19.503965841791167</v>
      </c>
      <c r="E14" s="60">
        <f t="shared" si="1"/>
        <v>15.415548344259383</v>
      </c>
      <c r="H14" s="61"/>
      <c r="I14" s="74" t="s">
        <v>79</v>
      </c>
      <c r="J14" s="75">
        <v>291981</v>
      </c>
      <c r="K14" s="75">
        <v>230776</v>
      </c>
      <c r="M14" s="77" t="str">
        <f t="shared" si="2"/>
        <v>19.5 % (292 000)</v>
      </c>
      <c r="N14" s="77" t="str">
        <f t="shared" si="3"/>
        <v>15.4 % (231 000)</v>
      </c>
      <c r="O14" s="4"/>
      <c r="P14" s="127" t="s">
        <v>246</v>
      </c>
      <c r="Q14" s="127" t="s">
        <v>252</v>
      </c>
    </row>
    <row r="15" spans="1:29" ht="24" x14ac:dyDescent="0.2">
      <c r="B15" s="58"/>
      <c r="C15" s="37" t="s">
        <v>80</v>
      </c>
      <c r="D15" s="60">
        <f t="shared" si="0"/>
        <v>-11.367210096764669</v>
      </c>
      <c r="E15" s="60">
        <f t="shared" si="1"/>
        <v>13.205378100964973</v>
      </c>
      <c r="H15" s="61"/>
      <c r="I15" s="74" t="s">
        <v>80</v>
      </c>
      <c r="J15" s="75">
        <v>170171</v>
      </c>
      <c r="K15" s="75">
        <v>197689</v>
      </c>
      <c r="M15" s="77" t="str">
        <f t="shared" si="2"/>
        <v>11.4 % (170 000)</v>
      </c>
      <c r="N15" s="77" t="str">
        <f t="shared" si="3"/>
        <v>13.2 % (198 000)</v>
      </c>
      <c r="O15" s="4"/>
      <c r="P15" s="127" t="s">
        <v>247</v>
      </c>
      <c r="Q15" s="127" t="s">
        <v>253</v>
      </c>
    </row>
    <row r="16" spans="1:29" ht="24" x14ac:dyDescent="0.2">
      <c r="B16" s="58"/>
      <c r="C16" s="37" t="s">
        <v>81</v>
      </c>
      <c r="D16" s="60">
        <f t="shared" si="0"/>
        <v>-1.9470499668010213</v>
      </c>
      <c r="E16" s="60">
        <f t="shared" si="1"/>
        <v>6.3823533734036761</v>
      </c>
      <c r="H16" s="61"/>
      <c r="I16" s="74" t="s">
        <v>81</v>
      </c>
      <c r="J16" s="75">
        <v>29148</v>
      </c>
      <c r="K16" s="75">
        <v>95546</v>
      </c>
      <c r="M16" s="77" t="str">
        <f t="shared" si="2"/>
        <v>1.9 % (29 000)</v>
      </c>
      <c r="N16" s="77" t="str">
        <f t="shared" si="3"/>
        <v>6.4 % (96 000)</v>
      </c>
      <c r="O16" s="4"/>
      <c r="P16" s="127" t="s">
        <v>248</v>
      </c>
      <c r="Q16" s="127" t="s">
        <v>254</v>
      </c>
    </row>
    <row r="17" spans="1:17" ht="24" x14ac:dyDescent="0.2">
      <c r="B17" s="58"/>
      <c r="C17" s="37" t="s">
        <v>82</v>
      </c>
      <c r="D17" s="60">
        <f t="shared" si="0"/>
        <v>-0.18342936766967216</v>
      </c>
      <c r="E17" s="60">
        <f t="shared" si="1"/>
        <v>0.59811600805325726</v>
      </c>
      <c r="H17" s="61"/>
      <c r="I17" s="74" t="s">
        <v>82</v>
      </c>
      <c r="J17" s="75">
        <v>2746</v>
      </c>
      <c r="K17" s="75">
        <v>8954</v>
      </c>
      <c r="M17" s="77" t="str">
        <f t="shared" si="2"/>
        <v>0.2 % (3 000)</v>
      </c>
      <c r="N17" s="77" t="str">
        <f t="shared" si="3"/>
        <v>0.6 % (9 000)</v>
      </c>
      <c r="O17" s="4"/>
      <c r="P17" s="127" t="s">
        <v>249</v>
      </c>
      <c r="Q17" s="127" t="s">
        <v>255</v>
      </c>
    </row>
    <row r="18" spans="1:17" x14ac:dyDescent="0.2">
      <c r="C18" s="59"/>
      <c r="D18" s="60"/>
      <c r="E18" s="60"/>
      <c r="F18" s="60"/>
      <c r="G18" s="60"/>
      <c r="H18" s="61"/>
      <c r="I18" s="75">
        <f>SUM(J12:K17)</f>
        <v>1497034</v>
      </c>
      <c r="J18" s="75"/>
      <c r="K18" s="75"/>
      <c r="M18" s="34"/>
    </row>
    <row r="19" spans="1:17" x14ac:dyDescent="0.2">
      <c r="C19" s="106" t="s">
        <v>243</v>
      </c>
      <c r="D19" s="60"/>
      <c r="E19" s="60"/>
      <c r="F19" s="60"/>
      <c r="G19" s="60"/>
      <c r="H19" s="61"/>
      <c r="I19" s="70"/>
      <c r="J19" s="62"/>
      <c r="K19" s="34"/>
      <c r="L19" s="34"/>
      <c r="M19" s="34"/>
    </row>
    <row r="20" spans="1:17" x14ac:dyDescent="0.2">
      <c r="C20" s="4" t="s">
        <v>104</v>
      </c>
      <c r="D20" s="60"/>
      <c r="E20" s="60"/>
      <c r="F20" s="60"/>
      <c r="G20" s="60"/>
      <c r="H20" s="61"/>
      <c r="I20" s="70"/>
      <c r="J20" s="62"/>
      <c r="K20" s="60"/>
    </row>
    <row r="21" spans="1:17" x14ac:dyDescent="0.2">
      <c r="C21" s="59"/>
      <c r="D21" s="60"/>
      <c r="E21" s="60"/>
      <c r="F21" s="60"/>
      <c r="G21" s="60"/>
      <c r="H21" s="61"/>
      <c r="I21" s="70"/>
      <c r="J21" s="62"/>
      <c r="K21" s="60"/>
    </row>
    <row r="22" spans="1:17" x14ac:dyDescent="0.2">
      <c r="A22" s="5" t="s">
        <v>83</v>
      </c>
      <c r="C22" s="59"/>
      <c r="D22" s="60"/>
      <c r="E22" s="60"/>
      <c r="F22" s="60"/>
      <c r="G22" s="60"/>
      <c r="H22" s="61"/>
      <c r="I22" s="70"/>
      <c r="J22" s="62"/>
      <c r="K22" s="60"/>
    </row>
    <row r="23" spans="1:17" x14ac:dyDescent="0.2">
      <c r="A23" s="4" t="s">
        <v>105</v>
      </c>
      <c r="B23" s="46" t="s">
        <v>241</v>
      </c>
      <c r="C23" s="59"/>
      <c r="D23" s="60"/>
      <c r="E23" s="60"/>
      <c r="F23" s="60"/>
      <c r="G23" s="60"/>
      <c r="H23" s="61"/>
      <c r="I23" s="61"/>
      <c r="J23" s="62"/>
      <c r="K23" s="60"/>
    </row>
    <row r="24" spans="1:17" x14ac:dyDescent="0.2">
      <c r="A24" s="4" t="s">
        <v>105</v>
      </c>
      <c r="B24" s="46" t="s">
        <v>242</v>
      </c>
      <c r="C24" s="59"/>
      <c r="D24" s="60"/>
      <c r="E24" s="60"/>
      <c r="F24" s="60"/>
      <c r="G24" s="60"/>
      <c r="H24" s="61"/>
      <c r="I24" s="61"/>
      <c r="J24" s="62"/>
      <c r="K24" s="60"/>
    </row>
    <row r="25" spans="1:17" x14ac:dyDescent="0.2">
      <c r="A25" s="4" t="s">
        <v>84</v>
      </c>
      <c r="B25" s="59" t="s">
        <v>212</v>
      </c>
      <c r="D25" s="60"/>
      <c r="E25" s="60"/>
      <c r="F25" s="60"/>
      <c r="G25" s="60"/>
      <c r="H25" s="61"/>
      <c r="I25" s="61"/>
      <c r="J25" s="62"/>
      <c r="K25" s="60"/>
    </row>
    <row r="26" spans="1:17" x14ac:dyDescent="0.2">
      <c r="C26" s="59"/>
      <c r="D26" s="60"/>
      <c r="E26" s="60"/>
      <c r="F26" s="60"/>
      <c r="G26" s="60"/>
      <c r="H26" s="61"/>
      <c r="I26" s="61"/>
      <c r="J26" s="62"/>
      <c r="K26" s="60"/>
    </row>
    <row r="27" spans="1:17" x14ac:dyDescent="0.2">
      <c r="C27" s="59"/>
      <c r="D27" s="60"/>
      <c r="E27" s="60"/>
      <c r="F27" s="60"/>
      <c r="G27" s="60"/>
      <c r="H27" s="61"/>
      <c r="I27" s="61"/>
      <c r="J27" s="62"/>
      <c r="K27" s="60"/>
    </row>
    <row r="28" spans="1:17" x14ac:dyDescent="0.2">
      <c r="C28" s="59"/>
      <c r="D28" s="60"/>
      <c r="E28" s="60"/>
      <c r="F28" s="60"/>
      <c r="G28" s="60"/>
      <c r="H28" s="61"/>
      <c r="I28" s="61"/>
      <c r="J28" s="62"/>
      <c r="K28" s="60"/>
    </row>
    <row r="29" spans="1:17" x14ac:dyDescent="0.2">
      <c r="A29" s="58"/>
      <c r="C29" s="59"/>
      <c r="D29" s="60"/>
      <c r="E29" s="60"/>
      <c r="F29" s="60"/>
      <c r="G29" s="60"/>
      <c r="H29" s="61"/>
      <c r="I29" s="61"/>
      <c r="J29" s="62"/>
      <c r="K29" s="60"/>
    </row>
    <row r="30" spans="1:17" x14ac:dyDescent="0.25">
      <c r="A30" s="63"/>
      <c r="B30" s="58"/>
      <c r="D30" s="64"/>
      <c r="E30" s="64"/>
      <c r="F30" s="64"/>
      <c r="G30" s="64"/>
      <c r="H30" s="64"/>
      <c r="I30" s="64"/>
    </row>
    <row r="31" spans="1:17" ht="15" x14ac:dyDescent="0.25">
      <c r="A31" s="65"/>
      <c r="C31" s="66"/>
      <c r="D31" s="67"/>
      <c r="E31" s="67"/>
      <c r="F31" s="67"/>
      <c r="G31" s="68"/>
      <c r="H31" s="68"/>
      <c r="I31" s="68"/>
      <c r="J31" s="45"/>
    </row>
    <row r="32" spans="1:17" x14ac:dyDescent="0.2">
      <c r="C32" s="18"/>
      <c r="D32" s="67"/>
      <c r="E32" s="67"/>
      <c r="F32" s="67"/>
      <c r="G32" s="68"/>
      <c r="H32" s="68"/>
      <c r="I32" s="68"/>
      <c r="J32" s="69"/>
    </row>
    <row r="33" spans="1:12" ht="15" x14ac:dyDescent="0.25">
      <c r="C33" s="66"/>
      <c r="D33" s="67"/>
      <c r="E33" s="67"/>
      <c r="F33" s="67"/>
      <c r="G33" s="68"/>
      <c r="H33" s="68"/>
    </row>
    <row r="34" spans="1:12" ht="15" x14ac:dyDescent="0.25">
      <c r="C34" s="66"/>
      <c r="D34" s="70"/>
      <c r="E34" s="70"/>
      <c r="F34" s="70"/>
      <c r="G34" s="70"/>
      <c r="H34" s="68"/>
      <c r="I34" s="68"/>
      <c r="J34" s="69"/>
    </row>
    <row r="35" spans="1:12" ht="15" x14ac:dyDescent="0.25">
      <c r="C35" s="66"/>
      <c r="D35" s="70"/>
      <c r="E35" s="70"/>
      <c r="F35" s="70"/>
      <c r="G35" s="70"/>
      <c r="H35" s="68"/>
      <c r="I35" s="68"/>
      <c r="J35" s="69"/>
    </row>
    <row r="36" spans="1:12" x14ac:dyDescent="0.25">
      <c r="D36" s="58"/>
      <c r="E36" s="58"/>
      <c r="F36" s="58"/>
      <c r="G36" s="58"/>
    </row>
    <row r="37" spans="1:12" x14ac:dyDescent="0.25">
      <c r="A37" s="71"/>
      <c r="D37" s="58"/>
      <c r="E37" s="58"/>
      <c r="F37" s="58"/>
      <c r="G37" s="58"/>
    </row>
    <row r="38" spans="1:12" s="72" customFormat="1" x14ac:dyDescent="0.25">
      <c r="D38" s="73"/>
      <c r="E38" s="73"/>
      <c r="F38" s="73"/>
      <c r="G38" s="58"/>
    </row>
    <row r="39" spans="1:12" x14ac:dyDescent="0.25">
      <c r="C39" s="45"/>
      <c r="D39" s="70"/>
      <c r="E39" s="70"/>
      <c r="F39" s="70"/>
      <c r="G39" s="58"/>
      <c r="H39" s="45"/>
      <c r="I39" s="64"/>
    </row>
    <row r="40" spans="1:12" x14ac:dyDescent="0.25">
      <c r="C40" s="45"/>
      <c r="D40" s="70"/>
      <c r="E40" s="70"/>
      <c r="F40" s="70"/>
      <c r="G40" s="58"/>
      <c r="H40" s="45"/>
      <c r="I40" s="64"/>
    </row>
    <row r="41" spans="1:12" x14ac:dyDescent="0.25">
      <c r="C41" s="45"/>
      <c r="D41" s="70"/>
      <c r="E41" s="70"/>
      <c r="F41" s="70"/>
      <c r="G41" s="58"/>
      <c r="H41" s="45"/>
      <c r="I41" s="64"/>
    </row>
    <row r="42" spans="1:12" ht="15" x14ac:dyDescent="0.25">
      <c r="C42" s="45"/>
      <c r="D42" s="70"/>
      <c r="E42" s="70"/>
      <c r="F42" s="70"/>
      <c r="G42" s="58"/>
      <c r="H42" s="45"/>
      <c r="I42" s="64"/>
      <c r="L42" s="66"/>
    </row>
    <row r="43" spans="1:12" x14ac:dyDescent="0.2">
      <c r="C43" s="45"/>
      <c r="D43" s="70"/>
      <c r="E43" s="70"/>
      <c r="F43" s="70"/>
      <c r="G43" s="58"/>
      <c r="H43" s="45"/>
      <c r="I43" s="64"/>
      <c r="L43" s="18"/>
    </row>
    <row r="44" spans="1:12" x14ac:dyDescent="0.25">
      <c r="C44" s="45"/>
      <c r="D44" s="45"/>
      <c r="E44" s="45"/>
      <c r="F44" s="67"/>
      <c r="G44" s="58"/>
      <c r="H44" s="45"/>
      <c r="I44" s="64"/>
    </row>
    <row r="45" spans="1:12" x14ac:dyDescent="0.25">
      <c r="C45" s="45"/>
      <c r="D45" s="45"/>
      <c r="E45" s="45"/>
      <c r="F45" s="67"/>
      <c r="G45" s="58"/>
      <c r="H45" s="45"/>
      <c r="I45" s="64"/>
    </row>
    <row r="46" spans="1:12" x14ac:dyDescent="0.25">
      <c r="C46" s="45"/>
      <c r="D46" s="70"/>
      <c r="E46" s="70"/>
      <c r="F46" s="70"/>
      <c r="G46" s="58"/>
      <c r="H46" s="45"/>
      <c r="I46" s="64"/>
    </row>
    <row r="47" spans="1:12" x14ac:dyDescent="0.25">
      <c r="C47" s="45"/>
      <c r="D47" s="70"/>
      <c r="E47" s="70"/>
      <c r="F47" s="70"/>
      <c r="G47" s="58"/>
      <c r="H47" s="45"/>
      <c r="I47" s="64"/>
    </row>
    <row r="48" spans="1:12" x14ac:dyDescent="0.25">
      <c r="C48" s="45"/>
      <c r="D48" s="70"/>
      <c r="E48" s="70"/>
      <c r="F48" s="70"/>
      <c r="G48" s="58"/>
      <c r="H48" s="45"/>
      <c r="I48" s="64"/>
    </row>
    <row r="49" spans="1:10" x14ac:dyDescent="0.25">
      <c r="C49" s="45"/>
      <c r="D49" s="70"/>
      <c r="E49" s="70"/>
      <c r="F49" s="70"/>
      <c r="G49" s="58"/>
      <c r="H49" s="45"/>
      <c r="I49" s="64"/>
    </row>
    <row r="50" spans="1:10" x14ac:dyDescent="0.2">
      <c r="A50" s="59"/>
      <c r="C50" s="70"/>
      <c r="D50" s="70"/>
      <c r="E50" s="70"/>
      <c r="F50" s="70"/>
      <c r="G50" s="59"/>
      <c r="H50" s="60"/>
      <c r="I50" s="61"/>
      <c r="J50" s="60"/>
    </row>
    <row r="51" spans="1:10" x14ac:dyDescent="0.2">
      <c r="A51" s="59"/>
      <c r="C51" s="70"/>
      <c r="D51" s="70"/>
      <c r="E51" s="70"/>
      <c r="F51" s="70"/>
      <c r="G51" s="59"/>
      <c r="H51" s="60"/>
      <c r="I51" s="61"/>
      <c r="J51" s="60"/>
    </row>
    <row r="52" spans="1:10" x14ac:dyDescent="0.2">
      <c r="A52" s="59"/>
      <c r="C52" s="70"/>
      <c r="D52" s="70"/>
      <c r="E52" s="70"/>
      <c r="F52" s="70"/>
      <c r="G52" s="59"/>
      <c r="H52" s="60"/>
      <c r="I52" s="61"/>
      <c r="J52" s="60"/>
    </row>
    <row r="53" spans="1:10" x14ac:dyDescent="0.2">
      <c r="A53" s="59"/>
      <c r="C53" s="70"/>
      <c r="D53" s="70"/>
      <c r="E53" s="70"/>
      <c r="F53" s="70"/>
      <c r="G53" s="59"/>
      <c r="H53" s="60"/>
      <c r="I53" s="61"/>
      <c r="J53" s="60"/>
    </row>
    <row r="54" spans="1:10" x14ac:dyDescent="0.2">
      <c r="A54" s="59"/>
      <c r="C54" s="58"/>
      <c r="D54" s="70"/>
      <c r="E54" s="70"/>
      <c r="F54" s="70"/>
      <c r="G54" s="59"/>
      <c r="H54" s="60"/>
      <c r="I54" s="61"/>
      <c r="J54" s="60"/>
    </row>
    <row r="55" spans="1:10" x14ac:dyDescent="0.2">
      <c r="A55" s="59"/>
      <c r="C55" s="58"/>
      <c r="D55" s="70"/>
      <c r="E55" s="70"/>
      <c r="F55" s="70"/>
      <c r="G55" s="59"/>
      <c r="H55" s="60"/>
      <c r="I55" s="61"/>
      <c r="J55" s="60"/>
    </row>
    <row r="56" spans="1:10" x14ac:dyDescent="0.2">
      <c r="A56" s="59"/>
      <c r="C56" s="58"/>
      <c r="D56" s="70"/>
      <c r="E56" s="70"/>
      <c r="F56" s="70"/>
      <c r="G56" s="59"/>
      <c r="H56" s="60"/>
      <c r="I56" s="61"/>
      <c r="J56" s="60"/>
    </row>
    <row r="57" spans="1:10" x14ac:dyDescent="0.2">
      <c r="A57" s="59"/>
      <c r="C57" s="58"/>
      <c r="D57" s="70"/>
      <c r="E57" s="70"/>
      <c r="F57" s="70"/>
      <c r="G57" s="59"/>
      <c r="H57" s="60"/>
      <c r="I57" s="61"/>
      <c r="J57" s="60"/>
    </row>
    <row r="58" spans="1:10" x14ac:dyDescent="0.2">
      <c r="A58" s="59"/>
      <c r="C58" s="58"/>
      <c r="D58" s="70"/>
      <c r="E58" s="70"/>
      <c r="F58" s="70"/>
      <c r="G58" s="59"/>
      <c r="H58" s="60"/>
      <c r="I58" s="61"/>
      <c r="J58" s="60"/>
    </row>
    <row r="59" spans="1:10" x14ac:dyDescent="0.2">
      <c r="A59" s="59"/>
      <c r="C59" s="58"/>
      <c r="D59" s="58"/>
      <c r="E59" s="70"/>
      <c r="G59" s="59"/>
      <c r="H59" s="60"/>
      <c r="I59" s="61"/>
      <c r="J59" s="60"/>
    </row>
    <row r="60" spans="1:10" x14ac:dyDescent="0.2">
      <c r="A60" s="59"/>
      <c r="C60" s="58"/>
      <c r="D60" s="58"/>
      <c r="E60" s="70"/>
      <c r="G60" s="59"/>
      <c r="H60" s="60"/>
      <c r="I60" s="61"/>
      <c r="J60" s="60"/>
    </row>
    <row r="61" spans="1:10" x14ac:dyDescent="0.2">
      <c r="A61" s="59"/>
      <c r="C61" s="58"/>
      <c r="D61" s="58"/>
      <c r="E61" s="70"/>
      <c r="G61" s="59"/>
      <c r="H61" s="60"/>
      <c r="I61" s="61"/>
      <c r="J61" s="60"/>
    </row>
    <row r="62" spans="1:10" x14ac:dyDescent="0.2">
      <c r="A62" s="59"/>
      <c r="C62" s="58"/>
      <c r="D62" s="58"/>
      <c r="E62" s="70"/>
      <c r="G62" s="59"/>
      <c r="H62" s="60"/>
      <c r="I62" s="61"/>
      <c r="J62" s="60"/>
    </row>
    <row r="63" spans="1:10" x14ac:dyDescent="0.2">
      <c r="G63" s="59"/>
      <c r="H63" s="60"/>
      <c r="I63" s="61"/>
      <c r="J63" s="60"/>
    </row>
    <row r="64" spans="1:10" x14ac:dyDescent="0.2">
      <c r="G64" s="59"/>
      <c r="H64" s="60"/>
      <c r="I64" s="61"/>
      <c r="J64" s="60"/>
    </row>
    <row r="65" spans="7:10" x14ac:dyDescent="0.2">
      <c r="G65" s="59"/>
      <c r="H65" s="60"/>
      <c r="I65" s="61"/>
      <c r="J65" s="60"/>
    </row>
    <row r="66" spans="7:10" x14ac:dyDescent="0.25">
      <c r="H66" s="64"/>
      <c r="I66" s="64"/>
      <c r="J66" s="64"/>
    </row>
  </sheetData>
  <mergeCells count="1">
    <mergeCell ref="D10:E10"/>
  </mergeCells>
  <pageMargins left="0.75" right="0.75" top="1" bottom="1" header="0.5" footer="0.5"/>
  <pageSetup paperSize="9" orientation="landscape" horizontalDpi="1200"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A1F1-5471-40B7-BD54-F48DE4CC1B55}">
  <sheetPr>
    <tabColor theme="4" tint="0.59999389629810485"/>
  </sheetPr>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3:L16"/>
  <sheetViews>
    <sheetView showGridLines="0" zoomScaleNormal="100" workbookViewId="0"/>
  </sheetViews>
  <sheetFormatPr defaultRowHeight="12" x14ac:dyDescent="0.2"/>
  <cols>
    <col min="1" max="1" width="15.28515625" style="4" customWidth="1"/>
    <col min="2" max="16384" width="9.140625" style="4"/>
  </cols>
  <sheetData>
    <row r="3" spans="1:12" x14ac:dyDescent="0.2">
      <c r="C3" s="5" t="s">
        <v>116</v>
      </c>
    </row>
    <row r="4" spans="1:12" x14ac:dyDescent="0.2">
      <c r="C4" s="1" t="s">
        <v>117</v>
      </c>
    </row>
    <row r="5" spans="1:12" x14ac:dyDescent="0.2">
      <c r="C5" s="2"/>
    </row>
    <row r="6" spans="1:12" ht="15.75" x14ac:dyDescent="0.25">
      <c r="C6" s="26" t="s">
        <v>108</v>
      </c>
    </row>
    <row r="7" spans="1:12" ht="12.75" x14ac:dyDescent="0.2">
      <c r="C7" s="43" t="s">
        <v>33</v>
      </c>
    </row>
    <row r="10" spans="1:12" x14ac:dyDescent="0.2">
      <c r="D10" s="17" t="s">
        <v>213</v>
      </c>
      <c r="E10" s="17" t="s">
        <v>38</v>
      </c>
      <c r="F10" s="17" t="s">
        <v>39</v>
      </c>
      <c r="G10" s="17" t="s">
        <v>40</v>
      </c>
      <c r="H10" s="17" t="s">
        <v>41</v>
      </c>
      <c r="I10" s="17" t="s">
        <v>42</v>
      </c>
      <c r="J10" s="17" t="s">
        <v>43</v>
      </c>
      <c r="K10" s="17" t="s">
        <v>44</v>
      </c>
      <c r="L10" s="17" t="s">
        <v>61</v>
      </c>
    </row>
    <row r="11" spans="1:12" x14ac:dyDescent="0.2">
      <c r="C11" s="4" t="s">
        <v>63</v>
      </c>
      <c r="D11" s="19">
        <v>750</v>
      </c>
      <c r="E11" s="19">
        <v>13270</v>
      </c>
      <c r="F11" s="19">
        <v>20565</v>
      </c>
      <c r="G11" s="19">
        <v>10970</v>
      </c>
      <c r="H11" s="19">
        <v>8745</v>
      </c>
      <c r="I11" s="19">
        <v>8760</v>
      </c>
      <c r="J11" s="19">
        <v>8465</v>
      </c>
      <c r="K11" s="19">
        <v>5130</v>
      </c>
      <c r="L11" s="19">
        <v>5360</v>
      </c>
    </row>
    <row r="13" spans="1:12" x14ac:dyDescent="0.2">
      <c r="C13" s="4" t="s">
        <v>214</v>
      </c>
      <c r="L13" s="8"/>
    </row>
    <row r="14" spans="1:12" x14ac:dyDescent="0.2">
      <c r="C14" s="4" t="s">
        <v>46</v>
      </c>
    </row>
    <row r="15" spans="1:12" x14ac:dyDescent="0.2">
      <c r="A15" s="5" t="s">
        <v>112</v>
      </c>
    </row>
    <row r="16" spans="1:12" x14ac:dyDescent="0.2">
      <c r="A16" s="4" t="s">
        <v>136</v>
      </c>
      <c r="B16" s="4" t="s">
        <v>138</v>
      </c>
    </row>
  </sheetData>
  <pageMargins left="0.7" right="0.7" top="0.75" bottom="0.75" header="0.3" footer="0.3"/>
  <ignoredErrors>
    <ignoredError sqref="E10:L10"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3:D46"/>
  <sheetViews>
    <sheetView showGridLines="0" zoomScaleNormal="100" workbookViewId="0"/>
  </sheetViews>
  <sheetFormatPr defaultRowHeight="12" x14ac:dyDescent="0.2"/>
  <cols>
    <col min="1" max="1" width="16.5703125" style="4" customWidth="1"/>
    <col min="2" max="16384" width="9.140625" style="4"/>
  </cols>
  <sheetData>
    <row r="3" spans="3:4" x14ac:dyDescent="0.2">
      <c r="C3" s="5" t="s">
        <v>116</v>
      </c>
    </row>
    <row r="4" spans="3:4" x14ac:dyDescent="0.2">
      <c r="C4" s="1" t="s">
        <v>117</v>
      </c>
    </row>
    <row r="6" spans="3:4" ht="15.75" x14ac:dyDescent="0.25">
      <c r="C6" s="26" t="s">
        <v>109</v>
      </c>
    </row>
    <row r="7" spans="3:4" ht="12.75" x14ac:dyDescent="0.2">
      <c r="C7" s="43" t="s">
        <v>32</v>
      </c>
    </row>
    <row r="10" spans="3:4" x14ac:dyDescent="0.2">
      <c r="D10" s="17" t="s">
        <v>32</v>
      </c>
    </row>
    <row r="11" spans="3:4" x14ac:dyDescent="0.2">
      <c r="C11" s="4" t="s">
        <v>10</v>
      </c>
      <c r="D11" s="44">
        <v>21.64847893677986</v>
      </c>
    </row>
    <row r="12" spans="3:4" x14ac:dyDescent="0.2">
      <c r="C12" s="4" t="s">
        <v>7</v>
      </c>
      <c r="D12" s="44">
        <v>18.167408400902275</v>
      </c>
    </row>
    <row r="13" spans="3:4" x14ac:dyDescent="0.2">
      <c r="C13" s="4" t="s">
        <v>30</v>
      </c>
      <c r="D13" s="44">
        <v>17.185880631591782</v>
      </c>
    </row>
    <row r="14" spans="3:4" x14ac:dyDescent="0.2">
      <c r="C14" s="4" t="s">
        <v>8</v>
      </c>
      <c r="D14" s="44">
        <v>12.772053892580626</v>
      </c>
    </row>
    <row r="15" spans="3:4" x14ac:dyDescent="0.2">
      <c r="C15" s="4" t="s">
        <v>25</v>
      </c>
      <c r="D15" s="44">
        <v>7.4010851673474365</v>
      </c>
    </row>
    <row r="16" spans="3:4" x14ac:dyDescent="0.2">
      <c r="C16" s="4" t="s">
        <v>19</v>
      </c>
      <c r="D16" s="44">
        <v>6.4683289642138639</v>
      </c>
    </row>
    <row r="17" spans="3:4" x14ac:dyDescent="0.2">
      <c r="C17" s="4" t="s">
        <v>2</v>
      </c>
      <c r="D17" s="44">
        <v>3.2981771627141372</v>
      </c>
    </row>
    <row r="18" spans="3:4" x14ac:dyDescent="0.2">
      <c r="C18" s="4" t="s">
        <v>168</v>
      </c>
      <c r="D18" s="44">
        <v>2.682436139730537</v>
      </c>
    </row>
    <row r="19" spans="3:4" x14ac:dyDescent="0.2">
      <c r="C19" s="4" t="s">
        <v>17</v>
      </c>
      <c r="D19" s="44">
        <v>2.4507712003901725</v>
      </c>
    </row>
    <row r="20" spans="3:4" x14ac:dyDescent="0.2">
      <c r="C20" s="4" t="s">
        <v>0</v>
      </c>
      <c r="D20" s="44">
        <v>1.8167408400902272</v>
      </c>
    </row>
    <row r="21" spans="3:4" x14ac:dyDescent="0.2">
      <c r="C21" s="4" t="s">
        <v>20</v>
      </c>
      <c r="D21" s="44">
        <v>1.2436749375114309</v>
      </c>
    </row>
    <row r="22" spans="3:4" x14ac:dyDescent="0.2">
      <c r="C22" s="4" t="s">
        <v>6</v>
      </c>
      <c r="D22" s="44">
        <v>1.0485886728037555</v>
      </c>
    </row>
    <row r="23" spans="3:4" x14ac:dyDescent="0.2">
      <c r="C23" s="4" t="s">
        <v>24</v>
      </c>
      <c r="D23" s="44">
        <v>0.67670548070474912</v>
      </c>
    </row>
    <row r="24" spans="3:4" x14ac:dyDescent="0.2">
      <c r="C24" s="4" t="s">
        <v>3</v>
      </c>
      <c r="D24" s="44">
        <v>0.62793391452783021</v>
      </c>
    </row>
    <row r="25" spans="3:4" x14ac:dyDescent="0.2">
      <c r="C25" s="4" t="s">
        <v>16</v>
      </c>
      <c r="D25" s="44">
        <v>0.41455831250381026</v>
      </c>
    </row>
    <row r="26" spans="3:4" x14ac:dyDescent="0.2">
      <c r="C26" s="4" t="s">
        <v>11</v>
      </c>
      <c r="D26" s="44">
        <v>0.3535938547826617</v>
      </c>
    </row>
    <row r="27" spans="3:4" x14ac:dyDescent="0.2">
      <c r="C27" s="4" t="s">
        <v>13</v>
      </c>
      <c r="D27" s="44">
        <v>0.27434005974516856</v>
      </c>
    </row>
    <row r="28" spans="3:4" x14ac:dyDescent="0.2">
      <c r="C28" s="4" t="s">
        <v>4</v>
      </c>
      <c r="D28" s="44">
        <v>0.23166493934036456</v>
      </c>
    </row>
    <row r="29" spans="3:4" x14ac:dyDescent="0.2">
      <c r="C29" s="4" t="s">
        <v>14</v>
      </c>
      <c r="D29" s="44">
        <v>0.20727915625190513</v>
      </c>
    </row>
    <row r="30" spans="3:4" x14ac:dyDescent="0.2">
      <c r="C30" s="4" t="s">
        <v>1</v>
      </c>
      <c r="D30" s="44">
        <v>0.20118271047979028</v>
      </c>
    </row>
    <row r="31" spans="3:4" x14ac:dyDescent="0.2">
      <c r="C31" s="4" t="s">
        <v>5</v>
      </c>
      <c r="D31" s="44">
        <v>0.19508626470767543</v>
      </c>
    </row>
    <row r="32" spans="3:4" x14ac:dyDescent="0.2">
      <c r="C32" s="4" t="s">
        <v>12</v>
      </c>
      <c r="D32" s="44">
        <v>0.1828933731634457</v>
      </c>
    </row>
    <row r="33" spans="1:4" x14ac:dyDescent="0.2">
      <c r="C33" s="4" t="s">
        <v>21</v>
      </c>
      <c r="D33" s="44">
        <v>0.15850759007498627</v>
      </c>
    </row>
    <row r="34" spans="1:4" x14ac:dyDescent="0.2">
      <c r="C34" s="4" t="s">
        <v>15</v>
      </c>
      <c r="D34" s="44">
        <v>0.10973602389806744</v>
      </c>
    </row>
    <row r="35" spans="1:4" x14ac:dyDescent="0.2">
      <c r="C35" s="4" t="s">
        <v>23</v>
      </c>
      <c r="D35" s="44">
        <v>7.9253795037493135E-2</v>
      </c>
    </row>
    <row r="36" spans="1:4" x14ac:dyDescent="0.2">
      <c r="C36" s="4" t="s">
        <v>9</v>
      </c>
      <c r="D36" s="44">
        <v>3.6578674632689143E-2</v>
      </c>
    </row>
    <row r="37" spans="1:4" x14ac:dyDescent="0.2">
      <c r="C37" s="4" t="s">
        <v>22</v>
      </c>
      <c r="D37" s="44">
        <v>3.6578674632689143E-2</v>
      </c>
    </row>
    <row r="39" spans="1:4" x14ac:dyDescent="0.2">
      <c r="C39" s="106" t="s">
        <v>230</v>
      </c>
    </row>
    <row r="40" spans="1:4" x14ac:dyDescent="0.2">
      <c r="C40" s="4" t="s">
        <v>169</v>
      </c>
    </row>
    <row r="41" spans="1:4" x14ac:dyDescent="0.2">
      <c r="C41" s="4" t="s">
        <v>46</v>
      </c>
    </row>
    <row r="42" spans="1:4" x14ac:dyDescent="0.2">
      <c r="A42" s="5"/>
    </row>
    <row r="45" spans="1:4" x14ac:dyDescent="0.2">
      <c r="A45" s="5" t="s">
        <v>83</v>
      </c>
    </row>
    <row r="46" spans="1:4" x14ac:dyDescent="0.2">
      <c r="A46" s="4" t="s">
        <v>136</v>
      </c>
      <c r="B46" s="4" t="s">
        <v>139</v>
      </c>
    </row>
  </sheetData>
  <sortState xmlns:xlrd2="http://schemas.microsoft.com/office/spreadsheetml/2017/richdata2" ref="C11:D37">
    <sortCondition descending="1" ref="D11:D37"/>
  </sortState>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3:Q52"/>
  <sheetViews>
    <sheetView showGridLines="0" zoomScaleNormal="100" workbookViewId="0"/>
  </sheetViews>
  <sheetFormatPr defaultRowHeight="12" x14ac:dyDescent="0.2"/>
  <cols>
    <col min="1" max="1" width="17" style="4" customWidth="1"/>
    <col min="2" max="2" width="9.140625" style="4"/>
    <col min="3" max="3" width="13.85546875" style="4" customWidth="1"/>
    <col min="4" max="8" width="25.85546875" style="4" customWidth="1"/>
    <col min="9" max="12" width="9.140625" style="4"/>
    <col min="13" max="13" width="9.28515625" style="4" bestFit="1" customWidth="1"/>
    <col min="14" max="16384" width="9.140625" style="4"/>
  </cols>
  <sheetData>
    <row r="3" spans="3:17" x14ac:dyDescent="0.2">
      <c r="C3" s="5" t="s">
        <v>116</v>
      </c>
    </row>
    <row r="4" spans="3:17" x14ac:dyDescent="0.2">
      <c r="C4" s="1" t="s">
        <v>117</v>
      </c>
    </row>
    <row r="5" spans="3:17" x14ac:dyDescent="0.2">
      <c r="C5" s="2"/>
    </row>
    <row r="6" spans="3:17" ht="15.75" x14ac:dyDescent="0.25">
      <c r="C6" s="26" t="s">
        <v>141</v>
      </c>
      <c r="D6" s="42"/>
      <c r="E6" s="42"/>
      <c r="F6" s="42"/>
      <c r="G6" s="42"/>
      <c r="H6" s="42"/>
    </row>
    <row r="7" spans="3:17" ht="12.75" x14ac:dyDescent="0.2">
      <c r="C7" s="43"/>
    </row>
    <row r="10" spans="3:17" ht="12" customHeight="1" x14ac:dyDescent="0.2">
      <c r="C10" s="130"/>
      <c r="D10" s="142" t="s">
        <v>142</v>
      </c>
      <c r="E10" s="143"/>
      <c r="F10" s="143"/>
      <c r="G10" s="143"/>
      <c r="H10" s="135" t="s">
        <v>144</v>
      </c>
    </row>
    <row r="11" spans="3:17" ht="12" customHeight="1" x14ac:dyDescent="0.2">
      <c r="C11" s="131"/>
      <c r="D11" s="138" t="s">
        <v>110</v>
      </c>
      <c r="E11" s="140" t="s">
        <v>75</v>
      </c>
      <c r="F11" s="141"/>
      <c r="G11" s="141"/>
      <c r="H11" s="136"/>
    </row>
    <row r="12" spans="3:17" ht="12" customHeight="1" x14ac:dyDescent="0.2">
      <c r="C12" s="144"/>
      <c r="D12" s="139"/>
      <c r="E12" s="80" t="s">
        <v>47</v>
      </c>
      <c r="F12" s="81" t="s">
        <v>48</v>
      </c>
      <c r="G12" s="80" t="s">
        <v>49</v>
      </c>
      <c r="H12" s="137"/>
    </row>
    <row r="13" spans="3:17" x14ac:dyDescent="0.2">
      <c r="C13" s="41" t="s">
        <v>155</v>
      </c>
      <c r="D13" s="120">
        <v>82015</v>
      </c>
      <c r="E13" s="121">
        <v>51.649088581357098</v>
      </c>
      <c r="F13" s="122">
        <v>47.4120587697372</v>
      </c>
      <c r="G13" s="121">
        <v>24.2211790526123</v>
      </c>
      <c r="H13" s="120">
        <v>7485</v>
      </c>
      <c r="M13" s="32"/>
    </row>
    <row r="14" spans="3:17" x14ac:dyDescent="0.2">
      <c r="C14" s="22" t="s">
        <v>0</v>
      </c>
      <c r="D14" s="87">
        <v>1490</v>
      </c>
      <c r="E14" s="102">
        <v>55.369127516778498</v>
      </c>
      <c r="F14" s="88">
        <v>44.630872483221502</v>
      </c>
      <c r="G14" s="102">
        <v>26.510067114093999</v>
      </c>
      <c r="H14" s="87">
        <v>155</v>
      </c>
      <c r="M14" s="32"/>
      <c r="P14" s="14"/>
      <c r="Q14" s="14"/>
    </row>
    <row r="15" spans="3:17" x14ac:dyDescent="0.2">
      <c r="C15" s="23" t="s">
        <v>1</v>
      </c>
      <c r="D15" s="89">
        <v>165</v>
      </c>
      <c r="E15" s="103">
        <v>48.484848484848499</v>
      </c>
      <c r="F15" s="90">
        <v>48.484848484848499</v>
      </c>
      <c r="G15" s="103">
        <v>24.2424242424242</v>
      </c>
      <c r="H15" s="89">
        <v>5</v>
      </c>
      <c r="M15" s="32"/>
      <c r="P15" s="14"/>
      <c r="Q15" s="14"/>
    </row>
    <row r="16" spans="3:17" x14ac:dyDescent="0.2">
      <c r="C16" s="23" t="s">
        <v>2</v>
      </c>
      <c r="D16" s="89">
        <v>2705</v>
      </c>
      <c r="E16" s="103">
        <v>66.173752310536003</v>
      </c>
      <c r="F16" s="90">
        <v>33.641404805915002</v>
      </c>
      <c r="G16" s="103">
        <v>17.560073937153401</v>
      </c>
      <c r="H16" s="89">
        <v>120</v>
      </c>
      <c r="M16" s="32"/>
      <c r="P16" s="14"/>
      <c r="Q16" s="14"/>
    </row>
    <row r="17" spans="3:17" x14ac:dyDescent="0.2">
      <c r="C17" s="23" t="s">
        <v>3</v>
      </c>
      <c r="D17" s="89">
        <v>515</v>
      </c>
      <c r="E17" s="103">
        <v>66.019417475728204</v>
      </c>
      <c r="F17" s="90">
        <v>33.009708737864102</v>
      </c>
      <c r="G17" s="103">
        <v>18.446601941747598</v>
      </c>
      <c r="H17" s="89">
        <v>15</v>
      </c>
      <c r="M17" s="32"/>
      <c r="P17" s="14"/>
      <c r="Q17" s="14"/>
    </row>
    <row r="18" spans="3:17" x14ac:dyDescent="0.2">
      <c r="C18" s="23" t="s">
        <v>30</v>
      </c>
      <c r="D18" s="89">
        <v>14095</v>
      </c>
      <c r="E18" s="103">
        <v>51.543100390209297</v>
      </c>
      <c r="F18" s="90">
        <v>48.350478893224498</v>
      </c>
      <c r="G18" s="103">
        <v>35.5799929052856</v>
      </c>
      <c r="H18" s="89">
        <v>1395</v>
      </c>
      <c r="M18" s="32"/>
      <c r="P18" s="14"/>
      <c r="Q18" s="14"/>
    </row>
    <row r="19" spans="3:17" x14ac:dyDescent="0.2">
      <c r="C19" s="23" t="s">
        <v>4</v>
      </c>
      <c r="D19" s="89">
        <v>190</v>
      </c>
      <c r="E19" s="103">
        <v>57.894736842105303</v>
      </c>
      <c r="F19" s="90">
        <v>44.7368421052632</v>
      </c>
      <c r="G19" s="103">
        <v>31.578947368421101</v>
      </c>
      <c r="H19" s="89">
        <v>0</v>
      </c>
      <c r="M19" s="32"/>
      <c r="P19" s="14"/>
      <c r="Q19" s="14"/>
    </row>
    <row r="20" spans="3:17" x14ac:dyDescent="0.2">
      <c r="C20" s="23" t="s">
        <v>5</v>
      </c>
      <c r="D20" s="89">
        <v>160</v>
      </c>
      <c r="E20" s="103">
        <v>53.125</v>
      </c>
      <c r="F20" s="90">
        <v>43.75</v>
      </c>
      <c r="G20" s="103">
        <v>21.875</v>
      </c>
      <c r="H20" s="89">
        <v>15</v>
      </c>
      <c r="M20" s="32"/>
      <c r="P20" s="14"/>
      <c r="Q20" s="14"/>
    </row>
    <row r="21" spans="3:17" x14ac:dyDescent="0.2">
      <c r="C21" s="23" t="s">
        <v>6</v>
      </c>
      <c r="D21" s="89">
        <v>860</v>
      </c>
      <c r="E21" s="103">
        <v>40.116279069767401</v>
      </c>
      <c r="F21" s="90">
        <v>59.302325581395401</v>
      </c>
      <c r="G21" s="103">
        <v>11.6279069767442</v>
      </c>
      <c r="H21" s="89">
        <v>110</v>
      </c>
      <c r="M21" s="32"/>
      <c r="P21" s="14"/>
      <c r="Q21" s="14"/>
    </row>
    <row r="22" spans="3:17" x14ac:dyDescent="0.2">
      <c r="C22" s="23" t="s">
        <v>7</v>
      </c>
      <c r="D22" s="89">
        <v>14900</v>
      </c>
      <c r="E22" s="103">
        <v>53.322147651006702</v>
      </c>
      <c r="F22" s="90">
        <v>46.577181208053702</v>
      </c>
      <c r="G22" s="103">
        <v>26.879194630872501</v>
      </c>
      <c r="H22" s="89">
        <v>2820</v>
      </c>
      <c r="M22" s="32"/>
      <c r="P22" s="14"/>
      <c r="Q22" s="14"/>
    </row>
    <row r="23" spans="3:17" x14ac:dyDescent="0.2">
      <c r="C23" s="23" t="s">
        <v>8</v>
      </c>
      <c r="D23" s="89">
        <v>10475</v>
      </c>
      <c r="E23" s="103">
        <v>51.742243436754201</v>
      </c>
      <c r="F23" s="90">
        <v>48.257756563245799</v>
      </c>
      <c r="G23" s="103">
        <v>20.143198090692099</v>
      </c>
      <c r="H23" s="89">
        <v>1560</v>
      </c>
      <c r="M23" s="32"/>
      <c r="P23" s="14"/>
      <c r="Q23" s="14"/>
    </row>
    <row r="24" spans="3:17" x14ac:dyDescent="0.2">
      <c r="C24" s="23" t="s">
        <v>9</v>
      </c>
      <c r="D24" s="89">
        <v>30</v>
      </c>
      <c r="E24" s="103">
        <v>50</v>
      </c>
      <c r="F24" s="90">
        <v>50</v>
      </c>
      <c r="G24" s="103">
        <v>16.6666666666667</v>
      </c>
      <c r="H24" s="89">
        <v>0</v>
      </c>
      <c r="M24" s="32"/>
      <c r="P24" s="14"/>
      <c r="Q24" s="14"/>
    </row>
    <row r="25" spans="3:17" x14ac:dyDescent="0.2">
      <c r="C25" s="23" t="s">
        <v>10</v>
      </c>
      <c r="D25" s="89">
        <v>17755</v>
      </c>
      <c r="E25" s="103">
        <v>42.382427485215402</v>
      </c>
      <c r="F25" s="90">
        <v>57.617572514784598</v>
      </c>
      <c r="G25" s="103">
        <v>17.4880315404112</v>
      </c>
      <c r="H25" s="89">
        <v>430</v>
      </c>
      <c r="M25" s="32"/>
      <c r="P25" s="14"/>
      <c r="Q25" s="14"/>
    </row>
    <row r="26" spans="3:17" x14ac:dyDescent="0.2">
      <c r="C26" s="23" t="s">
        <v>11</v>
      </c>
      <c r="D26" s="89">
        <v>290</v>
      </c>
      <c r="E26" s="103">
        <v>32.758620689655203</v>
      </c>
      <c r="F26" s="90">
        <v>62.068965517241402</v>
      </c>
      <c r="G26" s="103">
        <v>18.965517241379299</v>
      </c>
      <c r="H26" s="89">
        <v>105</v>
      </c>
      <c r="M26" s="32"/>
      <c r="P26" s="14"/>
      <c r="Q26" s="14"/>
    </row>
    <row r="27" spans="3:17" x14ac:dyDescent="0.2">
      <c r="C27" s="23" t="s">
        <v>12</v>
      </c>
      <c r="D27" s="89">
        <v>150</v>
      </c>
      <c r="E27" s="103">
        <v>56.6666666666667</v>
      </c>
      <c r="F27" s="90">
        <v>53.3333333333333</v>
      </c>
      <c r="G27" s="103">
        <v>16.6666666666667</v>
      </c>
      <c r="H27" s="89">
        <v>5</v>
      </c>
      <c r="M27" s="32"/>
      <c r="P27" s="14"/>
      <c r="Q27" s="14"/>
    </row>
    <row r="28" spans="3:17" x14ac:dyDescent="0.2">
      <c r="C28" s="23" t="s">
        <v>13</v>
      </c>
      <c r="D28" s="89">
        <v>225</v>
      </c>
      <c r="E28" s="103">
        <v>53.3333333333333</v>
      </c>
      <c r="F28" s="90">
        <v>42.2222222222222</v>
      </c>
      <c r="G28" s="103">
        <v>26.6666666666667</v>
      </c>
      <c r="H28" s="89">
        <v>0</v>
      </c>
      <c r="M28" s="32"/>
      <c r="P28" s="14"/>
      <c r="Q28" s="14"/>
    </row>
    <row r="29" spans="3:17" x14ac:dyDescent="0.2">
      <c r="C29" s="23" t="s">
        <v>14</v>
      </c>
      <c r="D29" s="89">
        <v>170</v>
      </c>
      <c r="E29" s="103">
        <v>67.647058823529406</v>
      </c>
      <c r="F29" s="90">
        <v>35.294117647058798</v>
      </c>
      <c r="G29" s="103">
        <v>26.470588235294102</v>
      </c>
      <c r="H29" s="89">
        <v>10</v>
      </c>
      <c r="M29" s="32"/>
      <c r="P29" s="14"/>
      <c r="Q29" s="14"/>
    </row>
    <row r="30" spans="3:17" x14ac:dyDescent="0.2">
      <c r="C30" s="23" t="s">
        <v>15</v>
      </c>
      <c r="D30" s="89">
        <v>90</v>
      </c>
      <c r="E30" s="103">
        <v>55.5555555555556</v>
      </c>
      <c r="F30" s="90">
        <v>38.8888888888889</v>
      </c>
      <c r="G30" s="103">
        <v>22.2222222222222</v>
      </c>
      <c r="H30" s="89">
        <v>0</v>
      </c>
      <c r="M30" s="32"/>
      <c r="P30" s="14"/>
      <c r="Q30" s="14"/>
    </row>
    <row r="31" spans="3:17" x14ac:dyDescent="0.2">
      <c r="C31" s="23" t="s">
        <v>16</v>
      </c>
      <c r="D31" s="89">
        <v>340</v>
      </c>
      <c r="E31" s="103">
        <v>55.882352941176499</v>
      </c>
      <c r="F31" s="90">
        <v>44.117647058823501</v>
      </c>
      <c r="G31" s="103">
        <v>17.647058823529399</v>
      </c>
      <c r="H31" s="89">
        <v>70</v>
      </c>
      <c r="M31" s="32"/>
      <c r="P31" s="14"/>
      <c r="Q31" s="14"/>
    </row>
    <row r="32" spans="3:17" x14ac:dyDescent="0.2">
      <c r="C32" s="23" t="s">
        <v>17</v>
      </c>
      <c r="D32" s="89">
        <v>2010</v>
      </c>
      <c r="E32" s="103">
        <v>68.159203980099505</v>
      </c>
      <c r="F32" s="90">
        <v>31.592039800995</v>
      </c>
      <c r="G32" s="103">
        <v>17.412935323383099</v>
      </c>
      <c r="H32" s="89">
        <v>65</v>
      </c>
      <c r="M32" s="32"/>
      <c r="P32" s="14"/>
      <c r="Q32" s="14"/>
    </row>
    <row r="33" spans="3:17" x14ac:dyDescent="0.2">
      <c r="C33" s="23" t="s">
        <v>170</v>
      </c>
      <c r="D33" s="89">
        <v>2200</v>
      </c>
      <c r="E33" s="103">
        <v>51.136363636363598</v>
      </c>
      <c r="F33" s="90">
        <v>48.636363636363598</v>
      </c>
      <c r="G33" s="103">
        <v>39.318181818181799</v>
      </c>
      <c r="H33" s="89">
        <v>115</v>
      </c>
      <c r="M33" s="32"/>
      <c r="P33" s="14"/>
      <c r="Q33" s="14"/>
    </row>
    <row r="34" spans="3:17" x14ac:dyDescent="0.2">
      <c r="C34" s="23" t="s">
        <v>19</v>
      </c>
      <c r="D34" s="89">
        <v>5305</v>
      </c>
      <c r="E34" s="103">
        <v>56.079170593779502</v>
      </c>
      <c r="F34" s="90">
        <v>43.732327992459901</v>
      </c>
      <c r="G34" s="103">
        <v>26.861451460885998</v>
      </c>
      <c r="H34" s="89">
        <v>110</v>
      </c>
      <c r="M34" s="32"/>
      <c r="P34" s="14"/>
      <c r="Q34" s="14"/>
    </row>
    <row r="35" spans="3:17" x14ac:dyDescent="0.2">
      <c r="C35" s="23" t="s">
        <v>20</v>
      </c>
      <c r="D35" s="89">
        <v>1020</v>
      </c>
      <c r="E35" s="103">
        <v>57.843137254901997</v>
      </c>
      <c r="F35" s="90">
        <v>42.647058823529399</v>
      </c>
      <c r="G35" s="103">
        <v>24.019607843137301</v>
      </c>
      <c r="H35" s="89">
        <v>0</v>
      </c>
      <c r="M35" s="32"/>
      <c r="P35" s="14"/>
      <c r="Q35" s="14"/>
    </row>
    <row r="36" spans="3:17" x14ac:dyDescent="0.2">
      <c r="C36" s="23" t="s">
        <v>21</v>
      </c>
      <c r="D36" s="89">
        <v>130</v>
      </c>
      <c r="E36" s="103">
        <v>61.538461538461497</v>
      </c>
      <c r="F36" s="90">
        <v>42.307692307692299</v>
      </c>
      <c r="G36" s="103">
        <v>23.076923076923102</v>
      </c>
      <c r="H36" s="89">
        <v>0</v>
      </c>
      <c r="M36" s="32"/>
      <c r="P36" s="14"/>
      <c r="Q36" s="14"/>
    </row>
    <row r="37" spans="3:17" x14ac:dyDescent="0.2">
      <c r="C37" s="23" t="s">
        <v>22</v>
      </c>
      <c r="D37" s="89">
        <v>30</v>
      </c>
      <c r="E37" s="103">
        <v>66.6666666666667</v>
      </c>
      <c r="F37" s="90">
        <v>50</v>
      </c>
      <c r="G37" s="103">
        <v>33.3333333333333</v>
      </c>
      <c r="H37" s="89">
        <v>5</v>
      </c>
      <c r="M37" s="32"/>
      <c r="P37" s="14"/>
      <c r="Q37" s="14"/>
    </row>
    <row r="38" spans="3:17" x14ac:dyDescent="0.2">
      <c r="C38" s="23" t="s">
        <v>23</v>
      </c>
      <c r="D38" s="89">
        <v>65</v>
      </c>
      <c r="E38" s="103">
        <v>53.846153846153797</v>
      </c>
      <c r="F38" s="90">
        <v>23.076923076923102</v>
      </c>
      <c r="G38" s="103">
        <v>15.384615384615399</v>
      </c>
      <c r="H38" s="89">
        <v>0</v>
      </c>
      <c r="M38" s="32"/>
      <c r="P38" s="14"/>
      <c r="Q38" s="14"/>
    </row>
    <row r="39" spans="3:17" x14ac:dyDescent="0.2">
      <c r="C39" s="23" t="s">
        <v>24</v>
      </c>
      <c r="D39" s="89">
        <v>555</v>
      </c>
      <c r="E39" s="103">
        <v>54.954954954954999</v>
      </c>
      <c r="F39" s="90">
        <v>46.846846846846802</v>
      </c>
      <c r="G39" s="103">
        <v>27.027027027027</v>
      </c>
      <c r="H39" s="89">
        <v>45</v>
      </c>
      <c r="M39" s="32"/>
      <c r="P39" s="14"/>
      <c r="Q39" s="14"/>
    </row>
    <row r="40" spans="3:17" x14ac:dyDescent="0.2">
      <c r="C40" s="25" t="s">
        <v>25</v>
      </c>
      <c r="D40" s="94">
        <v>6070</v>
      </c>
      <c r="E40" s="123">
        <v>63.3443163097199</v>
      </c>
      <c r="F40" s="95">
        <v>36.326194398681999</v>
      </c>
      <c r="G40" s="123">
        <v>17.380560131795701</v>
      </c>
      <c r="H40" s="94">
        <v>345</v>
      </c>
      <c r="M40" s="14"/>
      <c r="P40" s="14"/>
      <c r="Q40" s="14"/>
    </row>
    <row r="41" spans="3:17" x14ac:dyDescent="0.2">
      <c r="C41" s="22" t="s">
        <v>26</v>
      </c>
      <c r="D41" s="87">
        <v>75</v>
      </c>
      <c r="E41" s="102">
        <v>60</v>
      </c>
      <c r="F41" s="88">
        <v>40</v>
      </c>
      <c r="G41" s="102">
        <v>13.3333333333333</v>
      </c>
      <c r="H41" s="87">
        <v>0</v>
      </c>
    </row>
    <row r="42" spans="3:17" x14ac:dyDescent="0.2">
      <c r="C42" s="23" t="s">
        <v>27</v>
      </c>
      <c r="D42" s="89">
        <v>50</v>
      </c>
      <c r="E42" s="103">
        <v>70</v>
      </c>
      <c r="F42" s="90">
        <v>20</v>
      </c>
      <c r="G42" s="103">
        <v>20</v>
      </c>
      <c r="H42" s="89">
        <v>0</v>
      </c>
    </row>
    <row r="43" spans="3:17" x14ac:dyDescent="0.2">
      <c r="C43" s="23" t="s">
        <v>28</v>
      </c>
      <c r="D43" s="89">
        <v>375</v>
      </c>
      <c r="E43" s="103">
        <v>66.6666666666667</v>
      </c>
      <c r="F43" s="90">
        <v>33.3333333333333</v>
      </c>
      <c r="G43" s="103">
        <v>18.6666666666667</v>
      </c>
      <c r="H43" s="89">
        <v>0</v>
      </c>
    </row>
    <row r="44" spans="3:17" x14ac:dyDescent="0.2">
      <c r="C44" s="24" t="s">
        <v>29</v>
      </c>
      <c r="D44" s="91">
        <v>775</v>
      </c>
      <c r="E44" s="104">
        <v>57.419354838709701</v>
      </c>
      <c r="F44" s="92">
        <v>41.935483870967701</v>
      </c>
      <c r="G44" s="104">
        <v>26.451612903225801</v>
      </c>
      <c r="H44" s="91">
        <v>30</v>
      </c>
    </row>
    <row r="46" spans="3:17" x14ac:dyDescent="0.2">
      <c r="C46" s="20" t="s">
        <v>66</v>
      </c>
    </row>
    <row r="47" spans="3:17" ht="15" customHeight="1" x14ac:dyDescent="0.2">
      <c r="C47" s="107" t="s">
        <v>217</v>
      </c>
    </row>
    <row r="48" spans="3:17" x14ac:dyDescent="0.2">
      <c r="C48" s="4" t="s">
        <v>215</v>
      </c>
    </row>
    <row r="49" spans="1:3" ht="15" customHeight="1" x14ac:dyDescent="0.2">
      <c r="C49" s="108" t="s">
        <v>237</v>
      </c>
    </row>
    <row r="50" spans="1:3" x14ac:dyDescent="0.2">
      <c r="A50" s="5" t="s">
        <v>112</v>
      </c>
    </row>
    <row r="51" spans="1:3" x14ac:dyDescent="0.2">
      <c r="A51" s="4" t="s">
        <v>136</v>
      </c>
      <c r="B51" s="4" t="s">
        <v>216</v>
      </c>
    </row>
    <row r="52" spans="1:3" x14ac:dyDescent="0.2">
      <c r="A52" s="4" t="s">
        <v>140</v>
      </c>
      <c r="B52" s="4" t="s">
        <v>143</v>
      </c>
    </row>
  </sheetData>
  <sortState xmlns:xlrd2="http://schemas.microsoft.com/office/spreadsheetml/2017/richdata2" ref="O14:P40">
    <sortCondition descending="1" ref="P14:P40"/>
  </sortState>
  <mergeCells count="5">
    <mergeCell ref="H10:H12"/>
    <mergeCell ref="D11:D12"/>
    <mergeCell ref="E11:G11"/>
    <mergeCell ref="D10:G10"/>
    <mergeCell ref="C10:C1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7F96-DB83-4EC1-BCCF-577CAB537B30}">
  <sheetPr>
    <tabColor theme="4" tint="0.59999389629810485"/>
  </sheetPr>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3:U18"/>
  <sheetViews>
    <sheetView showGridLines="0" zoomScaleNormal="100" workbookViewId="0"/>
  </sheetViews>
  <sheetFormatPr defaultRowHeight="12" x14ac:dyDescent="0.2"/>
  <cols>
    <col min="1" max="1" width="15.5703125" style="4" customWidth="1"/>
    <col min="2" max="2" width="14.7109375" style="4" customWidth="1"/>
    <col min="3" max="3" width="33.85546875" style="4" customWidth="1"/>
    <col min="4" max="16384" width="9.140625" style="4"/>
  </cols>
  <sheetData>
    <row r="3" spans="1:21" x14ac:dyDescent="0.2">
      <c r="C3" s="5" t="s">
        <v>116</v>
      </c>
    </row>
    <row r="4" spans="1:21" x14ac:dyDescent="0.2">
      <c r="C4" s="1" t="s">
        <v>117</v>
      </c>
    </row>
    <row r="5" spans="1:21" x14ac:dyDescent="0.2">
      <c r="C5" s="2"/>
    </row>
    <row r="6" spans="1:21" ht="15.75" x14ac:dyDescent="0.25">
      <c r="C6" s="26" t="s">
        <v>111</v>
      </c>
    </row>
    <row r="7" spans="1:21" ht="12.75" x14ac:dyDescent="0.2">
      <c r="C7" s="43" t="s">
        <v>33</v>
      </c>
    </row>
    <row r="10" spans="1:21" x14ac:dyDescent="0.2">
      <c r="D10" s="17" t="s">
        <v>37</v>
      </c>
      <c r="E10" s="17" t="s">
        <v>38</v>
      </c>
      <c r="F10" s="17" t="s">
        <v>39</v>
      </c>
      <c r="G10" s="17" t="s">
        <v>40</v>
      </c>
      <c r="H10" s="17" t="s">
        <v>41</v>
      </c>
      <c r="I10" s="17" t="s">
        <v>42</v>
      </c>
      <c r="J10" s="17" t="s">
        <v>43</v>
      </c>
      <c r="K10" s="17" t="s">
        <v>44</v>
      </c>
      <c r="L10" s="4">
        <v>2021</v>
      </c>
      <c r="N10" s="17"/>
      <c r="O10" s="17"/>
      <c r="P10" s="17"/>
      <c r="Q10" s="17"/>
      <c r="R10" s="17"/>
      <c r="S10" s="17"/>
      <c r="T10" s="17"/>
      <c r="U10" s="17"/>
    </row>
    <row r="11" spans="1:21" x14ac:dyDescent="0.2">
      <c r="C11" s="12" t="s">
        <v>51</v>
      </c>
      <c r="D11" s="8">
        <f>+D12+D13</f>
        <v>135</v>
      </c>
      <c r="E11" s="8">
        <f t="shared" ref="E11:L11" si="0">+E12+E13</f>
        <v>570</v>
      </c>
      <c r="F11" s="8">
        <f t="shared" si="0"/>
        <v>2940</v>
      </c>
      <c r="G11" s="8">
        <f t="shared" si="0"/>
        <v>3150</v>
      </c>
      <c r="H11" s="8">
        <f t="shared" si="0"/>
        <v>2820</v>
      </c>
      <c r="I11" s="8">
        <f t="shared" si="0"/>
        <v>1995</v>
      </c>
      <c r="J11" s="8">
        <f t="shared" si="0"/>
        <v>1385</v>
      </c>
      <c r="K11" s="8">
        <f t="shared" si="0"/>
        <v>1220</v>
      </c>
      <c r="L11" s="8">
        <f t="shared" si="0"/>
        <v>1885</v>
      </c>
      <c r="N11" s="9"/>
      <c r="O11" s="9"/>
      <c r="P11" s="9"/>
      <c r="Q11" s="9"/>
      <c r="R11" s="9"/>
      <c r="S11" s="9"/>
      <c r="T11" s="9"/>
      <c r="U11" s="9"/>
    </row>
    <row r="12" spans="1:21" x14ac:dyDescent="0.2">
      <c r="C12" s="12" t="s">
        <v>52</v>
      </c>
      <c r="D12" s="8">
        <v>105</v>
      </c>
      <c r="E12" s="8">
        <v>530</v>
      </c>
      <c r="F12" s="8">
        <v>2805</v>
      </c>
      <c r="G12" s="8">
        <v>2820</v>
      </c>
      <c r="H12" s="8">
        <v>2530</v>
      </c>
      <c r="I12" s="8">
        <v>1620</v>
      </c>
      <c r="J12" s="8">
        <v>950</v>
      </c>
      <c r="K12" s="8">
        <v>860</v>
      </c>
      <c r="L12" s="8">
        <v>1445</v>
      </c>
    </row>
    <row r="13" spans="1:21" x14ac:dyDescent="0.2">
      <c r="C13" s="12" t="s">
        <v>50</v>
      </c>
      <c r="D13" s="8">
        <v>30</v>
      </c>
      <c r="E13" s="8">
        <v>40</v>
      </c>
      <c r="F13" s="8">
        <v>135</v>
      </c>
      <c r="G13" s="8">
        <v>330</v>
      </c>
      <c r="H13" s="8">
        <v>290</v>
      </c>
      <c r="I13" s="8">
        <v>375</v>
      </c>
      <c r="J13" s="8">
        <v>435</v>
      </c>
      <c r="K13" s="8">
        <v>360</v>
      </c>
      <c r="L13" s="8">
        <v>440</v>
      </c>
    </row>
    <row r="14" spans="1:21" x14ac:dyDescent="0.2">
      <c r="D14" s="9"/>
      <c r="E14" s="9"/>
      <c r="F14" s="9"/>
      <c r="G14" s="9"/>
      <c r="H14" s="9"/>
      <c r="I14" s="9"/>
      <c r="J14" s="9"/>
      <c r="K14" s="9"/>
      <c r="L14" s="9"/>
    </row>
    <row r="15" spans="1:21" x14ac:dyDescent="0.2">
      <c r="C15" s="4" t="s">
        <v>53</v>
      </c>
    </row>
    <row r="16" spans="1:21" x14ac:dyDescent="0.2">
      <c r="A16" s="5" t="s">
        <v>112</v>
      </c>
    </row>
    <row r="17" spans="1:2" x14ac:dyDescent="0.2">
      <c r="A17" s="4" t="s">
        <v>68</v>
      </c>
      <c r="B17" s="4" t="s">
        <v>146</v>
      </c>
    </row>
    <row r="18" spans="1:2" x14ac:dyDescent="0.2">
      <c r="A18" s="4" t="s">
        <v>67</v>
      </c>
      <c r="B18" s="4" t="s">
        <v>147</v>
      </c>
    </row>
  </sheetData>
  <sortState xmlns:xlrd2="http://schemas.microsoft.com/office/spreadsheetml/2017/richdata2" ref="C11:L13">
    <sortCondition descending="1" ref="L13"/>
  </sortState>
  <pageMargins left="0.7" right="0.7" top="0.75" bottom="0.75" header="0.3" footer="0.3"/>
  <ignoredErrors>
    <ignoredError sqref="D10:K10" numberStoredAsText="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L52"/>
  <sheetViews>
    <sheetView showGridLines="0" zoomScaleNormal="100" workbookViewId="0"/>
  </sheetViews>
  <sheetFormatPr defaultRowHeight="12" x14ac:dyDescent="0.2"/>
  <cols>
    <col min="1" max="1" width="13" style="4" customWidth="1"/>
    <col min="2" max="2" width="9.140625" style="4"/>
    <col min="3" max="3" width="18.7109375" style="4" customWidth="1"/>
    <col min="4" max="9" width="20.7109375" style="4" customWidth="1"/>
    <col min="10" max="16384" width="9.140625" style="4"/>
  </cols>
  <sheetData>
    <row r="2" spans="2:11" x14ac:dyDescent="0.2">
      <c r="F2" s="8"/>
    </row>
    <row r="3" spans="2:11" x14ac:dyDescent="0.2">
      <c r="C3" s="5" t="s">
        <v>116</v>
      </c>
    </row>
    <row r="4" spans="2:11" x14ac:dyDescent="0.2">
      <c r="C4" s="1" t="s">
        <v>117</v>
      </c>
    </row>
    <row r="5" spans="2:11" x14ac:dyDescent="0.2">
      <c r="C5" s="2"/>
    </row>
    <row r="6" spans="2:11" ht="15.75" x14ac:dyDescent="0.25">
      <c r="C6" s="26" t="s">
        <v>113</v>
      </c>
      <c r="D6" s="31"/>
      <c r="E6" s="31"/>
      <c r="F6" s="31"/>
      <c r="G6" s="31"/>
      <c r="H6" s="31"/>
      <c r="I6" s="31"/>
    </row>
    <row r="7" spans="2:11" ht="12.75" x14ac:dyDescent="0.2">
      <c r="C7" s="43"/>
      <c r="D7" s="31"/>
      <c r="E7" s="31"/>
      <c r="F7" s="31"/>
      <c r="G7" s="31"/>
      <c r="H7" s="31"/>
      <c r="I7" s="31"/>
    </row>
    <row r="8" spans="2:11" x14ac:dyDescent="0.2">
      <c r="C8" s="31"/>
      <c r="D8" s="31"/>
      <c r="E8" s="31"/>
      <c r="F8" s="31"/>
      <c r="G8" s="31"/>
      <c r="H8" s="31"/>
      <c r="I8" s="31"/>
    </row>
    <row r="9" spans="2:11" x14ac:dyDescent="0.2">
      <c r="C9" s="31"/>
      <c r="D9" s="31"/>
      <c r="E9" s="31"/>
      <c r="F9" s="31"/>
      <c r="G9" s="31"/>
      <c r="H9" s="31"/>
      <c r="I9" s="31"/>
    </row>
    <row r="10" spans="2:11" ht="12" customHeight="1" x14ac:dyDescent="0.2">
      <c r="C10" s="130"/>
      <c r="D10" s="142" t="s">
        <v>54</v>
      </c>
      <c r="E10" s="143"/>
      <c r="F10" s="143"/>
      <c r="G10" s="142" t="s">
        <v>55</v>
      </c>
      <c r="H10" s="143"/>
      <c r="I10" s="143"/>
    </row>
    <row r="11" spans="2:11" s="12" customFormat="1" ht="12" customHeight="1" x14ac:dyDescent="0.2">
      <c r="C11" s="131"/>
      <c r="D11" s="10" t="s">
        <v>56</v>
      </c>
      <c r="E11" s="3" t="s">
        <v>57</v>
      </c>
      <c r="F11" s="3" t="s">
        <v>58</v>
      </c>
      <c r="G11" s="10" t="s">
        <v>56</v>
      </c>
      <c r="H11" s="3" t="s">
        <v>57</v>
      </c>
      <c r="I11" s="3" t="s">
        <v>58</v>
      </c>
    </row>
    <row r="12" spans="2:11" s="12" customFormat="1" ht="12" customHeight="1" x14ac:dyDescent="0.2">
      <c r="C12" s="131"/>
      <c r="D12" s="137" t="s">
        <v>33</v>
      </c>
      <c r="E12" s="145"/>
      <c r="F12" s="3" t="s">
        <v>32</v>
      </c>
      <c r="G12" s="137" t="s">
        <v>33</v>
      </c>
      <c r="H12" s="145"/>
      <c r="I12" s="3" t="s">
        <v>32</v>
      </c>
    </row>
    <row r="13" spans="2:11" x14ac:dyDescent="0.2">
      <c r="B13" s="105"/>
      <c r="C13" s="21" t="s">
        <v>155</v>
      </c>
      <c r="D13" s="85">
        <v>71865</v>
      </c>
      <c r="E13" s="96">
        <v>13665</v>
      </c>
      <c r="F13" s="86">
        <f t="shared" ref="F13:F44" si="0">+E13/D13*100</f>
        <v>19.014819453141307</v>
      </c>
      <c r="G13" s="85">
        <v>25735</v>
      </c>
      <c r="H13" s="96">
        <v>2435</v>
      </c>
      <c r="I13" s="86">
        <f t="shared" ref="I13" si="1">+H13/G13*100</f>
        <v>9.4618224208276658</v>
      </c>
      <c r="K13" s="105"/>
    </row>
    <row r="14" spans="2:11" x14ac:dyDescent="0.2">
      <c r="B14" s="105"/>
      <c r="C14" s="22" t="s">
        <v>0</v>
      </c>
      <c r="D14" s="87">
        <v>1580</v>
      </c>
      <c r="E14" s="97">
        <v>360</v>
      </c>
      <c r="F14" s="88">
        <f t="shared" ref="F14:F40" si="2">+E14/D14*100</f>
        <v>22.784810126582279</v>
      </c>
      <c r="G14" s="87">
        <v>715</v>
      </c>
      <c r="H14" s="97">
        <v>10</v>
      </c>
      <c r="I14" s="88">
        <f>+H14/G14*100</f>
        <v>1.3986013986013985</v>
      </c>
    </row>
    <row r="15" spans="2:11" x14ac:dyDescent="0.2">
      <c r="B15" s="105"/>
      <c r="C15" s="23" t="s">
        <v>1</v>
      </c>
      <c r="D15" s="89">
        <v>130</v>
      </c>
      <c r="E15" s="98">
        <v>0</v>
      </c>
      <c r="F15" s="90">
        <f t="shared" si="2"/>
        <v>0</v>
      </c>
      <c r="G15" s="89">
        <v>0</v>
      </c>
      <c r="H15" s="98">
        <v>0</v>
      </c>
      <c r="I15" s="93" t="s">
        <v>114</v>
      </c>
    </row>
    <row r="16" spans="2:11" x14ac:dyDescent="0.2">
      <c r="B16" s="105"/>
      <c r="C16" s="23" t="s">
        <v>2</v>
      </c>
      <c r="D16" s="89">
        <v>3195</v>
      </c>
      <c r="E16" s="98">
        <v>460</v>
      </c>
      <c r="F16" s="90">
        <f t="shared" si="2"/>
        <v>14.397496087636933</v>
      </c>
      <c r="G16" s="89">
        <v>1405</v>
      </c>
      <c r="H16" s="98">
        <v>15</v>
      </c>
      <c r="I16" s="90">
        <f t="shared" ref="I16:I40" si="3">+H16/G16*100</f>
        <v>1.0676156583629894</v>
      </c>
    </row>
    <row r="17" spans="2:12" x14ac:dyDescent="0.2">
      <c r="B17" s="105"/>
      <c r="C17" s="23" t="s">
        <v>3</v>
      </c>
      <c r="D17" s="89">
        <v>295</v>
      </c>
      <c r="E17" s="98">
        <v>5</v>
      </c>
      <c r="F17" s="90">
        <f t="shared" si="2"/>
        <v>1.6949152542372881</v>
      </c>
      <c r="G17" s="89">
        <v>170</v>
      </c>
      <c r="H17" s="98">
        <v>25</v>
      </c>
      <c r="I17" s="90">
        <f t="shared" si="3"/>
        <v>14.705882352941178</v>
      </c>
    </row>
    <row r="18" spans="2:12" x14ac:dyDescent="0.2">
      <c r="B18" s="105"/>
      <c r="C18" s="23" t="s">
        <v>30</v>
      </c>
      <c r="D18" s="89">
        <v>11350</v>
      </c>
      <c r="E18" s="98">
        <v>640</v>
      </c>
      <c r="F18" s="90">
        <f t="shared" si="2"/>
        <v>5.6387665198237888</v>
      </c>
      <c r="G18" s="89">
        <v>8595</v>
      </c>
      <c r="H18" s="98">
        <v>225</v>
      </c>
      <c r="I18" s="90">
        <f t="shared" si="3"/>
        <v>2.6178010471204187</v>
      </c>
    </row>
    <row r="19" spans="2:12" x14ac:dyDescent="0.2">
      <c r="B19" s="105"/>
      <c r="C19" s="23" t="s">
        <v>4</v>
      </c>
      <c r="D19" s="89">
        <v>155</v>
      </c>
      <c r="E19" s="98">
        <v>95</v>
      </c>
      <c r="F19" s="90">
        <f t="shared" si="2"/>
        <v>61.29032258064516</v>
      </c>
      <c r="G19" s="89">
        <v>25</v>
      </c>
      <c r="H19" s="98">
        <v>0</v>
      </c>
      <c r="I19" s="90">
        <f t="shared" si="3"/>
        <v>0</v>
      </c>
    </row>
    <row r="20" spans="2:12" x14ac:dyDescent="0.2">
      <c r="B20" s="105"/>
      <c r="C20" s="23" t="s">
        <v>5</v>
      </c>
      <c r="D20" s="89">
        <v>150</v>
      </c>
      <c r="E20" s="98">
        <v>40</v>
      </c>
      <c r="F20" s="90">
        <f t="shared" si="2"/>
        <v>26.666666666666668</v>
      </c>
      <c r="G20" s="89">
        <v>75</v>
      </c>
      <c r="H20" s="98">
        <v>50</v>
      </c>
      <c r="I20" s="90">
        <f t="shared" si="3"/>
        <v>66.666666666666657</v>
      </c>
    </row>
    <row r="21" spans="2:12" x14ac:dyDescent="0.2">
      <c r="B21" s="105"/>
      <c r="C21" s="23" t="s">
        <v>6</v>
      </c>
      <c r="D21" s="89">
        <v>710</v>
      </c>
      <c r="E21" s="98">
        <v>120</v>
      </c>
      <c r="F21" s="90">
        <f t="shared" si="2"/>
        <v>16.901408450704224</v>
      </c>
      <c r="G21" s="89">
        <v>410</v>
      </c>
      <c r="H21" s="98">
        <v>95</v>
      </c>
      <c r="I21" s="90">
        <f t="shared" si="3"/>
        <v>23.170731707317074</v>
      </c>
    </row>
    <row r="22" spans="2:12" x14ac:dyDescent="0.2">
      <c r="B22" s="105"/>
      <c r="C22" s="23" t="s">
        <v>7</v>
      </c>
      <c r="D22" s="89">
        <v>12885</v>
      </c>
      <c r="E22" s="98">
        <v>1415</v>
      </c>
      <c r="F22" s="90">
        <f t="shared" si="2"/>
        <v>10.981761738455569</v>
      </c>
      <c r="G22" s="89">
        <v>1275</v>
      </c>
      <c r="H22" s="98">
        <v>25</v>
      </c>
      <c r="I22" s="90">
        <f t="shared" si="3"/>
        <v>1.9607843137254901</v>
      </c>
    </row>
    <row r="23" spans="2:12" x14ac:dyDescent="0.2">
      <c r="B23" s="105"/>
      <c r="C23" s="23" t="s">
        <v>8</v>
      </c>
      <c r="D23" s="89">
        <v>10355</v>
      </c>
      <c r="E23" s="98">
        <v>1585</v>
      </c>
      <c r="F23" s="90">
        <f t="shared" si="2"/>
        <v>15.306615161757605</v>
      </c>
      <c r="G23" s="89">
        <v>2925</v>
      </c>
      <c r="H23" s="98">
        <v>505</v>
      </c>
      <c r="I23" s="90">
        <f t="shared" si="3"/>
        <v>17.264957264957264</v>
      </c>
    </row>
    <row r="24" spans="2:12" x14ac:dyDescent="0.2">
      <c r="B24" s="105"/>
      <c r="C24" s="23" t="s">
        <v>9</v>
      </c>
      <c r="D24" s="89">
        <v>30</v>
      </c>
      <c r="E24" s="98">
        <v>0</v>
      </c>
      <c r="F24" s="90">
        <f t="shared" si="2"/>
        <v>0</v>
      </c>
      <c r="G24" s="89">
        <v>10</v>
      </c>
      <c r="H24" s="98">
        <v>0</v>
      </c>
      <c r="I24" s="90">
        <f t="shared" si="3"/>
        <v>0</v>
      </c>
      <c r="L24" s="8"/>
    </row>
    <row r="25" spans="2:12" x14ac:dyDescent="0.2">
      <c r="B25" s="105"/>
      <c r="C25" s="23" t="s">
        <v>10</v>
      </c>
      <c r="D25" s="89">
        <v>15670</v>
      </c>
      <c r="E25" s="98">
        <v>7260</v>
      </c>
      <c r="F25" s="90">
        <f t="shared" si="2"/>
        <v>46.330567964262926</v>
      </c>
      <c r="G25" s="89">
        <v>1470</v>
      </c>
      <c r="H25" s="98">
        <v>855</v>
      </c>
      <c r="I25" s="90">
        <f t="shared" si="3"/>
        <v>58.163265306122447</v>
      </c>
      <c r="K25" s="8"/>
      <c r="L25" s="8"/>
    </row>
    <row r="26" spans="2:12" x14ac:dyDescent="0.2">
      <c r="B26" s="105"/>
      <c r="C26" s="23" t="s">
        <v>11</v>
      </c>
      <c r="D26" s="89">
        <v>95</v>
      </c>
      <c r="E26" s="98">
        <v>0</v>
      </c>
      <c r="F26" s="90">
        <f t="shared" si="2"/>
        <v>0</v>
      </c>
      <c r="G26" s="89">
        <v>10</v>
      </c>
      <c r="H26" s="98">
        <v>0</v>
      </c>
      <c r="I26" s="90">
        <f t="shared" si="3"/>
        <v>0</v>
      </c>
    </row>
    <row r="27" spans="2:12" x14ac:dyDescent="0.2">
      <c r="B27" s="105"/>
      <c r="C27" s="23" t="s">
        <v>12</v>
      </c>
      <c r="D27" s="89">
        <v>70</v>
      </c>
      <c r="E27" s="98">
        <v>0</v>
      </c>
      <c r="F27" s="90">
        <f t="shared" si="2"/>
        <v>0</v>
      </c>
      <c r="G27" s="89">
        <v>20</v>
      </c>
      <c r="H27" s="98">
        <v>0</v>
      </c>
      <c r="I27" s="90">
        <f t="shared" si="3"/>
        <v>0</v>
      </c>
    </row>
    <row r="28" spans="2:12" x14ac:dyDescent="0.2">
      <c r="B28" s="105"/>
      <c r="C28" s="23" t="s">
        <v>13</v>
      </c>
      <c r="D28" s="89">
        <v>145</v>
      </c>
      <c r="E28" s="98">
        <v>50</v>
      </c>
      <c r="F28" s="90">
        <f t="shared" si="2"/>
        <v>34.482758620689658</v>
      </c>
      <c r="G28" s="89">
        <v>10</v>
      </c>
      <c r="H28" s="98">
        <v>0</v>
      </c>
      <c r="I28" s="90">
        <f t="shared" si="3"/>
        <v>0</v>
      </c>
    </row>
    <row r="29" spans="2:12" x14ac:dyDescent="0.2">
      <c r="B29" s="105"/>
      <c r="C29" s="23" t="s">
        <v>14</v>
      </c>
      <c r="D29" s="89">
        <v>75</v>
      </c>
      <c r="E29" s="98">
        <v>0</v>
      </c>
      <c r="F29" s="90">
        <f t="shared" si="2"/>
        <v>0</v>
      </c>
      <c r="G29" s="89">
        <v>35</v>
      </c>
      <c r="H29" s="98">
        <v>0</v>
      </c>
      <c r="I29" s="90">
        <f t="shared" si="3"/>
        <v>0</v>
      </c>
    </row>
    <row r="30" spans="2:12" x14ac:dyDescent="0.2">
      <c r="B30" s="105"/>
      <c r="C30" s="23" t="s">
        <v>15</v>
      </c>
      <c r="D30" s="89">
        <v>45</v>
      </c>
      <c r="E30" s="98">
        <v>15</v>
      </c>
      <c r="F30" s="90">
        <f t="shared" si="2"/>
        <v>33.333333333333329</v>
      </c>
      <c r="G30" s="89">
        <v>10</v>
      </c>
      <c r="H30" s="98">
        <v>0</v>
      </c>
      <c r="I30" s="90">
        <f t="shared" si="3"/>
        <v>0</v>
      </c>
    </row>
    <row r="31" spans="2:12" x14ac:dyDescent="0.2">
      <c r="B31" s="105"/>
      <c r="C31" s="23" t="s">
        <v>16</v>
      </c>
      <c r="D31" s="89">
        <v>230</v>
      </c>
      <c r="E31" s="98">
        <v>125</v>
      </c>
      <c r="F31" s="90">
        <f t="shared" si="2"/>
        <v>54.347826086956516</v>
      </c>
      <c r="G31" s="89">
        <v>40</v>
      </c>
      <c r="H31" s="98">
        <v>0</v>
      </c>
      <c r="I31" s="90">
        <f t="shared" si="3"/>
        <v>0</v>
      </c>
    </row>
    <row r="32" spans="2:12" x14ac:dyDescent="0.2">
      <c r="B32" s="105"/>
      <c r="C32" s="23" t="s">
        <v>219</v>
      </c>
      <c r="D32" s="89">
        <v>1405</v>
      </c>
      <c r="E32" s="98">
        <v>40</v>
      </c>
      <c r="F32" s="90">
        <f t="shared" si="2"/>
        <v>2.8469750889679712</v>
      </c>
      <c r="G32" s="89">
        <v>195</v>
      </c>
      <c r="H32" s="98">
        <v>20</v>
      </c>
      <c r="I32" s="90">
        <f t="shared" si="3"/>
        <v>10.256410256410255</v>
      </c>
    </row>
    <row r="33" spans="2:12" x14ac:dyDescent="0.2">
      <c r="B33" s="105"/>
      <c r="C33" s="23" t="s">
        <v>18</v>
      </c>
      <c r="D33" s="89">
        <v>1975</v>
      </c>
      <c r="E33" s="98">
        <v>300</v>
      </c>
      <c r="F33" s="90">
        <f t="shared" si="2"/>
        <v>15.18987341772152</v>
      </c>
      <c r="G33" s="89">
        <v>1020</v>
      </c>
      <c r="H33" s="98">
        <v>315</v>
      </c>
      <c r="I33" s="90">
        <f t="shared" si="3"/>
        <v>30.882352941176471</v>
      </c>
    </row>
    <row r="34" spans="2:12" x14ac:dyDescent="0.2">
      <c r="B34" s="105"/>
      <c r="C34" s="23" t="s">
        <v>19</v>
      </c>
      <c r="D34" s="89">
        <v>5280</v>
      </c>
      <c r="E34" s="98">
        <v>470</v>
      </c>
      <c r="F34" s="90">
        <f t="shared" si="2"/>
        <v>8.9015151515151523</v>
      </c>
      <c r="G34" s="89">
        <v>3220</v>
      </c>
      <c r="H34" s="98">
        <v>85</v>
      </c>
      <c r="I34" s="90">
        <f t="shared" si="3"/>
        <v>2.639751552795031</v>
      </c>
    </row>
    <row r="35" spans="2:12" x14ac:dyDescent="0.2">
      <c r="B35" s="105"/>
      <c r="C35" s="23" t="s">
        <v>20</v>
      </c>
      <c r="D35" s="89">
        <v>510</v>
      </c>
      <c r="E35" s="98">
        <v>400</v>
      </c>
      <c r="F35" s="90">
        <f t="shared" si="2"/>
        <v>78.431372549019613</v>
      </c>
      <c r="G35" s="89">
        <v>175</v>
      </c>
      <c r="H35" s="98">
        <v>0</v>
      </c>
      <c r="I35" s="90">
        <f t="shared" si="3"/>
        <v>0</v>
      </c>
      <c r="L35" s="8"/>
    </row>
    <row r="36" spans="2:12" x14ac:dyDescent="0.2">
      <c r="B36" s="105"/>
      <c r="C36" s="23" t="s">
        <v>21</v>
      </c>
      <c r="D36" s="89">
        <v>120</v>
      </c>
      <c r="E36" s="98">
        <v>45</v>
      </c>
      <c r="F36" s="90">
        <f t="shared" si="2"/>
        <v>37.5</v>
      </c>
      <c r="G36" s="89">
        <v>20</v>
      </c>
      <c r="H36" s="98">
        <v>0</v>
      </c>
      <c r="I36" s="90">
        <f t="shared" si="3"/>
        <v>0</v>
      </c>
    </row>
    <row r="37" spans="2:12" x14ac:dyDescent="0.2">
      <c r="B37" s="105"/>
      <c r="C37" s="23" t="s">
        <v>22</v>
      </c>
      <c r="D37" s="89">
        <v>30</v>
      </c>
      <c r="E37" s="98">
        <v>0</v>
      </c>
      <c r="F37" s="90">
        <f t="shared" si="2"/>
        <v>0</v>
      </c>
      <c r="G37" s="89">
        <v>10</v>
      </c>
      <c r="H37" s="98">
        <v>0</v>
      </c>
      <c r="I37" s="90">
        <f t="shared" si="3"/>
        <v>0</v>
      </c>
    </row>
    <row r="38" spans="2:12" x14ac:dyDescent="0.2">
      <c r="B38" s="105"/>
      <c r="C38" s="23" t="s">
        <v>23</v>
      </c>
      <c r="D38" s="89">
        <v>80</v>
      </c>
      <c r="E38" s="98">
        <v>40</v>
      </c>
      <c r="F38" s="90">
        <f t="shared" si="2"/>
        <v>50</v>
      </c>
      <c r="G38" s="89">
        <v>15</v>
      </c>
      <c r="H38" s="98">
        <v>0</v>
      </c>
      <c r="I38" s="90">
        <f t="shared" si="3"/>
        <v>0</v>
      </c>
    </row>
    <row r="39" spans="2:12" x14ac:dyDescent="0.2">
      <c r="B39" s="105"/>
      <c r="C39" s="23" t="s">
        <v>24</v>
      </c>
      <c r="D39" s="89">
        <v>450</v>
      </c>
      <c r="E39" s="98">
        <v>20</v>
      </c>
      <c r="F39" s="90">
        <f t="shared" si="2"/>
        <v>4.4444444444444446</v>
      </c>
      <c r="G39" s="89">
        <v>360</v>
      </c>
      <c r="H39" s="98">
        <v>0</v>
      </c>
      <c r="I39" s="90">
        <f t="shared" si="3"/>
        <v>0</v>
      </c>
    </row>
    <row r="40" spans="2:12" x14ac:dyDescent="0.2">
      <c r="B40" s="105"/>
      <c r="C40" s="25" t="s">
        <v>25</v>
      </c>
      <c r="D40" s="94">
        <v>4845</v>
      </c>
      <c r="E40" s="99">
        <v>130</v>
      </c>
      <c r="F40" s="95">
        <f t="shared" si="2"/>
        <v>2.6831785345717232</v>
      </c>
      <c r="G40" s="94">
        <v>3485</v>
      </c>
      <c r="H40" s="99">
        <v>200</v>
      </c>
      <c r="I40" s="95">
        <f t="shared" si="3"/>
        <v>5.7388809182209473</v>
      </c>
    </row>
    <row r="41" spans="2:12" x14ac:dyDescent="0.2">
      <c r="C41" s="22" t="s">
        <v>26</v>
      </c>
      <c r="D41" s="87">
        <v>50</v>
      </c>
      <c r="E41" s="97">
        <v>15</v>
      </c>
      <c r="F41" s="88">
        <f t="shared" si="0"/>
        <v>30</v>
      </c>
      <c r="G41" s="87">
        <v>45</v>
      </c>
      <c r="H41" s="97">
        <v>0</v>
      </c>
      <c r="I41" s="88">
        <f t="shared" ref="I41:I44" si="4">+H41/G41*100</f>
        <v>0</v>
      </c>
    </row>
    <row r="42" spans="2:12" x14ac:dyDescent="0.2">
      <c r="C42" s="23" t="s">
        <v>27</v>
      </c>
      <c r="D42" s="89">
        <v>15</v>
      </c>
      <c r="E42" s="98">
        <v>10</v>
      </c>
      <c r="F42" s="90">
        <f t="shared" si="0"/>
        <v>66.666666666666657</v>
      </c>
      <c r="G42" s="89">
        <v>10</v>
      </c>
      <c r="H42" s="98">
        <v>0</v>
      </c>
      <c r="I42" s="90">
        <f t="shared" si="4"/>
        <v>0</v>
      </c>
    </row>
    <row r="43" spans="2:12" x14ac:dyDescent="0.2">
      <c r="C43" s="23" t="s">
        <v>28</v>
      </c>
      <c r="D43" s="89">
        <v>270</v>
      </c>
      <c r="E43" s="98">
        <v>5</v>
      </c>
      <c r="F43" s="90">
        <f t="shared" si="0"/>
        <v>1.8518518518518516</v>
      </c>
      <c r="G43" s="89">
        <v>265</v>
      </c>
      <c r="H43" s="98">
        <v>10</v>
      </c>
      <c r="I43" s="90">
        <f t="shared" si="4"/>
        <v>3.7735849056603774</v>
      </c>
    </row>
    <row r="44" spans="2:12" x14ac:dyDescent="0.2">
      <c r="C44" s="24" t="s">
        <v>29</v>
      </c>
      <c r="D44" s="91">
        <v>440</v>
      </c>
      <c r="E44" s="100">
        <v>80</v>
      </c>
      <c r="F44" s="92">
        <f t="shared" si="0"/>
        <v>18.181818181818183</v>
      </c>
      <c r="G44" s="91">
        <v>270</v>
      </c>
      <c r="H44" s="100">
        <v>30</v>
      </c>
      <c r="I44" s="92">
        <f t="shared" si="4"/>
        <v>11.111111111111111</v>
      </c>
    </row>
    <row r="46" spans="2:12" x14ac:dyDescent="0.2">
      <c r="C46" s="107" t="s">
        <v>231</v>
      </c>
    </row>
    <row r="47" spans="2:12" ht="15" customHeight="1" x14ac:dyDescent="0.2">
      <c r="C47" s="107" t="s">
        <v>220</v>
      </c>
    </row>
    <row r="48" spans="2:12" ht="15" customHeight="1" x14ac:dyDescent="0.2">
      <c r="C48" s="124" t="s">
        <v>238</v>
      </c>
    </row>
    <row r="50" spans="1:2" x14ac:dyDescent="0.2">
      <c r="A50" s="5" t="s">
        <v>112</v>
      </c>
    </row>
    <row r="51" spans="1:2" x14ac:dyDescent="0.2">
      <c r="A51" s="4" t="s">
        <v>68</v>
      </c>
      <c r="B51" s="4" t="s">
        <v>148</v>
      </c>
    </row>
    <row r="52" spans="1:2" x14ac:dyDescent="0.2">
      <c r="A52" s="4" t="s">
        <v>67</v>
      </c>
      <c r="B52" s="4" t="s">
        <v>149</v>
      </c>
    </row>
  </sheetData>
  <mergeCells count="5">
    <mergeCell ref="D10:F10"/>
    <mergeCell ref="G10:I10"/>
    <mergeCell ref="C10:C12"/>
    <mergeCell ref="D12:E12"/>
    <mergeCell ref="G12:H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3:G47"/>
  <sheetViews>
    <sheetView showGridLines="0" zoomScaleNormal="100" workbookViewId="0"/>
  </sheetViews>
  <sheetFormatPr defaultRowHeight="12" x14ac:dyDescent="0.2"/>
  <cols>
    <col min="1" max="1" width="13" style="4" customWidth="1"/>
    <col min="2" max="2" width="9.140625" style="4"/>
    <col min="3" max="3" width="12.42578125" style="4" customWidth="1"/>
    <col min="4" max="4" width="9.140625" style="4"/>
    <col min="5" max="5" width="92.5703125" style="4" customWidth="1"/>
    <col min="6" max="6" width="28.7109375" style="4" customWidth="1"/>
    <col min="7" max="16384" width="9.140625" style="4"/>
  </cols>
  <sheetData>
    <row r="3" spans="3:7" x14ac:dyDescent="0.2">
      <c r="C3" s="5" t="s">
        <v>116</v>
      </c>
    </row>
    <row r="4" spans="3:7" x14ac:dyDescent="0.2">
      <c r="C4" s="1" t="s">
        <v>117</v>
      </c>
    </row>
    <row r="5" spans="3:7" ht="15.75" x14ac:dyDescent="0.25">
      <c r="C5" s="26"/>
    </row>
    <row r="6" spans="3:7" ht="15.75" x14ac:dyDescent="0.25">
      <c r="C6" s="26" t="s">
        <v>115</v>
      </c>
    </row>
    <row r="7" spans="3:7" ht="12.75" x14ac:dyDescent="0.2">
      <c r="C7" s="43" t="s">
        <v>32</v>
      </c>
    </row>
    <row r="10" spans="3:7" x14ac:dyDescent="0.2">
      <c r="D10" s="17" t="s">
        <v>32</v>
      </c>
      <c r="G10" s="8"/>
    </row>
    <row r="11" spans="3:7" x14ac:dyDescent="0.2">
      <c r="C11" s="4" t="s">
        <v>10</v>
      </c>
      <c r="D11" s="44">
        <v>50.403726708074537</v>
      </c>
      <c r="G11" s="8"/>
    </row>
    <row r="12" spans="3:7" x14ac:dyDescent="0.2">
      <c r="C12" s="4" t="s">
        <v>8</v>
      </c>
      <c r="D12" s="44">
        <v>12.981366459627331</v>
      </c>
      <c r="G12" s="8"/>
    </row>
    <row r="13" spans="3:7" x14ac:dyDescent="0.2">
      <c r="C13" s="4" t="s">
        <v>7</v>
      </c>
      <c r="D13" s="44">
        <v>8.9440993788819885</v>
      </c>
      <c r="G13" s="8"/>
    </row>
    <row r="14" spans="3:7" x14ac:dyDescent="0.2">
      <c r="C14" s="4" t="s">
        <v>30</v>
      </c>
      <c r="D14" s="44">
        <v>5.3726708074534164</v>
      </c>
      <c r="G14" s="8"/>
    </row>
    <row r="15" spans="3:7" x14ac:dyDescent="0.2">
      <c r="C15" s="4" t="s">
        <v>18</v>
      </c>
      <c r="D15" s="44">
        <v>3.8198757763975153</v>
      </c>
      <c r="G15" s="8"/>
    </row>
    <row r="16" spans="3:7" x14ac:dyDescent="0.2">
      <c r="C16" s="4" t="s">
        <v>19</v>
      </c>
      <c r="D16" s="44">
        <v>3.4472049689440993</v>
      </c>
      <c r="G16" s="8"/>
    </row>
    <row r="17" spans="3:7" x14ac:dyDescent="0.2">
      <c r="C17" s="4" t="s">
        <v>2</v>
      </c>
      <c r="D17" s="44">
        <v>2.9503105590062111</v>
      </c>
      <c r="G17" s="8"/>
    </row>
    <row r="18" spans="3:7" x14ac:dyDescent="0.2">
      <c r="C18" s="4" t="s">
        <v>20</v>
      </c>
      <c r="D18" s="44">
        <v>2.4844720496894408</v>
      </c>
      <c r="G18" s="8"/>
    </row>
    <row r="19" spans="3:7" x14ac:dyDescent="0.2">
      <c r="C19" s="4" t="s">
        <v>0</v>
      </c>
      <c r="D19" s="44">
        <v>2.298136645962733</v>
      </c>
      <c r="G19" s="8"/>
    </row>
    <row r="20" spans="3:7" x14ac:dyDescent="0.2">
      <c r="C20" s="4" t="s">
        <v>25</v>
      </c>
      <c r="D20" s="44">
        <v>2.0496894409937889</v>
      </c>
      <c r="G20" s="8"/>
    </row>
    <row r="21" spans="3:7" x14ac:dyDescent="0.2">
      <c r="C21" s="4" t="s">
        <v>6</v>
      </c>
      <c r="D21" s="44">
        <v>1.3354037267080745</v>
      </c>
      <c r="G21" s="8"/>
    </row>
    <row r="22" spans="3:7" x14ac:dyDescent="0.2">
      <c r="C22" s="4" t="s">
        <v>16</v>
      </c>
      <c r="D22" s="44">
        <v>0.77639751552795033</v>
      </c>
      <c r="G22" s="8"/>
    </row>
    <row r="23" spans="3:7" x14ac:dyDescent="0.2">
      <c r="C23" s="4" t="s">
        <v>4</v>
      </c>
      <c r="D23" s="44">
        <v>0.59006211180124224</v>
      </c>
      <c r="G23" s="8"/>
    </row>
    <row r="24" spans="3:7" x14ac:dyDescent="0.2">
      <c r="C24" s="4" t="s">
        <v>5</v>
      </c>
      <c r="D24" s="44">
        <v>0.55900621118012428</v>
      </c>
      <c r="G24" s="8"/>
    </row>
    <row r="25" spans="3:7" x14ac:dyDescent="0.2">
      <c r="C25" s="4" t="s">
        <v>17</v>
      </c>
      <c r="D25" s="44">
        <v>0.37267080745341613</v>
      </c>
      <c r="G25" s="8"/>
    </row>
    <row r="26" spans="3:7" x14ac:dyDescent="0.2">
      <c r="C26" s="4" t="s">
        <v>13</v>
      </c>
      <c r="D26" s="44">
        <v>0.3105590062111801</v>
      </c>
      <c r="G26" s="8"/>
    </row>
    <row r="27" spans="3:7" x14ac:dyDescent="0.2">
      <c r="C27" s="4" t="s">
        <v>21</v>
      </c>
      <c r="D27" s="44">
        <v>0.27950310559006214</v>
      </c>
      <c r="G27" s="8"/>
    </row>
    <row r="28" spans="3:7" x14ac:dyDescent="0.2">
      <c r="C28" s="4" t="s">
        <v>23</v>
      </c>
      <c r="D28" s="44">
        <v>0.2484472049689441</v>
      </c>
      <c r="G28" s="8"/>
    </row>
    <row r="29" spans="3:7" x14ac:dyDescent="0.2">
      <c r="C29" s="4" t="s">
        <v>3</v>
      </c>
      <c r="D29" s="44">
        <v>0.18633540372670807</v>
      </c>
      <c r="G29" s="8"/>
    </row>
    <row r="30" spans="3:7" x14ac:dyDescent="0.2">
      <c r="C30" s="4" t="s">
        <v>24</v>
      </c>
      <c r="D30" s="44">
        <v>0.12422360248447205</v>
      </c>
      <c r="G30" s="8"/>
    </row>
    <row r="31" spans="3:7" x14ac:dyDescent="0.2">
      <c r="C31" s="4" t="s">
        <v>15</v>
      </c>
      <c r="D31" s="44">
        <v>9.3167701863354033E-2</v>
      </c>
      <c r="G31" s="8"/>
    </row>
    <row r="32" spans="3:7" x14ac:dyDescent="0.2">
      <c r="C32" s="4" t="s">
        <v>1</v>
      </c>
      <c r="D32" s="44">
        <v>0</v>
      </c>
      <c r="G32" s="8"/>
    </row>
    <row r="33" spans="1:7" x14ac:dyDescent="0.2">
      <c r="C33" s="4" t="s">
        <v>9</v>
      </c>
      <c r="D33" s="44">
        <v>0</v>
      </c>
      <c r="G33" s="8"/>
    </row>
    <row r="34" spans="1:7" x14ac:dyDescent="0.2">
      <c r="C34" s="4" t="s">
        <v>11</v>
      </c>
      <c r="D34" s="44">
        <v>0</v>
      </c>
      <c r="G34" s="8"/>
    </row>
    <row r="35" spans="1:7" x14ac:dyDescent="0.2">
      <c r="C35" s="4" t="s">
        <v>12</v>
      </c>
      <c r="D35" s="44">
        <v>0</v>
      </c>
      <c r="G35" s="8"/>
    </row>
    <row r="36" spans="1:7" x14ac:dyDescent="0.2">
      <c r="C36" s="4" t="s">
        <v>14</v>
      </c>
      <c r="D36" s="44">
        <v>0</v>
      </c>
      <c r="G36" s="8"/>
    </row>
    <row r="37" spans="1:7" x14ac:dyDescent="0.2">
      <c r="C37" s="4" t="s">
        <v>22</v>
      </c>
      <c r="D37" s="44">
        <v>0</v>
      </c>
      <c r="G37" s="8"/>
    </row>
    <row r="39" spans="1:7" x14ac:dyDescent="0.2">
      <c r="C39" s="20" t="s">
        <v>218</v>
      </c>
    </row>
    <row r="40" spans="1:7" x14ac:dyDescent="0.2">
      <c r="C40" s="4" t="s">
        <v>145</v>
      </c>
    </row>
    <row r="42" spans="1:7" x14ac:dyDescent="0.2">
      <c r="A42" s="5" t="s">
        <v>112</v>
      </c>
    </row>
    <row r="43" spans="1:7" x14ac:dyDescent="0.2">
      <c r="A43" s="4" t="s">
        <v>68</v>
      </c>
      <c r="B43" s="4" t="s">
        <v>148</v>
      </c>
    </row>
    <row r="44" spans="1:7" x14ac:dyDescent="0.2">
      <c r="A44" s="4" t="s">
        <v>67</v>
      </c>
      <c r="B44" s="4" t="s">
        <v>149</v>
      </c>
      <c r="C44" s="30"/>
    </row>
    <row r="45" spans="1:7" x14ac:dyDescent="0.2">
      <c r="A45" s="125"/>
    </row>
    <row r="46" spans="1:7" ht="46.5" customHeight="1" x14ac:dyDescent="0.35">
      <c r="C46" s="146" t="str">
        <f>+C6</f>
        <v>Figure 14: EU Member States' shares in the total number of positive decisions issued to Ukrainian asylum applicants, 2013–2021</v>
      </c>
      <c r="D46" s="146"/>
      <c r="E46" s="146"/>
    </row>
    <row r="47" spans="1:7" ht="20.25" x14ac:dyDescent="0.3">
      <c r="C47" s="82" t="str">
        <f>+C7</f>
        <v>(%)</v>
      </c>
    </row>
  </sheetData>
  <sortState xmlns:xlrd2="http://schemas.microsoft.com/office/spreadsheetml/2017/richdata2" ref="C11:D37">
    <sortCondition descending="1" ref="D11:D37"/>
  </sortState>
  <mergeCells count="1">
    <mergeCell ref="C46:E4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Stock permits&gt;</vt:lpstr>
      <vt:lpstr>Figure 1</vt:lpstr>
      <vt:lpstr>Table 1</vt:lpstr>
      <vt:lpstr>Figure 2</vt:lpstr>
      <vt:lpstr>Figure 3</vt:lpstr>
      <vt:lpstr>Acquisition&gt;</vt:lpstr>
      <vt:lpstr>Figure 4</vt:lpstr>
      <vt:lpstr>Permit reasons&gt;</vt:lpstr>
      <vt:lpstr>Figure 5a</vt:lpstr>
      <vt:lpstr>Figure 5b</vt:lpstr>
      <vt:lpstr>Figure 6</vt:lpstr>
      <vt:lpstr>First permits&gt;</vt:lpstr>
      <vt:lpstr>Figure 7</vt:lpstr>
      <vt:lpstr>Table 2</vt:lpstr>
      <vt:lpstr>Population&gt;</vt:lpstr>
      <vt:lpstr>Figure 8</vt:lpstr>
      <vt:lpstr>Figure 9</vt:lpstr>
      <vt:lpstr>Figure 10</vt:lpstr>
      <vt:lpstr>Asylum&gt;</vt:lpstr>
      <vt:lpstr>Figure 11</vt:lpstr>
      <vt:lpstr>Figure 12</vt:lpstr>
      <vt:lpstr>Table 3</vt:lpstr>
      <vt:lpstr>Decisions&gt;</vt:lpstr>
      <vt:lpstr>Figure 13</vt:lpstr>
      <vt:lpstr>Table 4</vt:lpstr>
      <vt:lpstr>Figure 14</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KRASZEWSKA Katarzyna (ESTAT-EXT)</dc:creator>
  <cp:lastModifiedBy>INFORMA</cp:lastModifiedBy>
  <dcterms:created xsi:type="dcterms:W3CDTF">2022-03-24T17:09:30Z</dcterms:created>
  <dcterms:modified xsi:type="dcterms:W3CDTF">2022-11-22T09:15:05Z</dcterms:modified>
</cp:coreProperties>
</file>