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Environment\10-Project_Teams\WASTE\01_Production_system\Publication\SE 2024\"/>
    </mc:Choice>
  </mc:AlternateContent>
  <xr:revisionPtr revIDLastSave="0" documentId="8_{7C7A80C2-991D-4029-A21C-0463BE0B3541}" xr6:coauthVersionLast="47" xr6:coauthVersionMax="47" xr10:uidLastSave="{00000000-0000-0000-0000-000000000000}"/>
  <bookViews>
    <workbookView xWindow="28690" yWindow="-110" windowWidth="29020" windowHeight="15820" activeTab="1" xr2:uid="{00000000-000D-0000-FFFF-FFFF00000000}"/>
  </bookViews>
  <sheets>
    <sheet name="Table 1" sheetId="4" r:id="rId1"/>
    <sheet name="Figure1" sheetId="9" r:id="rId2"/>
    <sheet name="Figure2" sheetId="10" r:id="rId3"/>
  </sheets>
  <definedNames>
    <definedName name="_Ref482004760" localSheetId="1">Figure1!$A$3</definedName>
    <definedName name="_Ref482004760" localSheetId="2">Figure2!#REF!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10" l="1"/>
  <c r="S6" i="10"/>
  <c r="S7" i="10"/>
  <c r="S8" i="10"/>
  <c r="S9" i="10"/>
  <c r="S10" i="10"/>
  <c r="S11" i="10" l="1"/>
  <c r="F13" i="4"/>
  <c r="F10" i="4"/>
  <c r="G10" i="4" s="1"/>
  <c r="U6" i="9" s="1"/>
  <c r="V6" i="9" l="1"/>
  <c r="F9" i="4"/>
  <c r="G9" i="4" s="1"/>
  <c r="U7" i="9" s="1"/>
  <c r="F12" i="4"/>
  <c r="G12" i="4" s="1"/>
  <c r="U3" i="9" s="1"/>
  <c r="F8" i="4"/>
  <c r="G8" i="4" s="1"/>
  <c r="U8" i="9" s="1"/>
  <c r="F11" i="4"/>
  <c r="G11" i="4" s="1"/>
  <c r="U5" i="9" s="1"/>
  <c r="G13" i="4"/>
  <c r="U4" i="9" s="1"/>
  <c r="R5" i="10"/>
  <c r="R6" i="10"/>
  <c r="R7" i="10"/>
  <c r="R8" i="10"/>
  <c r="R9" i="10"/>
  <c r="R10" i="10"/>
  <c r="S13" i="9"/>
  <c r="V8" i="9" l="1"/>
  <c r="V5" i="9"/>
  <c r="U13" i="9"/>
  <c r="V7" i="9"/>
  <c r="U9" i="9"/>
  <c r="V3" i="9"/>
  <c r="V4" i="9"/>
  <c r="R11" i="10"/>
  <c r="P9" i="9"/>
  <c r="Q9" i="9"/>
  <c r="R9" i="9"/>
  <c r="O9" i="9"/>
  <c r="T8" i="10" l="1"/>
  <c r="T9" i="10"/>
  <c r="T6" i="10"/>
  <c r="T7" i="10"/>
  <c r="T5" i="10"/>
  <c r="T10" i="10"/>
  <c r="R13" i="9"/>
  <c r="Q5" i="10" s="1"/>
  <c r="R2" i="9"/>
  <c r="Q7" i="10" l="1"/>
  <c r="Q8" i="10"/>
  <c r="Q6" i="10"/>
  <c r="Q10" i="10"/>
  <c r="Q9" i="10"/>
  <c r="O13" i="9"/>
  <c r="Q13" i="9"/>
  <c r="P8" i="10" s="1"/>
  <c r="P13" i="9"/>
  <c r="O5" i="10" s="1"/>
  <c r="Q11" i="10" l="1"/>
  <c r="N9" i="10"/>
  <c r="N5" i="10"/>
  <c r="N7" i="10"/>
  <c r="N8" i="10"/>
  <c r="N10" i="10"/>
  <c r="N6" i="10"/>
  <c r="P7" i="10"/>
  <c r="P10" i="10"/>
  <c r="P6" i="10"/>
  <c r="P9" i="10"/>
  <c r="P5" i="10"/>
  <c r="O9" i="10"/>
  <c r="O7" i="10"/>
  <c r="O10" i="10"/>
  <c r="O8" i="10"/>
  <c r="O6" i="10"/>
  <c r="F14" i="4"/>
  <c r="G14" i="4" s="1"/>
  <c r="O11" i="10" l="1"/>
  <c r="P11" i="10"/>
  <c r="N11" i="10"/>
  <c r="H9" i="4" l="1"/>
  <c r="H13" i="4" l="1"/>
  <c r="H12" i="4"/>
  <c r="H11" i="4"/>
  <c r="H10" i="4"/>
  <c r="H8" i="4"/>
  <c r="H14" i="4" l="1"/>
</calcChain>
</file>

<file path=xl/sharedStrings.xml><?xml version="1.0" encoding="utf-8"?>
<sst xmlns="http://schemas.openxmlformats.org/spreadsheetml/2006/main" count="60" uniqueCount="41">
  <si>
    <t>Treatment category</t>
  </si>
  <si>
    <t>Treatment in 
the EU 
(WStatR)</t>
  </si>
  <si>
    <t>Treatment of domestically generated 
waste</t>
  </si>
  <si>
    <t>Treatment 
rate for domestically generated 
waste</t>
  </si>
  <si>
    <t>(=C3-C4)</t>
  </si>
  <si>
    <t>(=C2+C5)</t>
  </si>
  <si>
    <t>(based on C6)</t>
  </si>
  <si>
    <t>Recycling (RCV_O)</t>
  </si>
  <si>
    <t>Backfilling (RCV_B)</t>
  </si>
  <si>
    <t>Energy recovery (RCV_E)</t>
  </si>
  <si>
    <t>Incineration (INC)</t>
  </si>
  <si>
    <t>Other disposal (DSP_O)</t>
  </si>
  <si>
    <t>Total treatment</t>
  </si>
  <si>
    <t>Extra-EU
 export for treatment 
(COMEXT)</t>
  </si>
  <si>
    <t>Extra-EU 
import for treatment 
(COMEXT)</t>
  </si>
  <si>
    <t>Landfilling (DSP_D)</t>
  </si>
  <si>
    <t>(¹) Positive values = net exports; negative values = net imports</t>
  </si>
  <si>
    <t>(1 000 tonnes; %)</t>
  </si>
  <si>
    <t>Source: Eurostat (online data code: env_wasoper)</t>
  </si>
  <si>
    <t>TIME</t>
  </si>
  <si>
    <t>TRT</t>
  </si>
  <si>
    <t>Incineration total (INC+RCV_E)</t>
  </si>
  <si>
    <t>Recycling (RCV_R)</t>
  </si>
  <si>
    <t>Incineration (DSP_I)</t>
  </si>
  <si>
    <t>(million tonnes)</t>
  </si>
  <si>
    <t xml:space="preserve">(%) </t>
  </si>
  <si>
    <t xml:space="preserve">Figure 2: Treatment rates for domestically generated waste excl. major mineral wastes in the EU, 2010 to 2018 </t>
  </si>
  <si>
    <t>Landfillling (DSP_L)</t>
  </si>
  <si>
    <t>Landfilling (DSP_L)</t>
  </si>
  <si>
    <t>RCV_R</t>
  </si>
  <si>
    <t>RCV_E</t>
  </si>
  <si>
    <t>DSP_I</t>
  </si>
  <si>
    <t>DSP_L</t>
  </si>
  <si>
    <t>RCV_B</t>
  </si>
  <si>
    <t>DSP_OTH</t>
  </si>
  <si>
    <t>Other disposal (DSP_OTH)</t>
  </si>
  <si>
    <t>Figure 1: Treatment of domestically generated waste excl. major mineral wastes in the EU, 2010 to 2020</t>
  </si>
  <si>
    <r>
      <t>Extra-EU net trade for treatment (¹) 
(COMEXT)</t>
    </r>
    <r>
      <rPr>
        <b/>
        <sz val="10"/>
        <color rgb="FF0070C0"/>
        <rFont val="Arial"/>
        <family val="2"/>
      </rPr>
      <t xml:space="preserve"> </t>
    </r>
  </si>
  <si>
    <r>
      <t>Source:</t>
    </r>
    <r>
      <rPr>
        <sz val="10"/>
        <rFont val="Arial"/>
        <family val="2"/>
      </rPr>
      <t xml:space="preserve"> Eurostat (online data code: env_wasflow; env_wasoper)</t>
    </r>
  </si>
  <si>
    <r>
      <t>Source:</t>
    </r>
    <r>
      <rPr>
        <sz val="10"/>
        <color theme="1"/>
        <rFont val="Arial"/>
        <family val="2"/>
      </rPr>
      <t xml:space="preserve"> Eurostat (online data code: env_wasoper)</t>
    </r>
  </si>
  <si>
    <t>Table 1: Treatment of domestically generated waste excl. major mineral wastes and imports/exports of waste for EU,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</si>
</sst>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i"/>
    <numFmt numFmtId="165" formatCode="#,##0_i"/>
    <numFmt numFmtId="166" formatCode="0.0%"/>
    <numFmt numFmtId="167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0"/>
      <name val="Arial"/>
      <family val="2"/>
    </font>
    <font>
      <sz val="10"/>
      <color rgb="FF0070C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ill="0" applyBorder="0" applyProtection="0">
      <alignment horizontal="right"/>
    </xf>
    <xf numFmtId="167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7" fillId="4" borderId="0" xfId="0" applyFont="1" applyFill="1"/>
    <xf numFmtId="0" fontId="5" fillId="0" borderId="7" xfId="0" applyFont="1" applyFill="1" applyBorder="1" applyAlignment="1">
      <alignment horizontal="left" vertical="center" indent="1"/>
    </xf>
    <xf numFmtId="165" fontId="4" fillId="0" borderId="7" xfId="2" applyNumberFormat="1" applyFont="1" applyFill="1" applyBorder="1" applyAlignment="1">
      <alignment horizontal="right" vertical="center" indent="1"/>
    </xf>
    <xf numFmtId="166" fontId="5" fillId="0" borderId="7" xfId="1" applyNumberFormat="1" applyFont="1" applyFill="1" applyBorder="1" applyAlignment="1">
      <alignment horizontal="right" vertical="center" indent="1"/>
    </xf>
    <xf numFmtId="0" fontId="5" fillId="0" borderId="5" xfId="0" applyFont="1" applyFill="1" applyBorder="1" applyAlignment="1">
      <alignment horizontal="left" vertical="center" indent="1"/>
    </xf>
    <xf numFmtId="166" fontId="5" fillId="0" borderId="5" xfId="1" applyNumberFormat="1" applyFont="1" applyFill="1" applyBorder="1" applyAlignment="1">
      <alignment horizontal="right" vertical="center" indent="1"/>
    </xf>
    <xf numFmtId="166" fontId="4" fillId="0" borderId="0" xfId="0" applyNumberFormat="1" applyFont="1"/>
    <xf numFmtId="165" fontId="4" fillId="0" borderId="0" xfId="0" applyNumberFormat="1" applyFont="1"/>
    <xf numFmtId="0" fontId="5" fillId="0" borderId="6" xfId="0" applyFont="1" applyFill="1" applyBorder="1" applyAlignment="1">
      <alignment horizontal="left" vertical="center" indent="1"/>
    </xf>
    <xf numFmtId="165" fontId="5" fillId="0" borderId="6" xfId="2" applyNumberFormat="1" applyFont="1" applyFill="1" applyBorder="1" applyAlignment="1">
      <alignment horizontal="right" vertical="center" indent="1"/>
    </xf>
    <xf numFmtId="166" fontId="5" fillId="0" borderId="6" xfId="1" applyNumberFormat="1" applyFont="1" applyFill="1" applyBorder="1" applyAlignment="1">
      <alignment horizontal="right" vertical="center" indent="1"/>
    </xf>
    <xf numFmtId="3" fontId="8" fillId="0" borderId="0" xfId="0" applyNumberFormat="1" applyFont="1"/>
    <xf numFmtId="0" fontId="9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2" fontId="8" fillId="0" borderId="0" xfId="1" applyNumberFormat="1" applyFont="1"/>
    <xf numFmtId="165" fontId="8" fillId="0" borderId="0" xfId="0" applyNumberFormat="1" applyFont="1"/>
    <xf numFmtId="0" fontId="5" fillId="3" borderId="8" xfId="0" applyFont="1" applyFill="1" applyBorder="1"/>
    <xf numFmtId="0" fontId="5" fillId="0" borderId="0" xfId="0" applyFont="1" applyAlignment="1">
      <alignment horizontal="left" vertical="center"/>
    </xf>
    <xf numFmtId="0" fontId="7" fillId="0" borderId="0" xfId="0" applyFont="1"/>
    <xf numFmtId="3" fontId="4" fillId="0" borderId="0" xfId="0" applyNumberFormat="1" applyFont="1"/>
    <xf numFmtId="0" fontId="5" fillId="0" borderId="0" xfId="0" applyFont="1" applyFill="1" applyBorder="1"/>
    <xf numFmtId="0" fontId="4" fillId="0" borderId="0" xfId="0" applyFont="1" applyBorder="1"/>
    <xf numFmtId="0" fontId="4" fillId="0" borderId="0" xfId="0" applyFont="1" applyAlignment="1">
      <alignment horizontal="justify" vertical="center"/>
    </xf>
    <xf numFmtId="9" fontId="4" fillId="0" borderId="0" xfId="1" applyFont="1"/>
    <xf numFmtId="166" fontId="4" fillId="0" borderId="0" xfId="1" applyNumberFormat="1" applyFont="1"/>
    <xf numFmtId="0" fontId="5" fillId="0" borderId="0" xfId="0" applyFont="1" applyAlignment="1">
      <alignment horizontal="left"/>
    </xf>
    <xf numFmtId="9" fontId="4" fillId="0" borderId="0" xfId="0" applyNumberFormat="1" applyFont="1"/>
    <xf numFmtId="0" fontId="5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0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</cellXfs>
  <cellStyles count="5">
    <cellStyle name="Komma 2" xfId="3" xr:uid="{00000000-0005-0000-0000-000000000000}"/>
    <cellStyle name="Normal" xfId="0" builtinId="0"/>
    <cellStyle name="Normal 3" xfId="4" xr:uid="{00000000-0005-0000-0000-000002000000}"/>
    <cellStyle name="NumberCellStyle" xfId="2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7AD9D9"/>
      <color rgb="FFDE93C0"/>
      <color rgb="FF71A8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Treatment of domestically generated waste excl. major mineral wastes in the EU, 2010 to 2022</a:t>
            </a:r>
          </a:p>
        </c:rich>
      </c:tx>
      <c:layout>
        <c:manualLayout>
          <c:xMode val="edge"/>
          <c:yMode val="edge"/>
          <c:x val="5.3333333333333332E-3"/>
          <c:y val="8.531093484662841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095228498957459"/>
          <c:w val="0.97066666666666668"/>
          <c:h val="0.655403775982889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Figure1!$N$3</c:f>
              <c:strCache>
                <c:ptCount val="1"/>
                <c:pt idx="0">
                  <c:v>Landfilling (DSP_L)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Figure1!$O$2:$U$2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Figure1!$O$3:$U$3</c:f>
              <c:numCache>
                <c:formatCode>#,##0</c:formatCode>
                <c:ptCount val="7"/>
                <c:pt idx="0">
                  <c:v>173.11</c:v>
                </c:pt>
                <c:pt idx="1">
                  <c:v>176.52</c:v>
                </c:pt>
                <c:pt idx="2">
                  <c:v>172.22</c:v>
                </c:pt>
                <c:pt idx="3">
                  <c:v>151.41</c:v>
                </c:pt>
                <c:pt idx="4">
                  <c:v>158.13999999999999</c:v>
                </c:pt>
                <c:pt idx="5">
                  <c:v>121.83</c:v>
                </c:pt>
                <c:pt idx="6">
                  <c:v>136.25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F-4AE2-A26D-1398DA21FABC}"/>
            </c:ext>
          </c:extLst>
        </c:ser>
        <c:ser>
          <c:idx val="1"/>
          <c:order val="1"/>
          <c:tx>
            <c:strRef>
              <c:f>Figure1!$N$4</c:f>
              <c:strCache>
                <c:ptCount val="1"/>
                <c:pt idx="0">
                  <c:v>Other disposal (DSP_OTH)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Figure1!$O$2:$U$2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Figure1!$O$4:$U$4</c:f>
              <c:numCache>
                <c:formatCode>#,##0</c:formatCode>
                <c:ptCount val="7"/>
                <c:pt idx="0">
                  <c:v>3.78</c:v>
                </c:pt>
                <c:pt idx="1">
                  <c:v>3.79</c:v>
                </c:pt>
                <c:pt idx="2">
                  <c:v>3.19</c:v>
                </c:pt>
                <c:pt idx="3">
                  <c:v>3.36</c:v>
                </c:pt>
                <c:pt idx="4">
                  <c:v>3.22</c:v>
                </c:pt>
                <c:pt idx="5">
                  <c:v>1.1299999999999999</c:v>
                </c:pt>
                <c:pt idx="6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F-4AE2-A26D-1398DA21FABC}"/>
            </c:ext>
          </c:extLst>
        </c:ser>
        <c:ser>
          <c:idx val="2"/>
          <c:order val="2"/>
          <c:tx>
            <c:strRef>
              <c:f>Figure1!$N$5</c:f>
              <c:strCache>
                <c:ptCount val="1"/>
                <c:pt idx="0">
                  <c:v>Incineration (DSP_I)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Figure1!$O$2:$U$2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Figure1!$O$5:$U$5</c:f>
              <c:numCache>
                <c:formatCode>#,##0</c:formatCode>
                <c:ptCount val="7"/>
                <c:pt idx="0">
                  <c:v>35.11</c:v>
                </c:pt>
                <c:pt idx="1">
                  <c:v>29.52</c:v>
                </c:pt>
                <c:pt idx="2">
                  <c:v>25.08</c:v>
                </c:pt>
                <c:pt idx="3">
                  <c:v>15.96</c:v>
                </c:pt>
                <c:pt idx="4">
                  <c:v>13.92</c:v>
                </c:pt>
                <c:pt idx="5">
                  <c:v>9.32</c:v>
                </c:pt>
                <c:pt idx="6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EF-4AE2-A26D-1398DA21FABC}"/>
            </c:ext>
          </c:extLst>
        </c:ser>
        <c:ser>
          <c:idx val="4"/>
          <c:order val="3"/>
          <c:tx>
            <c:strRef>
              <c:f>Figure1!$N$6</c:f>
              <c:strCache>
                <c:ptCount val="1"/>
                <c:pt idx="0">
                  <c:v>Energy recovery (RCV_E)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Figure1!$O$2:$U$2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Figure1!$O$6:$U$6</c:f>
              <c:numCache>
                <c:formatCode>#,##0</c:formatCode>
                <c:ptCount val="7"/>
                <c:pt idx="0">
                  <c:v>81.040000000000006</c:v>
                </c:pt>
                <c:pt idx="1">
                  <c:v>94.61</c:v>
                </c:pt>
                <c:pt idx="2">
                  <c:v>103.59</c:v>
                </c:pt>
                <c:pt idx="3">
                  <c:v>118.08</c:v>
                </c:pt>
                <c:pt idx="4">
                  <c:v>125.11</c:v>
                </c:pt>
                <c:pt idx="5">
                  <c:v>123.89</c:v>
                </c:pt>
                <c:pt idx="6">
                  <c:v>122.54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EF-4AE2-A26D-1398DA21FABC}"/>
            </c:ext>
          </c:extLst>
        </c:ser>
        <c:ser>
          <c:idx val="3"/>
          <c:order val="4"/>
          <c:tx>
            <c:strRef>
              <c:f>Figure1!$N$7</c:f>
              <c:strCache>
                <c:ptCount val="1"/>
                <c:pt idx="0">
                  <c:v>Backfilling (RCV_B)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Figure1!$O$2:$U$2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Figure1!$O$7:$U$7</c:f>
              <c:numCache>
                <c:formatCode>#,##0</c:formatCode>
                <c:ptCount val="7"/>
                <c:pt idx="0">
                  <c:v>15.92</c:v>
                </c:pt>
                <c:pt idx="1">
                  <c:v>16.43</c:v>
                </c:pt>
                <c:pt idx="2">
                  <c:v>12.43</c:v>
                </c:pt>
                <c:pt idx="3">
                  <c:v>12.28</c:v>
                </c:pt>
                <c:pt idx="4">
                  <c:v>11.28</c:v>
                </c:pt>
                <c:pt idx="5">
                  <c:v>16.7</c:v>
                </c:pt>
                <c:pt idx="6">
                  <c:v>17.260000000000002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EF-4AE2-A26D-1398DA21FABC}"/>
            </c:ext>
          </c:extLst>
        </c:ser>
        <c:ser>
          <c:idx val="5"/>
          <c:order val="5"/>
          <c:tx>
            <c:strRef>
              <c:f>Figure1!$N$8</c:f>
              <c:strCache>
                <c:ptCount val="1"/>
                <c:pt idx="0">
                  <c:v>Recycling (RCV_R)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Figure1!$O$2:$U$2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Figure1!$O$8:$U$8</c:f>
              <c:numCache>
                <c:formatCode>#,##0</c:formatCode>
                <c:ptCount val="7"/>
                <c:pt idx="0">
                  <c:v>342.72</c:v>
                </c:pt>
                <c:pt idx="1">
                  <c:v>358.46</c:v>
                </c:pt>
                <c:pt idx="2">
                  <c:v>374.84</c:v>
                </c:pt>
                <c:pt idx="3">
                  <c:v>370.97</c:v>
                </c:pt>
                <c:pt idx="4">
                  <c:v>386.53</c:v>
                </c:pt>
                <c:pt idx="5">
                  <c:v>371.93</c:v>
                </c:pt>
                <c:pt idx="6">
                  <c:v>366.38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EF-4AE2-A26D-1398DA21F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7961984"/>
        <c:axId val="87963520"/>
      </c:barChart>
      <c:catAx>
        <c:axId val="8796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87963520"/>
        <c:crosses val="autoZero"/>
        <c:auto val="1"/>
        <c:lblAlgn val="ctr"/>
        <c:lblOffset val="100"/>
        <c:tickMarkSkip val="1"/>
        <c:noMultiLvlLbl val="0"/>
      </c:catAx>
      <c:valAx>
        <c:axId val="87963520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87961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180041994750656"/>
          <c:y val="0.8098165680552869"/>
          <c:w val="0.65639905511811025"/>
          <c:h val="7.9023115904645211E-2"/>
        </c:manualLayout>
      </c:layout>
      <c:overlay val="0"/>
      <c:spPr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Treatment rates for domestically generated waste excl. major mineral wastes in the EU, 2010 to 2022</a:t>
            </a:r>
          </a:p>
          <a:p>
            <a:pPr algn="l">
              <a:defRPr sz="1800" b="1"/>
            </a:pPr>
            <a:r>
              <a:rPr lang="en-US" sz="1600" b="0"/>
              <a:t>(%) </a:t>
            </a:r>
          </a:p>
        </c:rich>
      </c:tx>
      <c:layout>
        <c:manualLayout>
          <c:xMode val="edge"/>
          <c:yMode val="edge"/>
          <c:x val="5.3333333333333332E-3"/>
          <c:y val="8.65652739654597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269772156109225"/>
          <c:w val="0.97066666666666668"/>
          <c:h val="0.610517101412922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Figure2!$M$5</c:f>
              <c:strCache>
                <c:ptCount val="1"/>
                <c:pt idx="0">
                  <c:v>Landfilling (DSP_D)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Figure2!$N$4:$T$4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Figure2!$N$5:$T$5</c:f>
              <c:numCache>
                <c:formatCode>0%</c:formatCode>
                <c:ptCount val="7"/>
                <c:pt idx="0">
                  <c:v>0.26563650871593419</c:v>
                </c:pt>
                <c:pt idx="1">
                  <c:v>0.25984425831333818</c:v>
                </c:pt>
                <c:pt idx="2">
                  <c:v>0.24910681998987488</c:v>
                </c:pt>
                <c:pt idx="3">
                  <c:v>0.22529238460851711</c:v>
                </c:pt>
                <c:pt idx="4">
                  <c:v>0.22649994987037908</c:v>
                </c:pt>
                <c:pt idx="5">
                  <c:v>0.18894230769230771</c:v>
                </c:pt>
                <c:pt idx="6">
                  <c:v>0.20924518160178146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B-4802-AB51-7ACE89835F4F}"/>
            </c:ext>
          </c:extLst>
        </c:ser>
        <c:ser>
          <c:idx val="1"/>
          <c:order val="1"/>
          <c:tx>
            <c:strRef>
              <c:f>Figure2!$M$6</c:f>
              <c:strCache>
                <c:ptCount val="1"/>
                <c:pt idx="0">
                  <c:v>Other disposal (DSP_O)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Figure2!$N$4:$T$4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Figure2!$N$6:$T$6</c:f>
              <c:numCache>
                <c:formatCode>0%</c:formatCode>
                <c:ptCount val="7"/>
                <c:pt idx="0">
                  <c:v>5.8003928308372199E-3</c:v>
                </c:pt>
                <c:pt idx="1">
                  <c:v>5.5790263936525697E-3</c:v>
                </c:pt>
                <c:pt idx="2">
                  <c:v>4.6141607000795542E-3</c:v>
                </c:pt>
                <c:pt idx="3">
                  <c:v>4.9995536112847072E-3</c:v>
                </c:pt>
                <c:pt idx="4">
                  <c:v>4.6119251206691589E-3</c:v>
                </c:pt>
                <c:pt idx="5">
                  <c:v>1.7524813895781637E-3</c:v>
                </c:pt>
                <c:pt idx="6">
                  <c:v>1.2593104507409966E-3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B-4802-AB51-7ACE89835F4F}"/>
            </c:ext>
          </c:extLst>
        </c:ser>
        <c:ser>
          <c:idx val="2"/>
          <c:order val="2"/>
          <c:tx>
            <c:strRef>
              <c:f>Figure2!$M$7</c:f>
              <c:strCache>
                <c:ptCount val="1"/>
                <c:pt idx="0">
                  <c:v>Incineration (INC)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Figure2!$N$4:$T$4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Figure2!$N$7:$T$7</c:f>
              <c:numCache>
                <c:formatCode>0%</c:formatCode>
                <c:ptCount val="7"/>
                <c:pt idx="0">
                  <c:v>5.3876135526638835E-2</c:v>
                </c:pt>
                <c:pt idx="1">
                  <c:v>4.3454580248185715E-2</c:v>
                </c:pt>
                <c:pt idx="2">
                  <c:v>3.6276849642004769E-2</c:v>
                </c:pt>
                <c:pt idx="3">
                  <c:v>2.3747879653602359E-2</c:v>
                </c:pt>
                <c:pt idx="4">
                  <c:v>1.9937266360159842E-2</c:v>
                </c:pt>
                <c:pt idx="5">
                  <c:v>1.4454094292803971E-2</c:v>
                </c:pt>
                <c:pt idx="6">
                  <c:v>1.2132381171773019E-2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B-4802-AB51-7ACE89835F4F}"/>
            </c:ext>
          </c:extLst>
        </c:ser>
        <c:ser>
          <c:idx val="3"/>
          <c:order val="3"/>
          <c:tx>
            <c:strRef>
              <c:f>Figure2!$M$8</c:f>
              <c:strCache>
                <c:ptCount val="1"/>
                <c:pt idx="0">
                  <c:v>Energy recovery (RCV_E)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Figure2!$N$4:$T$4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Figure2!$N$8:$T$8</c:f>
              <c:numCache>
                <c:formatCode>0%</c:formatCode>
                <c:ptCount val="7"/>
                <c:pt idx="0">
                  <c:v>0.12435551190768475</c:v>
                </c:pt>
                <c:pt idx="1">
                  <c:v>0.13926957443363316</c:v>
                </c:pt>
                <c:pt idx="2">
                  <c:v>0.14983727489694076</c:v>
                </c:pt>
                <c:pt idx="3">
                  <c:v>0.17569859833943399</c:v>
                </c:pt>
                <c:pt idx="4">
                  <c:v>0.17919191051146535</c:v>
                </c:pt>
                <c:pt idx="5">
                  <c:v>0.19213709677419355</c:v>
                </c:pt>
                <c:pt idx="6">
                  <c:v>0.18819012516317288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9B-4802-AB51-7ACE89835F4F}"/>
            </c:ext>
          </c:extLst>
        </c:ser>
        <c:ser>
          <c:idx val="4"/>
          <c:order val="4"/>
          <c:tx>
            <c:strRef>
              <c:f>Figure2!$M$9</c:f>
              <c:strCache>
                <c:ptCount val="1"/>
                <c:pt idx="0">
                  <c:v>Backfilling (RCV_B)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Figure2!$N$4:$T$4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Figure2!$N$9:$T$9</c:f>
              <c:numCache>
                <c:formatCode>0%</c:formatCode>
                <c:ptCount val="7"/>
                <c:pt idx="0">
                  <c:v>2.4429167689663637E-2</c:v>
                </c:pt>
                <c:pt idx="1">
                  <c:v>2.4185594630003093E-2</c:v>
                </c:pt>
                <c:pt idx="2">
                  <c:v>1.7979315831344472E-2</c:v>
                </c:pt>
                <c:pt idx="3">
                  <c:v>1.8272178079338154E-2</c:v>
                </c:pt>
                <c:pt idx="4">
                  <c:v>1.6156060671164006E-2</c:v>
                </c:pt>
                <c:pt idx="5">
                  <c:v>2.5899503722084369E-2</c:v>
                </c:pt>
                <c:pt idx="6">
                  <c:v>2.6506949243645862E-2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9B-4802-AB51-7ACE89835F4F}"/>
            </c:ext>
          </c:extLst>
        </c:ser>
        <c:ser>
          <c:idx val="5"/>
          <c:order val="5"/>
          <c:tx>
            <c:strRef>
              <c:f>Figure2!$M$10</c:f>
              <c:strCache>
                <c:ptCount val="1"/>
                <c:pt idx="0">
                  <c:v>Recycling (RCV_O)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Figure2!$N$4:$T$4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Figure2!$N$10:$T$10</c:f>
              <c:numCache>
                <c:formatCode>0%</c:formatCode>
                <c:ptCount val="7"/>
                <c:pt idx="0">
                  <c:v>0.52590228332924138</c:v>
                </c:pt>
                <c:pt idx="1">
                  <c:v>0.52766696598118734</c:v>
                </c:pt>
                <c:pt idx="2">
                  <c:v>0.5421855789397555</c:v>
                </c:pt>
                <c:pt idx="3">
                  <c:v>0.55198940570782384</c:v>
                </c:pt>
                <c:pt idx="4">
                  <c:v>0.55361721021498433</c:v>
                </c:pt>
                <c:pt idx="5">
                  <c:v>0.57681451612903234</c:v>
                </c:pt>
                <c:pt idx="6">
                  <c:v>0.56266605236888578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9B-4802-AB51-7ACE89835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11928144"/>
        <c:axId val="911925848"/>
      </c:barChart>
      <c:catAx>
        <c:axId val="91192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925848"/>
        <c:crosses val="autoZero"/>
        <c:auto val="1"/>
        <c:lblAlgn val="ctr"/>
        <c:lblOffset val="100"/>
        <c:tickMarkSkip val="1"/>
        <c:noMultiLvlLbl val="0"/>
      </c:catAx>
      <c:valAx>
        <c:axId val="911925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9281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05049868766404"/>
          <c:y val="0.8070202733145162"/>
          <c:w val="0.62989889763779527"/>
          <c:h val="8.018500430440712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34923</xdr:rowOff>
    </xdr:from>
    <xdr:to>
      <xdr:col>9</xdr:col>
      <xdr:colOff>1917700</xdr:colOff>
      <xdr:row>42</xdr:row>
      <xdr:rowOff>84111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0.95476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498015C-B920-74C9-EDC7-85B955465693}"/>
            </a:ext>
          </a:extLst>
        </cdr:cNvPr>
        <cdr:cNvSpPr txBox="1"/>
      </cdr:nvSpPr>
      <cdr:spPr>
        <a:xfrm xmlns:a="http://schemas.openxmlformats.org/drawingml/2006/main">
          <a:off x="0" y="5685320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env_wasoper)</a:t>
          </a:r>
        </a:p>
      </cdr:txBody>
    </cdr:sp>
  </cdr:absSizeAnchor>
  <cdr:absSizeAnchor xmlns:cdr="http://schemas.openxmlformats.org/drawingml/2006/chartDrawing">
    <cdr:from>
      <cdr:x>0.83936</cdr:x>
      <cdr:y>0.92936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F058C49-DCFE-1552-285F-C816ABE26B0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3406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44450</xdr:rowOff>
    </xdr:from>
    <xdr:to>
      <xdr:col>10</xdr:col>
      <xdr:colOff>330200</xdr:colOff>
      <xdr:row>44</xdr:row>
      <xdr:rowOff>20054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0.9541</cdr:y>
    </cdr:from>
    <cdr:ext cx="7995000" cy="269369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36E99284-840D-A104-C293-E67ED3E59CF3}"/>
            </a:ext>
          </a:extLst>
        </cdr:cNvPr>
        <cdr:cNvSpPr txBox="1"/>
      </cdr:nvSpPr>
      <cdr:spPr>
        <a:xfrm xmlns:a="http://schemas.openxmlformats.org/drawingml/2006/main">
          <a:off x="0" y="559903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env_wasoper)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5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EE4937C6-F222-E8B3-9129-5CA8F48D8C6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77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Larissa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J31"/>
  <sheetViews>
    <sheetView showGridLines="0" zoomScaleNormal="100" workbookViewId="0">
      <selection activeCell="B2" sqref="B2:H17"/>
    </sheetView>
  </sheetViews>
  <sheetFormatPr defaultColWidth="11" defaultRowHeight="12.5" x14ac:dyDescent="0.25"/>
  <cols>
    <col min="1" max="1" width="7.7265625" style="2" customWidth="1"/>
    <col min="2" max="2" width="22.81640625" style="2" customWidth="1"/>
    <col min="3" max="8" width="17.7265625" style="2" customWidth="1"/>
    <col min="9" max="16384" width="11" style="2"/>
  </cols>
  <sheetData>
    <row r="2" spans="1:10" ht="15.5" x14ac:dyDescent="0.35">
      <c r="B2" s="38" t="s">
        <v>40</v>
      </c>
    </row>
    <row r="3" spans="1:10" ht="14" x14ac:dyDescent="0.3">
      <c r="B3" s="39" t="s">
        <v>17</v>
      </c>
    </row>
    <row r="5" spans="1:10" ht="13" x14ac:dyDescent="0.25">
      <c r="B5" s="35">
        <v>1</v>
      </c>
      <c r="C5" s="31">
        <v>2</v>
      </c>
      <c r="D5" s="31">
        <v>3</v>
      </c>
      <c r="E5" s="31">
        <v>4</v>
      </c>
      <c r="F5" s="31">
        <v>5</v>
      </c>
      <c r="G5" s="31">
        <v>6</v>
      </c>
      <c r="H5" s="31">
        <v>7</v>
      </c>
    </row>
    <row r="6" spans="1:10" ht="59.9" customHeight="1" x14ac:dyDescent="0.25">
      <c r="B6" s="33" t="s">
        <v>0</v>
      </c>
      <c r="C6" s="36" t="s">
        <v>1</v>
      </c>
      <c r="D6" s="36" t="s">
        <v>13</v>
      </c>
      <c r="E6" s="36" t="s">
        <v>14</v>
      </c>
      <c r="F6" s="36" t="s">
        <v>37</v>
      </c>
      <c r="G6" s="36" t="s">
        <v>2</v>
      </c>
      <c r="H6" s="36" t="s">
        <v>3</v>
      </c>
    </row>
    <row r="7" spans="1:10" ht="14.25" customHeight="1" x14ac:dyDescent="0.25">
      <c r="B7" s="32"/>
      <c r="C7" s="37"/>
      <c r="D7" s="37"/>
      <c r="E7" s="37"/>
      <c r="F7" s="37" t="s">
        <v>4</v>
      </c>
      <c r="G7" s="37" t="s">
        <v>5</v>
      </c>
      <c r="H7" s="37" t="s">
        <v>6</v>
      </c>
    </row>
    <row r="8" spans="1:10" ht="25.15" customHeight="1" x14ac:dyDescent="0.25">
      <c r="A8" s="3" t="s">
        <v>29</v>
      </c>
      <c r="B8" s="4" t="s">
        <v>22</v>
      </c>
      <c r="C8" s="5">
        <v>353680</v>
      </c>
      <c r="D8" s="5">
        <v>86910</v>
      </c>
      <c r="E8" s="5">
        <v>74210</v>
      </c>
      <c r="F8" s="5">
        <f>D8-E8</f>
        <v>12700</v>
      </c>
      <c r="G8" s="5">
        <f>C8+F8</f>
        <v>366380</v>
      </c>
      <c r="H8" s="6">
        <f>G8/G$14</f>
        <v>0.5626574113889059</v>
      </c>
    </row>
    <row r="9" spans="1:10" ht="25.15" customHeight="1" x14ac:dyDescent="0.25">
      <c r="A9" s="3" t="s">
        <v>33</v>
      </c>
      <c r="B9" s="7" t="s">
        <v>8</v>
      </c>
      <c r="C9" s="5">
        <v>17260</v>
      </c>
      <c r="D9" s="5">
        <v>0</v>
      </c>
      <c r="E9" s="5">
        <v>0</v>
      </c>
      <c r="F9" s="5">
        <f>D9-E9</f>
        <v>0</v>
      </c>
      <c r="G9" s="5">
        <f>C9+F9</f>
        <v>17260</v>
      </c>
      <c r="H9" s="6">
        <f>G9/G$14</f>
        <v>2.6506542170895018E-2</v>
      </c>
    </row>
    <row r="10" spans="1:10" ht="25.15" customHeight="1" x14ac:dyDescent="0.25">
      <c r="A10" s="3" t="s">
        <v>30</v>
      </c>
      <c r="B10" s="7" t="s">
        <v>9</v>
      </c>
      <c r="C10" s="5">
        <v>125660</v>
      </c>
      <c r="D10" s="5">
        <v>5590</v>
      </c>
      <c r="E10" s="5">
        <v>8710</v>
      </c>
      <c r="F10" s="5">
        <f>D10-E10</f>
        <v>-3120</v>
      </c>
      <c r="G10" s="5">
        <f>C10+F10</f>
        <v>122540</v>
      </c>
      <c r="H10" s="8">
        <f t="shared" ref="H10:H13" si="0">G10/G$14</f>
        <v>0.18818723508815038</v>
      </c>
    </row>
    <row r="11" spans="1:10" ht="25.15" customHeight="1" x14ac:dyDescent="0.25">
      <c r="A11" s="3" t="s">
        <v>31</v>
      </c>
      <c r="B11" s="7" t="s">
        <v>23</v>
      </c>
      <c r="C11" s="5">
        <v>8000</v>
      </c>
      <c r="D11" s="5">
        <v>310</v>
      </c>
      <c r="E11" s="5">
        <v>410</v>
      </c>
      <c r="F11" s="5">
        <f>D11-E11</f>
        <v>-100</v>
      </c>
      <c r="G11" s="5">
        <f>C11+F11</f>
        <v>7900</v>
      </c>
      <c r="H11" s="8">
        <f t="shared" si="0"/>
        <v>1.2132194852263653E-2</v>
      </c>
      <c r="I11" s="9"/>
      <c r="J11" s="10"/>
    </row>
    <row r="12" spans="1:10" ht="25.15" customHeight="1" x14ac:dyDescent="0.25">
      <c r="A12" s="3" t="s">
        <v>32</v>
      </c>
      <c r="B12" s="7" t="s">
        <v>27</v>
      </c>
      <c r="C12" s="5">
        <v>136900</v>
      </c>
      <c r="D12" s="5">
        <v>600</v>
      </c>
      <c r="E12" s="5">
        <v>1250</v>
      </c>
      <c r="F12" s="5">
        <f t="shared" ref="F12:F13" si="1">D12-E12</f>
        <v>-650</v>
      </c>
      <c r="G12" s="5">
        <f t="shared" ref="G12:G13" si="2">C12+F12</f>
        <v>136250</v>
      </c>
      <c r="H12" s="8">
        <f t="shared" si="0"/>
        <v>0.20924196817986362</v>
      </c>
    </row>
    <row r="13" spans="1:10" ht="25.15" customHeight="1" x14ac:dyDescent="0.25">
      <c r="A13" s="3" t="s">
        <v>34</v>
      </c>
      <c r="B13" s="7" t="s">
        <v>35</v>
      </c>
      <c r="C13" s="5">
        <v>820</v>
      </c>
      <c r="D13" s="5">
        <v>0</v>
      </c>
      <c r="E13" s="5">
        <v>0</v>
      </c>
      <c r="F13" s="5">
        <f t="shared" si="1"/>
        <v>0</v>
      </c>
      <c r="G13" s="5">
        <f t="shared" si="2"/>
        <v>820</v>
      </c>
      <c r="H13" s="8">
        <f t="shared" si="0"/>
        <v>1.2592911112476197E-3</v>
      </c>
    </row>
    <row r="14" spans="1:10" ht="25.15" customHeight="1" x14ac:dyDescent="0.25">
      <c r="A14" s="3" t="s">
        <v>20</v>
      </c>
      <c r="B14" s="11" t="s">
        <v>12</v>
      </c>
      <c r="C14" s="12">
        <v>642330</v>
      </c>
      <c r="D14" s="12">
        <v>84580</v>
      </c>
      <c r="E14" s="12">
        <v>93410</v>
      </c>
      <c r="F14" s="12">
        <f>SUM(F8:F13)</f>
        <v>8830</v>
      </c>
      <c r="G14" s="12">
        <f>C14+F14</f>
        <v>651160</v>
      </c>
      <c r="H14" s="13">
        <f>SUM(H8:H13)</f>
        <v>0.99998464279132626</v>
      </c>
    </row>
    <row r="16" spans="1:10" ht="15.5" customHeight="1" x14ac:dyDescent="0.25">
      <c r="B16" s="1" t="s">
        <v>16</v>
      </c>
      <c r="C16" s="14"/>
      <c r="D16" s="14"/>
      <c r="E16" s="14"/>
      <c r="F16" s="14"/>
      <c r="G16" s="14"/>
      <c r="H16" s="14"/>
    </row>
    <row r="17" spans="1:8" ht="16" customHeight="1" x14ac:dyDescent="0.3">
      <c r="B17" s="15" t="s">
        <v>38</v>
      </c>
      <c r="C17" s="14"/>
      <c r="D17" s="14"/>
      <c r="E17" s="14"/>
      <c r="F17" s="14"/>
      <c r="G17" s="14"/>
      <c r="H17" s="14"/>
    </row>
    <row r="18" spans="1:8" x14ac:dyDescent="0.25">
      <c r="B18" s="16"/>
      <c r="C18" s="14"/>
      <c r="D18" s="14"/>
      <c r="E18" s="14"/>
      <c r="F18" s="14"/>
      <c r="G18" s="14"/>
      <c r="H18" s="14"/>
    </row>
    <row r="19" spans="1:8" x14ac:dyDescent="0.25">
      <c r="C19" s="14"/>
      <c r="D19" s="14"/>
      <c r="E19" s="14"/>
      <c r="F19" s="14"/>
      <c r="G19" s="14"/>
      <c r="H19" s="14"/>
    </row>
    <row r="20" spans="1:8" x14ac:dyDescent="0.25">
      <c r="B20" s="16"/>
      <c r="C20" s="14"/>
      <c r="D20" s="14"/>
      <c r="E20" s="14"/>
      <c r="F20" s="14"/>
      <c r="G20" s="14"/>
      <c r="H20" s="14"/>
    </row>
    <row r="21" spans="1:8" x14ac:dyDescent="0.25">
      <c r="B21" s="16"/>
      <c r="C21" s="14"/>
      <c r="D21" s="14"/>
      <c r="E21" s="14"/>
      <c r="F21" s="14"/>
      <c r="G21" s="14"/>
      <c r="H21" s="14"/>
    </row>
    <row r="22" spans="1:8" x14ac:dyDescent="0.25">
      <c r="B22" s="16"/>
      <c r="C22" s="14"/>
      <c r="D22" s="14"/>
      <c r="E22" s="14"/>
      <c r="F22" s="14"/>
      <c r="G22" s="14"/>
      <c r="H22" s="14"/>
    </row>
    <row r="23" spans="1:8" x14ac:dyDescent="0.25">
      <c r="A23" s="1" t="s">
        <v>16</v>
      </c>
      <c r="B23" s="16"/>
      <c r="C23" s="14"/>
      <c r="D23" s="14"/>
      <c r="E23" s="14"/>
      <c r="F23" s="14"/>
      <c r="G23" s="14"/>
      <c r="H23" s="14"/>
    </row>
    <row r="24" spans="1:8" ht="13" x14ac:dyDescent="0.3">
      <c r="A24" s="15" t="s">
        <v>38</v>
      </c>
      <c r="B24" s="17"/>
      <c r="C24" s="17"/>
      <c r="D24" s="17"/>
      <c r="E24" s="17"/>
      <c r="F24" s="17"/>
      <c r="G24" s="17"/>
      <c r="H24" s="17"/>
    </row>
    <row r="25" spans="1:8" x14ac:dyDescent="0.25">
      <c r="B25" s="17"/>
      <c r="C25" s="17"/>
      <c r="D25" s="17"/>
      <c r="E25" s="17"/>
      <c r="F25" s="17"/>
      <c r="G25" s="17"/>
      <c r="H25" s="18"/>
    </row>
    <row r="26" spans="1:8" x14ac:dyDescent="0.25">
      <c r="B26" s="17"/>
      <c r="C26" s="19"/>
      <c r="D26" s="17"/>
      <c r="E26" s="17"/>
      <c r="F26" s="17"/>
      <c r="G26" s="17"/>
      <c r="H26" s="18"/>
    </row>
    <row r="27" spans="1:8" x14ac:dyDescent="0.25">
      <c r="B27" s="17"/>
      <c r="C27" s="17"/>
      <c r="D27" s="17"/>
      <c r="E27" s="17"/>
      <c r="F27" s="17"/>
      <c r="G27" s="17"/>
      <c r="H27" s="18"/>
    </row>
    <row r="28" spans="1:8" x14ac:dyDescent="0.25">
      <c r="B28" s="17"/>
      <c r="C28" s="17"/>
      <c r="D28" s="17"/>
      <c r="E28" s="17"/>
      <c r="F28" s="17"/>
      <c r="G28" s="17"/>
      <c r="H28" s="18"/>
    </row>
    <row r="29" spans="1:8" x14ac:dyDescent="0.25">
      <c r="B29" s="17"/>
      <c r="C29" s="17"/>
      <c r="D29" s="17"/>
      <c r="E29" s="17"/>
      <c r="F29" s="17"/>
      <c r="G29" s="17"/>
      <c r="H29" s="18"/>
    </row>
    <row r="30" spans="1:8" x14ac:dyDescent="0.25">
      <c r="B30" s="17"/>
      <c r="C30" s="17"/>
      <c r="D30" s="17"/>
      <c r="E30" s="17"/>
      <c r="F30" s="17"/>
      <c r="G30" s="17"/>
      <c r="H30" s="18"/>
    </row>
    <row r="31" spans="1:8" x14ac:dyDescent="0.25">
      <c r="B31" s="17"/>
      <c r="C31" s="17"/>
      <c r="D31" s="17"/>
      <c r="E31" s="17"/>
      <c r="F31" s="17"/>
      <c r="G31" s="17"/>
      <c r="H31" s="18"/>
    </row>
  </sheetData>
  <pageMargins left="0.7" right="0.7" top="0.78740157499999996" bottom="0.78740157499999996" header="0.3" footer="0.3"/>
  <pageSetup paperSize="9" orientation="portrait" r:id="rId1"/>
  <ignoredErrors>
    <ignoredError sqref="G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V80"/>
  <sheetViews>
    <sheetView showGridLines="0" tabSelected="1" topLeftCell="C1" zoomScaleNormal="100" workbookViewId="0">
      <selection activeCell="V6" sqref="V6"/>
    </sheetView>
  </sheetViews>
  <sheetFormatPr defaultColWidth="11.453125" defaultRowHeight="12.5" x14ac:dyDescent="0.25"/>
  <cols>
    <col min="1" max="1" width="17.26953125" style="2" customWidth="1"/>
    <col min="2" max="9" width="11.453125" style="2"/>
    <col min="10" max="10" width="28.81640625" style="2" customWidth="1"/>
    <col min="11" max="11" width="6.54296875" style="2" customWidth="1"/>
    <col min="12" max="12" width="7.453125" style="2" customWidth="1"/>
    <col min="13" max="13" width="8.7265625" style="2" customWidth="1"/>
    <col min="14" max="14" width="27.26953125" style="2" bestFit="1" customWidth="1"/>
    <col min="15" max="16384" width="11.453125" style="2"/>
  </cols>
  <sheetData>
    <row r="2" spans="1:22" ht="13" x14ac:dyDescent="0.3">
      <c r="N2" s="20" t="s">
        <v>19</v>
      </c>
      <c r="O2" s="2">
        <v>2010</v>
      </c>
      <c r="P2" s="2">
        <v>2012</v>
      </c>
      <c r="Q2" s="2">
        <v>2014</v>
      </c>
      <c r="R2" s="2">
        <f>2016</f>
        <v>2016</v>
      </c>
      <c r="S2" s="2">
        <v>2018</v>
      </c>
      <c r="T2" s="2">
        <v>2020</v>
      </c>
      <c r="U2" s="2">
        <v>2022</v>
      </c>
    </row>
    <row r="3" spans="1:22" ht="13" x14ac:dyDescent="0.3">
      <c r="A3" s="21" t="s">
        <v>36</v>
      </c>
      <c r="M3" s="22" t="s">
        <v>32</v>
      </c>
      <c r="N3" s="20" t="s">
        <v>28</v>
      </c>
      <c r="O3" s="23">
        <v>173.11</v>
      </c>
      <c r="P3" s="23">
        <v>176.52</v>
      </c>
      <c r="Q3" s="23">
        <v>172.22</v>
      </c>
      <c r="R3" s="23">
        <v>151.41</v>
      </c>
      <c r="S3" s="23">
        <v>158.13999999999999</v>
      </c>
      <c r="T3" s="23">
        <v>121.83</v>
      </c>
      <c r="U3" s="23">
        <f>VLOOKUP(M3,'Table 1'!A$8:G$14,7,FALSE)/1000</f>
        <v>136.25</v>
      </c>
      <c r="V3" s="23">
        <f>U3-O3</f>
        <v>-36.860000000000014</v>
      </c>
    </row>
    <row r="4" spans="1:22" ht="13" x14ac:dyDescent="0.3">
      <c r="A4" s="1" t="s">
        <v>24</v>
      </c>
      <c r="M4" s="22" t="s">
        <v>34</v>
      </c>
      <c r="N4" s="20" t="s">
        <v>35</v>
      </c>
      <c r="O4" s="23">
        <v>3.78</v>
      </c>
      <c r="P4" s="23">
        <v>3.79</v>
      </c>
      <c r="Q4" s="23">
        <v>3.19</v>
      </c>
      <c r="R4" s="23">
        <v>3.36</v>
      </c>
      <c r="S4" s="23">
        <v>3.22</v>
      </c>
      <c r="T4" s="23">
        <v>1.1299999999999999</v>
      </c>
      <c r="U4" s="23">
        <f>VLOOKUP(M4,'Table 1'!A$8:G$14,7,FALSE)/1000</f>
        <v>0.82</v>
      </c>
      <c r="V4" s="23">
        <f t="shared" ref="V4:V5" si="0">U4-O4</f>
        <v>-2.96</v>
      </c>
    </row>
    <row r="5" spans="1:22" ht="13" x14ac:dyDescent="0.3">
      <c r="M5" s="22" t="s">
        <v>31</v>
      </c>
      <c r="N5" s="20" t="s">
        <v>23</v>
      </c>
      <c r="O5" s="23">
        <v>35.11</v>
      </c>
      <c r="P5" s="23">
        <v>29.52</v>
      </c>
      <c r="Q5" s="23">
        <v>25.08</v>
      </c>
      <c r="R5" s="23">
        <v>15.96</v>
      </c>
      <c r="S5" s="23">
        <v>13.92</v>
      </c>
      <c r="T5" s="23">
        <v>9.32</v>
      </c>
      <c r="U5" s="23">
        <f>VLOOKUP(M5,'Table 1'!A$8:G$14,7,FALSE)/1000</f>
        <v>7.9</v>
      </c>
      <c r="V5" s="23">
        <f t="shared" si="0"/>
        <v>-27.21</v>
      </c>
    </row>
    <row r="6" spans="1:22" ht="13" x14ac:dyDescent="0.3">
      <c r="G6" s="24"/>
      <c r="M6" s="22" t="s">
        <v>30</v>
      </c>
      <c r="N6" s="20" t="s">
        <v>9</v>
      </c>
      <c r="O6" s="23">
        <v>81.040000000000006</v>
      </c>
      <c r="P6" s="23">
        <v>94.61</v>
      </c>
      <c r="Q6" s="23">
        <v>103.59</v>
      </c>
      <c r="R6" s="23">
        <v>118.08</v>
      </c>
      <c r="S6" s="23">
        <v>125.11</v>
      </c>
      <c r="T6" s="23">
        <v>123.89</v>
      </c>
      <c r="U6" s="23">
        <f>VLOOKUP(M6,'Table 1'!A$8:G$14,7,FALSE)/1000</f>
        <v>122.54</v>
      </c>
      <c r="V6" s="23">
        <f>U6-O6</f>
        <v>41.5</v>
      </c>
    </row>
    <row r="7" spans="1:22" ht="13" x14ac:dyDescent="0.3">
      <c r="G7" s="25"/>
      <c r="H7" s="23"/>
      <c r="I7" s="23"/>
      <c r="M7" s="22" t="s">
        <v>33</v>
      </c>
      <c r="N7" s="20" t="s">
        <v>8</v>
      </c>
      <c r="O7" s="23">
        <v>15.92</v>
      </c>
      <c r="P7" s="23">
        <v>16.43</v>
      </c>
      <c r="Q7" s="23">
        <v>12.43</v>
      </c>
      <c r="R7" s="23">
        <v>12.28</v>
      </c>
      <c r="S7" s="23">
        <v>11.28</v>
      </c>
      <c r="T7" s="23">
        <v>16.7</v>
      </c>
      <c r="U7" s="23">
        <f>VLOOKUP(M7,'Table 1'!A$8:G$14,7,FALSE)/1000</f>
        <v>17.260000000000002</v>
      </c>
      <c r="V7" s="23">
        <f t="shared" ref="V7:V8" si="1">U7-O7</f>
        <v>1.3400000000000016</v>
      </c>
    </row>
    <row r="8" spans="1:22" ht="13" x14ac:dyDescent="0.3">
      <c r="M8" s="22" t="s">
        <v>29</v>
      </c>
      <c r="N8" s="20" t="s">
        <v>22</v>
      </c>
      <c r="O8" s="23">
        <v>342.72</v>
      </c>
      <c r="P8" s="23">
        <v>358.46</v>
      </c>
      <c r="Q8" s="23">
        <v>374.84</v>
      </c>
      <c r="R8" s="23">
        <v>370.97</v>
      </c>
      <c r="S8" s="23">
        <v>386.53</v>
      </c>
      <c r="T8" s="23">
        <v>371.93</v>
      </c>
      <c r="U8" s="23">
        <f>VLOOKUP(M8,'Table 1'!A$8:G$14,7,FALSE)/1000</f>
        <v>366.38</v>
      </c>
      <c r="V8" s="23">
        <f t="shared" si="1"/>
        <v>23.659999999999968</v>
      </c>
    </row>
    <row r="9" spans="1:22" ht="13" x14ac:dyDescent="0.3">
      <c r="I9" s="26"/>
      <c r="N9" s="20" t="s">
        <v>20</v>
      </c>
      <c r="O9" s="23">
        <f>SUM(O3:O8)</f>
        <v>651.68000000000006</v>
      </c>
      <c r="P9" s="23">
        <f t="shared" ref="P9:R9" si="2">SUM(P3:P8)</f>
        <v>679.32999999999993</v>
      </c>
      <c r="Q9" s="23">
        <f t="shared" si="2"/>
        <v>691.35</v>
      </c>
      <c r="R9" s="23">
        <f t="shared" si="2"/>
        <v>672.06</v>
      </c>
      <c r="S9" s="23">
        <v>698.19</v>
      </c>
      <c r="T9" s="23">
        <v>644.79999999999995</v>
      </c>
      <c r="U9" s="23">
        <f>SUM(U3:U8)</f>
        <v>651.15</v>
      </c>
    </row>
    <row r="10" spans="1:22" x14ac:dyDescent="0.25">
      <c r="U10" s="23"/>
    </row>
    <row r="11" spans="1:22" x14ac:dyDescent="0.25">
      <c r="R11" s="23"/>
    </row>
    <row r="13" spans="1:22" ht="13" x14ac:dyDescent="0.3">
      <c r="N13" s="20" t="s">
        <v>21</v>
      </c>
      <c r="O13" s="23">
        <f t="shared" ref="O13:U13" si="3">SUM(O5:O6)</f>
        <v>116.15</v>
      </c>
      <c r="P13" s="23">
        <f t="shared" si="3"/>
        <v>124.13</v>
      </c>
      <c r="Q13" s="23">
        <f t="shared" si="3"/>
        <v>128.67000000000002</v>
      </c>
      <c r="R13" s="23">
        <f t="shared" si="3"/>
        <v>134.04</v>
      </c>
      <c r="S13" s="23">
        <f t="shared" si="3"/>
        <v>139.03</v>
      </c>
      <c r="T13" s="23">
        <v>133.17640175400001</v>
      </c>
      <c r="U13" s="23">
        <f t="shared" si="3"/>
        <v>130.44</v>
      </c>
    </row>
    <row r="14" spans="1:22" x14ac:dyDescent="0.25">
      <c r="O14" s="27"/>
    </row>
    <row r="17" spans="15:21" x14ac:dyDescent="0.25">
      <c r="O17" s="23"/>
    </row>
    <row r="23" spans="15:21" x14ac:dyDescent="0.25">
      <c r="O23" s="27"/>
      <c r="P23" s="27"/>
      <c r="Q23" s="27"/>
      <c r="R23" s="27"/>
      <c r="S23" s="27"/>
      <c r="T23" s="27"/>
      <c r="U23" s="28"/>
    </row>
    <row r="24" spans="15:21" x14ac:dyDescent="0.25">
      <c r="O24" s="27"/>
      <c r="P24" s="27"/>
      <c r="Q24" s="27"/>
      <c r="R24" s="27"/>
      <c r="S24" s="27"/>
      <c r="T24" s="27"/>
      <c r="U24" s="28"/>
    </row>
    <row r="25" spans="15:21" x14ac:dyDescent="0.25">
      <c r="O25" s="27"/>
      <c r="P25" s="27"/>
      <c r="Q25" s="27"/>
      <c r="R25" s="27"/>
      <c r="S25" s="27"/>
      <c r="T25" s="27"/>
      <c r="U25" s="28"/>
    </row>
    <row r="26" spans="15:21" x14ac:dyDescent="0.25">
      <c r="O26" s="27"/>
      <c r="P26" s="27"/>
      <c r="Q26" s="27"/>
      <c r="R26" s="27"/>
      <c r="S26" s="27"/>
      <c r="T26" s="27"/>
      <c r="U26" s="28"/>
    </row>
    <row r="27" spans="15:21" x14ac:dyDescent="0.25">
      <c r="O27" s="27"/>
      <c r="P27" s="27"/>
      <c r="Q27" s="27"/>
      <c r="R27" s="27"/>
      <c r="S27" s="27"/>
      <c r="T27" s="27"/>
      <c r="U27" s="28"/>
    </row>
    <row r="28" spans="15:21" x14ac:dyDescent="0.25">
      <c r="O28" s="27"/>
      <c r="P28" s="27"/>
      <c r="Q28" s="27"/>
      <c r="R28" s="27"/>
      <c r="S28" s="27"/>
      <c r="T28" s="27"/>
      <c r="U28" s="28"/>
    </row>
    <row r="29" spans="15:21" x14ac:dyDescent="0.25">
      <c r="O29" s="27"/>
      <c r="P29" s="27"/>
      <c r="Q29" s="27"/>
      <c r="R29" s="27"/>
      <c r="S29" s="27"/>
      <c r="T29" s="27"/>
      <c r="U29" s="27"/>
    </row>
    <row r="56" spans="1:1" ht="56.5" customHeight="1" x14ac:dyDescent="0.25"/>
    <row r="58" spans="1:1" ht="13" x14ac:dyDescent="0.3">
      <c r="A58" s="34" t="s">
        <v>39</v>
      </c>
    </row>
    <row r="80" spans="1:1" x14ac:dyDescent="0.25">
      <c r="A80" s="2" t="s">
        <v>18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2:T63"/>
  <sheetViews>
    <sheetView showGridLines="0" zoomScaleNormal="100" workbookViewId="0">
      <selection activeCell="A6" sqref="A6"/>
    </sheetView>
  </sheetViews>
  <sheetFormatPr defaultColWidth="11.453125" defaultRowHeight="12.5" x14ac:dyDescent="0.25"/>
  <cols>
    <col min="1" max="1" width="17.26953125" style="2" customWidth="1"/>
    <col min="2" max="9" width="11.453125" style="2"/>
    <col min="10" max="10" width="22.7265625" style="2" customWidth="1"/>
    <col min="11" max="11" width="6.54296875" style="2" customWidth="1"/>
    <col min="12" max="12" width="7.453125" style="2" customWidth="1"/>
    <col min="13" max="13" width="19.453125" style="2" customWidth="1"/>
    <col min="14" max="14" width="7.453125" style="2" customWidth="1"/>
    <col min="15" max="16384" width="11.453125" style="2"/>
  </cols>
  <sheetData>
    <row r="2" spans="1:20" ht="13" x14ac:dyDescent="0.3">
      <c r="M2" s="20"/>
    </row>
    <row r="3" spans="1:20" ht="13" x14ac:dyDescent="0.3">
      <c r="M3" s="20"/>
      <c r="N3" s="23"/>
      <c r="O3" s="23"/>
      <c r="P3" s="23"/>
      <c r="Q3" s="23"/>
    </row>
    <row r="4" spans="1:20" ht="13" x14ac:dyDescent="0.3">
      <c r="M4" s="20" t="s">
        <v>19</v>
      </c>
      <c r="N4" s="2">
        <v>2010</v>
      </c>
      <c r="O4" s="2">
        <v>2012</v>
      </c>
      <c r="P4" s="2">
        <v>2014</v>
      </c>
      <c r="Q4" s="2">
        <v>2016</v>
      </c>
      <c r="R4" s="2">
        <v>2018</v>
      </c>
      <c r="S4" s="2">
        <v>2020</v>
      </c>
      <c r="T4" s="2">
        <v>2022</v>
      </c>
    </row>
    <row r="5" spans="1:20" ht="13" x14ac:dyDescent="0.3">
      <c r="A5" s="29" t="s">
        <v>26</v>
      </c>
      <c r="M5" s="20" t="s">
        <v>15</v>
      </c>
      <c r="N5" s="27">
        <f>Figure1!O3/Figure1!O$9</f>
        <v>0.26563650871593419</v>
      </c>
      <c r="O5" s="27">
        <f>Figure1!P3/Figure1!P$9</f>
        <v>0.25984425831333818</v>
      </c>
      <c r="P5" s="27">
        <f>Figure1!Q3/Figure1!Q$9</f>
        <v>0.24910681998987488</v>
      </c>
      <c r="Q5" s="27">
        <f>Figure1!R3/Figure1!R$9</f>
        <v>0.22529238460851711</v>
      </c>
      <c r="R5" s="27">
        <f>Figure1!S3/Figure1!S$9</f>
        <v>0.22649994987037908</v>
      </c>
      <c r="S5" s="27">
        <f>Figure1!T3/Figure1!T$9</f>
        <v>0.18894230769230771</v>
      </c>
      <c r="T5" s="27">
        <f>Figure1!U3/Figure1!U$9</f>
        <v>0.20924518160178146</v>
      </c>
    </row>
    <row r="6" spans="1:20" ht="13" x14ac:dyDescent="0.3">
      <c r="A6" s="1" t="s">
        <v>25</v>
      </c>
      <c r="G6" s="24"/>
      <c r="M6" s="20" t="s">
        <v>11</v>
      </c>
      <c r="N6" s="27">
        <f>Figure1!O4/Figure1!O$9</f>
        <v>5.8003928308372199E-3</v>
      </c>
      <c r="O6" s="27">
        <f>Figure1!P4/Figure1!P$9</f>
        <v>5.5790263936525697E-3</v>
      </c>
      <c r="P6" s="27">
        <f>Figure1!Q4/Figure1!Q$9</f>
        <v>4.6141607000795542E-3</v>
      </c>
      <c r="Q6" s="27">
        <f>Figure1!R4/Figure1!R$9</f>
        <v>4.9995536112847072E-3</v>
      </c>
      <c r="R6" s="27">
        <f>Figure1!S4/Figure1!S$9</f>
        <v>4.6119251206691589E-3</v>
      </c>
      <c r="S6" s="27">
        <f>Figure1!T4/Figure1!T$9</f>
        <v>1.7524813895781637E-3</v>
      </c>
      <c r="T6" s="27">
        <f>Figure1!U4/Figure1!U$9</f>
        <v>1.2593104507409966E-3</v>
      </c>
    </row>
    <row r="7" spans="1:20" ht="13" x14ac:dyDescent="0.3">
      <c r="G7" s="25"/>
      <c r="H7" s="23"/>
      <c r="I7" s="23"/>
      <c r="M7" s="20" t="s">
        <v>10</v>
      </c>
      <c r="N7" s="27">
        <f>Figure1!O5/Figure1!O$9</f>
        <v>5.3876135526638835E-2</v>
      </c>
      <c r="O7" s="27">
        <f>Figure1!P5/Figure1!P$9</f>
        <v>4.3454580248185715E-2</v>
      </c>
      <c r="P7" s="27">
        <f>Figure1!Q5/Figure1!Q$9</f>
        <v>3.6276849642004769E-2</v>
      </c>
      <c r="Q7" s="27">
        <f>Figure1!R5/Figure1!R$9</f>
        <v>2.3747879653602359E-2</v>
      </c>
      <c r="R7" s="27">
        <f>Figure1!S5/Figure1!S$9</f>
        <v>1.9937266360159842E-2</v>
      </c>
      <c r="S7" s="27">
        <f>Figure1!T5/Figure1!T$9</f>
        <v>1.4454094292803971E-2</v>
      </c>
      <c r="T7" s="27">
        <f>Figure1!U5/Figure1!U$9</f>
        <v>1.2132381171773019E-2</v>
      </c>
    </row>
    <row r="8" spans="1:20" ht="13" x14ac:dyDescent="0.3">
      <c r="M8" s="20" t="s">
        <v>9</v>
      </c>
      <c r="N8" s="27">
        <f>Figure1!O6/Figure1!O$9</f>
        <v>0.12435551190768475</v>
      </c>
      <c r="O8" s="27">
        <f>Figure1!P6/Figure1!P$9</f>
        <v>0.13926957443363316</v>
      </c>
      <c r="P8" s="27">
        <f>Figure1!Q6/Figure1!Q$9</f>
        <v>0.14983727489694076</v>
      </c>
      <c r="Q8" s="27">
        <f>Figure1!R6/Figure1!R$9</f>
        <v>0.17569859833943399</v>
      </c>
      <c r="R8" s="27">
        <f>Figure1!S6/Figure1!S$9</f>
        <v>0.17919191051146535</v>
      </c>
      <c r="S8" s="27">
        <f>Figure1!T6/Figure1!T$9</f>
        <v>0.19213709677419355</v>
      </c>
      <c r="T8" s="27">
        <f>Figure1!U6/Figure1!U$9</f>
        <v>0.18819012516317288</v>
      </c>
    </row>
    <row r="9" spans="1:20" ht="13" x14ac:dyDescent="0.3">
      <c r="I9" s="26"/>
      <c r="M9" s="20" t="s">
        <v>8</v>
      </c>
      <c r="N9" s="27">
        <f>Figure1!O7/Figure1!O$9</f>
        <v>2.4429167689663637E-2</v>
      </c>
      <c r="O9" s="27">
        <f>Figure1!P7/Figure1!P$9</f>
        <v>2.4185594630003093E-2</v>
      </c>
      <c r="P9" s="27">
        <f>Figure1!Q7/Figure1!Q$9</f>
        <v>1.7979315831344472E-2</v>
      </c>
      <c r="Q9" s="27">
        <f>Figure1!R7/Figure1!R$9</f>
        <v>1.8272178079338154E-2</v>
      </c>
      <c r="R9" s="27">
        <f>Figure1!S7/Figure1!S$9</f>
        <v>1.6156060671164006E-2</v>
      </c>
      <c r="S9" s="27">
        <f>Figure1!T7/Figure1!T$9</f>
        <v>2.5899503722084369E-2</v>
      </c>
      <c r="T9" s="27">
        <f>Figure1!U7/Figure1!U$9</f>
        <v>2.6506949243645862E-2</v>
      </c>
    </row>
    <row r="10" spans="1:20" ht="13" x14ac:dyDescent="0.3">
      <c r="M10" s="20" t="s">
        <v>7</v>
      </c>
      <c r="N10" s="27">
        <f>Figure1!O8/Figure1!O$9</f>
        <v>0.52590228332924138</v>
      </c>
      <c r="O10" s="27">
        <f>Figure1!P8/Figure1!P$9</f>
        <v>0.52766696598118734</v>
      </c>
      <c r="P10" s="27">
        <f>Figure1!Q8/Figure1!Q$9</f>
        <v>0.5421855789397555</v>
      </c>
      <c r="Q10" s="27">
        <f>Figure1!R8/Figure1!R$9</f>
        <v>0.55198940570782384</v>
      </c>
      <c r="R10" s="27">
        <f>Figure1!S8/Figure1!S$9</f>
        <v>0.55361721021498433</v>
      </c>
      <c r="S10" s="27">
        <f>Figure1!T8/Figure1!T$9</f>
        <v>0.57681451612903234</v>
      </c>
      <c r="T10" s="27">
        <f>Figure1!U8/Figure1!U$9</f>
        <v>0.56266605236888578</v>
      </c>
    </row>
    <row r="11" spans="1:20" x14ac:dyDescent="0.25">
      <c r="N11" s="30">
        <f>SUM(N5:N10)</f>
        <v>1</v>
      </c>
      <c r="O11" s="30">
        <f t="shared" ref="O11:P11" si="0">SUM(O5:O10)</f>
        <v>1</v>
      </c>
      <c r="P11" s="30">
        <f t="shared" si="0"/>
        <v>1</v>
      </c>
      <c r="Q11" s="30">
        <f t="shared" ref="Q11:R11" si="1">SUM(Q5:Q10)</f>
        <v>1.0000000000000002</v>
      </c>
      <c r="R11" s="30">
        <f t="shared" si="1"/>
        <v>1.0000143227488218</v>
      </c>
      <c r="S11" s="30">
        <f t="shared" ref="S11" si="2">SUM(S5:S10)</f>
        <v>1</v>
      </c>
      <c r="T11" s="30">
        <v>1</v>
      </c>
    </row>
    <row r="15" spans="1:20" x14ac:dyDescent="0.25">
      <c r="M15" s="2" t="s">
        <v>18</v>
      </c>
    </row>
    <row r="17" spans="14:14" x14ac:dyDescent="0.25">
      <c r="N17" s="23"/>
    </row>
    <row r="63" spans="1:1" ht="13" x14ac:dyDescent="0.3">
      <c r="A63" s="34" t="s">
        <v>39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1</vt:lpstr>
      <vt:lpstr>Figure1</vt:lpstr>
      <vt:lpstr>Figure2</vt:lpstr>
      <vt:lpstr>Figure1!_Ref482004760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</dc:creator>
  <cp:lastModifiedBy>SULIK Joanna (ESTAT)</cp:lastModifiedBy>
  <dcterms:created xsi:type="dcterms:W3CDTF">2016-09-17T16:32:06Z</dcterms:created>
  <dcterms:modified xsi:type="dcterms:W3CDTF">2024-11-28T11:47:30Z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2024-11-13T09:15:00Z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bc99ddbc-6093-4866-8378-5558c24add2b</vt:lpwstr>
  </property>
  <property fmtid="{D5CDD505-2E9C-101B-9397-08002B2CF9AE}" pid="8" name="MSIP_Label_6bd9ddd1-4d20-43f6-abfa-fc3c07406f94_ContentBits">
    <vt:lpwstr>0</vt:lpwstr>
  </property>
</Properties>
</file>