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" yWindow="-12" windowWidth="28836" windowHeight="13440" tabRatio="878" activeTab="8"/>
  </bookViews>
  <sheets>
    <sheet name="MAIN TABLES" sheetId="7" r:id="rId1"/>
    <sheet name="MAIN TABLES without percentage" sheetId="18" r:id="rId2"/>
    <sheet name="PRIMARY PRODUCTION" sheetId="1" r:id="rId3"/>
    <sheet name="F2" sheetId="4" r:id="rId4"/>
    <sheet name="F5" sheetId="5" r:id="rId5"/>
    <sheet name="BIO-TRADE" sheetId="2" r:id="rId6"/>
    <sheet name="ELE GENERATION" sheetId="3" r:id="rId7"/>
    <sheet name="F3" sheetId="6" r:id="rId8"/>
    <sheet name="ELE CAPACITY" sheetId="13" r:id="rId9"/>
    <sheet name="F4" sheetId="14" r:id="rId10"/>
    <sheet name="GIC" sheetId="10" r:id="rId11"/>
    <sheet name="F6" sheetId="12" r:id="rId12"/>
    <sheet name="EAfFC" sheetId="11" r:id="rId13"/>
    <sheet name="F7" sheetId="15" r:id="rId14"/>
  </sheets>
  <externalReferences>
    <externalReference r:id="rId15"/>
    <externalReference r:id="rId16"/>
    <externalReference r:id="rId17"/>
  </externalReferences>
  <definedNames>
    <definedName name="ChosenCountry">[1]Cover!$H$116</definedName>
    <definedName name="ChosenUnit">[1]Cover!$Q$119</definedName>
    <definedName name="ChosenYear">[1]Cover!$H$131</definedName>
    <definedName name="dAVFSDV">[2]Cover!$H$116</definedName>
    <definedName name="UnitFactor">[1]Cover!$Q$121</definedName>
    <definedName name="UnitList">[1]Cover!$Q$116:$Q$117</definedName>
  </definedNames>
  <calcPr calcId="145621"/>
</workbook>
</file>

<file path=xl/calcChain.xml><?xml version="1.0" encoding="utf-8"?>
<calcChain xmlns="http://schemas.openxmlformats.org/spreadsheetml/2006/main">
  <c r="M151" i="18" l="1"/>
  <c r="L151" i="18"/>
  <c r="K151" i="18"/>
  <c r="J151" i="18"/>
  <c r="I151" i="18"/>
  <c r="H151" i="18"/>
  <c r="G151" i="18"/>
  <c r="F151" i="18"/>
  <c r="E151" i="18"/>
  <c r="D151" i="18"/>
  <c r="C151" i="18"/>
  <c r="B151" i="18"/>
  <c r="M150" i="18"/>
  <c r="L150" i="18"/>
  <c r="K150" i="18"/>
  <c r="J150" i="18"/>
  <c r="I150" i="18"/>
  <c r="H150" i="18"/>
  <c r="G150" i="18"/>
  <c r="F150" i="18"/>
  <c r="E150" i="18"/>
  <c r="D150" i="18"/>
  <c r="C150" i="18"/>
  <c r="B150" i="18"/>
  <c r="M149" i="18"/>
  <c r="L149" i="18"/>
  <c r="K149" i="18"/>
  <c r="J149" i="18"/>
  <c r="I149" i="18"/>
  <c r="H149" i="18"/>
  <c r="G149" i="18"/>
  <c r="F149" i="18"/>
  <c r="E149" i="18"/>
  <c r="D149" i="18"/>
  <c r="C149" i="18"/>
  <c r="M148" i="18"/>
  <c r="L148" i="18"/>
  <c r="K148" i="18"/>
  <c r="J148" i="18"/>
  <c r="I148" i="18"/>
  <c r="H148" i="18"/>
  <c r="G148" i="18"/>
  <c r="F148" i="18"/>
  <c r="E148" i="18"/>
  <c r="D148" i="18"/>
  <c r="C148" i="18"/>
  <c r="B148" i="18"/>
  <c r="M147" i="18"/>
  <c r="L147" i="18"/>
  <c r="K147" i="18"/>
  <c r="J147" i="18"/>
  <c r="I147" i="18"/>
  <c r="H147" i="18"/>
  <c r="G147" i="18"/>
  <c r="F147" i="18"/>
  <c r="E147" i="18"/>
  <c r="D147" i="18"/>
  <c r="C147" i="18"/>
  <c r="B147" i="18"/>
  <c r="M146" i="18"/>
  <c r="L146" i="18"/>
  <c r="K146" i="18"/>
  <c r="J146" i="18"/>
  <c r="I146" i="18"/>
  <c r="H146" i="18"/>
  <c r="G146" i="18"/>
  <c r="F146" i="18"/>
  <c r="E146" i="18"/>
  <c r="D146" i="18"/>
  <c r="C146" i="18"/>
  <c r="B146" i="18"/>
  <c r="M145" i="18"/>
  <c r="L145" i="18"/>
  <c r="K145" i="18"/>
  <c r="J145" i="18"/>
  <c r="I145" i="18"/>
  <c r="H145" i="18"/>
  <c r="G145" i="18"/>
  <c r="F145" i="18"/>
  <c r="E145" i="18"/>
  <c r="D145" i="18"/>
  <c r="C145" i="18"/>
  <c r="B145" i="18"/>
  <c r="M144" i="18"/>
  <c r="L144" i="18"/>
  <c r="K144" i="18"/>
  <c r="J144" i="18"/>
  <c r="I144" i="18"/>
  <c r="H144" i="18"/>
  <c r="G144" i="18"/>
  <c r="F144" i="18"/>
  <c r="E144" i="18"/>
  <c r="D144" i="18"/>
  <c r="C144" i="18"/>
  <c r="B144" i="18"/>
  <c r="M143" i="18"/>
  <c r="L143" i="18"/>
  <c r="K143" i="18"/>
  <c r="J143" i="18"/>
  <c r="I143" i="18"/>
  <c r="H143" i="18"/>
  <c r="G143" i="18"/>
  <c r="F143" i="18"/>
  <c r="E143" i="18"/>
  <c r="D143" i="18"/>
  <c r="C143" i="18"/>
  <c r="B143" i="18"/>
  <c r="M142" i="18"/>
  <c r="L142" i="18"/>
  <c r="K142" i="18"/>
  <c r="J142" i="18"/>
  <c r="I142" i="18"/>
  <c r="H142" i="18"/>
  <c r="G142" i="18"/>
  <c r="F142" i="18"/>
  <c r="E142" i="18"/>
  <c r="D142" i="18"/>
  <c r="C142" i="18"/>
  <c r="B142" i="18"/>
  <c r="M141" i="18"/>
  <c r="L141" i="18"/>
  <c r="K141" i="18"/>
  <c r="J141" i="18"/>
  <c r="I141" i="18"/>
  <c r="H141" i="18"/>
  <c r="G141" i="18"/>
  <c r="F141" i="18"/>
  <c r="E141" i="18"/>
  <c r="D141" i="18"/>
  <c r="C141" i="18"/>
  <c r="B141" i="18"/>
  <c r="M140" i="18"/>
  <c r="L140" i="18"/>
  <c r="K140" i="18"/>
  <c r="J140" i="18"/>
  <c r="I140" i="18"/>
  <c r="H140" i="18"/>
  <c r="G140" i="18"/>
  <c r="F140" i="18"/>
  <c r="E140" i="18"/>
  <c r="D140" i="18"/>
  <c r="C140" i="18"/>
  <c r="B140" i="18"/>
  <c r="M139" i="18"/>
  <c r="L139" i="18"/>
  <c r="K139" i="18"/>
  <c r="J139" i="18"/>
  <c r="I139" i="18"/>
  <c r="H139" i="18"/>
  <c r="G139" i="18"/>
  <c r="F139" i="18"/>
  <c r="E139" i="18"/>
  <c r="D139" i="18"/>
  <c r="C139" i="18"/>
  <c r="B139" i="18"/>
  <c r="M138" i="18"/>
  <c r="L138" i="18"/>
  <c r="K138" i="18"/>
  <c r="J138" i="18"/>
  <c r="I138" i="18"/>
  <c r="H138" i="18"/>
  <c r="G138" i="18"/>
  <c r="F138" i="18"/>
  <c r="E138" i="18"/>
  <c r="D138" i="18"/>
  <c r="C138" i="18"/>
  <c r="B138" i="18"/>
  <c r="M137" i="18"/>
  <c r="L137" i="18"/>
  <c r="K137" i="18"/>
  <c r="J137" i="18"/>
  <c r="I137" i="18"/>
  <c r="H137" i="18"/>
  <c r="G137" i="18"/>
  <c r="F137" i="18"/>
  <c r="E137" i="18"/>
  <c r="D137" i="18"/>
  <c r="C137" i="18"/>
  <c r="B137" i="18"/>
  <c r="M136" i="18"/>
  <c r="L136" i="18"/>
  <c r="K136" i="18"/>
  <c r="J136" i="18"/>
  <c r="I136" i="18"/>
  <c r="H136" i="18"/>
  <c r="G136" i="18"/>
  <c r="F136" i="18"/>
  <c r="E136" i="18"/>
  <c r="D136" i="18"/>
  <c r="C136" i="18"/>
  <c r="B136" i="18"/>
  <c r="M135" i="18"/>
  <c r="L135" i="18"/>
  <c r="K135" i="18"/>
  <c r="J135" i="18"/>
  <c r="I135" i="18"/>
  <c r="H135" i="18"/>
  <c r="G135" i="18"/>
  <c r="F135" i="18"/>
  <c r="E135" i="18"/>
  <c r="D135" i="18"/>
  <c r="C135" i="18"/>
  <c r="B135" i="18"/>
  <c r="M134" i="18"/>
  <c r="L134" i="18"/>
  <c r="K134" i="18"/>
  <c r="J134" i="18"/>
  <c r="I134" i="18"/>
  <c r="H134" i="18"/>
  <c r="G134" i="18"/>
  <c r="F134" i="18"/>
  <c r="E134" i="18"/>
  <c r="D134" i="18"/>
  <c r="C134" i="18"/>
  <c r="B134" i="18"/>
  <c r="M133" i="18"/>
  <c r="L133" i="18"/>
  <c r="K133" i="18"/>
  <c r="J133" i="18"/>
  <c r="I133" i="18"/>
  <c r="H133" i="18"/>
  <c r="G133" i="18"/>
  <c r="F133" i="18"/>
  <c r="E133" i="18"/>
  <c r="D133" i="18"/>
  <c r="C133" i="18"/>
  <c r="B133" i="18"/>
  <c r="M132" i="18"/>
  <c r="L132" i="18"/>
  <c r="K132" i="18"/>
  <c r="J132" i="18"/>
  <c r="I132" i="18"/>
  <c r="H132" i="18"/>
  <c r="G132" i="18"/>
  <c r="F132" i="18"/>
  <c r="E132" i="18"/>
  <c r="D132" i="18"/>
  <c r="C132" i="18"/>
  <c r="B132" i="18"/>
  <c r="M131" i="18"/>
  <c r="L131" i="18"/>
  <c r="K131" i="18"/>
  <c r="J131" i="18"/>
  <c r="I131" i="18"/>
  <c r="H131" i="18"/>
  <c r="G131" i="18"/>
  <c r="F131" i="18"/>
  <c r="E131" i="18"/>
  <c r="D131" i="18"/>
  <c r="C131" i="18"/>
  <c r="B131" i="18"/>
  <c r="M130" i="18"/>
  <c r="L130" i="18"/>
  <c r="K130" i="18"/>
  <c r="J130" i="18"/>
  <c r="I130" i="18"/>
  <c r="H130" i="18"/>
  <c r="G130" i="18"/>
  <c r="F130" i="18"/>
  <c r="E130" i="18"/>
  <c r="D130" i="18"/>
  <c r="C130" i="18"/>
  <c r="B130" i="18"/>
  <c r="M129" i="18"/>
  <c r="L129" i="18"/>
  <c r="K129" i="18"/>
  <c r="J129" i="18"/>
  <c r="I129" i="18"/>
  <c r="H129" i="18"/>
  <c r="G129" i="18"/>
  <c r="F129" i="18"/>
  <c r="E129" i="18"/>
  <c r="D129" i="18"/>
  <c r="C129" i="18"/>
  <c r="B129" i="18"/>
  <c r="M128" i="18"/>
  <c r="L128" i="18"/>
  <c r="K128" i="18"/>
  <c r="J128" i="18"/>
  <c r="I128" i="18"/>
  <c r="H128" i="18"/>
  <c r="G128" i="18"/>
  <c r="F128" i="18"/>
  <c r="E128" i="18"/>
  <c r="D128" i="18"/>
  <c r="C128" i="18"/>
  <c r="B128" i="18"/>
  <c r="M127" i="18"/>
  <c r="L127" i="18"/>
  <c r="K127" i="18"/>
  <c r="J127" i="18"/>
  <c r="I127" i="18"/>
  <c r="H127" i="18"/>
  <c r="G127" i="18"/>
  <c r="F127" i="18"/>
  <c r="E127" i="18"/>
  <c r="D127" i="18"/>
  <c r="C127" i="18"/>
  <c r="B127" i="18"/>
  <c r="M126" i="18"/>
  <c r="L126" i="18"/>
  <c r="K126" i="18"/>
  <c r="J126" i="18"/>
  <c r="I126" i="18"/>
  <c r="H126" i="18"/>
  <c r="G126" i="18"/>
  <c r="F126" i="18"/>
  <c r="E126" i="18"/>
  <c r="D126" i="18"/>
  <c r="C126" i="18"/>
  <c r="B126" i="18"/>
  <c r="M125" i="18"/>
  <c r="L125" i="18"/>
  <c r="K125" i="18"/>
  <c r="J125" i="18"/>
  <c r="I125" i="18"/>
  <c r="H125" i="18"/>
  <c r="G125" i="18"/>
  <c r="F125" i="18"/>
  <c r="E125" i="18"/>
  <c r="D125" i="18"/>
  <c r="C125" i="18"/>
  <c r="B125" i="18"/>
  <c r="M124" i="18"/>
  <c r="L124" i="18"/>
  <c r="K124" i="18"/>
  <c r="J124" i="18"/>
  <c r="I124" i="18"/>
  <c r="H124" i="18"/>
  <c r="G124" i="18"/>
  <c r="F124" i="18"/>
  <c r="E124" i="18"/>
  <c r="D124" i="18"/>
  <c r="C124" i="18"/>
  <c r="B124" i="18"/>
  <c r="M123" i="18"/>
  <c r="L123" i="18"/>
  <c r="K123" i="18"/>
  <c r="J123" i="18"/>
  <c r="I123" i="18"/>
  <c r="H123" i="18"/>
  <c r="G123" i="18"/>
  <c r="F123" i="18"/>
  <c r="E123" i="18"/>
  <c r="D123" i="18"/>
  <c r="C123" i="18"/>
  <c r="B123" i="18"/>
  <c r="M122" i="18"/>
  <c r="L122" i="18"/>
  <c r="K122" i="18"/>
  <c r="J122" i="18"/>
  <c r="I122" i="18"/>
  <c r="H122" i="18"/>
  <c r="G122" i="18"/>
  <c r="F122" i="18"/>
  <c r="E122" i="18"/>
  <c r="D122" i="18"/>
  <c r="C122" i="18"/>
  <c r="B122" i="18"/>
  <c r="M121" i="18"/>
  <c r="L121" i="18"/>
  <c r="K121" i="18"/>
  <c r="J121" i="18"/>
  <c r="I121" i="18"/>
  <c r="H121" i="18"/>
  <c r="G121" i="18"/>
  <c r="F121" i="18"/>
  <c r="E121" i="18"/>
  <c r="D121" i="18"/>
  <c r="C121" i="18"/>
  <c r="B121" i="18"/>
  <c r="M120" i="18"/>
  <c r="L120" i="18"/>
  <c r="K120" i="18"/>
  <c r="J120" i="18"/>
  <c r="I120" i="18"/>
  <c r="H120" i="18"/>
  <c r="G120" i="18"/>
  <c r="F120" i="18"/>
  <c r="E120" i="18"/>
  <c r="D120" i="18"/>
  <c r="C120" i="18"/>
  <c r="B120" i="18"/>
  <c r="M119" i="18"/>
  <c r="L119" i="18"/>
  <c r="K119" i="18"/>
  <c r="J119" i="18"/>
  <c r="I119" i="18"/>
  <c r="H119" i="18"/>
  <c r="G119" i="18"/>
  <c r="F119" i="18"/>
  <c r="E119" i="18"/>
  <c r="D119" i="18"/>
  <c r="C119" i="18"/>
  <c r="B119" i="18"/>
  <c r="M118" i="18"/>
  <c r="L118" i="18"/>
  <c r="K118" i="18"/>
  <c r="J118" i="18"/>
  <c r="I118" i="18"/>
  <c r="H118" i="18"/>
  <c r="G118" i="18"/>
  <c r="F118" i="18"/>
  <c r="E118" i="18"/>
  <c r="D118" i="18"/>
  <c r="C118" i="18"/>
  <c r="B118" i="18"/>
  <c r="M117" i="18"/>
  <c r="L117" i="18"/>
  <c r="K117" i="18"/>
  <c r="J117" i="18"/>
  <c r="I117" i="18"/>
  <c r="H117" i="18"/>
  <c r="G117" i="18"/>
  <c r="F117" i="18"/>
  <c r="E117" i="18"/>
  <c r="D117" i="18"/>
  <c r="C117" i="18"/>
  <c r="B117" i="18"/>
  <c r="M113" i="18"/>
  <c r="L113" i="18"/>
  <c r="K113" i="18"/>
  <c r="J113" i="18"/>
  <c r="I113" i="18"/>
  <c r="H113" i="18"/>
  <c r="G113" i="18"/>
  <c r="F113" i="18"/>
  <c r="E113" i="18"/>
  <c r="D113" i="18"/>
  <c r="C113" i="18"/>
  <c r="B113" i="18"/>
  <c r="M112" i="18"/>
  <c r="L112" i="18"/>
  <c r="K112" i="18"/>
  <c r="J112" i="18"/>
  <c r="I112" i="18"/>
  <c r="H112" i="18"/>
  <c r="G112" i="18"/>
  <c r="F112" i="18"/>
  <c r="E112" i="18"/>
  <c r="D112" i="18"/>
  <c r="C112" i="18"/>
  <c r="B112" i="18"/>
  <c r="M111" i="18"/>
  <c r="L111" i="18"/>
  <c r="K111" i="18"/>
  <c r="J111" i="18"/>
  <c r="I111" i="18"/>
  <c r="H111" i="18"/>
  <c r="G111" i="18"/>
  <c r="F111" i="18"/>
  <c r="E111" i="18"/>
  <c r="D111" i="18"/>
  <c r="C111" i="18"/>
  <c r="M110" i="18"/>
  <c r="L110" i="18"/>
  <c r="K110" i="18"/>
  <c r="J110" i="18"/>
  <c r="I110" i="18"/>
  <c r="H110" i="18"/>
  <c r="G110" i="18"/>
  <c r="F110" i="18"/>
  <c r="E110" i="18"/>
  <c r="D110" i="18"/>
  <c r="C110" i="18"/>
  <c r="B110" i="18"/>
  <c r="M109" i="18"/>
  <c r="L109" i="18"/>
  <c r="K109" i="18"/>
  <c r="J109" i="18"/>
  <c r="I109" i="18"/>
  <c r="H109" i="18"/>
  <c r="G109" i="18"/>
  <c r="F109" i="18"/>
  <c r="E109" i="18"/>
  <c r="D109" i="18"/>
  <c r="C109" i="18"/>
  <c r="B109" i="18"/>
  <c r="M108" i="18"/>
  <c r="L108" i="18"/>
  <c r="K108" i="18"/>
  <c r="J108" i="18"/>
  <c r="I108" i="18"/>
  <c r="H108" i="18"/>
  <c r="G108" i="18"/>
  <c r="F108" i="18"/>
  <c r="E108" i="18"/>
  <c r="D108" i="18"/>
  <c r="C108" i="18"/>
  <c r="B108" i="18"/>
  <c r="M107" i="18"/>
  <c r="L107" i="18"/>
  <c r="K107" i="18"/>
  <c r="J107" i="18"/>
  <c r="I107" i="18"/>
  <c r="H107" i="18"/>
  <c r="G107" i="18"/>
  <c r="F107" i="18"/>
  <c r="E107" i="18"/>
  <c r="D107" i="18"/>
  <c r="C107" i="18"/>
  <c r="B107" i="18"/>
  <c r="M106" i="18"/>
  <c r="L106" i="18"/>
  <c r="K106" i="18"/>
  <c r="J106" i="18"/>
  <c r="I106" i="18"/>
  <c r="H106" i="18"/>
  <c r="G106" i="18"/>
  <c r="F106" i="18"/>
  <c r="E106" i="18"/>
  <c r="D106" i="18"/>
  <c r="C106" i="18"/>
  <c r="B106" i="18"/>
  <c r="M105" i="18"/>
  <c r="L105" i="18"/>
  <c r="K105" i="18"/>
  <c r="J105" i="18"/>
  <c r="I105" i="18"/>
  <c r="H105" i="18"/>
  <c r="G105" i="18"/>
  <c r="F105" i="18"/>
  <c r="E105" i="18"/>
  <c r="D105" i="18"/>
  <c r="C105" i="18"/>
  <c r="B105" i="18"/>
  <c r="M104" i="18"/>
  <c r="L104" i="18"/>
  <c r="K104" i="18"/>
  <c r="J104" i="18"/>
  <c r="I104" i="18"/>
  <c r="H104" i="18"/>
  <c r="G104" i="18"/>
  <c r="F104" i="18"/>
  <c r="E104" i="18"/>
  <c r="D104" i="18"/>
  <c r="C104" i="18"/>
  <c r="B104" i="18"/>
  <c r="M103" i="18"/>
  <c r="L103" i="18"/>
  <c r="K103" i="18"/>
  <c r="J103" i="18"/>
  <c r="I103" i="18"/>
  <c r="H103" i="18"/>
  <c r="G103" i="18"/>
  <c r="F103" i="18"/>
  <c r="E103" i="18"/>
  <c r="D103" i="18"/>
  <c r="C103" i="18"/>
  <c r="B103" i="18"/>
  <c r="M102" i="18"/>
  <c r="L102" i="18"/>
  <c r="K102" i="18"/>
  <c r="J102" i="18"/>
  <c r="I102" i="18"/>
  <c r="H102" i="18"/>
  <c r="G102" i="18"/>
  <c r="F102" i="18"/>
  <c r="E102" i="18"/>
  <c r="D102" i="18"/>
  <c r="C102" i="18"/>
  <c r="B102" i="18"/>
  <c r="M101" i="18"/>
  <c r="L101" i="18"/>
  <c r="K101" i="18"/>
  <c r="J101" i="18"/>
  <c r="I101" i="18"/>
  <c r="H101" i="18"/>
  <c r="G101" i="18"/>
  <c r="F101" i="18"/>
  <c r="E101" i="18"/>
  <c r="D101" i="18"/>
  <c r="C101" i="18"/>
  <c r="B101" i="18"/>
  <c r="M100" i="18"/>
  <c r="L100" i="18"/>
  <c r="K100" i="18"/>
  <c r="J100" i="18"/>
  <c r="I100" i="18"/>
  <c r="H100" i="18"/>
  <c r="G100" i="18"/>
  <c r="F100" i="18"/>
  <c r="E100" i="18"/>
  <c r="D100" i="18"/>
  <c r="C100" i="18"/>
  <c r="B100" i="18"/>
  <c r="M99" i="18"/>
  <c r="L99" i="18"/>
  <c r="K99" i="18"/>
  <c r="J99" i="18"/>
  <c r="I99" i="18"/>
  <c r="H99" i="18"/>
  <c r="G99" i="18"/>
  <c r="F99" i="18"/>
  <c r="E99" i="18"/>
  <c r="D99" i="18"/>
  <c r="C99" i="18"/>
  <c r="B99" i="18"/>
  <c r="M98" i="18"/>
  <c r="L98" i="18"/>
  <c r="K98" i="18"/>
  <c r="J98" i="18"/>
  <c r="I98" i="18"/>
  <c r="H98" i="18"/>
  <c r="G98" i="18"/>
  <c r="F98" i="18"/>
  <c r="E98" i="18"/>
  <c r="D98" i="18"/>
  <c r="C98" i="18"/>
  <c r="B98" i="18"/>
  <c r="M97" i="18"/>
  <c r="L97" i="18"/>
  <c r="K97" i="18"/>
  <c r="J97" i="18"/>
  <c r="I97" i="18"/>
  <c r="H97" i="18"/>
  <c r="G97" i="18"/>
  <c r="F97" i="18"/>
  <c r="E97" i="18"/>
  <c r="D97" i="18"/>
  <c r="C97" i="18"/>
  <c r="B97" i="18"/>
  <c r="M96" i="18"/>
  <c r="L96" i="18"/>
  <c r="K96" i="18"/>
  <c r="J96" i="18"/>
  <c r="I96" i="18"/>
  <c r="H96" i="18"/>
  <c r="G96" i="18"/>
  <c r="F96" i="18"/>
  <c r="E96" i="18"/>
  <c r="D96" i="18"/>
  <c r="C96" i="18"/>
  <c r="B96" i="18"/>
  <c r="M95" i="18"/>
  <c r="L95" i="18"/>
  <c r="K95" i="18"/>
  <c r="J95" i="18"/>
  <c r="I95" i="18"/>
  <c r="H95" i="18"/>
  <c r="G95" i="18"/>
  <c r="F95" i="18"/>
  <c r="E95" i="18"/>
  <c r="D95" i="18"/>
  <c r="C95" i="18"/>
  <c r="B95" i="18"/>
  <c r="M94" i="18"/>
  <c r="L94" i="18"/>
  <c r="K94" i="18"/>
  <c r="J94" i="18"/>
  <c r="I94" i="18"/>
  <c r="H94" i="18"/>
  <c r="G94" i="18"/>
  <c r="F94" i="18"/>
  <c r="E94" i="18"/>
  <c r="D94" i="18"/>
  <c r="C94" i="18"/>
  <c r="B94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M92" i="18"/>
  <c r="L92" i="18"/>
  <c r="K92" i="18"/>
  <c r="J92" i="18"/>
  <c r="I92" i="18"/>
  <c r="H92" i="18"/>
  <c r="G92" i="18"/>
  <c r="F92" i="18"/>
  <c r="E92" i="18"/>
  <c r="D92" i="18"/>
  <c r="C92" i="18"/>
  <c r="B92" i="18"/>
  <c r="M91" i="18"/>
  <c r="L91" i="18"/>
  <c r="K91" i="18"/>
  <c r="J91" i="18"/>
  <c r="I91" i="18"/>
  <c r="H91" i="18"/>
  <c r="G91" i="18"/>
  <c r="F91" i="18"/>
  <c r="E91" i="18"/>
  <c r="D91" i="18"/>
  <c r="C91" i="18"/>
  <c r="B91" i="18"/>
  <c r="M90" i="18"/>
  <c r="L90" i="18"/>
  <c r="K90" i="18"/>
  <c r="J90" i="18"/>
  <c r="I90" i="18"/>
  <c r="H90" i="18"/>
  <c r="G90" i="18"/>
  <c r="F90" i="18"/>
  <c r="E90" i="18"/>
  <c r="D90" i="18"/>
  <c r="C90" i="18"/>
  <c r="B90" i="18"/>
  <c r="M89" i="18"/>
  <c r="L89" i="18"/>
  <c r="K89" i="18"/>
  <c r="J89" i="18"/>
  <c r="I89" i="18"/>
  <c r="H89" i="18"/>
  <c r="G89" i="18"/>
  <c r="F89" i="18"/>
  <c r="E89" i="18"/>
  <c r="D89" i="18"/>
  <c r="C89" i="18"/>
  <c r="B89" i="18"/>
  <c r="M88" i="18"/>
  <c r="L88" i="18"/>
  <c r="K88" i="18"/>
  <c r="J88" i="18"/>
  <c r="I88" i="18"/>
  <c r="H88" i="18"/>
  <c r="G88" i="18"/>
  <c r="F88" i="18"/>
  <c r="E88" i="18"/>
  <c r="D88" i="18"/>
  <c r="C88" i="18"/>
  <c r="B88" i="18"/>
  <c r="M87" i="18"/>
  <c r="L87" i="18"/>
  <c r="K87" i="18"/>
  <c r="J87" i="18"/>
  <c r="I87" i="18"/>
  <c r="H87" i="18"/>
  <c r="G87" i="18"/>
  <c r="F87" i="18"/>
  <c r="E87" i="18"/>
  <c r="D87" i="18"/>
  <c r="C87" i="18"/>
  <c r="B87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M81" i="18"/>
  <c r="L81" i="18"/>
  <c r="K81" i="18"/>
  <c r="J81" i="18"/>
  <c r="I81" i="18"/>
  <c r="H81" i="18"/>
  <c r="G81" i="18"/>
  <c r="F81" i="18"/>
  <c r="E81" i="18"/>
  <c r="D81" i="18"/>
  <c r="C81" i="18"/>
  <c r="B81" i="18"/>
  <c r="M80" i="18"/>
  <c r="L80" i="18"/>
  <c r="K80" i="18"/>
  <c r="J80" i="18"/>
  <c r="I80" i="18"/>
  <c r="H80" i="18"/>
  <c r="G80" i="18"/>
  <c r="F80" i="18"/>
  <c r="E80" i="18"/>
  <c r="D80" i="18"/>
  <c r="C80" i="18"/>
  <c r="B80" i="18"/>
  <c r="M79" i="18"/>
  <c r="L79" i="18"/>
  <c r="K79" i="18"/>
  <c r="J79" i="18"/>
  <c r="I79" i="18"/>
  <c r="H79" i="18"/>
  <c r="G79" i="18"/>
  <c r="F79" i="18"/>
  <c r="E79" i="18"/>
  <c r="D79" i="18"/>
  <c r="C79" i="18"/>
  <c r="B79" i="18"/>
  <c r="M75" i="18"/>
  <c r="L75" i="18"/>
  <c r="K75" i="18"/>
  <c r="J75" i="18"/>
  <c r="I75" i="18"/>
  <c r="H75" i="18"/>
  <c r="G75" i="18"/>
  <c r="F75" i="18"/>
  <c r="E75" i="18"/>
  <c r="D75" i="18"/>
  <c r="C75" i="18"/>
  <c r="B75" i="18"/>
  <c r="M74" i="18"/>
  <c r="L74" i="18"/>
  <c r="K74" i="18"/>
  <c r="J74" i="18"/>
  <c r="I74" i="18"/>
  <c r="H74" i="18"/>
  <c r="G74" i="18"/>
  <c r="F74" i="18"/>
  <c r="E74" i="18"/>
  <c r="D74" i="18"/>
  <c r="C74" i="18"/>
  <c r="B74" i="18"/>
  <c r="M73" i="18"/>
  <c r="L73" i="18"/>
  <c r="K73" i="18"/>
  <c r="J73" i="18"/>
  <c r="I73" i="18"/>
  <c r="H73" i="18"/>
  <c r="G73" i="18"/>
  <c r="F73" i="18"/>
  <c r="E73" i="18"/>
  <c r="D73" i="18"/>
  <c r="C73" i="18"/>
  <c r="M72" i="18"/>
  <c r="L72" i="18"/>
  <c r="K72" i="18"/>
  <c r="J72" i="18"/>
  <c r="I72" i="18"/>
  <c r="H72" i="18"/>
  <c r="G72" i="18"/>
  <c r="F72" i="18"/>
  <c r="E72" i="18"/>
  <c r="D72" i="18"/>
  <c r="C72" i="18"/>
  <c r="B72" i="18"/>
  <c r="N71" i="18"/>
  <c r="M71" i="18"/>
  <c r="L71" i="18"/>
  <c r="K71" i="18"/>
  <c r="J71" i="18"/>
  <c r="I71" i="18"/>
  <c r="H71" i="18"/>
  <c r="G71" i="18"/>
  <c r="F71" i="18"/>
  <c r="E71" i="18"/>
  <c r="D71" i="18"/>
  <c r="C71" i="18"/>
  <c r="B71" i="18"/>
  <c r="N70" i="18"/>
  <c r="M70" i="18"/>
  <c r="L70" i="18"/>
  <c r="K70" i="18"/>
  <c r="J70" i="18"/>
  <c r="I70" i="18"/>
  <c r="H70" i="18"/>
  <c r="G70" i="18"/>
  <c r="F70" i="18"/>
  <c r="E70" i="18"/>
  <c r="D70" i="18"/>
  <c r="C70" i="18"/>
  <c r="B70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B69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B68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B57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U36" i="18"/>
  <c r="T36" i="18"/>
  <c r="S36" i="18"/>
  <c r="R36" i="18"/>
  <c r="Q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U35" i="18"/>
  <c r="T35" i="18"/>
  <c r="S35" i="18"/>
  <c r="R35" i="18"/>
  <c r="Q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U34" i="18"/>
  <c r="T34" i="18"/>
  <c r="S34" i="18"/>
  <c r="R34" i="18"/>
  <c r="Q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U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B32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U30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8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B7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U4" i="18"/>
  <c r="T4" i="18"/>
  <c r="S4" i="18"/>
  <c r="R4" i="18"/>
  <c r="Q4" i="18"/>
  <c r="P4" i="18"/>
  <c r="O4" i="18"/>
  <c r="N4" i="18"/>
  <c r="M4" i="18"/>
  <c r="L4" i="18"/>
  <c r="K4" i="18"/>
  <c r="J4" i="18"/>
  <c r="I4" i="18"/>
  <c r="H4" i="18"/>
  <c r="G4" i="18"/>
  <c r="F4" i="18"/>
  <c r="E4" i="18"/>
  <c r="D4" i="18"/>
  <c r="C4" i="18"/>
  <c r="B4" i="18"/>
  <c r="U3" i="18"/>
  <c r="O3" i="18"/>
  <c r="N3" i="18"/>
  <c r="M3" i="18"/>
  <c r="L3" i="18"/>
  <c r="K3" i="18"/>
  <c r="J3" i="18"/>
  <c r="I3" i="18"/>
  <c r="H3" i="18"/>
  <c r="G3" i="18"/>
  <c r="F3" i="18"/>
  <c r="E3" i="18"/>
  <c r="D3" i="18"/>
  <c r="C3" i="18"/>
  <c r="B3" i="18"/>
  <c r="AB32" i="11" l="1"/>
  <c r="Z50" i="10"/>
  <c r="AA50" i="10"/>
  <c r="X41" i="2"/>
  <c r="AI233" i="3"/>
  <c r="AI234" i="3"/>
  <c r="AI235" i="3"/>
  <c r="AI236" i="3"/>
  <c r="AI237" i="3"/>
  <c r="AI238" i="3"/>
  <c r="AI232" i="3"/>
  <c r="AA258" i="3"/>
  <c r="AB246" i="3" l="1"/>
  <c r="AA246" i="3"/>
  <c r="AA250" i="3"/>
  <c r="AA251" i="3"/>
  <c r="AA252" i="3"/>
  <c r="AA253" i="3"/>
  <c r="AA254" i="3"/>
  <c r="AA255" i="3"/>
  <c r="AA256" i="3"/>
  <c r="AA32" i="1"/>
  <c r="C50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Z50" i="11"/>
  <c r="AA50" i="11"/>
  <c r="C49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Z49" i="11"/>
  <c r="AA49" i="11"/>
  <c r="B49" i="11"/>
  <c r="AA44" i="11"/>
  <c r="AA46" i="11" s="1"/>
  <c r="AA45" i="11"/>
  <c r="AA33" i="11"/>
  <c r="AA34" i="11"/>
  <c r="AA35" i="11"/>
  <c r="AA51" i="11" l="1"/>
  <c r="AA37" i="11" s="1"/>
  <c r="AA36" i="11"/>
  <c r="AA47" i="10"/>
  <c r="AA48" i="10"/>
  <c r="AA36" i="10"/>
  <c r="AA37" i="10"/>
  <c r="AA38" i="10"/>
  <c r="AA39" i="10"/>
  <c r="AA40" i="10"/>
  <c r="AA41" i="10"/>
  <c r="AA42" i="10"/>
  <c r="AA43" i="10"/>
  <c r="AA56" i="13"/>
  <c r="AA57" i="13"/>
  <c r="AA58" i="13"/>
  <c r="AA59" i="13"/>
  <c r="AA60" i="13"/>
  <c r="AA61" i="13"/>
  <c r="AA62" i="13"/>
  <c r="AA63" i="13"/>
  <c r="AA64" i="13"/>
  <c r="AA65" i="13"/>
  <c r="AA67" i="13" s="1"/>
  <c r="AA242" i="3"/>
  <c r="AA232" i="3"/>
  <c r="AA233" i="3"/>
  <c r="AA234" i="3"/>
  <c r="AA235" i="3"/>
  <c r="AA236" i="3"/>
  <c r="AA237" i="3"/>
  <c r="AA238" i="3"/>
  <c r="AB35" i="2"/>
  <c r="AB36" i="2"/>
  <c r="AB37" i="2"/>
  <c r="AB38" i="2"/>
  <c r="AB39" i="2"/>
  <c r="AB40" i="2"/>
  <c r="AB41" i="2"/>
  <c r="AA55" i="1"/>
  <c r="AA50" i="1"/>
  <c r="AA51" i="1"/>
  <c r="AA52" i="1"/>
  <c r="AC30" i="1"/>
  <c r="AB30" i="1"/>
  <c r="AA39" i="1"/>
  <c r="AA40" i="1"/>
  <c r="AA41" i="1"/>
  <c r="AA42" i="1"/>
  <c r="AA43" i="1"/>
  <c r="AA44" i="1"/>
  <c r="AA45" i="1"/>
  <c r="AA46" i="1"/>
  <c r="AA30" i="1"/>
  <c r="AA31" i="1" s="1"/>
  <c r="AA39" i="11" l="1"/>
  <c r="AA66" i="13"/>
  <c r="AA247" i="3"/>
  <c r="B33" i="11" l="1"/>
  <c r="AA40" i="11" s="1"/>
  <c r="C48" i="10" l="1"/>
  <c r="D48" i="10"/>
  <c r="E48" i="10"/>
  <c r="F48" i="10"/>
  <c r="G48" i="10"/>
  <c r="H48" i="10"/>
  <c r="I48" i="10"/>
  <c r="J48" i="10"/>
  <c r="K48" i="10"/>
  <c r="L48" i="10"/>
  <c r="M48" i="10"/>
  <c r="N48" i="10"/>
  <c r="O48" i="10"/>
  <c r="P48" i="10"/>
  <c r="Q48" i="10"/>
  <c r="R48" i="10"/>
  <c r="S48" i="10"/>
  <c r="T48" i="10"/>
  <c r="U48" i="10"/>
  <c r="V48" i="10"/>
  <c r="W48" i="10"/>
  <c r="X48" i="10"/>
  <c r="Y48" i="10"/>
  <c r="Z48" i="10"/>
  <c r="B48" i="10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Z56" i="13"/>
  <c r="Z57" i="13"/>
  <c r="Z58" i="13"/>
  <c r="Z59" i="13"/>
  <c r="Z60" i="13"/>
  <c r="Z61" i="13"/>
  <c r="Z62" i="13"/>
  <c r="Z63" i="13"/>
  <c r="Z64" i="13"/>
  <c r="Z65" i="13"/>
  <c r="Z242" i="3"/>
  <c r="Z234" i="3"/>
  <c r="Z232" i="3"/>
  <c r="Z233" i="3"/>
  <c r="Z235" i="3"/>
  <c r="Z236" i="3"/>
  <c r="Z237" i="3"/>
  <c r="Z238" i="3"/>
  <c r="Z45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Z33" i="1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Z34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Z35" i="11"/>
  <c r="B35" i="11"/>
  <c r="B34" i="11"/>
  <c r="C36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X36" i="10"/>
  <c r="Y36" i="10"/>
  <c r="Z36" i="10"/>
  <c r="C37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P37" i="10"/>
  <c r="Q37" i="10"/>
  <c r="R37" i="10"/>
  <c r="S37" i="10"/>
  <c r="T37" i="10"/>
  <c r="U37" i="10"/>
  <c r="V37" i="10"/>
  <c r="W37" i="10"/>
  <c r="X37" i="10"/>
  <c r="Y37" i="10"/>
  <c r="Z37" i="10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C39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T39" i="10"/>
  <c r="U39" i="10"/>
  <c r="V39" i="10"/>
  <c r="W39" i="10"/>
  <c r="X39" i="10"/>
  <c r="Y39" i="10"/>
  <c r="Z39" i="10"/>
  <c r="C40" i="10"/>
  <c r="D40" i="10"/>
  <c r="E40" i="10"/>
  <c r="F40" i="10"/>
  <c r="G40" i="10"/>
  <c r="H40" i="10"/>
  <c r="I40" i="10"/>
  <c r="J40" i="10"/>
  <c r="K40" i="10"/>
  <c r="L40" i="10"/>
  <c r="M40" i="10"/>
  <c r="N40" i="10"/>
  <c r="O40" i="10"/>
  <c r="P40" i="10"/>
  <c r="Q40" i="10"/>
  <c r="R40" i="10"/>
  <c r="S40" i="10"/>
  <c r="T40" i="10"/>
  <c r="U40" i="10"/>
  <c r="V40" i="10"/>
  <c r="W40" i="10"/>
  <c r="X40" i="10"/>
  <c r="Y40" i="10"/>
  <c r="Z40" i="10"/>
  <c r="C41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P41" i="10"/>
  <c r="Q41" i="10"/>
  <c r="R41" i="10"/>
  <c r="S41" i="10"/>
  <c r="T41" i="10"/>
  <c r="U41" i="10"/>
  <c r="V41" i="10"/>
  <c r="W41" i="10"/>
  <c r="X41" i="10"/>
  <c r="Y41" i="10"/>
  <c r="Z41" i="10"/>
  <c r="C42" i="10"/>
  <c r="D42" i="10"/>
  <c r="E42" i="10"/>
  <c r="F42" i="10"/>
  <c r="G42" i="10"/>
  <c r="H42" i="10"/>
  <c r="I42" i="10"/>
  <c r="J42" i="10"/>
  <c r="K42" i="10"/>
  <c r="L42" i="10"/>
  <c r="M42" i="10"/>
  <c r="N42" i="10"/>
  <c r="O42" i="10"/>
  <c r="P42" i="10"/>
  <c r="Q42" i="10"/>
  <c r="R42" i="10"/>
  <c r="S42" i="10"/>
  <c r="T42" i="10"/>
  <c r="U42" i="10"/>
  <c r="V42" i="10"/>
  <c r="W42" i="10"/>
  <c r="X42" i="10"/>
  <c r="Y42" i="10"/>
  <c r="Z42" i="10"/>
  <c r="C43" i="10"/>
  <c r="D43" i="10"/>
  <c r="E43" i="10"/>
  <c r="F43" i="10"/>
  <c r="G43" i="10"/>
  <c r="H43" i="10"/>
  <c r="I43" i="10"/>
  <c r="J43" i="10"/>
  <c r="K43" i="10"/>
  <c r="L43" i="10"/>
  <c r="M43" i="10"/>
  <c r="N43" i="10"/>
  <c r="O43" i="10"/>
  <c r="P43" i="10"/>
  <c r="Q43" i="10"/>
  <c r="R43" i="10"/>
  <c r="S43" i="10"/>
  <c r="T43" i="10"/>
  <c r="U43" i="10"/>
  <c r="V43" i="10"/>
  <c r="W43" i="10"/>
  <c r="X43" i="10"/>
  <c r="Y43" i="10"/>
  <c r="Z43" i="10"/>
  <c r="B43" i="10"/>
  <c r="B42" i="10"/>
  <c r="B41" i="10"/>
  <c r="B40" i="10"/>
  <c r="B39" i="10"/>
  <c r="B38" i="10"/>
  <c r="B37" i="10"/>
  <c r="B36" i="10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Y41" i="2"/>
  <c r="Z41" i="2"/>
  <c r="AA41" i="2"/>
  <c r="C41" i="2"/>
  <c r="C35" i="2"/>
  <c r="C36" i="2"/>
  <c r="C37" i="2"/>
  <c r="C38" i="2"/>
  <c r="C39" i="2"/>
  <c r="C40" i="2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B50" i="1"/>
  <c r="B51" i="1"/>
  <c r="B52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B46" i="1"/>
  <c r="B45" i="1"/>
  <c r="B44" i="1"/>
  <c r="B43" i="1"/>
  <c r="B42" i="1"/>
  <c r="B41" i="1"/>
  <c r="B40" i="1"/>
  <c r="B39" i="1"/>
  <c r="Z55" i="1" l="1"/>
  <c r="W55" i="1"/>
  <c r="Z32" i="1"/>
  <c r="Q31" i="1"/>
  <c r="I31" i="1"/>
  <c r="E31" i="1"/>
  <c r="X55" i="1"/>
  <c r="B47" i="10"/>
  <c r="Z66" i="13"/>
  <c r="W31" i="1"/>
  <c r="S31" i="1"/>
  <c r="O31" i="1"/>
  <c r="K31" i="1"/>
  <c r="G31" i="1"/>
  <c r="C31" i="1"/>
  <c r="Z47" i="10"/>
  <c r="V47" i="10"/>
  <c r="R47" i="10"/>
  <c r="N47" i="10"/>
  <c r="J47" i="10"/>
  <c r="F47" i="10"/>
  <c r="Y47" i="10"/>
  <c r="U47" i="10"/>
  <c r="Q47" i="10"/>
  <c r="M47" i="10"/>
  <c r="I47" i="10"/>
  <c r="E47" i="10"/>
  <c r="Z31" i="1"/>
  <c r="V31" i="1"/>
  <c r="R31" i="1"/>
  <c r="N31" i="1"/>
  <c r="J31" i="1"/>
  <c r="F31" i="1"/>
  <c r="X47" i="10"/>
  <c r="T47" i="10"/>
  <c r="P47" i="10"/>
  <c r="L47" i="10"/>
  <c r="H47" i="10"/>
  <c r="D47" i="10"/>
  <c r="W47" i="10"/>
  <c r="S47" i="10"/>
  <c r="O47" i="10"/>
  <c r="K47" i="10"/>
  <c r="G47" i="10"/>
  <c r="C47" i="10"/>
  <c r="Z44" i="11"/>
  <c r="Z46" i="11" s="1"/>
  <c r="X31" i="1"/>
  <c r="T31" i="1"/>
  <c r="P31" i="1"/>
  <c r="H31" i="1"/>
  <c r="D31" i="1"/>
  <c r="Y31" i="1"/>
  <c r="U31" i="1"/>
  <c r="Y55" i="1"/>
  <c r="Z67" i="13"/>
  <c r="L31" i="1"/>
  <c r="Z247" i="3"/>
  <c r="Z40" i="11"/>
  <c r="M31" i="1"/>
  <c r="AA248" i="3" l="1"/>
  <c r="Z258" i="3"/>
  <c r="Z51" i="11"/>
  <c r="Z37" i="11" s="1"/>
  <c r="Z36" i="11"/>
  <c r="AC32" i="11" l="1"/>
  <c r="Z39" i="11"/>
  <c r="B56" i="13"/>
  <c r="C56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Y67" i="13" s="1"/>
  <c r="M65" i="13"/>
  <c r="M64" i="13"/>
  <c r="M63" i="13"/>
  <c r="M62" i="13"/>
  <c r="Q56" i="13"/>
  <c r="R56" i="13"/>
  <c r="S56" i="13"/>
  <c r="T56" i="13"/>
  <c r="U56" i="13"/>
  <c r="V56" i="13"/>
  <c r="W56" i="13"/>
  <c r="X56" i="13"/>
  <c r="Y56" i="13"/>
  <c r="C57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C59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C60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C61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B61" i="13"/>
  <c r="B60" i="13"/>
  <c r="B59" i="13"/>
  <c r="B57" i="13"/>
  <c r="Y66" i="13" l="1"/>
  <c r="X45" i="11"/>
  <c r="Y45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B45" i="11"/>
  <c r="Q242" i="3"/>
  <c r="R242" i="3"/>
  <c r="S242" i="3"/>
  <c r="T242" i="3"/>
  <c r="U242" i="3"/>
  <c r="V242" i="3"/>
  <c r="W242" i="3"/>
  <c r="X242" i="3"/>
  <c r="Y242" i="3"/>
  <c r="P24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51" i="3" s="1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52" i="3" s="1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53" i="3" s="1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54" i="3" s="1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55" i="3" s="1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56" i="3" s="1"/>
  <c r="B238" i="3"/>
  <c r="AF238" i="3" s="1"/>
  <c r="B237" i="3"/>
  <c r="AF237" i="3" s="1"/>
  <c r="B236" i="3"/>
  <c r="AF236" i="3" s="1"/>
  <c r="B235" i="3"/>
  <c r="AF235" i="3" s="1"/>
  <c r="B234" i="3"/>
  <c r="AF234" i="3" s="1"/>
  <c r="B233" i="3"/>
  <c r="AF233" i="3" s="1"/>
  <c r="B232" i="3"/>
  <c r="AF232" i="3" l="1"/>
  <c r="AF231" i="3"/>
  <c r="W247" i="3"/>
  <c r="S247" i="3"/>
  <c r="O247" i="3"/>
  <c r="K247" i="3"/>
  <c r="G247" i="3"/>
  <c r="C247" i="3"/>
  <c r="C258" i="3" s="1"/>
  <c r="V247" i="3"/>
  <c r="R247" i="3"/>
  <c r="N247" i="3"/>
  <c r="J247" i="3"/>
  <c r="F247" i="3"/>
  <c r="Y247" i="3"/>
  <c r="Z250" i="3"/>
  <c r="U247" i="3"/>
  <c r="Q247" i="3"/>
  <c r="M247" i="3"/>
  <c r="M258" i="3" s="1"/>
  <c r="I247" i="3"/>
  <c r="E247" i="3"/>
  <c r="L247" i="3"/>
  <c r="L258" i="3" s="1"/>
  <c r="X247" i="3"/>
  <c r="T247" i="3"/>
  <c r="P247" i="3"/>
  <c r="H247" i="3"/>
  <c r="D247" i="3"/>
  <c r="B247" i="3"/>
  <c r="AH237" i="3" s="1"/>
  <c r="Y44" i="11"/>
  <c r="Y46" i="11" s="1"/>
  <c r="X44" i="11"/>
  <c r="X46" i="11" s="1"/>
  <c r="B50" i="11"/>
  <c r="D44" i="11"/>
  <c r="D46" i="11" s="1"/>
  <c r="F44" i="11"/>
  <c r="F46" i="11" s="1"/>
  <c r="H44" i="11"/>
  <c r="H46" i="11" s="1"/>
  <c r="J44" i="11"/>
  <c r="J46" i="11" s="1"/>
  <c r="L44" i="11"/>
  <c r="L46" i="11" s="1"/>
  <c r="N44" i="11"/>
  <c r="N46" i="11" s="1"/>
  <c r="P44" i="11"/>
  <c r="P46" i="11" s="1"/>
  <c r="R44" i="11"/>
  <c r="R46" i="11" s="1"/>
  <c r="T44" i="11"/>
  <c r="T46" i="11" s="1"/>
  <c r="V44" i="11"/>
  <c r="V46" i="11" s="1"/>
  <c r="C65" i="13"/>
  <c r="D65" i="13"/>
  <c r="E65" i="13"/>
  <c r="F65" i="13"/>
  <c r="G65" i="13"/>
  <c r="H65" i="13"/>
  <c r="I65" i="13"/>
  <c r="J65" i="13"/>
  <c r="K65" i="13"/>
  <c r="L65" i="13"/>
  <c r="B65" i="13"/>
  <c r="C64" i="13"/>
  <c r="D64" i="13"/>
  <c r="E64" i="13"/>
  <c r="F64" i="13"/>
  <c r="G64" i="13"/>
  <c r="H64" i="13"/>
  <c r="I64" i="13"/>
  <c r="J64" i="13"/>
  <c r="K64" i="13"/>
  <c r="L64" i="13"/>
  <c r="M67" i="13"/>
  <c r="N66" i="13"/>
  <c r="P66" i="13"/>
  <c r="Q67" i="13"/>
  <c r="R66" i="13"/>
  <c r="T66" i="13"/>
  <c r="U67" i="13"/>
  <c r="W67" i="13"/>
  <c r="B64" i="13"/>
  <c r="C63" i="13"/>
  <c r="D63" i="13"/>
  <c r="E63" i="13"/>
  <c r="F63" i="13"/>
  <c r="G63" i="13"/>
  <c r="H63" i="13"/>
  <c r="I63" i="13"/>
  <c r="J63" i="13"/>
  <c r="K63" i="13"/>
  <c r="L63" i="13"/>
  <c r="N67" i="13"/>
  <c r="R67" i="13"/>
  <c r="V67" i="13"/>
  <c r="X67" i="13"/>
  <c r="B63" i="13"/>
  <c r="C62" i="13"/>
  <c r="D62" i="13"/>
  <c r="E62" i="13"/>
  <c r="F62" i="13"/>
  <c r="G62" i="13"/>
  <c r="H62" i="13"/>
  <c r="I62" i="13"/>
  <c r="J62" i="13"/>
  <c r="K62" i="13"/>
  <c r="L62" i="13"/>
  <c r="O67" i="13"/>
  <c r="S67" i="13"/>
  <c r="V66" i="13"/>
  <c r="X66" i="13"/>
  <c r="B62" i="13"/>
  <c r="B58" i="13"/>
  <c r="W66" i="13"/>
  <c r="U66" i="13"/>
  <c r="S66" i="13"/>
  <c r="Q66" i="13"/>
  <c r="O66" i="13"/>
  <c r="M66" i="13"/>
  <c r="I66" i="13" l="1"/>
  <c r="E66" i="13"/>
  <c r="M248" i="3"/>
  <c r="G67" i="13"/>
  <c r="J66" i="13"/>
  <c r="K66" i="13"/>
  <c r="G66" i="13"/>
  <c r="C66" i="13"/>
  <c r="L248" i="3"/>
  <c r="D248" i="3"/>
  <c r="D258" i="3"/>
  <c r="X248" i="3"/>
  <c r="X258" i="3"/>
  <c r="Y258" i="3"/>
  <c r="Y248" i="3"/>
  <c r="Z248" i="3"/>
  <c r="R248" i="3"/>
  <c r="R258" i="3"/>
  <c r="K248" i="3"/>
  <c r="K258" i="3"/>
  <c r="H248" i="3"/>
  <c r="H258" i="3"/>
  <c r="Q248" i="3"/>
  <c r="Q258" i="3"/>
  <c r="F248" i="3"/>
  <c r="F258" i="3"/>
  <c r="V248" i="3"/>
  <c r="V258" i="3"/>
  <c r="O248" i="3"/>
  <c r="O258" i="3"/>
  <c r="P248" i="3"/>
  <c r="P258" i="3"/>
  <c r="E248" i="3"/>
  <c r="E258" i="3"/>
  <c r="U248" i="3"/>
  <c r="U258" i="3"/>
  <c r="J248" i="3"/>
  <c r="J258" i="3"/>
  <c r="S248" i="3"/>
  <c r="S258" i="3"/>
  <c r="F67" i="13"/>
  <c r="D67" i="13"/>
  <c r="T248" i="3"/>
  <c r="T258" i="3"/>
  <c r="I248" i="3"/>
  <c r="I258" i="3"/>
  <c r="N258" i="3"/>
  <c r="N248" i="3"/>
  <c r="G248" i="3"/>
  <c r="G258" i="3"/>
  <c r="W248" i="3"/>
  <c r="W258" i="3"/>
  <c r="AH236" i="3"/>
  <c r="B258" i="3"/>
  <c r="AH238" i="3"/>
  <c r="AH233" i="3"/>
  <c r="AH232" i="3"/>
  <c r="AH234" i="3"/>
  <c r="AH235" i="3"/>
  <c r="C248" i="3"/>
  <c r="B67" i="13"/>
  <c r="D66" i="13"/>
  <c r="E67" i="13"/>
  <c r="L66" i="13"/>
  <c r="C67" i="13"/>
  <c r="B66" i="13"/>
  <c r="I67" i="13"/>
  <c r="H66" i="13"/>
  <c r="K67" i="13"/>
  <c r="J67" i="13"/>
  <c r="F66" i="13"/>
  <c r="H51" i="11"/>
  <c r="H37" i="11" s="1"/>
  <c r="H36" i="11"/>
  <c r="R51" i="11"/>
  <c r="R37" i="11" s="1"/>
  <c r="R36" i="11"/>
  <c r="F51" i="11"/>
  <c r="F37" i="11" s="1"/>
  <c r="F36" i="11"/>
  <c r="Y51" i="11"/>
  <c r="Y37" i="11" s="1"/>
  <c r="Y36" i="11"/>
  <c r="P51" i="11"/>
  <c r="P37" i="11" s="1"/>
  <c r="P36" i="11"/>
  <c r="D51" i="11"/>
  <c r="D37" i="11" s="1"/>
  <c r="D36" i="11"/>
  <c r="N51" i="11"/>
  <c r="N37" i="11" s="1"/>
  <c r="N36" i="11"/>
  <c r="T51" i="11"/>
  <c r="T37" i="11" s="1"/>
  <c r="T36" i="11"/>
  <c r="L51" i="11"/>
  <c r="L37" i="11" s="1"/>
  <c r="L36" i="11"/>
  <c r="X51" i="11"/>
  <c r="X37" i="11" s="1"/>
  <c r="X36" i="11"/>
  <c r="V51" i="11"/>
  <c r="V37" i="11" s="1"/>
  <c r="V36" i="11"/>
  <c r="J51" i="11"/>
  <c r="J37" i="11" s="1"/>
  <c r="J36" i="11"/>
  <c r="T67" i="13"/>
  <c r="P67" i="13"/>
  <c r="L67" i="13"/>
  <c r="H67" i="13"/>
  <c r="B44" i="11"/>
  <c r="B46" i="11" s="1"/>
  <c r="W44" i="11"/>
  <c r="W46" i="11" s="1"/>
  <c r="U44" i="11"/>
  <c r="U46" i="11" s="1"/>
  <c r="S44" i="11"/>
  <c r="S46" i="11" s="1"/>
  <c r="Q44" i="11"/>
  <c r="Q46" i="11" s="1"/>
  <c r="O44" i="11"/>
  <c r="O46" i="11" s="1"/>
  <c r="M44" i="11"/>
  <c r="M46" i="11" s="1"/>
  <c r="K44" i="11"/>
  <c r="K46" i="11" s="1"/>
  <c r="I44" i="11"/>
  <c r="I46" i="11" s="1"/>
  <c r="G44" i="11"/>
  <c r="G46" i="11" s="1"/>
  <c r="E44" i="11"/>
  <c r="E46" i="11" s="1"/>
  <c r="C44" i="11"/>
  <c r="C46" i="11" s="1"/>
  <c r="J39" i="11" l="1"/>
  <c r="X39" i="11"/>
  <c r="T39" i="11"/>
  <c r="D39" i="11"/>
  <c r="Y39" i="11"/>
  <c r="R39" i="11"/>
  <c r="V39" i="11"/>
  <c r="N39" i="11"/>
  <c r="P39" i="11"/>
  <c r="AB31" i="11"/>
  <c r="F39" i="11"/>
  <c r="H39" i="11"/>
  <c r="L39" i="11"/>
  <c r="U51" i="11"/>
  <c r="U37" i="11" s="1"/>
  <c r="U36" i="11"/>
  <c r="B51" i="11"/>
  <c r="B37" i="11" s="1"/>
  <c r="B36" i="11"/>
  <c r="C51" i="11"/>
  <c r="C37" i="11" s="1"/>
  <c r="C36" i="11"/>
  <c r="E51" i="11"/>
  <c r="E37" i="11" s="1"/>
  <c r="E36" i="11"/>
  <c r="I51" i="11"/>
  <c r="I37" i="11" s="1"/>
  <c r="I36" i="11"/>
  <c r="W51" i="11"/>
  <c r="W37" i="11" s="1"/>
  <c r="W36" i="11"/>
  <c r="K51" i="11"/>
  <c r="K37" i="11" s="1"/>
  <c r="K36" i="11"/>
  <c r="M51" i="11"/>
  <c r="M37" i="11" s="1"/>
  <c r="M36" i="11"/>
  <c r="O51" i="11"/>
  <c r="O37" i="11" s="1"/>
  <c r="O36" i="11"/>
  <c r="Q51" i="11"/>
  <c r="Q37" i="11" s="1"/>
  <c r="Q36" i="11"/>
  <c r="G51" i="11"/>
  <c r="G37" i="11" s="1"/>
  <c r="G36" i="11"/>
  <c r="S51" i="11"/>
  <c r="S37" i="11" s="1"/>
  <c r="S36" i="11"/>
  <c r="AC31" i="11" l="1"/>
  <c r="S39" i="11"/>
  <c r="Q39" i="11"/>
  <c r="W39" i="11"/>
  <c r="E39" i="11"/>
  <c r="M39" i="11"/>
  <c r="G39" i="11"/>
  <c r="O39" i="11"/>
  <c r="K39" i="11"/>
  <c r="I39" i="11"/>
  <c r="C39" i="11"/>
  <c r="U39" i="11"/>
  <c r="B39" i="11"/>
</calcChain>
</file>

<file path=xl/comments1.xml><?xml version="1.0" encoding="utf-8"?>
<comments xmlns="http://schemas.openxmlformats.org/spreadsheetml/2006/main">
  <authors>
    <author>STURC Marek (ESTAT)</author>
  </authors>
  <commentList>
    <comment ref="X18" authorId="0">
      <text>
        <r>
          <rPr>
            <b/>
            <sz val="9"/>
            <color indexed="81"/>
            <rFont val="Tahoma"/>
            <family val="2"/>
          </rPr>
          <t>STURC Marek (ESTAT):</t>
        </r>
        <r>
          <rPr>
            <sz val="9"/>
            <color indexed="81"/>
            <rFont val="Tahoma"/>
            <family val="2"/>
          </rPr>
          <t xml:space="preserve">
manual adjustment for French mixed plants
</t>
        </r>
      </text>
    </comment>
    <comment ref="A56" authorId="0">
      <text>
        <r>
          <rPr>
            <b/>
            <sz val="9"/>
            <color indexed="81"/>
            <rFont val="Tahoma"/>
            <family val="2"/>
          </rPr>
          <t>STURC Marek (ESTAT):</t>
        </r>
        <r>
          <rPr>
            <sz val="9"/>
            <color indexed="81"/>
            <rFont val="Tahoma"/>
            <family val="2"/>
          </rPr>
          <t xml:space="preserve">
includes estimate for missing data of Romania</t>
        </r>
      </text>
    </comment>
  </commentList>
</comments>
</file>

<file path=xl/sharedStrings.xml><?xml version="1.0" encoding="utf-8"?>
<sst xmlns="http://schemas.openxmlformats.org/spreadsheetml/2006/main" count="1321" uniqueCount="489">
  <si>
    <t>Last update</t>
  </si>
  <si>
    <t>Extracted on</t>
  </si>
  <si>
    <t>Source of data</t>
  </si>
  <si>
    <t>Eurostat</t>
  </si>
  <si>
    <t>UNIT</t>
  </si>
  <si>
    <t>GEO</t>
  </si>
  <si>
    <t>INDIC_NRG</t>
  </si>
  <si>
    <t>Primary production</t>
  </si>
  <si>
    <t>PRODUCT/TIME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</si>
  <si>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</si>
  <si>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</si>
  <si>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</si>
  <si>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</si>
  <si>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</si>
  <si>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</si>
  <si>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</si>
  <si>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</si>
  <si>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</si>
  <si>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</si>
  <si>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</si>
  <si>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</si>
  <si>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</si>
  <si>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</si>
  <si>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</si>
  <si>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</si>
  <si>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</si>
  <si>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</si>
  <si>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</si>
  <si>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</si>
  <si>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</si>
  <si>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</si>
  <si>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Solar energy</t>
  </si>
  <si>
    <t>Biogas</t>
  </si>
  <si>
    <t>:</t>
  </si>
  <si>
    <t>Hydro power</t>
  </si>
  <si>
    <t>Wind power</t>
  </si>
  <si>
    <t>PRODUCT</t>
  </si>
  <si>
    <t>Biogasoline</t>
  </si>
  <si>
    <t>INDIC_NRG/TIME</t>
  </si>
  <si>
    <t>Croatia</t>
  </si>
  <si>
    <t>Biodiesels</t>
  </si>
  <si>
    <t>Other liquid biofuels</t>
  </si>
  <si>
    <t>All liquid biofuels</t>
  </si>
  <si>
    <t>DATA FOR CHARTS</t>
  </si>
  <si>
    <t>EU-28</t>
  </si>
  <si>
    <t>Liquid biofuels</t>
  </si>
  <si>
    <t>Solar power</t>
  </si>
  <si>
    <t>Geothermal energy</t>
  </si>
  <si>
    <t>Renewable wastes</t>
  </si>
  <si>
    <t>Liquid biofuels production</t>
  </si>
  <si>
    <t>Wood &amp; Other solid biomass</t>
  </si>
  <si>
    <t>Biogas &amp; Bioliquids</t>
  </si>
  <si>
    <t>Geothermal</t>
  </si>
  <si>
    <t>2020 target</t>
  </si>
  <si>
    <t>Bulgaria</t>
  </si>
  <si>
    <t>Czech Republic</t>
  </si>
  <si>
    <t>Denmark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</si>
  <si>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</si>
  <si>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</si>
  <si>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</si>
  <si>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</si>
  <si>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</si>
  <si>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</si>
  <si>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</si>
  <si>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</si>
  <si>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</si>
  <si>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</si>
  <si>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</si>
  <si>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</si>
  <si>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Netherlands</t>
  </si>
  <si>
    <t>Austria</t>
  </si>
  <si>
    <t>Poland</t>
  </si>
  <si>
    <t>Portugal</t>
  </si>
  <si>
    <t>Romania</t>
  </si>
  <si>
    <t>Slovenia</t>
  </si>
  <si>
    <t>Finland</t>
  </si>
  <si>
    <t>Sweden</t>
  </si>
  <si>
    <t>United Kingdom</t>
  </si>
  <si>
    <t>Norway</t>
  </si>
  <si>
    <t xml:space="preserve">
2011-2012</t>
  </si>
  <si>
    <t>indicative
2013-2014</t>
  </si>
  <si>
    <t>trajectory 
2015-2016</t>
  </si>
  <si>
    <t xml:space="preserve">
2017-2018</t>
  </si>
  <si>
    <t>Gross Inland Consumption</t>
  </si>
  <si>
    <t>EA for FC</t>
  </si>
  <si>
    <t>Solid renewables</t>
  </si>
  <si>
    <t>Biofuels (gas &amp; liquid)</t>
  </si>
  <si>
    <t>Solar &amp; Geothermal heat</t>
  </si>
  <si>
    <t>Electricity from renewables</t>
  </si>
  <si>
    <t>Derived heat from renewables</t>
  </si>
  <si>
    <t>Infrastructure - electricity - annual data [nrg_113a]</t>
  </si>
  <si>
    <t>Hydro</t>
  </si>
  <si>
    <t>Nuclear</t>
  </si>
  <si>
    <t>Pumped hydro</t>
  </si>
  <si>
    <t>Wind</t>
  </si>
  <si>
    <t>Solar</t>
  </si>
  <si>
    <t>Solid biomass</t>
  </si>
  <si>
    <t>GW</t>
  </si>
  <si>
    <t>Wastes</t>
  </si>
  <si>
    <t>GWh</t>
  </si>
  <si>
    <t>Renewable derived heat</t>
  </si>
  <si>
    <t>Total derived heat</t>
  </si>
  <si>
    <t>Electricity generation from RE with normalised hydro and wind</t>
  </si>
  <si>
    <t>Iceland</t>
  </si>
  <si>
    <t>Turkey</t>
  </si>
  <si>
    <t>2011-2012 average</t>
  </si>
  <si>
    <t>Belgium</t>
  </si>
  <si>
    <t>B_100100 - Primary production</t>
  </si>
  <si>
    <t>EU28 - European Union (28 countries)</t>
  </si>
  <si>
    <t>2012</t>
  </si>
  <si>
    <t>5500 - Renewable energies</t>
  </si>
  <si>
    <t>5510 - Hydro power</t>
  </si>
  <si>
    <t>5520 - Wind power</t>
  </si>
  <si>
    <t>5532 - Solar thermal</t>
  </si>
  <si>
    <t>5534 - Solar photovoltaic</t>
  </si>
  <si>
    <t>5535 - Tide, Wave and Ocean</t>
  </si>
  <si>
    <t>5541 - Solid biofuels (excluding charcoal)</t>
  </si>
  <si>
    <t>5542 - Biogas</t>
  </si>
  <si>
    <t>55431 - Municipal waste (renewable)</t>
  </si>
  <si>
    <t>5544 - Charcoal</t>
  </si>
  <si>
    <t>5546 - Biogasoline</t>
  </si>
  <si>
    <t>5547 - Biodiesels</t>
  </si>
  <si>
    <t>5548 - Other liquid biofuels</t>
  </si>
  <si>
    <t>5549 - Bio jet kerosene</t>
  </si>
  <si>
    <t>5550 - Geothermal Energy</t>
  </si>
  <si>
    <t>B_100900 - Gross inland consumption</t>
  </si>
  <si>
    <t>MW - Megawatt</t>
  </si>
  <si>
    <t>9007 - Electrical capacity</t>
  </si>
  <si>
    <t>12_1176011 - Electrical capacity, main activity producers - Combustible Fuels</t>
  </si>
  <si>
    <t>12_1176012 - Electrical capacity, autoproducers -  Combustible Fuels</t>
  </si>
  <si>
    <t>12_1176031 - Electrical capacity, main activity producers - Nuclear</t>
  </si>
  <si>
    <t>12_1176032 - Electrical capacity, autoproducers -  Nuclear</t>
  </si>
  <si>
    <t>12_1176051 - Electrical capacity, main activity producers - Hydro</t>
  </si>
  <si>
    <t>12_1176052 - Electrical capacity, autoproducers -  Hydro</t>
  </si>
  <si>
    <t>12_1176081 - Electrical capacity, main activity producers - Geothermal</t>
  </si>
  <si>
    <t>12_1176082 - Electrical capacity, autoproducers -  Geothermal</t>
  </si>
  <si>
    <t>12_1176083 - Net maximum capacity - Geothermal</t>
  </si>
  <si>
    <t>12_1176091 - Electrical capacity, main activity producers - Wind</t>
  </si>
  <si>
    <t>12_1176092 - Electrical capacity, autoproducers -  Wind</t>
  </si>
  <si>
    <t>12_1176101 - Electrical capacity, main activity producers - Other Sources</t>
  </si>
  <si>
    <t>12_1176102 - Electrical capacity, autoproducers -  Other Sources</t>
  </si>
  <si>
    <t>12_1176111 - Electrical capacity, main activity producers - Steam</t>
  </si>
  <si>
    <t>12_1176112 - Electrical capacity, autoproducers -  Steam</t>
  </si>
  <si>
    <t>12_1176121 - Electrical capacity, main activity producers - Gas Turbine</t>
  </si>
  <si>
    <t>12_1176122 - Electrical capacity, autoproducers -  Gas Turbine</t>
  </si>
  <si>
    <t>12_1176131 - Electrical capacity, main activity producers - Combined Cycle</t>
  </si>
  <si>
    <t>12_1176132 - Electrical capacity, autoproducers -  Combined Cycle</t>
  </si>
  <si>
    <t>12_1176141 - Electrical capacity, main activity producers - Internal Combustion</t>
  </si>
  <si>
    <t>12_1176142 - Electrical capacity, autoproducers -  Internal Combustion</t>
  </si>
  <si>
    <t>12_117615 - Net maximum capacity - Hydro &lt;1 MW</t>
  </si>
  <si>
    <t>12_117616 - Net maximum capacity - Hydro &gt;= 1 MW and &lt;= 10 MW</t>
  </si>
  <si>
    <t>12_117617 - Net maximum capacity - Hydro 10 MW and over</t>
  </si>
  <si>
    <t>12_1176233 - Net maximum capacity - Solar Photovoltaic</t>
  </si>
  <si>
    <t>12_1176243 - Net maximum capacity - Solar Thermal Electric</t>
  </si>
  <si>
    <t>12_1176253 - Net maximum capacity - Municipal Wastes</t>
  </si>
  <si>
    <t>12_1176263 - Net maximum capacity - Wood/Wood Wastes/Other Solid Wastes</t>
  </si>
  <si>
    <t>12_1176273 - Net maximum capacity - Biogases</t>
  </si>
  <si>
    <t>12_1176283 - Net maximum capacity - Industrial Wastes (non-renewable)</t>
  </si>
  <si>
    <t>12_1176301 - Electrical capacity, main activity producers - Tide, wave and ocean</t>
  </si>
  <si>
    <t>12_1176302 - Electrical capacity, autoproducers -  Tide, wave and ocean</t>
  </si>
  <si>
    <t>12_1176303 - Net maximum capacity - Tide, Wave, Ocean</t>
  </si>
  <si>
    <t>12_1176343 - Net maximum capacity - Liquid Biofuels</t>
  </si>
  <si>
    <t>12_1176401 - Electrical capacity, main activity producers - Other Type of Generation</t>
  </si>
  <si>
    <t>12_1176402 - Electrical capacity, autoproducers -  Other Type of Generation</t>
  </si>
  <si>
    <t>Total biomass</t>
  </si>
  <si>
    <t>Fossil fuels (estimate)</t>
  </si>
  <si>
    <t>14_1070341 - Gross electricity generation Main activity electricity only - Hydro -1 MW</t>
  </si>
  <si>
    <t>14_1070342 - Gross electricity generation Main activity electricity only - Hydro 1-10 MW</t>
  </si>
  <si>
    <t>14_1070343 - Gross electricity generation Main activity electricity only - Hydro 10+ MW</t>
  </si>
  <si>
    <t>14_1070351 - Gross electricity generation Autoproducer electricity only - Hydro -1 MW</t>
  </si>
  <si>
    <t>14_1070352 - Gross electricity generation Autoproducer electricity only - Hydro 1-10 MW</t>
  </si>
  <si>
    <t>14_1070353 - Gross electricity generation Autoproducer electricity only - Hydro 10+ MW</t>
  </si>
  <si>
    <t>14_1070421 - Gross electricity generation Main activity electricity only - Solar Photovoltaic</t>
  </si>
  <si>
    <t>14_1070422 - Gross electricity generation Main activity electricity only - Solar Thermal</t>
  </si>
  <si>
    <t>14_1070431 - Gross electricity generation Autoproducer electricity only - Solar Photovoltaic</t>
  </si>
  <si>
    <t>14_1070432 - Gross electricity generation Autoproducer electricity only - Solar Thermal</t>
  </si>
  <si>
    <t>15_107030 - Gross electricity generation Main activity electricity only - Nuclear</t>
  </si>
  <si>
    <t>15_107031 - Gross electricity generation Main activity CHP plants - Nuclear</t>
  </si>
  <si>
    <t>15_107032 - Gross electricity generation Autoproducer electricity only - Nuclear</t>
  </si>
  <si>
    <t>15_107033 - Gross electricity generation Autoproducer CHP plants - Nuclear</t>
  </si>
  <si>
    <t>15_107034 - Gross electricity generation Main activity electricity only - Hydro</t>
  </si>
  <si>
    <t>15_107035 - Gross electricity generation Autoproducer electricity only - Hydro</t>
  </si>
  <si>
    <t>15_107036 - Gross electricity generation Main activity electricity only - Pumped Hydro</t>
  </si>
  <si>
    <t>15_107037 - Gross electricity generation Autoproducer electricity only - Pumped Hydro</t>
  </si>
  <si>
    <t>15_107038 - Gross electricity generation Main activity electricity only - Geothermal</t>
  </si>
  <si>
    <t>15_107039 - Gross electricity generation Main activity CHP plants - Geothermal</t>
  </si>
  <si>
    <t>15_107040 - Gross electricity generation Autoproducer electricity only - Geothermal</t>
  </si>
  <si>
    <t>15_107041 - Gross electricity generation Autoproducer CHP plants - Geothermal</t>
  </si>
  <si>
    <t>15_107044 - Gross electricity generation Main activity electricity only - Tide, Wave and Ocean</t>
  </si>
  <si>
    <t>15_107045 - Gross electricity generation Autoproducer electricity only - Tide, Wave and Ocean</t>
  </si>
  <si>
    <t>15_107046 - Gross electricity generation Main activity electricity only - Wind</t>
  </si>
  <si>
    <t>15_107047 - Gross electricity generation Autoproducer electricity only - Wind</t>
  </si>
  <si>
    <t>15_107048 - Gross electricity generation Main activity electricity only - Combustible Fuels</t>
  </si>
  <si>
    <t>15_107049 - Gross electricity generation Main activity CHP plants - Combustible Fuels</t>
  </si>
  <si>
    <t>15_107050 - Gross electricity generation Autoproducer electricity only - Combustible Fuels</t>
  </si>
  <si>
    <t>15_107051 - Gross electricity generation Autoproducer CHP plants - Combustible Fuels</t>
  </si>
  <si>
    <t>15_107052 - Gross electricity generation Autoproducer electricity only - Heat from Chemical Sources</t>
  </si>
  <si>
    <t>15_107053 - Gross electricity generation Autoproducer CHP plants - Heat from Chemical Sources</t>
  </si>
  <si>
    <t>15_107054 - Gross electricity generation Main activity electricity only - Other Sources</t>
  </si>
  <si>
    <t>15_107055 - Gross electricity generation Main activity CHP plants - Other Sources</t>
  </si>
  <si>
    <t>15_107056 - Gross electricity generation Autoproducer electricity only - Other Sources</t>
  </si>
  <si>
    <t>15_107057 - Gross electricity generation Autoproducer CHP plants - Other Sources</t>
  </si>
  <si>
    <t>16_107130 - Net electricity generation Main activity electricity only - Nuclear</t>
  </si>
  <si>
    <t>16_107131 - Net electricity generation Main activity CHP plants - Nuclear</t>
  </si>
  <si>
    <t>16_107132 - Net electricity generation Autoproducer electricity only - Nuclear</t>
  </si>
  <si>
    <t>16_107133 - Net electricity generation Autoproducer CHP plants - Nuclear</t>
  </si>
  <si>
    <t>16_107134 - Net electricity generation Main activity electricity only - Hydro</t>
  </si>
  <si>
    <t>16_107135 - Net electricity generation Autoproducer electricity only - Hydro</t>
  </si>
  <si>
    <t>16_107136 - Net electricity generation Main activity electricity only - Pumped Hydro</t>
  </si>
  <si>
    <t>16_107137 - Net electricity generation Autoproducer electricity only - Pumped Hydro</t>
  </si>
  <si>
    <t>16_107138 - Net electricity generation Main activity electricity only - Geothermal</t>
  </si>
  <si>
    <t>16_107139 - Net electricity generation Main activity CHP plants - Geothermal</t>
  </si>
  <si>
    <t>16_107140 - Net electricity generation Autoproducer electricity only - Geothermal</t>
  </si>
  <si>
    <t>16_107141 - Net electricity generation Autoproducer CHP plants - Geothermal</t>
  </si>
  <si>
    <t>16_107142 - Net electricity generation Main activity electricity only - Solar</t>
  </si>
  <si>
    <t>16_107143 - Net electricity generation Autoproducer electricity only - Solar</t>
  </si>
  <si>
    <t>16_107144 - Net electricity generation Main activity electricity only - Tide, Wave and Ocean</t>
  </si>
  <si>
    <t>16_107145 - Net electricity generation Autoproducer electricity only - Tide, Wave and Ocean</t>
  </si>
  <si>
    <t>16_107146 - Net electricity generation Main activity electricity only - Wind</t>
  </si>
  <si>
    <t>16_107147 - Net electricity generation Autoproducer electricity only - Wind</t>
  </si>
  <si>
    <t>16_107148 - Net electricity generation Main activity electricity only - Combustible Fuels</t>
  </si>
  <si>
    <t>16_107149 - Net electricity generation Main activity CHP plants - Combustible Fuels</t>
  </si>
  <si>
    <t>16_107150 - Net electricity generation Autoproducer electricity only - Combustible Fuels</t>
  </si>
  <si>
    <t>16_107151 - Net electricity generation Autoproducer CHP plants - Combustible Fuels</t>
  </si>
  <si>
    <t>16_107152 - Net electricity generation Autoproducer electricity only - Heat from Chemical Sources</t>
  </si>
  <si>
    <t>16_107153 - Net electricity generation Autoproducer CHP plants - Heat from Chemical Sources</t>
  </si>
  <si>
    <t>16_107154 - Net electricity generation Main activity electricity only - Other Sources</t>
  </si>
  <si>
    <t>16_107155 - Net electricity generation Main activity CHP plants - Other Sources</t>
  </si>
  <si>
    <t>16_107156 - Net electricity generation Autoproducer electricity only - Other Sources</t>
  </si>
  <si>
    <t>16_107157 - Net electricity generation Autoproducer CHP plants - Other Sources</t>
  </si>
  <si>
    <t>17_107000 - Total gross production</t>
  </si>
  <si>
    <t>17_107100 - Total net production</t>
  </si>
  <si>
    <t>22_108501 - Gross electricity generation Main activity electricity only - Anthracite</t>
  </si>
  <si>
    <t>22_108502 - Gross electricity generation Main activity CHP plants - Anthracite</t>
  </si>
  <si>
    <t>22_108503 - Gross electricity generation Autoproducer electricity only - Anthracite</t>
  </si>
  <si>
    <t>22_108504 - Gross electricity generation Autoproducer CHP plants - Anthracite</t>
  </si>
  <si>
    <t>22_108511 - Gross electricity generation Main activity electricity only - Coking Coal</t>
  </si>
  <si>
    <t>22_108512 - Gross electricity generation Main activity CHP plants - Coking Coal</t>
  </si>
  <si>
    <t>22_108513 - Gross electricity generation Autoproducer electricity only - Coking Coal</t>
  </si>
  <si>
    <t>22_108514 - Gross electricity generation Autoproducer CHP plants - Coking Coal</t>
  </si>
  <si>
    <t>22_108521 - Gross electricity generation Main activity electricity only - Other Bituminous Coal</t>
  </si>
  <si>
    <t>22_108522 - Gross electricity generation Main activity CHP plants - Other Bituminous Coal</t>
  </si>
  <si>
    <t>22_108523 - Gross electricity generation Autoproducer electricity only - Other Bituminous Coal</t>
  </si>
  <si>
    <t>22_108524 - Gross electricity generation Autoproducer CHP plants - Other Bituminous Coal</t>
  </si>
  <si>
    <t>22_108531 - Gross electricity generation Main activity electricity only - Sub-Bituminous Coal</t>
  </si>
  <si>
    <t>22_108532 - Gross electricity generation Main activity CHP plants - Sub-Bituminous Coal</t>
  </si>
  <si>
    <t>22_108533 - Gross electricity generation Autoproducer electricity only - Sub-Bituminous Coal</t>
  </si>
  <si>
    <t>22_108534 - Gross electricity generation Autoproducer CHP plants - Sub-Bituminous Coal</t>
  </si>
  <si>
    <t>22_108541 - Gross electricity generation Main activity electricity only - Lignite/Brown Coal</t>
  </si>
  <si>
    <t>22_108542 - Gross electricity generation Main activity CHP plants - Lignite/Brown Coal</t>
  </si>
  <si>
    <t>22_108543 - Gross electricity generation Autoproducer electricity only - Lignite/Brown Coal</t>
  </si>
  <si>
    <t>22_108544 - Gross electricity generation Autoproducer CHP plants - Lignite/Brown Coal</t>
  </si>
  <si>
    <t>22_108551 - Gross electricity generation Main activity electricity only - Peat</t>
  </si>
  <si>
    <t>22_108552 - Gross electricity generation Main activity CHP plants - Peat</t>
  </si>
  <si>
    <t>22_108553 - Gross electricity generation Autoproducer electricity only - Peat</t>
  </si>
  <si>
    <t>22_108554 - Gross electricity generation Autoproducer CHP plants - Peat</t>
  </si>
  <si>
    <t>22_108561 - Gross electricity generation Main activity electricity only - Patent Fuel</t>
  </si>
  <si>
    <t>22_108562 - Gross electricity generation Main activity CHP plants - Patent Fuel</t>
  </si>
  <si>
    <t>22_108563 - Gross electricity generation Autoproducer electricity only - Patent Fuel</t>
  </si>
  <si>
    <t>22_108564 - Gross electricity generation Autoproducer CHP plants - Patent Fuel</t>
  </si>
  <si>
    <t>22_108571 - Gross electricity generation Main activity electricity only - Coke Oven Coke</t>
  </si>
  <si>
    <t>22_108572 - Gross electricity generation Main activity CHP plants - Coke Oven Coke</t>
  </si>
  <si>
    <t>22_108573 - Gross electricity generation Autoproducer electricity only - Coke Oven Coke</t>
  </si>
  <si>
    <t>22_108574 - Gross electricity generation Autoproducer CHP plants - Coke Oven Coke</t>
  </si>
  <si>
    <t>22_108581 - Gross electricity generation Main activity electricity only - Gas Coke</t>
  </si>
  <si>
    <t>22_108582 - Gross electricity generation Main activity CHP plants - Gas Coke</t>
  </si>
  <si>
    <t>22_108583 - Gross electricity generation Autoproducer electricity only - Gas Coke</t>
  </si>
  <si>
    <t>22_108584 - Gross electricity generation Autoproducer CHP plants - Gas Coke</t>
  </si>
  <si>
    <t>22_108591 - Gross electricity generation Main activity electricity only - Coal Tar</t>
  </si>
  <si>
    <t>22_108592 - Gross electricity generation Main activity CHP plants - Coal Tar</t>
  </si>
  <si>
    <t>22_108593 - Gross electricity generation Autoproducer electricity only - Coal Tar</t>
  </si>
  <si>
    <t>22_108594 - Gross electricity generation Autoproducer CHP plants - Coal Tar</t>
  </si>
  <si>
    <t>22_108601 - Gross electricity generation Main activity electricity only - BKB</t>
  </si>
  <si>
    <t>22_108602 - Gross electricity generation Main activity CHP plants - BKB</t>
  </si>
  <si>
    <t>22_108603 - Gross electricity generation Autoproducer electricity only - BKB</t>
  </si>
  <si>
    <t>22_108604 - Gross electricity generation Autoproducer CHP plants - BKB</t>
  </si>
  <si>
    <t>22_108611 - Gross electricity generation Main activity electricity only - Gas Works Gas</t>
  </si>
  <si>
    <t>22_108612 - Gross electricity generation Main activity CHP plants - Gas Works Gas</t>
  </si>
  <si>
    <t>22_108613 - Gross electricity generation Autoproducer electricity only - Gas Works Gas</t>
  </si>
  <si>
    <t>22_108614 - Gross electricity generation Autoproducer CHP plants - Gas Works Gas</t>
  </si>
  <si>
    <t>22_108621 - Gross electricity generation Main activity electricity only - Coke Oven Gas</t>
  </si>
  <si>
    <t>22_108622 - Gross electricity generation Main activity CHP plants - Coke Oven Gas</t>
  </si>
  <si>
    <t>22_108623 - Gross electricity generation Autoproducer electricity only - Coke Oven Gas</t>
  </si>
  <si>
    <t>22_108624 - Gross electricity generation Autoproducer CHP plants - Coke Oven Gas</t>
  </si>
  <si>
    <t>22_108631 - Gross electricity generation Main activity electricity only - Blast Furnace Gas</t>
  </si>
  <si>
    <t>22_108632 - Gross electricity generation Main activity CHP plants - Blast Furnace Gas</t>
  </si>
  <si>
    <t>22_108633 - Gross electricity generation Autoproducer electricity only - Blast Furnace Gas</t>
  </si>
  <si>
    <t>22_108634 - Gross electricity generation Autoproducer CHP plants - Blast Furnace Gas</t>
  </si>
  <si>
    <t>22_108641 - Gross electricity generation Main activity electricity only - Other Recovered Gases</t>
  </si>
  <si>
    <t>22_108642 - Gross electricity generation Main activity CHP plants - Other Recovered Gases</t>
  </si>
  <si>
    <t>22_108643 - Gross electricity generation Autoproducer electricity only - Other Recovered Gases</t>
  </si>
  <si>
    <t>22_108644 - Gross electricity generation Autoproducer CHP plants - Other Recovered Gases</t>
  </si>
  <si>
    <t>22_108651 - Gross electricity generation Main activity electricity only - Oil shale and oil sands</t>
  </si>
  <si>
    <t>22_108652 - Gross electricity generation Main activity CHP plants - Oil shale and oil sands</t>
  </si>
  <si>
    <t>22_108653 - Gross electricity generation Autoproducer electricity only - Oil shale and oil sands</t>
  </si>
  <si>
    <t>22_108654 - Gross electricity generation Autoproducer CHP plants - Oil shale and oil sands</t>
  </si>
  <si>
    <t>22_108661 - Gross electricity generation Main activity electricity only - Peat products</t>
  </si>
  <si>
    <t>22_108662 - Gross electricity generation Main activity CHP plants - Peat products</t>
  </si>
  <si>
    <t>22_108663 - Gross electricity generation Autoproducer electricity only - Peat products</t>
  </si>
  <si>
    <t>22_108664 - Gross electricity generation Autoproducer CHP plants - Peat products</t>
  </si>
  <si>
    <t>22_108701 - Gross electricity generation Main activity electricity only - Crude Oil</t>
  </si>
  <si>
    <t>22_108702 - Gross electricity generation Main activity CHP plants - Crude Oil</t>
  </si>
  <si>
    <t>22_108703 - Gross electricity generation Autoproducer electricity only - Crude Oil</t>
  </si>
  <si>
    <t>22_108704 - Gross electricity generation Autoproducer CHP plants - Crude Oil</t>
  </si>
  <si>
    <t>22_108711 - Gross electricity generation Main activity electricity only - NGL (Natural Gas Liquids)</t>
  </si>
  <si>
    <t>22_108712 - Gross electricity generation Main activity CHP plants - NGL (Natural Gas Liquids)</t>
  </si>
  <si>
    <t>22_108713 - Gross electricity generation Autoproducer electricity only - NGL (Natural Gas Liquids)</t>
  </si>
  <si>
    <t>22_108714 - Gross electricity generation Autoproducer CHP plants - NGL (Natural Gas Liquids)</t>
  </si>
  <si>
    <t>22_108721 - Gross electricity generation Main activity electricity only - Refinery Gas</t>
  </si>
  <si>
    <t>22_108722 - Gross electricity generation Main activity CHP plants - Refinery Gas</t>
  </si>
  <si>
    <t>22_108723 - Gross electricity generation Autoproducer electricity only - Refinery Gas</t>
  </si>
  <si>
    <t>22_108724 - Gross electricity generation Autoproducer CHP plants - Refinery Gas</t>
  </si>
  <si>
    <t>22_108731 - Gross electricity generation Main activity electricity only - LPG (Liquefied Petroleum Gases)</t>
  </si>
  <si>
    <t>22_108732 - Gross electricity generation Main activity CHP plants - LPG (Liquefied Petroleum Gases)</t>
  </si>
  <si>
    <t>22_108733 - Gross electricity generation Autoproducer electricity only - LPG (Liquefied Petroleum Gases)</t>
  </si>
  <si>
    <t>22_108734 - Gross electricity generation Autoproducer CHP plants - LPG (Liquefied Petroleum Gases)</t>
  </si>
  <si>
    <t>22_108741 - Gross electricity generation Main activity electricity only - Naphtha</t>
  </si>
  <si>
    <t>22_108742 - Gross electricity generation Main activity CHP plants - Naphtha</t>
  </si>
  <si>
    <t>22_108743 - Gross electricity generation Autoproducer electricity only - Naphtha</t>
  </si>
  <si>
    <t>22_108744 - Gross electricity generation Autoproducer CHP plants - Naphtha</t>
  </si>
  <si>
    <t>22_108751 - Gross electricity generation Main activity electricity only - Kerosene Type Jet Fuel</t>
  </si>
  <si>
    <t>22_108752 - Gross electricity generation Main activity CHP plants - Kerosene Type Jet Fuel</t>
  </si>
  <si>
    <t>22_108753 - Gross electricity generation Autoproducer electricity only - Kerosene Type Jet Fuel</t>
  </si>
  <si>
    <t>22_108754 - Gross electricity generation Autoproducer CHP plants - Kerosene Type Jet Fuel</t>
  </si>
  <si>
    <t>22_108761 - Gross electricity generation Main activity electricity only - Other Kerosene</t>
  </si>
  <si>
    <t>22_108762 - Gross electricity generation Main activity CHP plants - Other Kerosene</t>
  </si>
  <si>
    <t>22_108763 - Gross electricity generation Autoproducer electricity only - Other Kerosene</t>
  </si>
  <si>
    <t>22_108764 - Gross electricity generation Autoproducer CHP plants - Other Kerosene</t>
  </si>
  <si>
    <t>22_108771 - Gross electricity generation Main activity electricity only - Gas / Diesel Oil</t>
  </si>
  <si>
    <t>22_108772 - Gross electricity generation Main activity CHP plants - Gas / Diesel Oil</t>
  </si>
  <si>
    <t>22_108773 - Gross electricity generation Autoproducer electricity only - Gas / Diesel Oil</t>
  </si>
  <si>
    <t>22_108774 - Gross electricity generation Autoproducer CHP plants - Gas / Diesel Oil</t>
  </si>
  <si>
    <t>22_108781 - Gross electricity generation Main activity electricity only - Residual Fuel Oil</t>
  </si>
  <si>
    <t>22_108782 - Gross electricity generation Main activity CHP plants - Residual Fuel Oil</t>
  </si>
  <si>
    <t>22_108783 - Gross electricity generation Autoproducer electricity only - Residual Fuel Oil</t>
  </si>
  <si>
    <t>22_108784 - Gross electricity generation Autoproducer CHP plants - Residual Fuel Oil</t>
  </si>
  <si>
    <t>22_108791 - Gross electricity generation Main activity electricity only - Bitumen</t>
  </si>
  <si>
    <t>22_108792 - Gross electricity generation Main activity CHP plants - Bitumen</t>
  </si>
  <si>
    <t>22_108793 - Gross electricity generation Autoproducer electricity only - Bitumen</t>
  </si>
  <si>
    <t>22_108794 - Gross electricity generation Autoproducer CHP plants - Bitumen</t>
  </si>
  <si>
    <t>22_108801 - Gross electricity generation Main activity electricity only - Petroleum Coke</t>
  </si>
  <si>
    <t>22_108802 - Gross electricity generation Main activity CHP plants - Petroleum Coke</t>
  </si>
  <si>
    <t>22_108803 - Gross electricity generation Autoproducer electricity only - Petroleum Coke</t>
  </si>
  <si>
    <t>22_108804 - Gross electricity generation Autoproducer CHP plants - Petroleum Coke</t>
  </si>
  <si>
    <t>22_108811 - Gross electricity generation Main activity electricity only - Other Oil Products</t>
  </si>
  <si>
    <t>22_108812 - Gross electricity generation Main activity CHP plants - Other Oil Products</t>
  </si>
  <si>
    <t>22_108813 - Gross electricity generation Autoproducer electricity only - Other Oil Products</t>
  </si>
  <si>
    <t>22_108814 - Gross electricity generation Autoproducer CHP plants - Other Oil Products</t>
  </si>
  <si>
    <t>22_108891 - Gross electricity generation Main activity electricity only - Natural Gas</t>
  </si>
  <si>
    <t>22_108892 - Gross electricity generation Main activity CHP plants - Natural Gas</t>
  </si>
  <si>
    <t>22_108893 - Gross electricity generation Autoproducer electricity only - Natural Gas</t>
  </si>
  <si>
    <t>22_108894 - Gross electricity generation Autoproducer CHP plants - Natural Gas</t>
  </si>
  <si>
    <t>22_108901 - Gross electricity generation Main activity electricity only - Industrial Waste</t>
  </si>
  <si>
    <t>22_108902 - Gross electricity generation Main activity CHP plants - Industrial Waste</t>
  </si>
  <si>
    <t>22_108903 - Gross electricity generation Autoproducer electricity only - Industrial Waste</t>
  </si>
  <si>
    <t>22_108904 - Gross electricity generation Autoproducer CHP plants - Industrial Waste</t>
  </si>
  <si>
    <t>22_108911 - Gross electricity generation Main activity electricity only - Municipal Waste (Renewable)</t>
  </si>
  <si>
    <t>22_108912 - Gross electricity generation Main activity CHP plants - Municipal Waste (Renewable)</t>
  </si>
  <si>
    <t>22_108913 - Gross electricity generation Autoproducer electricity only - Municipal Waste (Renewable)</t>
  </si>
  <si>
    <t>22_108914 - Gross electricity generation Autoproducer CHP plants - Municipal Waste (Renewable)</t>
  </si>
  <si>
    <t>22_108921 - Gross electricity generation Main activity electricity only - Municipal Waste (Non-Renewable)</t>
  </si>
  <si>
    <t>22_108922 - Gross electricity generation Main activity CHP plants - Municipal Waste (Non-Renewable)</t>
  </si>
  <si>
    <t>22_108923 - Gross electricity generation Autoproducer electricity only - Municipal Waste (Non-Renewable)</t>
  </si>
  <si>
    <t>22_108924 - Gross electricity generation Autoproducer CHP plants - Municipal Waste (Non-Renewable)</t>
  </si>
  <si>
    <t>22_108931 - Gross electricity generation Main activity electricity only - Solid biofuels excluding charcoal</t>
  </si>
  <si>
    <t>22_108932 - Gross electricity generation Main activity CHP plants - Solid biofuels excluding charcoal</t>
  </si>
  <si>
    <t>22_108933 - Gross electricity generation Autoproducer electricity only - Solid biofuels excluding charcoal</t>
  </si>
  <si>
    <t>22_108934 - Gross electricity generation Autoproducer CHP plants - Solid biofuels excluding charcoal</t>
  </si>
  <si>
    <t>22_108941 - Gross electricity generation Main activity electricity only - Biogases</t>
  </si>
  <si>
    <t>22_108942 - Gross electricity generation Main activity CHP plants - Biogases</t>
  </si>
  <si>
    <t>22_108943 - Gross electricity generation Autoproducer electricity only - Biogases</t>
  </si>
  <si>
    <t>22_108944 - Gross electricity generation Autoproducer CHP plants - Biogases</t>
  </si>
  <si>
    <t>22_108951 - Gross electricity generation Main activity electricity only - Biodiesels</t>
  </si>
  <si>
    <t>22_108952 - Gross electricity generation Main activity CHP plants - Biodiesels</t>
  </si>
  <si>
    <t>22_108953 - Gross electricity generation Autoproducer electricity only - Biodiesels</t>
  </si>
  <si>
    <t>22_108954 - Gross electricity generation Autoproducer CHP plants - Biodiesels</t>
  </si>
  <si>
    <t>22_108971 - Gross electricity generation Main activity electricity only - Other Liquid Biofuels</t>
  </si>
  <si>
    <t>22_108972 - Gross electricity generation Main activity CHP plants - Other Liquid Biofuels</t>
  </si>
  <si>
    <t>22_108973 - Gross electricity generation Autoproducer electricity only - Other Liquid Biofuels</t>
  </si>
  <si>
    <t>22_108974 - Gross electricity generation Autoproducer CHP plants - Other Liquid Biofuels</t>
  </si>
  <si>
    <t>B_100300 - Imports</t>
  </si>
  <si>
    <t>B_100500 - Exports</t>
  </si>
  <si>
    <t>import dependency</t>
  </si>
  <si>
    <t>B_101500 - Energy Available for Final Consumption</t>
  </si>
  <si>
    <t>Renewable electricity generation</t>
  </si>
  <si>
    <t>Total electricity generation</t>
  </si>
  <si>
    <t>Ratio</t>
  </si>
  <si>
    <t>5200 - Derived heat</t>
  </si>
  <si>
    <t>15_107064 - Gross heat production Main activity CHP plants - Geothermal</t>
  </si>
  <si>
    <t>15_107065 - Gross heat production Main activity heat only plants - Geothermal</t>
  </si>
  <si>
    <t>15_107066 - Gross heat production Autoproducer CHP plants - Geothermal</t>
  </si>
  <si>
    <t>15_107067 - Gross heat production Autoproducer heat only plants - Geothermal</t>
  </si>
  <si>
    <t>15_107068 - Gross heat production Main activity CHP plants - Solar</t>
  </si>
  <si>
    <t>15_107069 - Gross heat production Main activity heat only plants - Solar</t>
  </si>
  <si>
    <t>15_107070 - Gross heat production Autoproducer CHP plants - Solar</t>
  </si>
  <si>
    <t>15_107071 - Gross heat production Autoproducer heat only plants - Solar</t>
  </si>
  <si>
    <t>22_108916 - Gross heat production Main activity CHP plants - Municipal Waste (Renewable)</t>
  </si>
  <si>
    <t>22_108917 - Gross heat production Main activity heat only plants - Municipal Waste (Renewable)</t>
  </si>
  <si>
    <t>22_108918 - Gross heat production Autoproducer CHP plants - Municipal Waste (Renewable)</t>
  </si>
  <si>
    <t>22_108919 - Gross heat production Autoproducer heat only plants - Municipal Waste (Renewable)</t>
  </si>
  <si>
    <t>22_108936 - Gross heat production Main activity CHP plants - Solid biofuels excluding charcoal</t>
  </si>
  <si>
    <t>22_108937 - Gross heat production Main activity heat only plants - Solid biofuels excluding charcoal</t>
  </si>
  <si>
    <t>22_108938 - Gross heat production Autoproducer CHP plants - Solid biofuels excluding charcoal</t>
  </si>
  <si>
    <t>22_108939 - Gross heat production Autoproducer heat only plants - Solid biofuels excluding charcoal</t>
  </si>
  <si>
    <t>22_108946 - Gross heat production Main activity CHP plants - Biogases</t>
  </si>
  <si>
    <t>22_108947 - Gross heat production Main activity heat only plants - Biogases</t>
  </si>
  <si>
    <t>22_108948 - Gross heat production Autoproducer CHP plants - Biogases</t>
  </si>
  <si>
    <t>22_108949 - Gross heat production Autoproducer heat only plants - Biogases</t>
  </si>
  <si>
    <t>22_108956 - Gross heat production Main activity CHP plants - Biodiesels</t>
  </si>
  <si>
    <t>22_108957 - Gross heat production Main activity heat only plants - Biodiesels</t>
  </si>
  <si>
    <t>22_108958 - Gross heat production Autoproducer CHP plants - Biodiesels</t>
  </si>
  <si>
    <t>22_108959 - Gross heat production Autoproducer heat only plants - Biodiesels</t>
  </si>
  <si>
    <t>22_108976 - Gross heat production Main activity CHP plants - Other Liquid Biofuels</t>
  </si>
  <si>
    <t>22_108977 - Gross heat production Main activity heat only plants - Other Liquid Biofuels</t>
  </si>
  <si>
    <t>22_108978 - Gross heat production Autoproducer CHP plants - Other Liquid Biofuels</t>
  </si>
  <si>
    <t>22_108979 - Gross heat production Autoproducer heat only plants - Other Liquid Biofuels</t>
  </si>
  <si>
    <t>Complete energy balances - annual data [nrg_110a]</t>
  </si>
  <si>
    <t>2013</t>
  </si>
  <si>
    <t>Mtoe</t>
  </si>
  <si>
    <t>Wood &amp; other solid biofuels</t>
  </si>
  <si>
    <t>6000 - Electrical energy</t>
  </si>
  <si>
    <t>Supply, transformation and consumption of heat - annual data [nrg_106a]</t>
  </si>
  <si>
    <t>CALCULATION FOR ELECTRICITY AND HEAT</t>
  </si>
  <si>
    <t>Supply, transformation and consumption of electricity - annual data [nrg_105a]</t>
  </si>
  <si>
    <t>GWH - Gigawatt-hour</t>
  </si>
  <si>
    <t>TWh</t>
  </si>
  <si>
    <t>12_1176061 - Electrical capacity, main activity producers - Mixed plants</t>
  </si>
  <si>
    <t>Overall share of energy from renewable sources (Directive 2009/28/EC)</t>
  </si>
  <si>
    <t>EU28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</si>
  <si>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</si>
  <si>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</si>
  <si>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</si>
  <si>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</si>
  <si>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</si>
  <si>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</si>
  <si>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</si>
  <si>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</si>
  <si>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</si>
  <si>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</si>
  <si>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</si>
  <si>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</si>
  <si>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</si>
  <si>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</si>
  <si>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</si>
  <si>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</si>
  <si>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</si>
  <si>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</si>
  <si>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</si>
  <si>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</si>
  <si>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</si>
  <si>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</si>
  <si>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</si>
  <si>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</si>
  <si>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</si>
  <si>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</si>
  <si>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</si>
  <si>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UK</t>
  </si>
  <si>
    <t>NO</t>
  </si>
  <si>
    <t>Share of energy from renewable sources in transport (RES-T)</t>
  </si>
  <si>
    <t>Malta</t>
  </si>
  <si>
    <t>Slovak Republic</t>
  </si>
  <si>
    <t>Share of energy from renewable sources for electricity (RES-E)</t>
  </si>
  <si>
    <t>Share of energy from renewable sources for heating and cooling (RES-H&amp;C)</t>
  </si>
  <si>
    <t>Primary production - all products - annual data [nrg_109a]</t>
  </si>
  <si>
    <t>INDIC_EN</t>
  </si>
  <si>
    <t>2014</t>
  </si>
  <si>
    <t>Special value:</t>
  </si>
  <si>
    <t>not available</t>
  </si>
  <si>
    <t>KTOE</t>
  </si>
  <si>
    <t>IS</t>
  </si>
  <si>
    <r>
      <t>S</t>
    </r>
    <r>
      <rPr>
        <b/>
        <vertAlign val="subscript"/>
        <sz val="9"/>
        <color theme="1"/>
        <rFont val="Arial"/>
        <family val="2"/>
      </rPr>
      <t>2005</t>
    </r>
  </si>
  <si>
    <t>2013-2014 average</t>
  </si>
  <si>
    <t>S2005</t>
  </si>
  <si>
    <t>AL</t>
  </si>
  <si>
    <t>Albania</t>
  </si>
  <si>
    <t>ME</t>
  </si>
  <si>
    <t>Montenegro</t>
  </si>
  <si>
    <t>MK</t>
  </si>
  <si>
    <t>FYR of Macedonia</t>
  </si>
  <si>
    <t>TR</t>
  </si>
  <si>
    <t>KTOE - Thousand tonnes of oil equivalent (TOE)</t>
  </si>
  <si>
    <t>2015</t>
  </si>
  <si>
    <t>12_1176071 - Net electrical capacity, main activity producers - Pure Pumped Hydro</t>
  </si>
  <si>
    <t>12_1176072 - Net electrical capacity, autoproducers - Pure Pumped Hydro</t>
  </si>
  <si>
    <t>Table 1: Share of energy from renewable sources in gross final consumption of energy, 2004-2015 %</t>
  </si>
  <si>
    <t>(:) not available</t>
  </si>
  <si>
    <t>Table 4: Share of renewable energy sources in transport, 2004-2015%</t>
  </si>
  <si>
    <t>Table 2: Share of electricity from renewable sources in gross electricity consumption,2004-2015 %</t>
  </si>
  <si>
    <t>Table 3: Share of renewable energy sources in heating and cooling, 2004-2015%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</si>
</sst>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_€_-;\-* #,##0.00\ _€_-;_-* &quot;-&quot;??\ _€_-;_-@_-"/>
    <numFmt numFmtId="165" formatCode="dd\.mm\.yy"/>
    <numFmt numFmtId="166" formatCode="_-* #,##0.0\ _€_-;\-* #,##0.0\ _€_-;_-* &quot;-&quot;??\ _€_-;_-@_-"/>
    <numFmt numFmtId="167" formatCode="_-* #,##0.0000\ _€_-;\-* #,##0.0000\ _€_-;_-* &quot;-&quot;??\ _€_-;_-@_-"/>
    <numFmt numFmtId="168" formatCode="0.0%"/>
    <numFmt numFmtId="169" formatCode="#,##0.0_i"/>
    <numFmt numFmtId="170" formatCode="_-* #,##0\ _€_-;\-* #,##0\ _€_-;_-* &quot;-&quot;??\ _€_-;_-@_-"/>
    <numFmt numFmtId="171" formatCode="#,##0.0"/>
    <numFmt numFmtId="172" formatCode="0.0"/>
    <numFmt numFmtId="173" formatCode="0_ ;\-0\ "/>
    <numFmt numFmtId="174" formatCode="#,##0.0_ ;\-#,##0.0\ "/>
  </numFmts>
  <fonts count="22" x14ac:knownFonts="1">
    <font>
      <sz val="10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color theme="8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i/>
      <sz val="9"/>
      <color theme="1"/>
      <name val="Arial"/>
      <family val="2"/>
    </font>
    <font>
      <sz val="9"/>
      <color rgb="FFC00000"/>
      <name val="Arial"/>
      <family val="2"/>
    </font>
    <font>
      <b/>
      <i/>
      <sz val="9"/>
      <color theme="9"/>
      <name val="Arial"/>
      <family val="2"/>
    </font>
    <font>
      <b/>
      <i/>
      <sz val="9"/>
      <color theme="1"/>
      <name val="Arial"/>
      <family val="2"/>
    </font>
    <font>
      <b/>
      <vertAlign val="subscript"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E1D92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7FFFC"/>
        <bgColor indexed="64"/>
      </patternFill>
    </fill>
    <fill>
      <patternFill patternType="solid">
        <fgColor rgb="FFBBFFFD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BFFFD"/>
        <bgColor rgb="FF000000"/>
      </patternFill>
    </fill>
    <fill>
      <patternFill patternType="solid">
        <fgColor rgb="FF77FFFC"/>
        <bgColor rgb="FF000000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</borders>
  <cellStyleXfs count="10">
    <xf numFmtId="0" fontId="0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9" fontId="7" fillId="0" borderId="0" applyFill="0" applyBorder="0" applyProtection="0">
      <alignment horizontal="right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200">
    <xf numFmtId="0" fontId="0" fillId="0" borderId="0" xfId="0"/>
    <xf numFmtId="0" fontId="7" fillId="0" borderId="0" xfId="0" applyFont="1"/>
    <xf numFmtId="0" fontId="9" fillId="3" borderId="0" xfId="0" applyFont="1" applyFill="1"/>
    <xf numFmtId="0" fontId="8" fillId="0" borderId="0" xfId="0" applyNumberFormat="1" applyFont="1" applyFill="1" applyBorder="1" applyAlignment="1"/>
    <xf numFmtId="165" fontId="8" fillId="0" borderId="0" xfId="0" applyNumberFormat="1" applyFont="1" applyFill="1" applyBorder="1" applyAlignment="1"/>
    <xf numFmtId="0" fontId="9" fillId="4" borderId="0" xfId="0" applyFont="1" applyFill="1"/>
    <xf numFmtId="0" fontId="10" fillId="4" borderId="0" xfId="0" applyFont="1" applyFill="1"/>
    <xf numFmtId="0" fontId="6" fillId="0" borderId="0" xfId="0" applyFont="1" applyAlignment="1">
      <alignment horizontal="center"/>
    </xf>
    <xf numFmtId="168" fontId="7" fillId="0" borderId="0" xfId="6" applyNumberFormat="1" applyFont="1"/>
    <xf numFmtId="166" fontId="7" fillId="0" borderId="0" xfId="1" applyNumberFormat="1" applyFont="1"/>
    <xf numFmtId="167" fontId="7" fillId="0" borderId="0" xfId="1" applyNumberFormat="1" applyFont="1"/>
    <xf numFmtId="164" fontId="7" fillId="0" borderId="0" xfId="1" applyNumberFormat="1" applyFont="1"/>
    <xf numFmtId="0" fontId="7" fillId="0" borderId="0" xfId="0" applyFont="1" applyAlignment="1">
      <alignment horizontal="right"/>
    </xf>
    <xf numFmtId="9" fontId="7" fillId="0" borderId="0" xfId="6" applyFont="1"/>
    <xf numFmtId="0" fontId="7" fillId="9" borderId="0" xfId="0" applyFont="1" applyFill="1"/>
    <xf numFmtId="0" fontId="7" fillId="8" borderId="0" xfId="0" applyFont="1" applyFill="1"/>
    <xf numFmtId="0" fontId="13" fillId="0" borderId="0" xfId="0" applyNumberFormat="1" applyFont="1" applyFill="1" applyBorder="1" applyAlignment="1"/>
    <xf numFmtId="0" fontId="6" fillId="0" borderId="0" xfId="0" applyFont="1"/>
    <xf numFmtId="166" fontId="7" fillId="8" borderId="0" xfId="1" applyNumberFormat="1" applyFont="1" applyFill="1"/>
    <xf numFmtId="0" fontId="7" fillId="0" borderId="0" xfId="0" applyFont="1" applyFill="1"/>
    <xf numFmtId="166" fontId="7" fillId="0" borderId="0" xfId="1" applyNumberFormat="1" applyFont="1" applyFill="1"/>
    <xf numFmtId="3" fontId="7" fillId="0" borderId="0" xfId="0" applyNumberFormat="1" applyFont="1"/>
    <xf numFmtId="166" fontId="7" fillId="0" borderId="0" xfId="0" applyNumberFormat="1" applyFont="1"/>
    <xf numFmtId="9" fontId="7" fillId="0" borderId="0" xfId="6" applyNumberFormat="1" applyFont="1"/>
    <xf numFmtId="0" fontId="7" fillId="7" borderId="0" xfId="0" applyFont="1" applyFill="1"/>
    <xf numFmtId="9" fontId="14" fillId="0" borderId="0" xfId="6" applyFont="1"/>
    <xf numFmtId="0" fontId="15" fillId="0" borderId="0" xfId="0" applyFont="1"/>
    <xf numFmtId="170" fontId="15" fillId="0" borderId="0" xfId="1" applyNumberFormat="1" applyFont="1" applyBorder="1"/>
    <xf numFmtId="168" fontId="15" fillId="0" borderId="0" xfId="6" applyNumberFormat="1" applyFont="1" applyBorder="1" applyAlignment="1">
      <alignment horizontal="center"/>
    </xf>
    <xf numFmtId="0" fontId="15" fillId="0" borderId="0" xfId="0" applyFont="1" applyBorder="1"/>
    <xf numFmtId="0" fontId="13" fillId="6" borderId="9" xfId="0" applyNumberFormat="1" applyFont="1" applyFill="1" applyBorder="1" applyAlignment="1">
      <alignment horizontal="center"/>
    </xf>
    <xf numFmtId="0" fontId="7" fillId="10" borderId="0" xfId="0" applyFont="1" applyFill="1"/>
    <xf numFmtId="0" fontId="7" fillId="11" borderId="0" xfId="0" applyFont="1" applyFill="1"/>
    <xf numFmtId="0" fontId="7" fillId="6" borderId="0" xfId="0" applyFont="1" applyFill="1"/>
    <xf numFmtId="0" fontId="7" fillId="12" borderId="0" xfId="0" applyFont="1" applyFill="1"/>
    <xf numFmtId="0" fontId="7" fillId="13" borderId="0" xfId="0" applyFont="1" applyFill="1"/>
    <xf numFmtId="0" fontId="13" fillId="6" borderId="9" xfId="0" applyNumberFormat="1" applyFont="1" applyFill="1" applyBorder="1" applyAlignment="1">
      <alignment horizontal="left"/>
    </xf>
    <xf numFmtId="0" fontId="13" fillId="5" borderId="2" xfId="0" applyNumberFormat="1" applyFont="1" applyFill="1" applyBorder="1" applyAlignment="1">
      <alignment horizontal="left"/>
    </xf>
    <xf numFmtId="3" fontId="8" fillId="5" borderId="2" xfId="0" applyNumberFormat="1" applyFont="1" applyFill="1" applyBorder="1" applyAlignment="1"/>
    <xf numFmtId="0" fontId="13" fillId="5" borderId="3" xfId="0" applyNumberFormat="1" applyFont="1" applyFill="1" applyBorder="1" applyAlignment="1">
      <alignment horizontal="left"/>
    </xf>
    <xf numFmtId="3" fontId="8" fillId="5" borderId="3" xfId="0" applyNumberFormat="1" applyFont="1" applyFill="1" applyBorder="1" applyAlignment="1"/>
    <xf numFmtId="0" fontId="13" fillId="13" borderId="3" xfId="0" applyNumberFormat="1" applyFont="1" applyFill="1" applyBorder="1" applyAlignment="1">
      <alignment horizontal="left"/>
    </xf>
    <xf numFmtId="3" fontId="8" fillId="13" borderId="3" xfId="0" applyNumberFormat="1" applyFont="1" applyFill="1" applyBorder="1" applyAlignment="1"/>
    <xf numFmtId="0" fontId="13" fillId="9" borderId="3" xfId="0" applyNumberFormat="1" applyFont="1" applyFill="1" applyBorder="1" applyAlignment="1">
      <alignment horizontal="left"/>
    </xf>
    <xf numFmtId="3" fontId="8" fillId="9" borderId="3" xfId="0" applyNumberFormat="1" applyFont="1" applyFill="1" applyBorder="1" applyAlignment="1"/>
    <xf numFmtId="0" fontId="13" fillId="12" borderId="3" xfId="0" applyNumberFormat="1" applyFont="1" applyFill="1" applyBorder="1" applyAlignment="1">
      <alignment horizontal="left"/>
    </xf>
    <xf numFmtId="3" fontId="8" fillId="12" borderId="3" xfId="0" applyNumberFormat="1" applyFont="1" applyFill="1" applyBorder="1" applyAlignment="1"/>
    <xf numFmtId="0" fontId="13" fillId="6" borderId="3" xfId="0" applyNumberFormat="1" applyFont="1" applyFill="1" applyBorder="1" applyAlignment="1">
      <alignment horizontal="left"/>
    </xf>
    <xf numFmtId="3" fontId="8" fillId="6" borderId="3" xfId="0" applyNumberFormat="1" applyFont="1" applyFill="1" applyBorder="1" applyAlignment="1"/>
    <xf numFmtId="0" fontId="13" fillId="11" borderId="3" xfId="0" applyNumberFormat="1" applyFont="1" applyFill="1" applyBorder="1" applyAlignment="1">
      <alignment horizontal="left"/>
    </xf>
    <xf numFmtId="3" fontId="8" fillId="11" borderId="3" xfId="0" applyNumberFormat="1" applyFont="1" applyFill="1" applyBorder="1" applyAlignment="1"/>
    <xf numFmtId="0" fontId="13" fillId="10" borderId="3" xfId="0" applyNumberFormat="1" applyFont="1" applyFill="1" applyBorder="1" applyAlignment="1">
      <alignment horizontal="left"/>
    </xf>
    <xf numFmtId="3" fontId="8" fillId="10" borderId="3" xfId="0" applyNumberFormat="1" applyFont="1" applyFill="1" applyBorder="1" applyAlignment="1"/>
    <xf numFmtId="0" fontId="13" fillId="7" borderId="3" xfId="0" applyNumberFormat="1" applyFont="1" applyFill="1" applyBorder="1" applyAlignment="1">
      <alignment horizontal="left"/>
    </xf>
    <xf numFmtId="3" fontId="8" fillId="7" borderId="3" xfId="0" applyNumberFormat="1" applyFont="1" applyFill="1" applyBorder="1" applyAlignment="1"/>
    <xf numFmtId="0" fontId="13" fillId="7" borderId="4" xfId="0" applyNumberFormat="1" applyFont="1" applyFill="1" applyBorder="1" applyAlignment="1">
      <alignment horizontal="left"/>
    </xf>
    <xf numFmtId="3" fontId="8" fillId="7" borderId="4" xfId="0" applyNumberFormat="1" applyFont="1" applyFill="1" applyBorder="1" applyAlignment="1"/>
    <xf numFmtId="0" fontId="13" fillId="7" borderId="7" xfId="0" applyNumberFormat="1" applyFont="1" applyFill="1" applyBorder="1" applyAlignment="1">
      <alignment horizontal="left"/>
    </xf>
    <xf numFmtId="3" fontId="8" fillId="7" borderId="7" xfId="0" applyNumberFormat="1" applyFont="1" applyFill="1" applyBorder="1" applyAlignment="1"/>
    <xf numFmtId="0" fontId="6" fillId="0" borderId="0" xfId="0" applyFont="1" applyAlignment="1">
      <alignment horizontal="right"/>
    </xf>
    <xf numFmtId="171" fontId="7" fillId="9" borderId="0" xfId="0" applyNumberFormat="1" applyFont="1" applyFill="1"/>
    <xf numFmtId="171" fontId="7" fillId="10" borderId="0" xfId="0" applyNumberFormat="1" applyFont="1" applyFill="1"/>
    <xf numFmtId="171" fontId="7" fillId="7" borderId="0" xfId="0" applyNumberFormat="1" applyFont="1" applyFill="1"/>
    <xf numFmtId="171" fontId="7" fillId="6" borderId="0" xfId="0" applyNumberFormat="1" applyFont="1" applyFill="1"/>
    <xf numFmtId="171" fontId="7" fillId="13" borderId="0" xfId="0" applyNumberFormat="1" applyFont="1" applyFill="1"/>
    <xf numFmtId="171" fontId="7" fillId="12" borderId="0" xfId="0" applyNumberFormat="1" applyFont="1" applyFill="1"/>
    <xf numFmtId="171" fontId="7" fillId="11" borderId="0" xfId="0" applyNumberFormat="1" applyFont="1" applyFill="1"/>
    <xf numFmtId="166" fontId="11" fillId="0" borderId="0" xfId="1" applyNumberFormat="1" applyFont="1"/>
    <xf numFmtId="166" fontId="7" fillId="11" borderId="0" xfId="1" applyNumberFormat="1" applyFont="1" applyFill="1"/>
    <xf numFmtId="166" fontId="7" fillId="10" borderId="0" xfId="1" applyNumberFormat="1" applyFont="1" applyFill="1"/>
    <xf numFmtId="0" fontId="7" fillId="14" borderId="0" xfId="0" applyFont="1" applyFill="1"/>
    <xf numFmtId="166" fontId="7" fillId="14" borderId="0" xfId="1" applyNumberFormat="1" applyFont="1" applyFill="1"/>
    <xf numFmtId="166" fontId="7" fillId="7" borderId="0" xfId="1" applyNumberFormat="1" applyFont="1" applyFill="1"/>
    <xf numFmtId="166" fontId="7" fillId="13" borderId="0" xfId="1" applyNumberFormat="1" applyFont="1" applyFill="1"/>
    <xf numFmtId="0" fontId="7" fillId="15" borderId="0" xfId="0" applyFont="1" applyFill="1"/>
    <xf numFmtId="0" fontId="7" fillId="16" borderId="0" xfId="0" applyFont="1" applyFill="1"/>
    <xf numFmtId="166" fontId="7" fillId="16" borderId="0" xfId="1" applyNumberFormat="1" applyFont="1" applyFill="1"/>
    <xf numFmtId="166" fontId="7" fillId="15" borderId="0" xfId="1" applyNumberFormat="1" applyFont="1" applyFill="1"/>
    <xf numFmtId="0" fontId="7" fillId="17" borderId="0" xfId="0" applyFont="1" applyFill="1"/>
    <xf numFmtId="166" fontId="7" fillId="17" borderId="0" xfId="1" applyNumberFormat="1" applyFont="1" applyFill="1"/>
    <xf numFmtId="0" fontId="7" fillId="18" borderId="0" xfId="0" applyFont="1" applyFill="1"/>
    <xf numFmtId="166" fontId="7" fillId="18" borderId="0" xfId="1" applyNumberFormat="1" applyFont="1" applyFill="1"/>
    <xf numFmtId="166" fontId="16" fillId="3" borderId="0" xfId="1" applyNumberFormat="1" applyFont="1" applyFill="1"/>
    <xf numFmtId="170" fontId="6" fillId="0" borderId="0" xfId="1" applyNumberFormat="1" applyFont="1"/>
    <xf numFmtId="1" fontId="7" fillId="0" borderId="0" xfId="0" applyNumberFormat="1" applyFont="1"/>
    <xf numFmtId="1" fontId="7" fillId="0" borderId="0" xfId="1" applyNumberFormat="1" applyFont="1" applyAlignment="1">
      <alignment horizontal="center"/>
    </xf>
    <xf numFmtId="1" fontId="7" fillId="0" borderId="0" xfId="6" applyNumberFormat="1" applyFont="1"/>
    <xf numFmtId="9" fontId="6" fillId="0" borderId="0" xfId="6" applyFont="1"/>
    <xf numFmtId="0" fontId="6" fillId="0" borderId="0" xfId="0" applyFont="1" applyAlignment="1">
      <alignment horizontal="left"/>
    </xf>
    <xf numFmtId="173" fontId="7" fillId="0" borderId="0" xfId="1" applyNumberFormat="1" applyFont="1" applyAlignment="1">
      <alignment horizontal="center"/>
    </xf>
    <xf numFmtId="0" fontId="8" fillId="0" borderId="18" xfId="0" applyNumberFormat="1" applyFont="1" applyFill="1" applyBorder="1" applyAlignment="1">
      <alignment horizontal="left"/>
    </xf>
    <xf numFmtId="0" fontId="8" fillId="2" borderId="18" xfId="0" applyNumberFormat="1" applyFont="1" applyFill="1" applyBorder="1" applyAlignment="1">
      <alignment horizontal="right"/>
    </xf>
    <xf numFmtId="0" fontId="7" fillId="0" borderId="18" xfId="0" applyFont="1" applyBorder="1"/>
    <xf numFmtId="0" fontId="8" fillId="0" borderId="18" xfId="0" applyNumberFormat="1" applyFont="1" applyFill="1" applyBorder="1" applyAlignment="1"/>
    <xf numFmtId="3" fontId="8" fillId="0" borderId="18" xfId="0" applyNumberFormat="1" applyFont="1" applyFill="1" applyBorder="1" applyAlignment="1"/>
    <xf numFmtId="0" fontId="8" fillId="7" borderId="18" xfId="0" applyNumberFormat="1" applyFont="1" applyFill="1" applyBorder="1" applyAlignment="1"/>
    <xf numFmtId="3" fontId="8" fillId="7" borderId="18" xfId="0" applyNumberFormat="1" applyFont="1" applyFill="1" applyBorder="1" applyAlignment="1"/>
    <xf numFmtId="0" fontId="8" fillId="11" borderId="18" xfId="0" applyNumberFormat="1" applyFont="1" applyFill="1" applyBorder="1" applyAlignment="1"/>
    <xf numFmtId="3" fontId="12" fillId="11" borderId="18" xfId="0" applyNumberFormat="1" applyFont="1" applyFill="1" applyBorder="1" applyAlignment="1"/>
    <xf numFmtId="3" fontId="8" fillId="11" borderId="18" xfId="0" applyNumberFormat="1" applyFont="1" applyFill="1" applyBorder="1" applyAlignment="1"/>
    <xf numFmtId="0" fontId="8" fillId="10" borderId="18" xfId="0" applyNumberFormat="1" applyFont="1" applyFill="1" applyBorder="1" applyAlignment="1"/>
    <xf numFmtId="3" fontId="8" fillId="10" borderId="18" xfId="0" applyNumberFormat="1" applyFont="1" applyFill="1" applyBorder="1" applyAlignment="1"/>
    <xf numFmtId="0" fontId="8" fillId="14" borderId="18" xfId="0" applyNumberFormat="1" applyFont="1" applyFill="1" applyBorder="1" applyAlignment="1"/>
    <xf numFmtId="3" fontId="8" fillId="14" borderId="18" xfId="0" applyNumberFormat="1" applyFont="1" applyFill="1" applyBorder="1" applyAlignment="1"/>
    <xf numFmtId="0" fontId="8" fillId="16" borderId="18" xfId="0" applyNumberFormat="1" applyFont="1" applyFill="1" applyBorder="1" applyAlignment="1"/>
    <xf numFmtId="3" fontId="8" fillId="16" borderId="18" xfId="0" applyNumberFormat="1" applyFont="1" applyFill="1" applyBorder="1" applyAlignment="1"/>
    <xf numFmtId="0" fontId="8" fillId="13" borderId="18" xfId="0" applyNumberFormat="1" applyFont="1" applyFill="1" applyBorder="1" applyAlignment="1"/>
    <xf numFmtId="3" fontId="8" fillId="13" borderId="18" xfId="0" applyNumberFormat="1" applyFont="1" applyFill="1" applyBorder="1" applyAlignment="1"/>
    <xf numFmtId="0" fontId="8" fillId="17" borderId="18" xfId="0" applyNumberFormat="1" applyFont="1" applyFill="1" applyBorder="1" applyAlignment="1"/>
    <xf numFmtId="3" fontId="8" fillId="17" borderId="18" xfId="0" applyNumberFormat="1" applyFont="1" applyFill="1" applyBorder="1" applyAlignment="1"/>
    <xf numFmtId="0" fontId="8" fillId="18" borderId="18" xfId="0" applyNumberFormat="1" applyFont="1" applyFill="1" applyBorder="1" applyAlignment="1"/>
    <xf numFmtId="3" fontId="8" fillId="18" borderId="18" xfId="0" applyNumberFormat="1" applyFont="1" applyFill="1" applyBorder="1" applyAlignment="1"/>
    <xf numFmtId="0" fontId="8" fillId="8" borderId="18" xfId="0" applyNumberFormat="1" applyFont="1" applyFill="1" applyBorder="1" applyAlignment="1"/>
    <xf numFmtId="3" fontId="8" fillId="8" borderId="18" xfId="0" applyNumberFormat="1" applyFont="1" applyFill="1" applyBorder="1" applyAlignment="1"/>
    <xf numFmtId="0" fontId="8" fillId="15" borderId="18" xfId="0" applyNumberFormat="1" applyFont="1" applyFill="1" applyBorder="1" applyAlignment="1"/>
    <xf numFmtId="3" fontId="8" fillId="15" borderId="18" xfId="0" applyNumberFormat="1" applyFont="1" applyFill="1" applyBorder="1" applyAlignment="1"/>
    <xf numFmtId="0" fontId="7" fillId="0" borderId="0" xfId="0" applyNumberFormat="1" applyFont="1" applyFill="1" applyBorder="1" applyAlignment="1"/>
    <xf numFmtId="168" fontId="14" fillId="0" borderId="0" xfId="6" applyNumberFormat="1" applyFont="1"/>
    <xf numFmtId="9" fontId="14" fillId="0" borderId="0" xfId="6" applyNumberFormat="1" applyFont="1"/>
    <xf numFmtId="9" fontId="17" fillId="0" borderId="0" xfId="6" applyFont="1"/>
    <xf numFmtId="168" fontId="17" fillId="0" borderId="0" xfId="6" applyNumberFormat="1" applyFont="1"/>
    <xf numFmtId="171" fontId="14" fillId="0" borderId="0" xfId="0" applyNumberFormat="1" applyFont="1"/>
    <xf numFmtId="168" fontId="14" fillId="9" borderId="0" xfId="6" applyNumberFormat="1" applyFont="1" applyFill="1"/>
    <xf numFmtId="9" fontId="14" fillId="0" borderId="0" xfId="6" applyFont="1" applyFill="1"/>
    <xf numFmtId="9" fontId="14" fillId="9" borderId="0" xfId="6" applyFont="1" applyFill="1"/>
    <xf numFmtId="9" fontId="17" fillId="9" borderId="0" xfId="6" applyFont="1" applyFill="1"/>
    <xf numFmtId="0" fontId="6" fillId="20" borderId="5" xfId="8" applyFont="1" applyFill="1" applyBorder="1" applyAlignment="1">
      <alignment horizontal="center" vertical="center"/>
    </xf>
    <xf numFmtId="0" fontId="6" fillId="20" borderId="5" xfId="4" applyFont="1" applyFill="1" applyBorder="1" applyAlignment="1" applyProtection="1">
      <alignment horizontal="center" vertical="center" wrapText="1"/>
    </xf>
    <xf numFmtId="0" fontId="6" fillId="20" borderId="11" xfId="4" applyFont="1" applyFill="1" applyBorder="1" applyAlignment="1" applyProtection="1">
      <alignment horizontal="center" vertical="center" wrapText="1"/>
    </xf>
    <xf numFmtId="0" fontId="19" fillId="22" borderId="5" xfId="8" applyFont="1" applyFill="1" applyBorder="1" applyAlignment="1">
      <alignment horizontal="center" vertical="center"/>
    </xf>
    <xf numFmtId="0" fontId="19" fillId="22" borderId="5" xfId="4" applyFont="1" applyFill="1" applyBorder="1" applyAlignment="1" applyProtection="1">
      <alignment horizontal="center" vertical="center" wrapText="1"/>
    </xf>
    <xf numFmtId="0" fontId="19" fillId="22" borderId="11" xfId="4" applyFont="1" applyFill="1" applyBorder="1" applyAlignment="1" applyProtection="1">
      <alignment horizontal="center" vertical="center" wrapText="1"/>
    </xf>
    <xf numFmtId="0" fontId="7" fillId="0" borderId="0" xfId="0" applyFont="1" applyFill="1" applyBorder="1"/>
    <xf numFmtId="3" fontId="12" fillId="0" borderId="0" xfId="0" applyNumberFormat="1" applyFont="1" applyFill="1" applyBorder="1" applyAlignment="1"/>
    <xf numFmtId="168" fontId="7" fillId="0" borderId="0" xfId="0" applyNumberFormat="1" applyFont="1"/>
    <xf numFmtId="0" fontId="6" fillId="0" borderId="0" xfId="8" applyFont="1" applyFill="1" applyBorder="1" applyAlignment="1">
      <alignment horizontal="center" vertical="center"/>
    </xf>
    <xf numFmtId="0" fontId="6" fillId="0" borderId="0" xfId="4" applyFont="1" applyFill="1" applyBorder="1" applyAlignment="1" applyProtection="1">
      <alignment horizontal="center" vertical="center" wrapText="1"/>
    </xf>
    <xf numFmtId="0" fontId="19" fillId="21" borderId="0" xfId="8" applyFont="1" applyFill="1" applyBorder="1" applyAlignment="1">
      <alignment horizontal="left" vertical="center"/>
    </xf>
    <xf numFmtId="0" fontId="20" fillId="21" borderId="0" xfId="8" applyFont="1" applyFill="1" applyBorder="1" applyAlignment="1">
      <alignment vertical="center"/>
    </xf>
    <xf numFmtId="0" fontId="20" fillId="21" borderId="0" xfId="8" applyFont="1" applyFill="1" applyBorder="1" applyAlignment="1">
      <alignment horizontal="right" vertical="center"/>
    </xf>
    <xf numFmtId="0" fontId="20" fillId="21" borderId="0" xfId="8" applyFont="1" applyFill="1" applyBorder="1" applyAlignment="1">
      <alignment horizontal="center" vertical="center"/>
    </xf>
    <xf numFmtId="168" fontId="20" fillId="21" borderId="0" xfId="9" applyNumberFormat="1" applyFont="1" applyFill="1" applyBorder="1" applyAlignment="1">
      <alignment vertical="center"/>
    </xf>
    <xf numFmtId="0" fontId="20" fillId="21" borderId="0" xfId="3" applyFont="1" applyFill="1" applyBorder="1" applyAlignment="1">
      <alignment vertical="center"/>
    </xf>
    <xf numFmtId="0" fontId="7" fillId="0" borderId="0" xfId="8" applyFont="1" applyFill="1" applyBorder="1" applyAlignment="1">
      <alignment vertical="center"/>
    </xf>
    <xf numFmtId="0" fontId="7" fillId="5" borderId="0" xfId="8" applyFont="1" applyFill="1" applyBorder="1" applyAlignment="1">
      <alignment vertical="center"/>
    </xf>
    <xf numFmtId="0" fontId="19" fillId="23" borderId="6" xfId="8" applyFont="1" applyFill="1" applyBorder="1" applyAlignment="1">
      <alignment horizontal="center" vertical="center"/>
    </xf>
    <xf numFmtId="0" fontId="19" fillId="23" borderId="12" xfId="8" applyFont="1" applyFill="1" applyBorder="1" applyAlignment="1">
      <alignment horizontal="left" vertical="center"/>
    </xf>
    <xf numFmtId="168" fontId="20" fillId="23" borderId="6" xfId="9" applyNumberFormat="1" applyFont="1" applyFill="1" applyBorder="1" applyAlignment="1">
      <alignment horizontal="right" vertical="center"/>
    </xf>
    <xf numFmtId="168" fontId="20" fillId="23" borderId="12" xfId="9" applyNumberFormat="1" applyFont="1" applyFill="1" applyBorder="1" applyAlignment="1">
      <alignment horizontal="right" vertical="center"/>
    </xf>
    <xf numFmtId="0" fontId="19" fillId="21" borderId="8" xfId="8" applyFont="1" applyFill="1" applyBorder="1" applyAlignment="1">
      <alignment horizontal="center" vertical="center"/>
    </xf>
    <xf numFmtId="0" fontId="19" fillId="21" borderId="13" xfId="8" applyFont="1" applyFill="1" applyBorder="1" applyAlignment="1">
      <alignment horizontal="left" vertical="center"/>
    </xf>
    <xf numFmtId="168" fontId="20" fillId="21" borderId="8" xfId="9" applyNumberFormat="1" applyFont="1" applyFill="1" applyBorder="1" applyAlignment="1">
      <alignment horizontal="right" vertical="center"/>
    </xf>
    <xf numFmtId="168" fontId="20" fillId="21" borderId="13" xfId="9" applyNumberFormat="1" applyFont="1" applyFill="1" applyBorder="1" applyAlignment="1">
      <alignment horizontal="right" vertical="center"/>
    </xf>
    <xf numFmtId="0" fontId="19" fillId="21" borderId="3" xfId="8" applyFont="1" applyFill="1" applyBorder="1" applyAlignment="1">
      <alignment horizontal="center" vertical="center"/>
    </xf>
    <xf numFmtId="0" fontId="19" fillId="21" borderId="14" xfId="8" applyFont="1" applyFill="1" applyBorder="1" applyAlignment="1">
      <alignment horizontal="left" vertical="center"/>
    </xf>
    <xf numFmtId="168" fontId="20" fillId="21" borderId="3" xfId="9" applyNumberFormat="1" applyFont="1" applyFill="1" applyBorder="1" applyAlignment="1">
      <alignment horizontal="right" vertical="center"/>
    </xf>
    <xf numFmtId="168" fontId="20" fillId="21" borderId="14" xfId="9" applyNumberFormat="1" applyFont="1" applyFill="1" applyBorder="1" applyAlignment="1">
      <alignment horizontal="right" vertical="center"/>
    </xf>
    <xf numFmtId="0" fontId="19" fillId="21" borderId="7" xfId="8" applyFont="1" applyFill="1" applyBorder="1" applyAlignment="1">
      <alignment horizontal="center" vertical="center"/>
    </xf>
    <xf numFmtId="0" fontId="19" fillId="21" borderId="16" xfId="8" applyFont="1" applyFill="1" applyBorder="1" applyAlignment="1">
      <alignment horizontal="left" vertical="center"/>
    </xf>
    <xf numFmtId="168" fontId="20" fillId="21" borderId="7" xfId="9" applyNumberFormat="1" applyFont="1" applyFill="1" applyBorder="1" applyAlignment="1">
      <alignment horizontal="right" vertical="center"/>
    </xf>
    <xf numFmtId="168" fontId="20" fillId="21" borderId="16" xfId="9" applyNumberFormat="1" applyFont="1" applyFill="1" applyBorder="1" applyAlignment="1">
      <alignment horizontal="right" vertical="center"/>
    </xf>
    <xf numFmtId="168" fontId="20" fillId="21" borderId="19" xfId="9" applyNumberFormat="1" applyFont="1" applyFill="1" applyBorder="1" applyAlignment="1">
      <alignment horizontal="right" vertical="center"/>
    </xf>
    <xf numFmtId="168" fontId="20" fillId="21" borderId="20" xfId="9" applyNumberFormat="1" applyFont="1" applyFill="1" applyBorder="1" applyAlignment="1">
      <alignment horizontal="right" vertical="center"/>
    </xf>
    <xf numFmtId="168" fontId="20" fillId="21" borderId="15" xfId="9" applyNumberFormat="1" applyFont="1" applyFill="1" applyBorder="1" applyAlignment="1">
      <alignment horizontal="right" vertical="center"/>
    </xf>
    <xf numFmtId="168" fontId="20" fillId="21" borderId="17" xfId="9" applyNumberFormat="1" applyFont="1" applyFill="1" applyBorder="1" applyAlignment="1">
      <alignment horizontal="right" vertical="center"/>
    </xf>
    <xf numFmtId="0" fontId="7" fillId="5" borderId="0" xfId="0" applyFont="1" applyFill="1"/>
    <xf numFmtId="0" fontId="19" fillId="0" borderId="0" xfId="8" applyFont="1" applyFill="1" applyBorder="1" applyAlignment="1">
      <alignment horizontal="left" vertical="center"/>
    </xf>
    <xf numFmtId="0" fontId="20" fillId="21" borderId="0" xfId="3" applyFont="1" applyFill="1" applyBorder="1"/>
    <xf numFmtId="0" fontId="21" fillId="21" borderId="6" xfId="3" applyFont="1" applyFill="1" applyBorder="1" applyAlignment="1"/>
    <xf numFmtId="0" fontId="6" fillId="5" borderId="0" xfId="8" applyFont="1" applyFill="1" applyBorder="1" applyAlignment="1">
      <alignment horizontal="left" vertical="center"/>
    </xf>
    <xf numFmtId="0" fontId="7" fillId="5" borderId="0" xfId="8" applyFont="1" applyFill="1" applyBorder="1" applyAlignment="1">
      <alignment horizontal="right" vertical="center"/>
    </xf>
    <xf numFmtId="0" fontId="6" fillId="20" borderId="10" xfId="4" applyFont="1" applyFill="1" applyBorder="1" applyAlignment="1" applyProtection="1">
      <alignment horizontal="center" vertical="center" wrapText="1"/>
    </xf>
    <xf numFmtId="0" fontId="6" fillId="19" borderId="12" xfId="8" applyFont="1" applyFill="1" applyBorder="1" applyAlignment="1">
      <alignment horizontal="left" vertical="center"/>
    </xf>
    <xf numFmtId="172" fontId="20" fillId="23" borderId="6" xfId="9" applyNumberFormat="1" applyFont="1" applyFill="1" applyBorder="1" applyAlignment="1">
      <alignment horizontal="right" vertical="center"/>
    </xf>
    <xf numFmtId="172" fontId="20" fillId="23" borderId="12" xfId="9" applyNumberFormat="1" applyFont="1" applyFill="1" applyBorder="1" applyAlignment="1">
      <alignment horizontal="right" vertical="center"/>
    </xf>
    <xf numFmtId="0" fontId="6" fillId="0" borderId="0" xfId="8" applyFont="1" applyFill="1" applyBorder="1" applyAlignment="1">
      <alignment horizontal="left" vertical="center"/>
    </xf>
    <xf numFmtId="172" fontId="20" fillId="0" borderId="0" xfId="9" applyNumberFormat="1" applyFont="1" applyFill="1" applyBorder="1" applyAlignment="1">
      <alignment horizontal="right" vertical="center"/>
    </xf>
    <xf numFmtId="0" fontId="6" fillId="5" borderId="13" xfId="8" applyFont="1" applyFill="1" applyBorder="1" applyAlignment="1">
      <alignment horizontal="left" vertical="center"/>
    </xf>
    <xf numFmtId="172" fontId="20" fillId="21" borderId="8" xfId="9" applyNumberFormat="1" applyFont="1" applyFill="1" applyBorder="1" applyAlignment="1">
      <alignment horizontal="right" vertical="center"/>
    </xf>
    <xf numFmtId="172" fontId="20" fillId="21" borderId="13" xfId="9" applyNumberFormat="1" applyFont="1" applyFill="1" applyBorder="1" applyAlignment="1">
      <alignment horizontal="right" vertical="center"/>
    </xf>
    <xf numFmtId="0" fontId="6" fillId="5" borderId="14" xfId="8" applyFont="1" applyFill="1" applyBorder="1" applyAlignment="1">
      <alignment horizontal="left" vertical="center"/>
    </xf>
    <xf numFmtId="172" fontId="20" fillId="21" borderId="3" xfId="9" applyNumberFormat="1" applyFont="1" applyFill="1" applyBorder="1" applyAlignment="1">
      <alignment horizontal="right" vertical="center"/>
    </xf>
    <xf numFmtId="172" fontId="20" fillId="21" borderId="14" xfId="9" applyNumberFormat="1" applyFont="1" applyFill="1" applyBorder="1" applyAlignment="1">
      <alignment horizontal="right" vertical="center"/>
    </xf>
    <xf numFmtId="0" fontId="6" fillId="5" borderId="16" xfId="8" applyFont="1" applyFill="1" applyBorder="1" applyAlignment="1">
      <alignment horizontal="left" vertical="center"/>
    </xf>
    <xf numFmtId="172" fontId="20" fillId="21" borderId="7" xfId="9" applyNumberFormat="1" applyFont="1" applyFill="1" applyBorder="1" applyAlignment="1">
      <alignment horizontal="right" vertical="center"/>
    </xf>
    <xf numFmtId="172" fontId="20" fillId="21" borderId="16" xfId="9" applyNumberFormat="1" applyFont="1" applyFill="1" applyBorder="1" applyAlignment="1">
      <alignment horizontal="right" vertical="center"/>
    </xf>
    <xf numFmtId="0" fontId="8" fillId="5" borderId="0" xfId="3" applyFont="1" applyFill="1"/>
    <xf numFmtId="174" fontId="7" fillId="19" borderId="6" xfId="1" applyNumberFormat="1" applyFont="1" applyFill="1" applyBorder="1" applyAlignment="1">
      <alignment horizontal="right" vertical="center"/>
    </xf>
    <xf numFmtId="174" fontId="7" fillId="5" borderId="8" xfId="1" applyNumberFormat="1" applyFont="1" applyFill="1" applyBorder="1" applyAlignment="1">
      <alignment horizontal="right" vertical="center"/>
    </xf>
    <xf numFmtId="174" fontId="7" fillId="5" borderId="3" xfId="1" applyNumberFormat="1" applyFont="1" applyFill="1" applyBorder="1" applyAlignment="1">
      <alignment horizontal="right" vertical="center"/>
    </xf>
    <xf numFmtId="174" fontId="7" fillId="5" borderId="7" xfId="1" applyNumberFormat="1" applyFont="1" applyFill="1" applyBorder="1" applyAlignment="1">
      <alignment horizontal="right" vertical="center"/>
    </xf>
    <xf numFmtId="0" fontId="21" fillId="5" borderId="0" xfId="0" applyFont="1" applyFill="1" applyBorder="1" applyAlignment="1"/>
    <xf numFmtId="0" fontId="8" fillId="2" borderId="1" xfId="0" applyNumberFormat="1" applyFont="1" applyFill="1" applyBorder="1" applyAlignment="1"/>
    <xf numFmtId="171" fontId="8" fillId="0" borderId="1" xfId="0" applyNumberFormat="1" applyFont="1" applyFill="1" applyBorder="1" applyAlignment="1"/>
    <xf numFmtId="3" fontId="14" fillId="0" borderId="0" xfId="0" applyNumberFormat="1" applyFont="1"/>
    <xf numFmtId="9" fontId="17" fillId="0" borderId="0" xfId="6" applyNumberFormat="1" applyFont="1"/>
    <xf numFmtId="1" fontId="20" fillId="23" borderId="12" xfId="9" applyNumberFormat="1" applyFont="1" applyFill="1" applyBorder="1" applyAlignment="1">
      <alignment horizontal="right" vertical="center"/>
    </xf>
    <xf numFmtId="1" fontId="20" fillId="21" borderId="13" xfId="9" applyNumberFormat="1" applyFont="1" applyFill="1" applyBorder="1" applyAlignment="1">
      <alignment horizontal="right" vertical="center"/>
    </xf>
    <xf numFmtId="1" fontId="20" fillId="21" borderId="14" xfId="9" applyNumberFormat="1" applyFont="1" applyFill="1" applyBorder="1" applyAlignment="1">
      <alignment horizontal="right" vertical="center"/>
    </xf>
    <xf numFmtId="1" fontId="20" fillId="21" borderId="16" xfId="9" applyNumberFormat="1" applyFont="1" applyFill="1" applyBorder="1" applyAlignment="1">
      <alignment horizontal="right" vertical="center"/>
    </xf>
  </cellXfs>
  <cellStyles count="10">
    <cellStyle name="Comma" xfId="1" builtinId="3"/>
    <cellStyle name="Normal" xfId="0" builtinId="0"/>
    <cellStyle name="Normal 2" xfId="2"/>
    <cellStyle name="Normal 2 2" xfId="8"/>
    <cellStyle name="Normal 3" xfId="3"/>
    <cellStyle name="Normal_RE targets on Final FX" xfId="4"/>
    <cellStyle name="NumberCellStyle" xfId="5"/>
    <cellStyle name="Percent" xfId="6" builtinId="5"/>
    <cellStyle name="Percent 2" xfId="7"/>
    <cellStyle name="Percent 3" xfId="9"/>
  </cellStyles>
  <dxfs count="0"/>
  <tableStyles count="0" defaultTableStyle="TableStyleMedium2" defaultPivotStyle="PivotStyleLight16"/>
  <colors>
    <mruColors>
      <color rgb="FF7AD9D9"/>
      <color rgb="FFD73C41"/>
      <color rgb="FFDE93C0"/>
      <color rgb="FF17375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worksheet" Target="worksheets/sheet7.xml"/><Relationship Id="rId5" Type="http://schemas.openxmlformats.org/officeDocument/2006/relationships/chartsheet" Target="chartsheets/sheet2.xml"/><Relationship Id="rId15" Type="http://schemas.openxmlformats.org/officeDocument/2006/relationships/externalLink" Target="externalLinks/externalLink1.xml"/><Relationship Id="rId10" Type="http://schemas.openxmlformats.org/officeDocument/2006/relationships/chartsheet" Target="chartsheets/sheet4.xml"/><Relationship Id="rId19" Type="http://schemas.openxmlformats.org/officeDocument/2006/relationships/styles" Target="style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37265490684301E-2"/>
          <c:y val="2.9363597921505294E-2"/>
          <c:w val="0.87972438250146867"/>
          <c:h val="0.80823118245348624"/>
        </c:manualLayout>
      </c:layout>
      <c:areaChart>
        <c:grouping val="stacked"/>
        <c:varyColors val="0"/>
        <c:ser>
          <c:idx val="0"/>
          <c:order val="0"/>
          <c:tx>
            <c:strRef>
              <c:f>'PRIMARY PRODUCTION'!$A$39</c:f>
              <c:strCache>
                <c:ptCount val="1"/>
                <c:pt idx="0">
                  <c:v>Wood &amp; other solid biofuels</c:v>
                </c:pt>
              </c:strCache>
            </c:strRef>
          </c:tx>
          <c:cat>
            <c:strRef>
              <c:f>'PRIMARY PRODUCTION'!$B$38:$AA$38</c:f>
              <c:strCache>
                <c:ptCount val="26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</c:strCache>
            </c:strRef>
          </c:cat>
          <c:val>
            <c:numRef>
              <c:f>'PRIMARY PRODUCTION'!$B$39:$AA$39</c:f>
              <c:numCache>
                <c:formatCode>_-* #\ ##0.0\ _€_-;\-* #\ ##0.0\ _€_-;_-* "-"??\ _€_-;_-@_-</c:formatCode>
                <c:ptCount val="26"/>
                <c:pt idx="0">
                  <c:v>40.626599999999996</c:v>
                </c:pt>
                <c:pt idx="1">
                  <c:v>42.383600000000001</c:v>
                </c:pt>
                <c:pt idx="2">
                  <c:v>42.900700000000001</c:v>
                </c:pt>
                <c:pt idx="3">
                  <c:v>46.312400000000004</c:v>
                </c:pt>
                <c:pt idx="4">
                  <c:v>46.061599999999999</c:v>
                </c:pt>
                <c:pt idx="5">
                  <c:v>47.645699999999998</c:v>
                </c:pt>
                <c:pt idx="6">
                  <c:v>50.708199999999998</c:v>
                </c:pt>
                <c:pt idx="7">
                  <c:v>52.806100000000001</c:v>
                </c:pt>
                <c:pt idx="8">
                  <c:v>53.402200000000001</c:v>
                </c:pt>
                <c:pt idx="9">
                  <c:v>52.929699999999997</c:v>
                </c:pt>
                <c:pt idx="10">
                  <c:v>53.834499999999998</c:v>
                </c:pt>
                <c:pt idx="11">
                  <c:v>53.92</c:v>
                </c:pt>
                <c:pt idx="12">
                  <c:v>55.582699999999996</c:v>
                </c:pt>
                <c:pt idx="13">
                  <c:v>61.556400000000004</c:v>
                </c:pt>
                <c:pt idx="14">
                  <c:v>62.935900000000004</c:v>
                </c:pt>
                <c:pt idx="15">
                  <c:v>67.302999999999997</c:v>
                </c:pt>
                <c:pt idx="16">
                  <c:v>68.927800000000005</c:v>
                </c:pt>
                <c:pt idx="17">
                  <c:v>72.4208</c:v>
                </c:pt>
                <c:pt idx="18">
                  <c:v>76.507600000000011</c:v>
                </c:pt>
                <c:pt idx="19">
                  <c:v>78.821600000000004</c:v>
                </c:pt>
                <c:pt idx="20">
                  <c:v>85.466499999999996</c:v>
                </c:pt>
                <c:pt idx="21">
                  <c:v>81.120199999999997</c:v>
                </c:pt>
                <c:pt idx="22">
                  <c:v>87.563600000000008</c:v>
                </c:pt>
                <c:pt idx="23">
                  <c:v>89.087699999999998</c:v>
                </c:pt>
                <c:pt idx="24">
                  <c:v>86.27</c:v>
                </c:pt>
                <c:pt idx="25">
                  <c:v>90.421300000000002</c:v>
                </c:pt>
              </c:numCache>
            </c:numRef>
          </c:val>
        </c:ser>
        <c:ser>
          <c:idx val="1"/>
          <c:order val="1"/>
          <c:tx>
            <c:strRef>
              <c:f>'PRIMARY PRODUCTION'!$A$40</c:f>
              <c:strCache>
                <c:ptCount val="1"/>
                <c:pt idx="0">
                  <c:v>Biogas</c:v>
                </c:pt>
              </c:strCache>
            </c:strRef>
          </c:tx>
          <c:cat>
            <c:strRef>
              <c:f>'PRIMARY PRODUCTION'!$B$38:$AA$38</c:f>
              <c:strCache>
                <c:ptCount val="26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</c:strCache>
            </c:strRef>
          </c:cat>
          <c:val>
            <c:numRef>
              <c:f>'PRIMARY PRODUCTION'!$B$40:$AA$40</c:f>
              <c:numCache>
                <c:formatCode>_-* #\ ##0.0\ _€_-;\-* #\ ##0.0\ _€_-;_-* "-"??\ _€_-;_-@_-</c:formatCode>
                <c:ptCount val="26"/>
                <c:pt idx="0">
                  <c:v>0.66539999999999999</c:v>
                </c:pt>
                <c:pt idx="1">
                  <c:v>0.71679999999999999</c:v>
                </c:pt>
                <c:pt idx="2">
                  <c:v>0.83989999999999998</c:v>
                </c:pt>
                <c:pt idx="3">
                  <c:v>0.94320000000000004</c:v>
                </c:pt>
                <c:pt idx="4">
                  <c:v>1.0171000000000001</c:v>
                </c:pt>
                <c:pt idx="5">
                  <c:v>1.1359000000000001</c:v>
                </c:pt>
                <c:pt idx="6">
                  <c:v>1.2794000000000001</c:v>
                </c:pt>
                <c:pt idx="7">
                  <c:v>1.4839</c:v>
                </c:pt>
                <c:pt idx="8">
                  <c:v>1.5952</c:v>
                </c:pt>
                <c:pt idx="9">
                  <c:v>1.7792999999999999</c:v>
                </c:pt>
                <c:pt idx="10">
                  <c:v>2.1863999999999999</c:v>
                </c:pt>
                <c:pt idx="11">
                  <c:v>2.677</c:v>
                </c:pt>
                <c:pt idx="12">
                  <c:v>3.3096000000000001</c:v>
                </c:pt>
                <c:pt idx="13">
                  <c:v>3.2275</c:v>
                </c:pt>
                <c:pt idx="14">
                  <c:v>3.5978000000000003</c:v>
                </c:pt>
                <c:pt idx="15">
                  <c:v>4</c:v>
                </c:pt>
                <c:pt idx="16">
                  <c:v>4.3986999999999998</c:v>
                </c:pt>
                <c:pt idx="17">
                  <c:v>5.7830000000000004</c:v>
                </c:pt>
                <c:pt idx="18">
                  <c:v>6.6041999999999996</c:v>
                </c:pt>
                <c:pt idx="19">
                  <c:v>7.3971999999999998</c:v>
                </c:pt>
                <c:pt idx="20">
                  <c:v>8.5299999999999994</c:v>
                </c:pt>
                <c:pt idx="21">
                  <c:v>10.4375</c:v>
                </c:pt>
                <c:pt idx="22">
                  <c:v>12.214799999999999</c:v>
                </c:pt>
                <c:pt idx="23">
                  <c:v>13.959700000000002</c:v>
                </c:pt>
                <c:pt idx="24">
                  <c:v>14.982200000000001</c:v>
                </c:pt>
                <c:pt idx="25">
                  <c:v>15.611799999999999</c:v>
                </c:pt>
              </c:numCache>
            </c:numRef>
          </c:val>
        </c:ser>
        <c:ser>
          <c:idx val="2"/>
          <c:order val="2"/>
          <c:tx>
            <c:strRef>
              <c:f>'PRIMARY PRODUCTION'!$A$41</c:f>
              <c:strCache>
                <c:ptCount val="1"/>
                <c:pt idx="0">
                  <c:v>Liquid biofuels</c:v>
                </c:pt>
              </c:strCache>
            </c:strRef>
          </c:tx>
          <c:cat>
            <c:strRef>
              <c:f>'PRIMARY PRODUCTION'!$B$38:$AA$38</c:f>
              <c:strCache>
                <c:ptCount val="26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</c:strCache>
            </c:strRef>
          </c:cat>
          <c:val>
            <c:numRef>
              <c:f>'PRIMARY PRODUCTION'!$B$41:$AA$41</c:f>
              <c:numCache>
                <c:formatCode>_-* #\ ##0.0\ _€_-;\-* #\ ##0.0\ _€_-;_-* "-"??\ _€_-;_-@_-</c:formatCode>
                <c:ptCount val="26"/>
                <c:pt idx="0">
                  <c:v>6.3E-3</c:v>
                </c:pt>
                <c:pt idx="1">
                  <c:v>6.9000000000000008E-3</c:v>
                </c:pt>
                <c:pt idx="2">
                  <c:v>1.9699999999999999E-2</c:v>
                </c:pt>
                <c:pt idx="3">
                  <c:v>4.7600000000000003E-2</c:v>
                </c:pt>
                <c:pt idx="4">
                  <c:v>0.13539999999999999</c:v>
                </c:pt>
                <c:pt idx="5">
                  <c:v>0.22220000000000001</c:v>
                </c:pt>
                <c:pt idx="6">
                  <c:v>0.31289999999999996</c:v>
                </c:pt>
                <c:pt idx="7">
                  <c:v>0.40089999999999998</c:v>
                </c:pt>
                <c:pt idx="8">
                  <c:v>0.38329999999999997</c:v>
                </c:pt>
                <c:pt idx="9">
                  <c:v>0.44079999999999997</c:v>
                </c:pt>
                <c:pt idx="10">
                  <c:v>0.7087</c:v>
                </c:pt>
                <c:pt idx="11">
                  <c:v>0.88570000000000004</c:v>
                </c:pt>
                <c:pt idx="12">
                  <c:v>1.1861999999999999</c:v>
                </c:pt>
                <c:pt idx="13">
                  <c:v>1.4963</c:v>
                </c:pt>
                <c:pt idx="14">
                  <c:v>2.1911</c:v>
                </c:pt>
                <c:pt idx="15">
                  <c:v>3.3731</c:v>
                </c:pt>
                <c:pt idx="16">
                  <c:v>5.4861000000000004</c:v>
                </c:pt>
                <c:pt idx="17">
                  <c:v>7.3621999999999996</c:v>
                </c:pt>
                <c:pt idx="18">
                  <c:v>8.7161000000000008</c:v>
                </c:pt>
                <c:pt idx="19">
                  <c:v>10.51</c:v>
                </c:pt>
                <c:pt idx="20">
                  <c:v>11.725</c:v>
                </c:pt>
                <c:pt idx="21">
                  <c:v>10.5939</c:v>
                </c:pt>
                <c:pt idx="22">
                  <c:v>11.482299999999999</c:v>
                </c:pt>
                <c:pt idx="23">
                  <c:v>12.743</c:v>
                </c:pt>
                <c:pt idx="24">
                  <c:v>13.9815</c:v>
                </c:pt>
                <c:pt idx="25">
                  <c:v>13.668299999999999</c:v>
                </c:pt>
              </c:numCache>
            </c:numRef>
          </c:val>
        </c:ser>
        <c:ser>
          <c:idx val="3"/>
          <c:order val="3"/>
          <c:tx>
            <c:strRef>
              <c:f>'PRIMARY PRODUCTION'!$A$42</c:f>
              <c:strCache>
                <c:ptCount val="1"/>
                <c:pt idx="0">
                  <c:v>Hydro power</c:v>
                </c:pt>
              </c:strCache>
            </c:strRef>
          </c:tx>
          <c:spPr>
            <a:solidFill>
              <a:srgbClr val="7AD9D9"/>
            </a:solidFill>
          </c:spPr>
          <c:cat>
            <c:strRef>
              <c:f>'PRIMARY PRODUCTION'!$B$38:$AA$38</c:f>
              <c:strCache>
                <c:ptCount val="26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</c:strCache>
            </c:strRef>
          </c:cat>
          <c:val>
            <c:numRef>
              <c:f>'PRIMARY PRODUCTION'!$B$42:$AA$42</c:f>
              <c:numCache>
                <c:formatCode>_-* #\ ##0.0\ _€_-;\-* #\ ##0.0\ _€_-;_-* "-"??\ _€_-;_-@_-</c:formatCode>
                <c:ptCount val="26"/>
                <c:pt idx="0">
                  <c:v>25.015499999999999</c:v>
                </c:pt>
                <c:pt idx="1">
                  <c:v>26.015499999999999</c:v>
                </c:pt>
                <c:pt idx="2">
                  <c:v>27.107800000000005</c:v>
                </c:pt>
                <c:pt idx="3">
                  <c:v>27.713799999999999</c:v>
                </c:pt>
                <c:pt idx="4">
                  <c:v>28.664099999999998</c:v>
                </c:pt>
                <c:pt idx="5">
                  <c:v>28.590299999999999</c:v>
                </c:pt>
                <c:pt idx="6">
                  <c:v>28.587900000000001</c:v>
                </c:pt>
                <c:pt idx="7">
                  <c:v>29.072900000000001</c:v>
                </c:pt>
                <c:pt idx="8">
                  <c:v>30.089100000000002</c:v>
                </c:pt>
                <c:pt idx="9">
                  <c:v>29.956299999999999</c:v>
                </c:pt>
                <c:pt idx="10">
                  <c:v>30.730899999999998</c:v>
                </c:pt>
                <c:pt idx="11">
                  <c:v>32.647100000000002</c:v>
                </c:pt>
                <c:pt idx="12">
                  <c:v>27.470400000000001</c:v>
                </c:pt>
                <c:pt idx="13">
                  <c:v>26.6035</c:v>
                </c:pt>
                <c:pt idx="14">
                  <c:v>28.324600000000004</c:v>
                </c:pt>
                <c:pt idx="15">
                  <c:v>26.981600000000004</c:v>
                </c:pt>
                <c:pt idx="16">
                  <c:v>27.211800000000004</c:v>
                </c:pt>
                <c:pt idx="17">
                  <c:v>27.077000000000002</c:v>
                </c:pt>
                <c:pt idx="18">
                  <c:v>28.610499999999998</c:v>
                </c:pt>
                <c:pt idx="19">
                  <c:v>28.9116</c:v>
                </c:pt>
                <c:pt idx="20">
                  <c:v>32.4495</c:v>
                </c:pt>
                <c:pt idx="21">
                  <c:v>26.885699999999996</c:v>
                </c:pt>
                <c:pt idx="22">
                  <c:v>28.918400000000002</c:v>
                </c:pt>
                <c:pt idx="23">
                  <c:v>31.9863</c:v>
                </c:pt>
                <c:pt idx="24">
                  <c:v>32.2864</c:v>
                </c:pt>
                <c:pt idx="25">
                  <c:v>29.3687</c:v>
                </c:pt>
              </c:numCache>
            </c:numRef>
          </c:val>
        </c:ser>
        <c:ser>
          <c:idx val="4"/>
          <c:order val="4"/>
          <c:tx>
            <c:strRef>
              <c:f>'PRIMARY PRODUCTION'!$A$43</c:f>
              <c:strCache>
                <c:ptCount val="1"/>
                <c:pt idx="0">
                  <c:v>Wind power</c:v>
                </c:pt>
              </c:strCache>
            </c:strRef>
          </c:tx>
          <c:cat>
            <c:strRef>
              <c:f>'PRIMARY PRODUCTION'!$B$38:$AA$38</c:f>
              <c:strCache>
                <c:ptCount val="26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</c:strCache>
            </c:strRef>
          </c:cat>
          <c:val>
            <c:numRef>
              <c:f>'PRIMARY PRODUCTION'!$B$43:$AA$43</c:f>
              <c:numCache>
                <c:formatCode>_-* #\ ##0.0\ _€_-;\-* #\ ##0.0\ _€_-;_-* "-"??\ _€_-;_-@_-</c:formatCode>
                <c:ptCount val="26"/>
                <c:pt idx="0">
                  <c:v>6.6900000000000001E-2</c:v>
                </c:pt>
                <c:pt idx="1">
                  <c:v>9.4200000000000006E-2</c:v>
                </c:pt>
                <c:pt idx="2">
                  <c:v>0.13390000000000002</c:v>
                </c:pt>
                <c:pt idx="3">
                  <c:v>0.20250000000000001</c:v>
                </c:pt>
                <c:pt idx="4">
                  <c:v>0.30030000000000001</c:v>
                </c:pt>
                <c:pt idx="5">
                  <c:v>0.3498</c:v>
                </c:pt>
                <c:pt idx="6">
                  <c:v>0.41930000000000001</c:v>
                </c:pt>
                <c:pt idx="7">
                  <c:v>0.63279999999999992</c:v>
                </c:pt>
                <c:pt idx="8">
                  <c:v>0.96929999999999994</c:v>
                </c:pt>
                <c:pt idx="9">
                  <c:v>1.2212000000000001</c:v>
                </c:pt>
                <c:pt idx="10">
                  <c:v>1.911</c:v>
                </c:pt>
                <c:pt idx="11">
                  <c:v>2.2959999999999998</c:v>
                </c:pt>
                <c:pt idx="12">
                  <c:v>3.1227</c:v>
                </c:pt>
                <c:pt idx="13">
                  <c:v>3.8020999999999998</c:v>
                </c:pt>
                <c:pt idx="14">
                  <c:v>5.0681000000000003</c:v>
                </c:pt>
                <c:pt idx="15">
                  <c:v>6.0579000000000001</c:v>
                </c:pt>
                <c:pt idx="16">
                  <c:v>7.0785</c:v>
                </c:pt>
                <c:pt idx="17">
                  <c:v>8.9760000000000009</c:v>
                </c:pt>
                <c:pt idx="18">
                  <c:v>10.2791</c:v>
                </c:pt>
                <c:pt idx="19">
                  <c:v>11.441000000000001</c:v>
                </c:pt>
                <c:pt idx="20">
                  <c:v>12.8424</c:v>
                </c:pt>
                <c:pt idx="21">
                  <c:v>15.449200000000001</c:v>
                </c:pt>
                <c:pt idx="22">
                  <c:v>17.714400000000001</c:v>
                </c:pt>
                <c:pt idx="23">
                  <c:v>20.277000000000001</c:v>
                </c:pt>
                <c:pt idx="24">
                  <c:v>21.763500000000001</c:v>
                </c:pt>
                <c:pt idx="25">
                  <c:v>25.956099999999999</c:v>
                </c:pt>
              </c:numCache>
            </c:numRef>
          </c:val>
        </c:ser>
        <c:ser>
          <c:idx val="5"/>
          <c:order val="5"/>
          <c:tx>
            <c:strRef>
              <c:f>'PRIMARY PRODUCTION'!$A$44</c:f>
              <c:strCache>
                <c:ptCount val="1"/>
                <c:pt idx="0">
                  <c:v>Solar energy</c:v>
                </c:pt>
              </c:strCache>
            </c:strRef>
          </c:tx>
          <c:spPr>
            <a:solidFill>
              <a:schemeClr val="accent4"/>
            </a:solidFill>
          </c:spPr>
          <c:cat>
            <c:strRef>
              <c:f>'PRIMARY PRODUCTION'!$B$38:$AA$38</c:f>
              <c:strCache>
                <c:ptCount val="26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</c:strCache>
            </c:strRef>
          </c:cat>
          <c:val>
            <c:numRef>
              <c:f>'PRIMARY PRODUCTION'!$B$44:$AA$44</c:f>
              <c:numCache>
                <c:formatCode>_-* #\ ##0.0\ _€_-;\-* #\ ##0.0\ _€_-;_-* "-"??\ _€_-;_-@_-</c:formatCode>
                <c:ptCount val="26"/>
                <c:pt idx="0">
                  <c:v>0.14299999999999999</c:v>
                </c:pt>
                <c:pt idx="1">
                  <c:v>0.16140000000000002</c:v>
                </c:pt>
                <c:pt idx="2">
                  <c:v>0.1799</c:v>
                </c:pt>
                <c:pt idx="3">
                  <c:v>0.19500000000000001</c:v>
                </c:pt>
                <c:pt idx="4">
                  <c:v>0.23720000000000002</c:v>
                </c:pt>
                <c:pt idx="5">
                  <c:v>0.28789999999999999</c:v>
                </c:pt>
                <c:pt idx="6">
                  <c:v>0.31079999999999997</c:v>
                </c:pt>
                <c:pt idx="7">
                  <c:v>0.33410000000000001</c:v>
                </c:pt>
                <c:pt idx="8">
                  <c:v>0.36569999999999997</c:v>
                </c:pt>
                <c:pt idx="9">
                  <c:v>0.40060000000000001</c:v>
                </c:pt>
                <c:pt idx="10">
                  <c:v>0.43689999999999996</c:v>
                </c:pt>
                <c:pt idx="11">
                  <c:v>0.48599999999999999</c:v>
                </c:pt>
                <c:pt idx="12">
                  <c:v>0.53380000000000005</c:v>
                </c:pt>
                <c:pt idx="13">
                  <c:v>0.62790000000000001</c:v>
                </c:pt>
                <c:pt idx="14">
                  <c:v>0.69410000000000005</c:v>
                </c:pt>
                <c:pt idx="15">
                  <c:v>0.8286</c:v>
                </c:pt>
                <c:pt idx="16">
                  <c:v>1.0185999999999999</c:v>
                </c:pt>
                <c:pt idx="17">
                  <c:v>1.2955999999999999</c:v>
                </c:pt>
                <c:pt idx="18">
                  <c:v>1.7412999999999998</c:v>
                </c:pt>
                <c:pt idx="19">
                  <c:v>2.528</c:v>
                </c:pt>
                <c:pt idx="20">
                  <c:v>3.7233000000000001</c:v>
                </c:pt>
                <c:pt idx="21">
                  <c:v>6.0377999999999989</c:v>
                </c:pt>
                <c:pt idx="22">
                  <c:v>9.0121000000000002</c:v>
                </c:pt>
                <c:pt idx="23">
                  <c:v>10.652900000000001</c:v>
                </c:pt>
                <c:pt idx="24">
                  <c:v>12.023299999999999</c:v>
                </c:pt>
                <c:pt idx="25">
                  <c:v>13.0509</c:v>
                </c:pt>
              </c:numCache>
            </c:numRef>
          </c:val>
        </c:ser>
        <c:ser>
          <c:idx val="6"/>
          <c:order val="6"/>
          <c:tx>
            <c:strRef>
              <c:f>'PRIMARY PRODUCTION'!$A$45</c:f>
              <c:strCache>
                <c:ptCount val="1"/>
                <c:pt idx="0">
                  <c:v>Geothermal energy</c:v>
                </c:pt>
              </c:strCache>
            </c:strRef>
          </c:tx>
          <c:spPr>
            <a:solidFill>
              <a:schemeClr val="accent6"/>
            </a:solidFill>
          </c:spPr>
          <c:cat>
            <c:strRef>
              <c:f>'PRIMARY PRODUCTION'!$B$38:$AA$38</c:f>
              <c:strCache>
                <c:ptCount val="26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</c:strCache>
            </c:strRef>
          </c:cat>
          <c:val>
            <c:numRef>
              <c:f>'PRIMARY PRODUCTION'!$B$45:$AA$45</c:f>
              <c:numCache>
                <c:formatCode>_-* #\ ##0.0\ _€_-;\-* #\ ##0.0\ _€_-;_-* "-"??\ _€_-;_-@_-</c:formatCode>
                <c:ptCount val="26"/>
                <c:pt idx="0">
                  <c:v>3.1846000000000001</c:v>
                </c:pt>
                <c:pt idx="1">
                  <c:v>3.1521999999999997</c:v>
                </c:pt>
                <c:pt idx="2">
                  <c:v>3.4208000000000003</c:v>
                </c:pt>
                <c:pt idx="3">
                  <c:v>3.5930999999999997</c:v>
                </c:pt>
                <c:pt idx="4">
                  <c:v>3.4091999999999998</c:v>
                </c:pt>
                <c:pt idx="5">
                  <c:v>3.4394</c:v>
                </c:pt>
                <c:pt idx="6">
                  <c:v>3.7235</c:v>
                </c:pt>
                <c:pt idx="7">
                  <c:v>3.8461999999999996</c:v>
                </c:pt>
                <c:pt idx="8">
                  <c:v>4.1186000000000007</c:v>
                </c:pt>
                <c:pt idx="9">
                  <c:v>4.3251999999999997</c:v>
                </c:pt>
                <c:pt idx="10">
                  <c:v>4.5869999999999997</c:v>
                </c:pt>
                <c:pt idx="11">
                  <c:v>4.4568999999999992</c:v>
                </c:pt>
                <c:pt idx="12">
                  <c:v>4.6071999999999997</c:v>
                </c:pt>
                <c:pt idx="13">
                  <c:v>5.2191999999999998</c:v>
                </c:pt>
                <c:pt idx="14">
                  <c:v>5.3056999999999999</c:v>
                </c:pt>
                <c:pt idx="15">
                  <c:v>5.3091999999999997</c:v>
                </c:pt>
                <c:pt idx="16">
                  <c:v>5.4868999999999994</c:v>
                </c:pt>
                <c:pt idx="17">
                  <c:v>5.6233999999999993</c:v>
                </c:pt>
                <c:pt idx="18">
                  <c:v>5.6192000000000002</c:v>
                </c:pt>
                <c:pt idx="19">
                  <c:v>5.4731000000000005</c:v>
                </c:pt>
                <c:pt idx="20">
                  <c:v>5.5173999999999994</c:v>
                </c:pt>
                <c:pt idx="21">
                  <c:v>5.7608999999999995</c:v>
                </c:pt>
                <c:pt idx="22">
                  <c:v>5.6837999999999997</c:v>
                </c:pt>
                <c:pt idx="23">
                  <c:v>5.9013999999999998</c:v>
                </c:pt>
                <c:pt idx="24">
                  <c:v>6.1613999999999995</c:v>
                </c:pt>
                <c:pt idx="25">
                  <c:v>6.4663999999999993</c:v>
                </c:pt>
              </c:numCache>
            </c:numRef>
          </c:val>
        </c:ser>
        <c:ser>
          <c:idx val="7"/>
          <c:order val="7"/>
          <c:tx>
            <c:strRef>
              <c:f>'PRIMARY PRODUCTION'!$A$46</c:f>
              <c:strCache>
                <c:ptCount val="1"/>
                <c:pt idx="0">
                  <c:v>Renewable wastes</c:v>
                </c:pt>
              </c:strCache>
            </c:strRef>
          </c:tx>
          <c:cat>
            <c:strRef>
              <c:f>'PRIMARY PRODUCTION'!$B$38:$AA$38</c:f>
              <c:strCache>
                <c:ptCount val="26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</c:strCache>
            </c:strRef>
          </c:cat>
          <c:val>
            <c:numRef>
              <c:f>'PRIMARY PRODUCTION'!$B$46:$AA$46</c:f>
              <c:numCache>
                <c:formatCode>_-* #\ ##0.0\ _€_-;\-* #\ ##0.0\ _€_-;_-* "-"??\ _€_-;_-@_-</c:formatCode>
                <c:ptCount val="26"/>
                <c:pt idx="0">
                  <c:v>2.0941999999999998</c:v>
                </c:pt>
                <c:pt idx="1">
                  <c:v>2.1723000000000003</c:v>
                </c:pt>
                <c:pt idx="2">
                  <c:v>2.2250999999999999</c:v>
                </c:pt>
                <c:pt idx="3">
                  <c:v>2.3275000000000001</c:v>
                </c:pt>
                <c:pt idx="4">
                  <c:v>2.3901999999999997</c:v>
                </c:pt>
                <c:pt idx="5">
                  <c:v>2.6609000000000003</c:v>
                </c:pt>
                <c:pt idx="6">
                  <c:v>2.89</c:v>
                </c:pt>
                <c:pt idx="7">
                  <c:v>3.0670000000000002</c:v>
                </c:pt>
                <c:pt idx="8">
                  <c:v>3.2891999999999997</c:v>
                </c:pt>
                <c:pt idx="9">
                  <c:v>3.5990000000000002</c:v>
                </c:pt>
                <c:pt idx="10">
                  <c:v>3.8008000000000002</c:v>
                </c:pt>
                <c:pt idx="11">
                  <c:v>4.0044000000000004</c:v>
                </c:pt>
                <c:pt idx="12">
                  <c:v>4.0937000000000001</c:v>
                </c:pt>
                <c:pt idx="13">
                  <c:v>4.9480000000000004</c:v>
                </c:pt>
                <c:pt idx="14">
                  <c:v>5.2956000000000003</c:v>
                </c:pt>
                <c:pt idx="15">
                  <c:v>6.0253000000000005</c:v>
                </c:pt>
                <c:pt idx="16">
                  <c:v>6.5358999999999998</c:v>
                </c:pt>
                <c:pt idx="17">
                  <c:v>7.2631000000000006</c:v>
                </c:pt>
                <c:pt idx="18">
                  <c:v>7.2252999999999998</c:v>
                </c:pt>
                <c:pt idx="19">
                  <c:v>7.4222999999999999</c:v>
                </c:pt>
                <c:pt idx="20">
                  <c:v>7.8639999999999999</c:v>
                </c:pt>
                <c:pt idx="21">
                  <c:v>8.1562999999999999</c:v>
                </c:pt>
                <c:pt idx="22">
                  <c:v>8.4283000000000001</c:v>
                </c:pt>
                <c:pt idx="23">
                  <c:v>8.7236000000000011</c:v>
                </c:pt>
                <c:pt idx="24">
                  <c:v>9.0334000000000003</c:v>
                </c:pt>
                <c:pt idx="25">
                  <c:v>9.4852999999999987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241408"/>
        <c:axId val="168247296"/>
      </c:areaChart>
      <c:catAx>
        <c:axId val="168241408"/>
        <c:scaling>
          <c:orientation val="minMax"/>
        </c:scaling>
        <c:delete val="0"/>
        <c:axPos val="b"/>
        <c:numFmt formatCode="#\,##0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68247296"/>
        <c:crosses val="autoZero"/>
        <c:auto val="1"/>
        <c:lblAlgn val="ctr"/>
        <c:lblOffset val="100"/>
        <c:tickLblSkip val="1"/>
        <c:noMultiLvlLbl val="0"/>
      </c:catAx>
      <c:valAx>
        <c:axId val="168247296"/>
        <c:scaling>
          <c:orientation val="minMax"/>
          <c:max val="22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Mtoe</a:t>
                </a:r>
              </a:p>
            </c:rich>
          </c:tx>
          <c:layout>
            <c:manualLayout>
              <c:xMode val="edge"/>
              <c:yMode val="edge"/>
              <c:x val="4.0918017284686907E-3"/>
              <c:y val="0.33027554941212284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8241408"/>
        <c:crosses val="autoZero"/>
        <c:crossBetween val="midCat"/>
        <c:majorUnit val="25"/>
      </c:valAx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5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6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7"/>
        <c:txPr>
          <a:bodyPr/>
          <a:lstStyle/>
          <a:p>
            <a:pPr>
              <a:defRPr b="1"/>
            </a:pPr>
            <a:endParaRPr lang="en-US"/>
          </a:p>
        </c:txPr>
      </c:legendEntry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01331170382828"/>
          <c:y val="2.9363597921505294E-2"/>
          <c:w val="0.85508371230610369"/>
          <c:h val="0.80823118245348624"/>
        </c:manualLayout>
      </c:layout>
      <c:areaChart>
        <c:grouping val="stacked"/>
        <c:varyColors val="0"/>
        <c:ser>
          <c:idx val="1"/>
          <c:order val="0"/>
          <c:tx>
            <c:strRef>
              <c:f>'PRIMARY PRODUCTION'!$A$50</c:f>
              <c:strCache>
                <c:ptCount val="1"/>
                <c:pt idx="0">
                  <c:v>Biogasoline</c:v>
                </c:pt>
              </c:strCache>
            </c:strRef>
          </c:tx>
          <c:spPr>
            <a:solidFill>
              <a:schemeClr val="accent3"/>
            </a:solidFill>
          </c:spPr>
          <c:cat>
            <c:strRef>
              <c:f>'PRIMARY PRODUCTION'!$B$38:$AA$38</c:f>
              <c:strCache>
                <c:ptCount val="26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</c:strCache>
            </c:strRef>
          </c:cat>
          <c:val>
            <c:numRef>
              <c:f>'PRIMARY PRODUCTION'!$B$50:$AA$50</c:f>
              <c:numCache>
                <c:formatCode>_-* #\ ##0.00\ _€_-;\-* #\ ##0.00\ _€_-;_-* "-"??\ _€_-;_-@_-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2.2000000000000001E-3</c:v>
                </c:pt>
                <c:pt idx="3">
                  <c:v>1.8100000000000002E-2</c:v>
                </c:pt>
                <c:pt idx="4">
                  <c:v>2.46E-2</c:v>
                </c:pt>
                <c:pt idx="5">
                  <c:v>2.4300000000000002E-2</c:v>
                </c:pt>
                <c:pt idx="6">
                  <c:v>3.8600000000000002E-2</c:v>
                </c:pt>
                <c:pt idx="7">
                  <c:v>5.3399999999999996E-2</c:v>
                </c:pt>
                <c:pt idx="8">
                  <c:v>6.2700000000000006E-2</c:v>
                </c:pt>
                <c:pt idx="9">
                  <c:v>5.8200000000000002E-2</c:v>
                </c:pt>
                <c:pt idx="10">
                  <c:v>5.9200000000000003E-2</c:v>
                </c:pt>
                <c:pt idx="11">
                  <c:v>7.0199999999999999E-2</c:v>
                </c:pt>
                <c:pt idx="12">
                  <c:v>0.15919999999999998</c:v>
                </c:pt>
                <c:pt idx="13">
                  <c:v>0.26280000000000003</c:v>
                </c:pt>
                <c:pt idx="14">
                  <c:v>0.31060000000000004</c:v>
                </c:pt>
                <c:pt idx="15">
                  <c:v>0.47989999999999999</c:v>
                </c:pt>
                <c:pt idx="16">
                  <c:v>0.7407999999999999</c:v>
                </c:pt>
                <c:pt idx="17">
                  <c:v>1.0355000000000001</c:v>
                </c:pt>
                <c:pt idx="18">
                  <c:v>1.4917</c:v>
                </c:pt>
                <c:pt idx="19">
                  <c:v>1.6882999999999999</c:v>
                </c:pt>
                <c:pt idx="20">
                  <c:v>1.972</c:v>
                </c:pt>
                <c:pt idx="21">
                  <c:v>1.7632999999999999</c:v>
                </c:pt>
                <c:pt idx="22">
                  <c:v>2.0464000000000002</c:v>
                </c:pt>
                <c:pt idx="23">
                  <c:v>2.5636999999999999</c:v>
                </c:pt>
                <c:pt idx="24">
                  <c:v>2.2744</c:v>
                </c:pt>
                <c:pt idx="25">
                  <c:v>2.1764999999999999</c:v>
                </c:pt>
              </c:numCache>
            </c:numRef>
          </c:val>
        </c:ser>
        <c:ser>
          <c:idx val="2"/>
          <c:order val="1"/>
          <c:tx>
            <c:strRef>
              <c:f>'PRIMARY PRODUCTION'!$A$51</c:f>
              <c:strCache>
                <c:ptCount val="1"/>
                <c:pt idx="0">
                  <c:v>Biodiesels</c:v>
                </c:pt>
              </c:strCache>
            </c:strRef>
          </c:tx>
          <c:spPr>
            <a:solidFill>
              <a:schemeClr val="accent1"/>
            </a:solidFill>
          </c:spPr>
          <c:cat>
            <c:strRef>
              <c:f>'PRIMARY PRODUCTION'!$B$38:$AA$38</c:f>
              <c:strCache>
                <c:ptCount val="26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</c:strCache>
            </c:strRef>
          </c:cat>
          <c:val>
            <c:numRef>
              <c:f>'PRIMARY PRODUCTION'!$B$51:$AA$51</c:f>
              <c:numCache>
                <c:formatCode>_-* #\ ##0.00\ _€_-;\-* #\ ##0.00\ _€_-;_-* "-"??\ _€_-;_-@_-</c:formatCode>
                <c:ptCount val="26"/>
                <c:pt idx="0">
                  <c:v>6.3E-3</c:v>
                </c:pt>
                <c:pt idx="1">
                  <c:v>6.9000000000000008E-3</c:v>
                </c:pt>
                <c:pt idx="2">
                  <c:v>1.5699999999999999E-2</c:v>
                </c:pt>
                <c:pt idx="3">
                  <c:v>2.5000000000000001E-2</c:v>
                </c:pt>
                <c:pt idx="4">
                  <c:v>9.5299999999999996E-2</c:v>
                </c:pt>
                <c:pt idx="5">
                  <c:v>0.1875</c:v>
                </c:pt>
                <c:pt idx="6">
                  <c:v>0.26839999999999997</c:v>
                </c:pt>
                <c:pt idx="7">
                  <c:v>0.3382</c:v>
                </c:pt>
                <c:pt idx="8">
                  <c:v>0.31039999999999995</c:v>
                </c:pt>
                <c:pt idx="9">
                  <c:v>0.36939999999999995</c:v>
                </c:pt>
                <c:pt idx="10">
                  <c:v>0.63400000000000001</c:v>
                </c:pt>
                <c:pt idx="11">
                  <c:v>0.78910000000000002</c:v>
                </c:pt>
                <c:pt idx="12">
                  <c:v>0.99690000000000001</c:v>
                </c:pt>
                <c:pt idx="13">
                  <c:v>1.1827999999999999</c:v>
                </c:pt>
                <c:pt idx="14">
                  <c:v>1.7715999999999998</c:v>
                </c:pt>
                <c:pt idx="15">
                  <c:v>2.4990000000000001</c:v>
                </c:pt>
                <c:pt idx="16">
                  <c:v>3.6736999999999997</c:v>
                </c:pt>
                <c:pt idx="17">
                  <c:v>5.1986999999999997</c:v>
                </c:pt>
                <c:pt idx="18">
                  <c:v>6.4006999999999996</c:v>
                </c:pt>
                <c:pt idx="19">
                  <c:v>7.8757000000000001</c:v>
                </c:pt>
                <c:pt idx="20">
                  <c:v>8.9305000000000003</c:v>
                </c:pt>
                <c:pt idx="21">
                  <c:v>8.5039999999999996</c:v>
                </c:pt>
                <c:pt idx="22">
                  <c:v>9.1111000000000004</c:v>
                </c:pt>
                <c:pt idx="23">
                  <c:v>9.7873000000000001</c:v>
                </c:pt>
                <c:pt idx="24">
                  <c:v>11.3606</c:v>
                </c:pt>
                <c:pt idx="25">
                  <c:v>11.076799999999999</c:v>
                </c:pt>
              </c:numCache>
            </c:numRef>
          </c:val>
        </c:ser>
        <c:ser>
          <c:idx val="3"/>
          <c:order val="2"/>
          <c:tx>
            <c:strRef>
              <c:f>'PRIMARY PRODUCTION'!$A$52</c:f>
              <c:strCache>
                <c:ptCount val="1"/>
                <c:pt idx="0">
                  <c:v>Other liquid biofuels</c:v>
                </c:pt>
              </c:strCache>
            </c:strRef>
          </c:tx>
          <c:spPr>
            <a:solidFill>
              <a:schemeClr val="accent2"/>
            </a:solidFill>
          </c:spPr>
          <c:cat>
            <c:strRef>
              <c:f>'PRIMARY PRODUCTION'!$B$38:$AA$38</c:f>
              <c:strCache>
                <c:ptCount val="26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</c:strCache>
            </c:strRef>
          </c:cat>
          <c:val>
            <c:numRef>
              <c:f>'PRIMARY PRODUCTION'!$B$52:$AA$52</c:f>
              <c:numCache>
                <c:formatCode>_-* #\ ##0.00\ _€_-;\-* #\ ##0.00\ _€_-;_-* "-"??\ _€_-;_-@_-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1.8E-3</c:v>
                </c:pt>
                <c:pt idx="3">
                  <c:v>4.4999999999999997E-3</c:v>
                </c:pt>
                <c:pt idx="4">
                  <c:v>1.55E-2</c:v>
                </c:pt>
                <c:pt idx="5">
                  <c:v>1.04E-2</c:v>
                </c:pt>
                <c:pt idx="6">
                  <c:v>5.9000000000000007E-3</c:v>
                </c:pt>
                <c:pt idx="7">
                  <c:v>9.300000000000001E-3</c:v>
                </c:pt>
                <c:pt idx="8">
                  <c:v>1.0199999999999999E-2</c:v>
                </c:pt>
                <c:pt idx="9">
                  <c:v>1.32E-2</c:v>
                </c:pt>
                <c:pt idx="10">
                  <c:v>1.55E-2</c:v>
                </c:pt>
                <c:pt idx="11">
                  <c:v>2.64E-2</c:v>
                </c:pt>
                <c:pt idx="12">
                  <c:v>3.0100000000000002E-2</c:v>
                </c:pt>
                <c:pt idx="13">
                  <c:v>5.0700000000000002E-2</c:v>
                </c:pt>
                <c:pt idx="14">
                  <c:v>0.10890000000000001</c:v>
                </c:pt>
                <c:pt idx="15">
                  <c:v>0.39419999999999999</c:v>
                </c:pt>
                <c:pt idx="16">
                  <c:v>1.0715999999999999</c:v>
                </c:pt>
                <c:pt idx="17">
                  <c:v>1.1279999999999999</c:v>
                </c:pt>
                <c:pt idx="18">
                  <c:v>0.8237000000000001</c:v>
                </c:pt>
                <c:pt idx="19">
                  <c:v>0.94599999999999995</c:v>
                </c:pt>
                <c:pt idx="20">
                  <c:v>0.82250000000000001</c:v>
                </c:pt>
                <c:pt idx="21">
                  <c:v>0.32659999999999995</c:v>
                </c:pt>
                <c:pt idx="22">
                  <c:v>0.32480000000000003</c:v>
                </c:pt>
                <c:pt idx="23">
                  <c:v>0.39200000000000002</c:v>
                </c:pt>
                <c:pt idx="24">
                  <c:v>0.34649999999999997</c:v>
                </c:pt>
                <c:pt idx="25">
                  <c:v>0.41499999999999998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281984"/>
        <c:axId val="168283520"/>
      </c:areaChart>
      <c:catAx>
        <c:axId val="16828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68283520"/>
        <c:crosses val="autoZero"/>
        <c:auto val="1"/>
        <c:lblAlgn val="ctr"/>
        <c:lblOffset val="100"/>
        <c:tickLblSkip val="1"/>
        <c:noMultiLvlLbl val="0"/>
      </c:catAx>
      <c:valAx>
        <c:axId val="168283520"/>
        <c:scaling>
          <c:orientation val="minMax"/>
          <c:max val="1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Mtoe</a:t>
                </a:r>
              </a:p>
            </c:rich>
          </c:tx>
          <c:layout>
            <c:manualLayout>
              <c:xMode val="edge"/>
              <c:yMode val="edge"/>
              <c:x val="4.0918017284686907E-3"/>
              <c:y val="0.33027554941212284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8281984"/>
        <c:crosses val="autoZero"/>
        <c:crossBetween val="midCat"/>
        <c:majorUnit val="2"/>
      </c:valAx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b="1"/>
            </a:pPr>
            <a:endParaRPr lang="en-US"/>
          </a:p>
        </c:txPr>
      </c:legendEntry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28258310334929"/>
          <c:y val="2.0996179967162739E-2"/>
          <c:w val="0.85508371230610369"/>
          <c:h val="0.80823118245348624"/>
        </c:manualLayout>
      </c:layout>
      <c:areaChart>
        <c:grouping val="stacked"/>
        <c:varyColors val="0"/>
        <c:ser>
          <c:idx val="0"/>
          <c:order val="0"/>
          <c:tx>
            <c:strRef>
              <c:f>'ELE GENERATION'!$A$232</c:f>
              <c:strCache>
                <c:ptCount val="1"/>
                <c:pt idx="0">
                  <c:v>Hydro power</c:v>
                </c:pt>
              </c:strCache>
            </c:strRef>
          </c:tx>
          <c:spPr>
            <a:solidFill>
              <a:srgbClr val="7AD9D9"/>
            </a:solidFill>
          </c:spPr>
          <c:cat>
            <c:strRef>
              <c:f>'ELE GENERATION'!$B$231:$AA$231</c:f>
              <c:strCache>
                <c:ptCount val="26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</c:strCache>
            </c:strRef>
          </c:cat>
          <c:val>
            <c:numRef>
              <c:f>'ELE GENERATION'!$B$232:$AA$232</c:f>
              <c:numCache>
                <c:formatCode>#\ ##0.0</c:formatCode>
                <c:ptCount val="26"/>
                <c:pt idx="0">
                  <c:v>290.93</c:v>
                </c:pt>
                <c:pt idx="1">
                  <c:v>302.56</c:v>
                </c:pt>
                <c:pt idx="2">
                  <c:v>315.26299999999998</c:v>
                </c:pt>
                <c:pt idx="3">
                  <c:v>322.31099999999998</c:v>
                </c:pt>
                <c:pt idx="4">
                  <c:v>333.363</c:v>
                </c:pt>
                <c:pt idx="5">
                  <c:v>332.505</c:v>
                </c:pt>
                <c:pt idx="6">
                  <c:v>332.47699999999998</c:v>
                </c:pt>
                <c:pt idx="7">
                  <c:v>338.11700000000002</c:v>
                </c:pt>
                <c:pt idx="8">
                  <c:v>349.93599999999998</c:v>
                </c:pt>
                <c:pt idx="9">
                  <c:v>348.39100000000002</c:v>
                </c:pt>
                <c:pt idx="10">
                  <c:v>357.4</c:v>
                </c:pt>
                <c:pt idx="11">
                  <c:v>379.68599999999998</c:v>
                </c:pt>
                <c:pt idx="12">
                  <c:v>319.48</c:v>
                </c:pt>
                <c:pt idx="13">
                  <c:v>309.399</c:v>
                </c:pt>
                <c:pt idx="14">
                  <c:v>329.41500000000002</c:v>
                </c:pt>
                <c:pt idx="15">
                  <c:v>313.79599999999999</c:v>
                </c:pt>
                <c:pt idx="16">
                  <c:v>316.47300000000001</c:v>
                </c:pt>
                <c:pt idx="17">
                  <c:v>314.90499999999997</c:v>
                </c:pt>
                <c:pt idx="18">
                  <c:v>332.74</c:v>
                </c:pt>
                <c:pt idx="19">
                  <c:v>336.24200000000002</c:v>
                </c:pt>
                <c:pt idx="20">
                  <c:v>377.38799999999998</c:v>
                </c:pt>
                <c:pt idx="21">
                  <c:v>312.68099999999998</c:v>
                </c:pt>
                <c:pt idx="22">
                  <c:v>336.32100000000003</c:v>
                </c:pt>
                <c:pt idx="23">
                  <c:v>372.00099999999998</c:v>
                </c:pt>
                <c:pt idx="24">
                  <c:v>375.49099999999999</c:v>
                </c:pt>
                <c:pt idx="25">
                  <c:v>341.55900000000003</c:v>
                </c:pt>
              </c:numCache>
            </c:numRef>
          </c:val>
        </c:ser>
        <c:ser>
          <c:idx val="1"/>
          <c:order val="1"/>
          <c:tx>
            <c:strRef>
              <c:f>'ELE GENERATION'!$A$233</c:f>
              <c:strCache>
                <c:ptCount val="1"/>
                <c:pt idx="0">
                  <c:v>Wood &amp; Other solid biomass</c:v>
                </c:pt>
              </c:strCache>
            </c:strRef>
          </c:tx>
          <c:spPr>
            <a:solidFill>
              <a:schemeClr val="accent1"/>
            </a:solidFill>
          </c:spPr>
          <c:cat>
            <c:strRef>
              <c:f>'ELE GENERATION'!$B$231:$AA$231</c:f>
              <c:strCache>
                <c:ptCount val="26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</c:strCache>
            </c:strRef>
          </c:cat>
          <c:val>
            <c:numRef>
              <c:f>'ELE GENERATION'!$B$233:$AA$233</c:f>
              <c:numCache>
                <c:formatCode>#\ ##0.0</c:formatCode>
                <c:ptCount val="26"/>
                <c:pt idx="0">
                  <c:v>10.925000000000001</c:v>
                </c:pt>
                <c:pt idx="1">
                  <c:v>11.228999999999999</c:v>
                </c:pt>
                <c:pt idx="2">
                  <c:v>11.807</c:v>
                </c:pt>
                <c:pt idx="3">
                  <c:v>12.88</c:v>
                </c:pt>
                <c:pt idx="4">
                  <c:v>13.673999999999999</c:v>
                </c:pt>
                <c:pt idx="5">
                  <c:v>15.15</c:v>
                </c:pt>
                <c:pt idx="6">
                  <c:v>14.055999999999999</c:v>
                </c:pt>
                <c:pt idx="7">
                  <c:v>17.43</c:v>
                </c:pt>
                <c:pt idx="8">
                  <c:v>19.488</c:v>
                </c:pt>
                <c:pt idx="9">
                  <c:v>19.265000000000001</c:v>
                </c:pt>
                <c:pt idx="10">
                  <c:v>20.309000000000001</c:v>
                </c:pt>
                <c:pt idx="11">
                  <c:v>20.937999999999999</c:v>
                </c:pt>
                <c:pt idx="12">
                  <c:v>24.602</c:v>
                </c:pt>
                <c:pt idx="13">
                  <c:v>29.466000000000001</c:v>
                </c:pt>
                <c:pt idx="14">
                  <c:v>38.039000000000001</c:v>
                </c:pt>
                <c:pt idx="15">
                  <c:v>43.613</c:v>
                </c:pt>
                <c:pt idx="16">
                  <c:v>48.237000000000002</c:v>
                </c:pt>
                <c:pt idx="17">
                  <c:v>50.383000000000003</c:v>
                </c:pt>
                <c:pt idx="18">
                  <c:v>55.994</c:v>
                </c:pt>
                <c:pt idx="19">
                  <c:v>60.72</c:v>
                </c:pt>
                <c:pt idx="20">
                  <c:v>70.001999999999995</c:v>
                </c:pt>
                <c:pt idx="21">
                  <c:v>73.308999999999997</c:v>
                </c:pt>
                <c:pt idx="22">
                  <c:v>80.073999999999998</c:v>
                </c:pt>
                <c:pt idx="23">
                  <c:v>80.698999999999998</c:v>
                </c:pt>
                <c:pt idx="24">
                  <c:v>84.897000000000006</c:v>
                </c:pt>
                <c:pt idx="25">
                  <c:v>90.727999999999994</c:v>
                </c:pt>
              </c:numCache>
            </c:numRef>
          </c:val>
        </c:ser>
        <c:ser>
          <c:idx val="2"/>
          <c:order val="2"/>
          <c:tx>
            <c:strRef>
              <c:f>'ELE GENERATION'!$A$234</c:f>
              <c:strCache>
                <c:ptCount val="1"/>
                <c:pt idx="0">
                  <c:v>Biogas &amp; Bioliquids</c:v>
                </c:pt>
              </c:strCache>
            </c:strRef>
          </c:tx>
          <c:spPr>
            <a:solidFill>
              <a:schemeClr val="accent2"/>
            </a:solidFill>
          </c:spPr>
          <c:cat>
            <c:strRef>
              <c:f>'ELE GENERATION'!$B$231:$AA$231</c:f>
              <c:strCache>
                <c:ptCount val="26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</c:strCache>
            </c:strRef>
          </c:cat>
          <c:val>
            <c:numRef>
              <c:f>'ELE GENERATION'!$B$234:$AA$234</c:f>
              <c:numCache>
                <c:formatCode>#\ ##0.0</c:formatCode>
                <c:ptCount val="26"/>
                <c:pt idx="0">
                  <c:v>0.91500000000000004</c:v>
                </c:pt>
                <c:pt idx="1">
                  <c:v>1.1930000000000001</c:v>
                </c:pt>
                <c:pt idx="2">
                  <c:v>1.3240000000000001</c:v>
                </c:pt>
                <c:pt idx="3">
                  <c:v>1.6890000000000001</c:v>
                </c:pt>
                <c:pt idx="4">
                  <c:v>1.871</c:v>
                </c:pt>
                <c:pt idx="5">
                  <c:v>2.472</c:v>
                </c:pt>
                <c:pt idx="6">
                  <c:v>2.7839999999999998</c:v>
                </c:pt>
                <c:pt idx="7">
                  <c:v>3.556</c:v>
                </c:pt>
                <c:pt idx="8">
                  <c:v>3.9780000000000002</c:v>
                </c:pt>
                <c:pt idx="9">
                  <c:v>4.8470000000000004</c:v>
                </c:pt>
                <c:pt idx="10">
                  <c:v>6.4269999999999996</c:v>
                </c:pt>
                <c:pt idx="11">
                  <c:v>7.4720000000000004</c:v>
                </c:pt>
                <c:pt idx="12">
                  <c:v>9</c:v>
                </c:pt>
                <c:pt idx="13">
                  <c:v>10.54</c:v>
                </c:pt>
                <c:pt idx="14">
                  <c:v>12.106999999999999</c:v>
                </c:pt>
                <c:pt idx="15">
                  <c:v>14.586</c:v>
                </c:pt>
                <c:pt idx="16">
                  <c:v>17.933</c:v>
                </c:pt>
                <c:pt idx="17">
                  <c:v>22.571000000000002</c:v>
                </c:pt>
                <c:pt idx="18">
                  <c:v>26.245000000000001</c:v>
                </c:pt>
                <c:pt idx="19">
                  <c:v>31.61</c:v>
                </c:pt>
                <c:pt idx="20">
                  <c:v>36.790999999999997</c:v>
                </c:pt>
                <c:pt idx="21">
                  <c:v>41.151000000000003</c:v>
                </c:pt>
                <c:pt idx="22">
                  <c:v>50.04</c:v>
                </c:pt>
                <c:pt idx="23">
                  <c:v>58.064</c:v>
                </c:pt>
                <c:pt idx="24">
                  <c:v>62.72</c:v>
                </c:pt>
                <c:pt idx="25">
                  <c:v>66.433000000000007</c:v>
                </c:pt>
              </c:numCache>
            </c:numRef>
          </c:val>
        </c:ser>
        <c:ser>
          <c:idx val="3"/>
          <c:order val="3"/>
          <c:tx>
            <c:strRef>
              <c:f>'ELE GENERATION'!$A$235</c:f>
              <c:strCache>
                <c:ptCount val="1"/>
                <c:pt idx="0">
                  <c:v>Wind power</c:v>
                </c:pt>
              </c:strCache>
            </c:strRef>
          </c:tx>
          <c:spPr>
            <a:solidFill>
              <a:schemeClr val="accent5"/>
            </a:solidFill>
          </c:spPr>
          <c:cat>
            <c:strRef>
              <c:f>'ELE GENERATION'!$B$231:$AA$231</c:f>
              <c:strCache>
                <c:ptCount val="26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</c:strCache>
            </c:strRef>
          </c:cat>
          <c:val>
            <c:numRef>
              <c:f>'ELE GENERATION'!$B$235:$AA$235</c:f>
              <c:numCache>
                <c:formatCode>#\ ##0.0</c:formatCode>
                <c:ptCount val="26"/>
                <c:pt idx="0">
                  <c:v>0.77800000000000002</c:v>
                </c:pt>
                <c:pt idx="1">
                  <c:v>1.0960000000000001</c:v>
                </c:pt>
                <c:pt idx="2">
                  <c:v>1.5569999999999999</c:v>
                </c:pt>
                <c:pt idx="3">
                  <c:v>2.355</c:v>
                </c:pt>
                <c:pt idx="4">
                  <c:v>3.4929999999999999</c:v>
                </c:pt>
                <c:pt idx="5">
                  <c:v>4.0679999999999996</c:v>
                </c:pt>
                <c:pt idx="6">
                  <c:v>4.8760000000000003</c:v>
                </c:pt>
                <c:pt idx="7">
                  <c:v>7.36</c:v>
                </c:pt>
                <c:pt idx="8">
                  <c:v>11.273</c:v>
                </c:pt>
                <c:pt idx="9">
                  <c:v>14.202999999999999</c:v>
                </c:pt>
                <c:pt idx="10">
                  <c:v>22.225000000000001</c:v>
                </c:pt>
                <c:pt idx="11">
                  <c:v>26.702999999999999</c:v>
                </c:pt>
                <c:pt idx="12">
                  <c:v>36.317</c:v>
                </c:pt>
                <c:pt idx="13">
                  <c:v>44.218000000000004</c:v>
                </c:pt>
                <c:pt idx="14">
                  <c:v>58.942</c:v>
                </c:pt>
                <c:pt idx="15">
                  <c:v>70.453000000000003</c:v>
                </c:pt>
                <c:pt idx="16">
                  <c:v>82.322999999999993</c:v>
                </c:pt>
                <c:pt idx="17">
                  <c:v>104.39100000000001</c:v>
                </c:pt>
                <c:pt idx="18">
                  <c:v>119.54600000000001</c:v>
                </c:pt>
                <c:pt idx="19">
                  <c:v>133.059</c:v>
                </c:pt>
                <c:pt idx="20">
                  <c:v>149.357</c:v>
                </c:pt>
                <c:pt idx="21">
                  <c:v>179.67400000000001</c:v>
                </c:pt>
                <c:pt idx="22">
                  <c:v>206.018</c:v>
                </c:pt>
                <c:pt idx="23">
                  <c:v>235.822</c:v>
                </c:pt>
                <c:pt idx="24">
                  <c:v>253.10900000000001</c:v>
                </c:pt>
                <c:pt idx="25">
                  <c:v>301.87</c:v>
                </c:pt>
              </c:numCache>
            </c:numRef>
          </c:val>
        </c:ser>
        <c:ser>
          <c:idx val="4"/>
          <c:order val="4"/>
          <c:tx>
            <c:strRef>
              <c:f>'ELE GENERATION'!$A$236</c:f>
              <c:strCache>
                <c:ptCount val="1"/>
                <c:pt idx="0">
                  <c:v>Solar power</c:v>
                </c:pt>
              </c:strCache>
            </c:strRef>
          </c:tx>
          <c:spPr>
            <a:solidFill>
              <a:srgbClr val="D73C41"/>
            </a:solidFill>
          </c:spPr>
          <c:cat>
            <c:strRef>
              <c:f>'ELE GENERATION'!$B$231:$AA$231</c:f>
              <c:strCache>
                <c:ptCount val="26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</c:strCache>
            </c:strRef>
          </c:cat>
          <c:val>
            <c:numRef>
              <c:f>'ELE GENERATION'!$B$236:$AA$236</c:f>
              <c:numCache>
                <c:formatCode>#\ ##0.0</c:formatCode>
                <c:ptCount val="26"/>
                <c:pt idx="0">
                  <c:v>1.2E-2</c:v>
                </c:pt>
                <c:pt idx="1">
                  <c:v>1.6E-2</c:v>
                </c:pt>
                <c:pt idx="2">
                  <c:v>2.4E-2</c:v>
                </c:pt>
                <c:pt idx="3">
                  <c:v>2.8000000000000001E-2</c:v>
                </c:pt>
                <c:pt idx="4">
                  <c:v>3.3000000000000002E-2</c:v>
                </c:pt>
                <c:pt idx="5">
                  <c:v>4.1000000000000002E-2</c:v>
                </c:pt>
                <c:pt idx="6">
                  <c:v>4.4999999999999998E-2</c:v>
                </c:pt>
                <c:pt idx="7">
                  <c:v>5.6000000000000001E-2</c:v>
                </c:pt>
                <c:pt idx="8">
                  <c:v>7.8E-2</c:v>
                </c:pt>
                <c:pt idx="9">
                  <c:v>0.08</c:v>
                </c:pt>
                <c:pt idx="10">
                  <c:v>0.11899999999999999</c:v>
                </c:pt>
                <c:pt idx="11">
                  <c:v>0.19</c:v>
                </c:pt>
                <c:pt idx="12">
                  <c:v>0.28199999999999997</c:v>
                </c:pt>
                <c:pt idx="13">
                  <c:v>0.439</c:v>
                </c:pt>
                <c:pt idx="14">
                  <c:v>0.72699999999999998</c:v>
                </c:pt>
                <c:pt idx="15">
                  <c:v>1.46</c:v>
                </c:pt>
                <c:pt idx="16">
                  <c:v>2.4950000000000001</c:v>
                </c:pt>
                <c:pt idx="17">
                  <c:v>3.7829999999999999</c:v>
                </c:pt>
                <c:pt idx="18">
                  <c:v>7.4530000000000003</c:v>
                </c:pt>
                <c:pt idx="19">
                  <c:v>14.124000000000001</c:v>
                </c:pt>
                <c:pt idx="20">
                  <c:v>23.263999999999999</c:v>
                </c:pt>
                <c:pt idx="21">
                  <c:v>47.277000000000001</c:v>
                </c:pt>
                <c:pt idx="22">
                  <c:v>71.153000000000006</c:v>
                </c:pt>
                <c:pt idx="23">
                  <c:v>85.686999999999998</c:v>
                </c:pt>
                <c:pt idx="24">
                  <c:v>97.775000000000006</c:v>
                </c:pt>
                <c:pt idx="25">
                  <c:v>107.923</c:v>
                </c:pt>
              </c:numCache>
            </c:numRef>
          </c:val>
        </c:ser>
        <c:ser>
          <c:idx val="5"/>
          <c:order val="5"/>
          <c:tx>
            <c:strRef>
              <c:f>'ELE GENERATION'!$A$237</c:f>
              <c:strCache>
                <c:ptCount val="1"/>
                <c:pt idx="0">
                  <c:v>Geothermal</c:v>
                </c:pt>
              </c:strCache>
            </c:strRef>
          </c:tx>
          <c:cat>
            <c:strRef>
              <c:f>'ELE GENERATION'!$B$231:$AA$231</c:f>
              <c:strCache>
                <c:ptCount val="26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</c:strCache>
            </c:strRef>
          </c:cat>
          <c:val>
            <c:numRef>
              <c:f>'ELE GENERATION'!$B$237:$AA$237</c:f>
              <c:numCache>
                <c:formatCode>#\ ##0.0</c:formatCode>
                <c:ptCount val="26"/>
                <c:pt idx="0">
                  <c:v>3.226</c:v>
                </c:pt>
                <c:pt idx="1">
                  <c:v>3.1869999999999998</c:v>
                </c:pt>
                <c:pt idx="2">
                  <c:v>3.464</c:v>
                </c:pt>
                <c:pt idx="3">
                  <c:v>3.6709999999999998</c:v>
                </c:pt>
                <c:pt idx="4">
                  <c:v>3.45</c:v>
                </c:pt>
                <c:pt idx="5">
                  <c:v>3.4780000000000002</c:v>
                </c:pt>
                <c:pt idx="6">
                  <c:v>3.8109999999999999</c:v>
                </c:pt>
                <c:pt idx="7">
                  <c:v>3.956</c:v>
                </c:pt>
                <c:pt idx="8">
                  <c:v>4.2720000000000002</c:v>
                </c:pt>
                <c:pt idx="9">
                  <c:v>4.4829999999999997</c:v>
                </c:pt>
                <c:pt idx="10">
                  <c:v>4.7850000000000001</c:v>
                </c:pt>
                <c:pt idx="11">
                  <c:v>4.6120000000000001</c:v>
                </c:pt>
                <c:pt idx="12">
                  <c:v>4.7610000000000001</c:v>
                </c:pt>
                <c:pt idx="13">
                  <c:v>5.4340000000000002</c:v>
                </c:pt>
                <c:pt idx="14">
                  <c:v>5.5229999999999997</c:v>
                </c:pt>
                <c:pt idx="15">
                  <c:v>5.3970000000000002</c:v>
                </c:pt>
                <c:pt idx="16">
                  <c:v>5.6150000000000002</c:v>
                </c:pt>
                <c:pt idx="17">
                  <c:v>5.7720000000000002</c:v>
                </c:pt>
                <c:pt idx="18">
                  <c:v>5.7320000000000002</c:v>
                </c:pt>
                <c:pt idx="19">
                  <c:v>5.5469999999999997</c:v>
                </c:pt>
                <c:pt idx="20">
                  <c:v>5.6020000000000003</c:v>
                </c:pt>
                <c:pt idx="21">
                  <c:v>5.8840000000000003</c:v>
                </c:pt>
                <c:pt idx="22">
                  <c:v>5.7640000000000002</c:v>
                </c:pt>
                <c:pt idx="23">
                  <c:v>5.9359999999999999</c:v>
                </c:pt>
                <c:pt idx="24">
                  <c:v>6.2190000000000003</c:v>
                </c:pt>
                <c:pt idx="25">
                  <c:v>6.5229999999999997</c:v>
                </c:pt>
              </c:numCache>
            </c:numRef>
          </c:val>
        </c:ser>
        <c:ser>
          <c:idx val="6"/>
          <c:order val="6"/>
          <c:tx>
            <c:strRef>
              <c:f>'ELE GENERATION'!$A$238</c:f>
              <c:strCache>
                <c:ptCount val="1"/>
                <c:pt idx="0">
                  <c:v>Renewable wastes</c:v>
                </c:pt>
              </c:strCache>
            </c:strRef>
          </c:tx>
          <c:spPr>
            <a:solidFill>
              <a:srgbClr val="DE93C0"/>
            </a:solidFill>
          </c:spPr>
          <c:cat>
            <c:strRef>
              <c:f>'ELE GENERATION'!$B$231:$AA$231</c:f>
              <c:strCache>
                <c:ptCount val="26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</c:strCache>
            </c:strRef>
          </c:cat>
          <c:val>
            <c:numRef>
              <c:f>'ELE GENERATION'!$B$238:$AA$238</c:f>
              <c:numCache>
                <c:formatCode>#\ ##0.0</c:formatCode>
                <c:ptCount val="26"/>
                <c:pt idx="0">
                  <c:v>2.4969999999999999</c:v>
                </c:pt>
                <c:pt idx="1">
                  <c:v>2.7120000000000002</c:v>
                </c:pt>
                <c:pt idx="2">
                  <c:v>2.8650000000000002</c:v>
                </c:pt>
                <c:pt idx="3">
                  <c:v>3.0680000000000001</c:v>
                </c:pt>
                <c:pt idx="4">
                  <c:v>3.4750000000000001</c:v>
                </c:pt>
                <c:pt idx="5">
                  <c:v>3.8149999999999999</c:v>
                </c:pt>
                <c:pt idx="6">
                  <c:v>4.37</c:v>
                </c:pt>
                <c:pt idx="7">
                  <c:v>4.8949999999999996</c:v>
                </c:pt>
                <c:pt idx="8">
                  <c:v>5.6689999999999996</c:v>
                </c:pt>
                <c:pt idx="9">
                  <c:v>6.5129999999999999</c:v>
                </c:pt>
                <c:pt idx="10">
                  <c:v>7.3319999999999999</c:v>
                </c:pt>
                <c:pt idx="11">
                  <c:v>8.0139999999999993</c:v>
                </c:pt>
                <c:pt idx="12">
                  <c:v>8.2810000000000006</c:v>
                </c:pt>
                <c:pt idx="13">
                  <c:v>9.2330000000000005</c:v>
                </c:pt>
                <c:pt idx="14">
                  <c:v>9.9659999999999993</c:v>
                </c:pt>
                <c:pt idx="15">
                  <c:v>11.709</c:v>
                </c:pt>
                <c:pt idx="16">
                  <c:v>12.888999999999999</c:v>
                </c:pt>
                <c:pt idx="17">
                  <c:v>14.661</c:v>
                </c:pt>
                <c:pt idx="18">
                  <c:v>15.28</c:v>
                </c:pt>
                <c:pt idx="19">
                  <c:v>15.246</c:v>
                </c:pt>
                <c:pt idx="20">
                  <c:v>16.97</c:v>
                </c:pt>
                <c:pt idx="21">
                  <c:v>18.192</c:v>
                </c:pt>
                <c:pt idx="22">
                  <c:v>18.369</c:v>
                </c:pt>
                <c:pt idx="23">
                  <c:v>18.542999999999999</c:v>
                </c:pt>
                <c:pt idx="24">
                  <c:v>19.582000000000001</c:v>
                </c:pt>
                <c:pt idx="25">
                  <c:v>20.722999999999999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957056"/>
        <c:axId val="168958592"/>
      </c:areaChart>
      <c:lineChart>
        <c:grouping val="standard"/>
        <c:varyColors val="0"/>
        <c:ser>
          <c:idx val="7"/>
          <c:order val="7"/>
          <c:tx>
            <c:v>Normalised ele. generation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  <c:spPr>
              <a:ln>
                <a:solidFill>
                  <a:schemeClr val="tx1">
                    <a:alpha val="0"/>
                  </a:schemeClr>
                </a:solidFill>
                <a:prstDash val="sysDash"/>
              </a:ln>
            </c:spPr>
          </c:dPt>
          <c:val>
            <c:numRef>
              <c:f>'ELE GENERATION'!$B$242:$AA$242</c:f>
              <c:numCache>
                <c:formatCode>General</c:formatCode>
                <c:ptCount val="26"/>
                <c:pt idx="14" formatCode="_-* #\ ##0.0\ _€_-;\-* #\ ##0.0\ _€_-;_-* &quot;-&quot;??\ _€_-;_-@_-">
                  <c:v>467.16335746256118</c:v>
                </c:pt>
                <c:pt idx="15" formatCode="_-* #\ ##0.0\ _€_-;\-* #\ ##0.0\ _€_-;_-* &quot;-&quot;??\ _€_-;_-@_-">
                  <c:v>490.4904299840203</c:v>
                </c:pt>
                <c:pt idx="16" formatCode="_-* #\ ##0.0\ _€_-;\-* #\ ##0.0\ _€_-;_-* &quot;-&quot;??\ _€_-;_-@_-">
                  <c:v>513.68818808995832</c:v>
                </c:pt>
                <c:pt idx="17" formatCode="_-* #\ ##0.0\ _€_-;\-* #\ ##0.0\ _€_-;_-* &quot;-&quot;??\ _€_-;_-@_-">
                  <c:v>541.83658666902772</c:v>
                </c:pt>
                <c:pt idx="18" formatCode="_-* #\ ##0.0\ _€_-;\-* #\ ##0.0\ _€_-;_-* &quot;-&quot;??\ _€_-;_-@_-">
                  <c:v>574.00306613403563</c:v>
                </c:pt>
                <c:pt idx="19" formatCode="_-* #\ ##0.0\ _€_-;\-* #\ ##0.0\ _€_-;_-* &quot;-&quot;??\ _€_-;_-@_-">
                  <c:v>610.04205028088427</c:v>
                </c:pt>
                <c:pt idx="20" formatCode="_-* #\ ##0.0\ _€_-;\-* #\ ##0.0\ _€_-;_-* &quot;-&quot;??\ _€_-;_-@_-">
                  <c:v>657.62350085970684</c:v>
                </c:pt>
                <c:pt idx="21" formatCode="_-* #\ ##0.0\ _€_-;\-* #\ ##0.0\ _€_-;_-* &quot;-&quot;??\ _€_-;_-@_-">
                  <c:v>710.88172190092985</c:v>
                </c:pt>
                <c:pt idx="22" formatCode="_-* #\ ##0.0\ _€_-;\-* #\ ##0.0\ _€_-;_-* &quot;-&quot;??\ _€_-;_-@_-">
                  <c:v>771.91429398573575</c:v>
                </c:pt>
                <c:pt idx="23" formatCode="_-* #\ ##0.0\ _€_-;\-* #\ ##0.0\ _€_-;_-* &quot;-&quot;??\ _€_-;_-@_-">
                  <c:v>824.69154873641742</c:v>
                </c:pt>
                <c:pt idx="24" formatCode="_-* #\ ##0.0\ _€_-;\-* #\ ##0.0\ _€_-;_-* &quot;-&quot;??\ _€_-;_-@_-">
                  <c:v>871.86386408898773</c:v>
                </c:pt>
                <c:pt idx="25" formatCode="_-* #\ ##0.0\ _€_-;\-* #\ ##0.0\ _€_-;_-* &quot;-&quot;??\ _€_-;_-@_-">
                  <c:v>927.21035386785957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957056"/>
        <c:axId val="168958592"/>
      </c:lineChart>
      <c:catAx>
        <c:axId val="16895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8958592"/>
        <c:crosses val="autoZero"/>
        <c:auto val="1"/>
        <c:lblAlgn val="ctr"/>
        <c:lblOffset val="100"/>
        <c:tickLblSkip val="1"/>
        <c:noMultiLvlLbl val="0"/>
      </c:catAx>
      <c:valAx>
        <c:axId val="168958592"/>
        <c:scaling>
          <c:orientation val="minMax"/>
          <c:max val="95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TWh</a:t>
                </a:r>
              </a:p>
            </c:rich>
          </c:tx>
          <c:layout>
            <c:manualLayout>
              <c:xMode val="edge"/>
              <c:yMode val="edge"/>
              <c:x val="4.0918017284686907E-3"/>
              <c:y val="0.3428147343651009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8957056"/>
        <c:crosses val="autoZero"/>
        <c:crossBetween val="midCat"/>
        <c:majorUnit val="100"/>
      </c:valAx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5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6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7"/>
        <c:txPr>
          <a:bodyPr/>
          <a:lstStyle/>
          <a:p>
            <a:pPr>
              <a:defRPr b="1"/>
            </a:pPr>
            <a:endParaRPr lang="en-US"/>
          </a:p>
        </c:txPr>
      </c:legendEntry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75570940019395E-2"/>
          <c:y val="2.9363597921505294E-2"/>
          <c:w val="0.83597761641104995"/>
          <c:h val="0.80823118245348624"/>
        </c:manualLayout>
      </c:layout>
      <c:lineChart>
        <c:grouping val="standard"/>
        <c:varyColors val="0"/>
        <c:ser>
          <c:idx val="0"/>
          <c:order val="0"/>
          <c:tx>
            <c:strRef>
              <c:f>'ELE CAPACITY'!$A$56</c:f>
              <c:strCache>
                <c:ptCount val="1"/>
                <c:pt idx="0">
                  <c:v>Hydro</c:v>
                </c:pt>
              </c:strCache>
            </c:strRef>
          </c:tx>
          <c:marker>
            <c:symbol val="none"/>
          </c:marker>
          <c:cat>
            <c:numRef>
              <c:f>'ELE CAPACITY'!$B$55:$AA$55</c:f>
              <c:numCache>
                <c:formatCode>General</c:formatCode>
                <c:ptCount val="26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</c:numCache>
            </c:numRef>
          </c:cat>
          <c:val>
            <c:numRef>
              <c:f>'ELE CAPACITY'!$B$56:$AA$56</c:f>
              <c:numCache>
                <c:formatCode>_-* #\ ##0.0\ _€_-;\-* #\ ##0.0\ _€_-;_-* "-"??\ _€_-;_-@_-</c:formatCode>
                <c:ptCount val="26"/>
                <c:pt idx="0">
                  <c:v>126.181</c:v>
                </c:pt>
                <c:pt idx="1">
                  <c:v>127.538</c:v>
                </c:pt>
                <c:pt idx="2">
                  <c:v>129.18799999999999</c:v>
                </c:pt>
                <c:pt idx="3">
                  <c:v>130.017</c:v>
                </c:pt>
                <c:pt idx="4">
                  <c:v>130.96299999999999</c:v>
                </c:pt>
                <c:pt idx="5">
                  <c:v>133.995</c:v>
                </c:pt>
                <c:pt idx="6">
                  <c:v>135.19999999999999</c:v>
                </c:pt>
                <c:pt idx="7">
                  <c:v>136.256</c:v>
                </c:pt>
                <c:pt idx="8">
                  <c:v>136.82400000000001</c:v>
                </c:pt>
                <c:pt idx="9">
                  <c:v>138.20099999999999</c:v>
                </c:pt>
                <c:pt idx="10">
                  <c:v>139.39599999999999</c:v>
                </c:pt>
                <c:pt idx="11">
                  <c:v>139.869</c:v>
                </c:pt>
                <c:pt idx="12">
                  <c:v>140.09200000000001</c:v>
                </c:pt>
                <c:pt idx="13">
                  <c:v>140.61600000000001</c:v>
                </c:pt>
                <c:pt idx="14">
                  <c:v>142.44900000000001</c:v>
                </c:pt>
                <c:pt idx="15">
                  <c:v>143.60300000000001</c:v>
                </c:pt>
                <c:pt idx="16">
                  <c:v>143.791</c:v>
                </c:pt>
                <c:pt idx="17">
                  <c:v>144.619</c:v>
                </c:pt>
                <c:pt idx="18">
                  <c:v>145.38999999999999</c:v>
                </c:pt>
                <c:pt idx="19">
                  <c:v>146.67099999999999</c:v>
                </c:pt>
                <c:pt idx="20">
                  <c:v>147.54</c:v>
                </c:pt>
                <c:pt idx="21">
                  <c:v>148.642</c:v>
                </c:pt>
                <c:pt idx="22">
                  <c:v>149.22999999999999</c:v>
                </c:pt>
                <c:pt idx="23">
                  <c:v>150.35599999999999</c:v>
                </c:pt>
                <c:pt idx="24">
                  <c:v>150.53100000000001</c:v>
                </c:pt>
                <c:pt idx="25">
                  <c:v>152.64400000000001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'ELE CAPACITY'!$A$60</c:f>
              <c:strCache>
                <c:ptCount val="1"/>
                <c:pt idx="0">
                  <c:v>Wind</c:v>
                </c:pt>
              </c:strCache>
            </c:strRef>
          </c:tx>
          <c:marker>
            <c:symbol val="none"/>
          </c:marker>
          <c:cat>
            <c:numRef>
              <c:f>'ELE CAPACITY'!$B$55:$AA$55</c:f>
              <c:numCache>
                <c:formatCode>General</c:formatCode>
                <c:ptCount val="26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</c:numCache>
            </c:numRef>
          </c:cat>
          <c:val>
            <c:numRef>
              <c:f>'ELE CAPACITY'!$B$60:$AA$60</c:f>
              <c:numCache>
                <c:formatCode>_-* #\ ##0.0\ _€_-;\-* #\ ##0.0\ _€_-;_-* "-"??\ _€_-;_-@_-</c:formatCode>
                <c:ptCount val="26"/>
                <c:pt idx="0">
                  <c:v>0.45400000000000001</c:v>
                </c:pt>
                <c:pt idx="1">
                  <c:v>0.628</c:v>
                </c:pt>
                <c:pt idx="2">
                  <c:v>0.86199999999999999</c:v>
                </c:pt>
                <c:pt idx="3">
                  <c:v>1.2</c:v>
                </c:pt>
                <c:pt idx="4">
                  <c:v>1.6259999999999999</c:v>
                </c:pt>
                <c:pt idx="5">
                  <c:v>2.4300000000000002</c:v>
                </c:pt>
                <c:pt idx="6">
                  <c:v>3.3530000000000002</c:v>
                </c:pt>
                <c:pt idx="7">
                  <c:v>4.5540000000000003</c:v>
                </c:pt>
                <c:pt idx="8">
                  <c:v>6.2249999999999996</c:v>
                </c:pt>
                <c:pt idx="9">
                  <c:v>9.0579999999999998</c:v>
                </c:pt>
                <c:pt idx="10">
                  <c:v>12.711</c:v>
                </c:pt>
                <c:pt idx="11">
                  <c:v>17.274999999999999</c:v>
                </c:pt>
                <c:pt idx="12">
                  <c:v>23.14</c:v>
                </c:pt>
                <c:pt idx="13">
                  <c:v>28.193000000000001</c:v>
                </c:pt>
                <c:pt idx="14">
                  <c:v>34.253</c:v>
                </c:pt>
                <c:pt idx="15">
                  <c:v>40.399000000000001</c:v>
                </c:pt>
                <c:pt idx="16">
                  <c:v>47.601999999999997</c:v>
                </c:pt>
                <c:pt idx="17">
                  <c:v>56.061999999999998</c:v>
                </c:pt>
                <c:pt idx="18">
                  <c:v>64.388000000000005</c:v>
                </c:pt>
                <c:pt idx="19">
                  <c:v>75.212999999999994</c:v>
                </c:pt>
                <c:pt idx="20">
                  <c:v>84.566999999999993</c:v>
                </c:pt>
                <c:pt idx="21">
                  <c:v>94.168999999999997</c:v>
                </c:pt>
                <c:pt idx="22">
                  <c:v>106.321</c:v>
                </c:pt>
                <c:pt idx="23">
                  <c:v>118.069</c:v>
                </c:pt>
                <c:pt idx="24">
                  <c:v>129.1</c:v>
                </c:pt>
                <c:pt idx="25">
                  <c:v>141.482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'ELE CAPACITY'!$A$59</c:f>
              <c:strCache>
                <c:ptCount val="1"/>
                <c:pt idx="0">
                  <c:v>Solar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'ELE CAPACITY'!$B$55:$AA$55</c:f>
              <c:numCache>
                <c:formatCode>General</c:formatCode>
                <c:ptCount val="26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</c:numCache>
            </c:numRef>
          </c:cat>
          <c:val>
            <c:numRef>
              <c:f>'ELE CAPACITY'!$B$59:$AA$59</c:f>
              <c:numCache>
                <c:formatCode>_-* #\ ##0.0\ _€_-;\-* #\ ##0.0\ _€_-;_-* "-"??\ _€_-;_-@_-</c:formatCode>
                <c:ptCount val="26"/>
                <c:pt idx="0">
                  <c:v>0.01</c:v>
                </c:pt>
                <c:pt idx="1">
                  <c:v>1.2E-2</c:v>
                </c:pt>
                <c:pt idx="2">
                  <c:v>2.4E-2</c:v>
                </c:pt>
                <c:pt idx="3">
                  <c:v>3.3000000000000002E-2</c:v>
                </c:pt>
                <c:pt idx="4">
                  <c:v>3.9E-2</c:v>
                </c:pt>
                <c:pt idx="5">
                  <c:v>4.9000000000000002E-2</c:v>
                </c:pt>
                <c:pt idx="6">
                  <c:v>6.4000000000000001E-2</c:v>
                </c:pt>
                <c:pt idx="7">
                  <c:v>8.3000000000000004E-2</c:v>
                </c:pt>
                <c:pt idx="8">
                  <c:v>0.10199999999999999</c:v>
                </c:pt>
                <c:pt idx="9">
                  <c:v>0.124</c:v>
                </c:pt>
                <c:pt idx="10">
                  <c:v>0.17899999999999999</c:v>
                </c:pt>
                <c:pt idx="11">
                  <c:v>0.27800000000000002</c:v>
                </c:pt>
                <c:pt idx="12">
                  <c:v>0.36199999999999999</c:v>
                </c:pt>
                <c:pt idx="13">
                  <c:v>0.59899999999999998</c:v>
                </c:pt>
                <c:pt idx="14">
                  <c:v>1.3069999999999999</c:v>
                </c:pt>
                <c:pt idx="15">
                  <c:v>2.2970000000000002</c:v>
                </c:pt>
                <c:pt idx="16">
                  <c:v>3.2909999999999999</c:v>
                </c:pt>
                <c:pt idx="17">
                  <c:v>5.2640000000000002</c:v>
                </c:pt>
                <c:pt idx="18">
                  <c:v>10.483000000000001</c:v>
                </c:pt>
                <c:pt idx="19">
                  <c:v>17.114000000000001</c:v>
                </c:pt>
                <c:pt idx="20">
                  <c:v>30.271000000000001</c:v>
                </c:pt>
                <c:pt idx="21">
                  <c:v>52.822000000000003</c:v>
                </c:pt>
                <c:pt idx="22">
                  <c:v>71.180000000000007</c:v>
                </c:pt>
                <c:pt idx="23">
                  <c:v>81.772000000000006</c:v>
                </c:pt>
                <c:pt idx="24">
                  <c:v>89.123999999999995</c:v>
                </c:pt>
                <c:pt idx="25">
                  <c:v>97.165999999999997</c:v>
                </c:pt>
              </c:numCache>
            </c:numRef>
          </c:val>
          <c:smooth val="0"/>
        </c:ser>
        <c:ser>
          <c:idx val="7"/>
          <c:order val="3"/>
          <c:tx>
            <c:strRef>
              <c:f>'ELE CAPACITY'!$A$66</c:f>
              <c:strCache>
                <c:ptCount val="1"/>
                <c:pt idx="0">
                  <c:v>Total biomass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'ELE CAPACITY'!$B$55:$AA$55</c:f>
              <c:numCache>
                <c:formatCode>General</c:formatCode>
                <c:ptCount val="26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</c:numCache>
            </c:numRef>
          </c:cat>
          <c:val>
            <c:numRef>
              <c:f>'ELE CAPACITY'!$B$66:$AA$66</c:f>
              <c:numCache>
                <c:formatCode>_-* #\ ##0.0\ _€_-;\-* #\ ##0.0\ _€_-;_-* "-"??\ _€_-;_-@_-</c:formatCode>
                <c:ptCount val="26"/>
                <c:pt idx="0">
                  <c:v>4.1950000000000003</c:v>
                </c:pt>
                <c:pt idx="1">
                  <c:v>4.2679999999999998</c:v>
                </c:pt>
                <c:pt idx="2">
                  <c:v>4.7230000000000008</c:v>
                </c:pt>
                <c:pt idx="3">
                  <c:v>5.0459999999999994</c:v>
                </c:pt>
                <c:pt idx="4">
                  <c:v>5.2229999999999999</c:v>
                </c:pt>
                <c:pt idx="5">
                  <c:v>5.52</c:v>
                </c:pt>
                <c:pt idx="6">
                  <c:v>5.9879999999999995</c:v>
                </c:pt>
                <c:pt idx="7">
                  <c:v>5.8520000000000003</c:v>
                </c:pt>
                <c:pt idx="8">
                  <c:v>6.0750000000000002</c:v>
                </c:pt>
                <c:pt idx="9">
                  <c:v>6.5940000000000003</c:v>
                </c:pt>
                <c:pt idx="10">
                  <c:v>8.0579999999999998</c:v>
                </c:pt>
                <c:pt idx="11">
                  <c:v>7.4050000000000002</c:v>
                </c:pt>
                <c:pt idx="12">
                  <c:v>7.8900000000000006</c:v>
                </c:pt>
                <c:pt idx="13">
                  <c:v>9.2240000000000002</c:v>
                </c:pt>
                <c:pt idx="14">
                  <c:v>10.295999999999999</c:v>
                </c:pt>
                <c:pt idx="15">
                  <c:v>13.814</c:v>
                </c:pt>
                <c:pt idx="16">
                  <c:v>15.478999999999999</c:v>
                </c:pt>
                <c:pt idx="17">
                  <c:v>15.455</c:v>
                </c:pt>
                <c:pt idx="18">
                  <c:v>17.064</c:v>
                </c:pt>
                <c:pt idx="19">
                  <c:v>19.301000000000002</c:v>
                </c:pt>
                <c:pt idx="20">
                  <c:v>21.253999999999998</c:v>
                </c:pt>
                <c:pt idx="21">
                  <c:v>24.032000000000004</c:v>
                </c:pt>
                <c:pt idx="22">
                  <c:v>26.667999999999999</c:v>
                </c:pt>
                <c:pt idx="23">
                  <c:v>26.8</c:v>
                </c:pt>
                <c:pt idx="24">
                  <c:v>28.440999999999999</c:v>
                </c:pt>
                <c:pt idx="25">
                  <c:v>29.431000000000001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'ELE CAPACITY'!$A$63</c:f>
              <c:strCache>
                <c:ptCount val="1"/>
                <c:pt idx="0">
                  <c:v>Wastes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'ELE CAPACITY'!$B$55:$AA$55</c:f>
              <c:numCache>
                <c:formatCode>General</c:formatCode>
                <c:ptCount val="26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</c:numCache>
            </c:numRef>
          </c:cat>
          <c:val>
            <c:numRef>
              <c:f>'ELE CAPACITY'!$B$63:$AA$63</c:f>
              <c:numCache>
                <c:formatCode>_-* #\ ##0.0\ _€_-;\-* #\ ##0.0\ _€_-;_-* "-"??\ _€_-;_-@_-</c:formatCode>
                <c:ptCount val="26"/>
                <c:pt idx="0">
                  <c:v>0.26</c:v>
                </c:pt>
                <c:pt idx="1">
                  <c:v>0.29199999999999998</c:v>
                </c:pt>
                <c:pt idx="2">
                  <c:v>0.30299999999999999</c:v>
                </c:pt>
                <c:pt idx="3">
                  <c:v>0.36299999999999999</c:v>
                </c:pt>
                <c:pt idx="4">
                  <c:v>0.34499999999999997</c:v>
                </c:pt>
                <c:pt idx="5">
                  <c:v>0.53</c:v>
                </c:pt>
                <c:pt idx="6">
                  <c:v>0.66500000000000004</c:v>
                </c:pt>
                <c:pt idx="7">
                  <c:v>0.73399999999999999</c:v>
                </c:pt>
                <c:pt idx="8">
                  <c:v>0.82399999999999995</c:v>
                </c:pt>
                <c:pt idx="9">
                  <c:v>1.0009999999999999</c:v>
                </c:pt>
                <c:pt idx="10">
                  <c:v>1.268</c:v>
                </c:pt>
                <c:pt idx="11">
                  <c:v>4.3140000000000001</c:v>
                </c:pt>
                <c:pt idx="12">
                  <c:v>4.532</c:v>
                </c:pt>
                <c:pt idx="13">
                  <c:v>4.1459999999999999</c:v>
                </c:pt>
                <c:pt idx="14">
                  <c:v>4.5880000000000001</c:v>
                </c:pt>
                <c:pt idx="15">
                  <c:v>5.0510000000000002</c:v>
                </c:pt>
                <c:pt idx="16">
                  <c:v>5.7140000000000004</c:v>
                </c:pt>
                <c:pt idx="17">
                  <c:v>5.6</c:v>
                </c:pt>
                <c:pt idx="18">
                  <c:v>6.95</c:v>
                </c:pt>
                <c:pt idx="19">
                  <c:v>7.6769999999999996</c:v>
                </c:pt>
                <c:pt idx="20">
                  <c:v>7.9729999999999999</c:v>
                </c:pt>
                <c:pt idx="21">
                  <c:v>8.1</c:v>
                </c:pt>
                <c:pt idx="22">
                  <c:v>8.2379999999999995</c:v>
                </c:pt>
                <c:pt idx="23">
                  <c:v>8.9280000000000008</c:v>
                </c:pt>
                <c:pt idx="24">
                  <c:v>9.0109999999999992</c:v>
                </c:pt>
                <c:pt idx="25">
                  <c:v>9.6850000000000005</c:v>
                </c:pt>
              </c:numCache>
            </c:numRef>
          </c:val>
          <c:smooth val="0"/>
        </c:ser>
        <c:ser>
          <c:idx val="1"/>
          <c:order val="5"/>
          <c:tx>
            <c:strRef>
              <c:f>'ELE CAPACITY'!$A$58</c:f>
              <c:strCache>
                <c:ptCount val="1"/>
                <c:pt idx="0">
                  <c:v>Nuclear</c:v>
                </c:pt>
              </c:strCache>
            </c:strRef>
          </c:tx>
          <c:marker>
            <c:symbol val="none"/>
          </c:marker>
          <c:cat>
            <c:numRef>
              <c:f>'ELE CAPACITY'!$B$55:$AA$55</c:f>
              <c:numCache>
                <c:formatCode>General</c:formatCode>
                <c:ptCount val="26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</c:numCache>
            </c:numRef>
          </c:cat>
          <c:val>
            <c:numRef>
              <c:f>'ELE CAPACITY'!$B$58:$AA$58</c:f>
              <c:numCache>
                <c:formatCode>_-* #\ ##0.0\ _€_-;\-* #\ ##0.0\ _€_-;_-* "-"??\ _€_-;_-@_-</c:formatCode>
                <c:ptCount val="26"/>
                <c:pt idx="0">
                  <c:v>121.07</c:v>
                </c:pt>
                <c:pt idx="1">
                  <c:v>122.247</c:v>
                </c:pt>
                <c:pt idx="2">
                  <c:v>123.965</c:v>
                </c:pt>
                <c:pt idx="3">
                  <c:v>125.90300000000001</c:v>
                </c:pt>
                <c:pt idx="4">
                  <c:v>125.712</c:v>
                </c:pt>
                <c:pt idx="5">
                  <c:v>128.435</c:v>
                </c:pt>
                <c:pt idx="6">
                  <c:v>130.203</c:v>
                </c:pt>
                <c:pt idx="7">
                  <c:v>132.571</c:v>
                </c:pt>
                <c:pt idx="8">
                  <c:v>135.505</c:v>
                </c:pt>
                <c:pt idx="9">
                  <c:v>137.06299999999999</c:v>
                </c:pt>
                <c:pt idx="10">
                  <c:v>136.637</c:v>
                </c:pt>
                <c:pt idx="11">
                  <c:v>136.66800000000001</c:v>
                </c:pt>
                <c:pt idx="12">
                  <c:v>137.83699999999999</c:v>
                </c:pt>
                <c:pt idx="13">
                  <c:v>136.56800000000001</c:v>
                </c:pt>
                <c:pt idx="14">
                  <c:v>135.70699999999999</c:v>
                </c:pt>
                <c:pt idx="15">
                  <c:v>134.994</c:v>
                </c:pt>
                <c:pt idx="16">
                  <c:v>133.80600000000001</c:v>
                </c:pt>
                <c:pt idx="17">
                  <c:v>132.82900000000001</c:v>
                </c:pt>
                <c:pt idx="18">
                  <c:v>133.131</c:v>
                </c:pt>
                <c:pt idx="19">
                  <c:v>132.542</c:v>
                </c:pt>
                <c:pt idx="20">
                  <c:v>131.73099999999999</c:v>
                </c:pt>
                <c:pt idx="21">
                  <c:v>132.08699999999999</c:v>
                </c:pt>
                <c:pt idx="22">
                  <c:v>123.18300000000001</c:v>
                </c:pt>
                <c:pt idx="23">
                  <c:v>122.971</c:v>
                </c:pt>
                <c:pt idx="24">
                  <c:v>123.515</c:v>
                </c:pt>
                <c:pt idx="25">
                  <c:v>121.95699999999999</c:v>
                </c:pt>
              </c:numCache>
            </c:numRef>
          </c:val>
          <c:smooth val="0"/>
        </c:ser>
        <c:ser>
          <c:idx val="3"/>
          <c:order val="6"/>
          <c:tx>
            <c:strRef>
              <c:f>'ELE CAPACITY'!$A$57</c:f>
              <c:strCache>
                <c:ptCount val="1"/>
                <c:pt idx="0">
                  <c:v>Pumped hydro</c:v>
                </c:pt>
              </c:strCache>
            </c:strRef>
          </c:tx>
          <c:spPr>
            <a:ln>
              <a:solidFill>
                <a:srgbClr val="7AD9D9"/>
              </a:solidFill>
            </a:ln>
          </c:spPr>
          <c:marker>
            <c:symbol val="none"/>
          </c:marker>
          <c:cat>
            <c:numRef>
              <c:f>'ELE CAPACITY'!$B$55:$AA$55</c:f>
              <c:numCache>
                <c:formatCode>General</c:formatCode>
                <c:ptCount val="26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</c:numCache>
            </c:numRef>
          </c:cat>
          <c:val>
            <c:numRef>
              <c:f>'ELE CAPACITY'!$B$57:$AA$57</c:f>
              <c:numCache>
                <c:formatCode>_-* #\ ##0.0\ _€_-;\-* #\ ##0.0\ _€_-;_-* "-"??\ _€_-;_-@_-</c:formatCode>
                <c:ptCount val="26"/>
                <c:pt idx="0">
                  <c:v>35.578000000000003</c:v>
                </c:pt>
                <c:pt idx="1">
                  <c:v>36.375</c:v>
                </c:pt>
                <c:pt idx="2">
                  <c:v>37.22</c:v>
                </c:pt>
                <c:pt idx="3">
                  <c:v>37.957000000000001</c:v>
                </c:pt>
                <c:pt idx="4">
                  <c:v>38.430999999999997</c:v>
                </c:pt>
                <c:pt idx="5">
                  <c:v>39.488999999999997</c:v>
                </c:pt>
                <c:pt idx="6">
                  <c:v>40.26</c:v>
                </c:pt>
                <c:pt idx="7">
                  <c:v>39.83</c:v>
                </c:pt>
                <c:pt idx="8">
                  <c:v>40.526000000000003</c:v>
                </c:pt>
                <c:pt idx="9">
                  <c:v>41.136000000000003</c:v>
                </c:pt>
                <c:pt idx="10">
                  <c:v>41.465000000000003</c:v>
                </c:pt>
                <c:pt idx="11">
                  <c:v>41.777999999999999</c:v>
                </c:pt>
                <c:pt idx="12">
                  <c:v>41.837000000000003</c:v>
                </c:pt>
                <c:pt idx="13">
                  <c:v>41.767000000000003</c:v>
                </c:pt>
                <c:pt idx="14">
                  <c:v>42.725000000000001</c:v>
                </c:pt>
                <c:pt idx="15">
                  <c:v>43.694000000000003</c:v>
                </c:pt>
                <c:pt idx="16">
                  <c:v>44.07</c:v>
                </c:pt>
                <c:pt idx="17">
                  <c:v>44.158999999999999</c:v>
                </c:pt>
                <c:pt idx="18">
                  <c:v>44.478000000000002</c:v>
                </c:pt>
                <c:pt idx="19">
                  <c:v>45.076000000000001</c:v>
                </c:pt>
                <c:pt idx="20">
                  <c:v>45.042999999999999</c:v>
                </c:pt>
                <c:pt idx="21">
                  <c:v>45.267000000000003</c:v>
                </c:pt>
                <c:pt idx="22">
                  <c:v>45.738</c:v>
                </c:pt>
                <c:pt idx="23">
                  <c:v>45.914000000000001</c:v>
                </c:pt>
                <c:pt idx="24">
                  <c:v>46.249000000000002</c:v>
                </c:pt>
                <c:pt idx="25">
                  <c:v>47.442999999999998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077376"/>
        <c:axId val="169345408"/>
      </c:lineChart>
      <c:lineChart>
        <c:grouping val="standard"/>
        <c:varyColors val="0"/>
        <c:ser>
          <c:idx val="2"/>
          <c:order val="7"/>
          <c:tx>
            <c:strRef>
              <c:f>'ELE CAPACITY'!$A$67</c:f>
              <c:strCache>
                <c:ptCount val="1"/>
                <c:pt idx="0">
                  <c:v>Fossil fuels (estimate)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val>
            <c:numRef>
              <c:f>'ELE CAPACITY'!$B$67:$AA$67</c:f>
              <c:numCache>
                <c:formatCode>_-* #\ ##0.0\ _€_-;\-* #\ ##0.0\ _€_-;_-* "-"??\ _€_-;_-@_-</c:formatCode>
                <c:ptCount val="26"/>
                <c:pt idx="0">
                  <c:v>317.024</c:v>
                </c:pt>
                <c:pt idx="1">
                  <c:v>334.351</c:v>
                </c:pt>
                <c:pt idx="2">
                  <c:v>333.69200000000001</c:v>
                </c:pt>
                <c:pt idx="3">
                  <c:v>336.447</c:v>
                </c:pt>
                <c:pt idx="4">
                  <c:v>338.73200000000003</c:v>
                </c:pt>
                <c:pt idx="5">
                  <c:v>347.2</c:v>
                </c:pt>
                <c:pt idx="6">
                  <c:v>354.46600000000001</c:v>
                </c:pt>
                <c:pt idx="7">
                  <c:v>360.11599999999999</c:v>
                </c:pt>
                <c:pt idx="8">
                  <c:v>367.39699999999999</c:v>
                </c:pt>
                <c:pt idx="9">
                  <c:v>376.2</c:v>
                </c:pt>
                <c:pt idx="10">
                  <c:v>382.16399999999999</c:v>
                </c:pt>
                <c:pt idx="11">
                  <c:v>384.06400000000002</c:v>
                </c:pt>
                <c:pt idx="12">
                  <c:v>386.02599999999995</c:v>
                </c:pt>
                <c:pt idx="13">
                  <c:v>391.47899999999998</c:v>
                </c:pt>
                <c:pt idx="14">
                  <c:v>398.75099999999998</c:v>
                </c:pt>
                <c:pt idx="15">
                  <c:v>416.23399999999998</c:v>
                </c:pt>
                <c:pt idx="16">
                  <c:v>424.673</c:v>
                </c:pt>
                <c:pt idx="17">
                  <c:v>432.62</c:v>
                </c:pt>
                <c:pt idx="18">
                  <c:v>437.74299999999999</c:v>
                </c:pt>
                <c:pt idx="19">
                  <c:v>441.44900000000001</c:v>
                </c:pt>
                <c:pt idx="20">
                  <c:v>458.94800000000004</c:v>
                </c:pt>
                <c:pt idx="21">
                  <c:v>459.75</c:v>
                </c:pt>
                <c:pt idx="22">
                  <c:v>460.64400000000001</c:v>
                </c:pt>
                <c:pt idx="23">
                  <c:v>446.69799999999998</c:v>
                </c:pt>
                <c:pt idx="24">
                  <c:v>442.38600000000002</c:v>
                </c:pt>
                <c:pt idx="25">
                  <c:v>426.714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349120"/>
        <c:axId val="169347328"/>
      </c:lineChart>
      <c:catAx>
        <c:axId val="16907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9345408"/>
        <c:crosses val="autoZero"/>
        <c:auto val="1"/>
        <c:lblAlgn val="ctr"/>
        <c:lblOffset val="100"/>
        <c:tickLblSkip val="1"/>
        <c:noMultiLvlLbl val="0"/>
      </c:catAx>
      <c:valAx>
        <c:axId val="169345408"/>
        <c:scaling>
          <c:orientation val="minMax"/>
          <c:max val="35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GW</a:t>
                </a:r>
              </a:p>
            </c:rich>
          </c:tx>
          <c:layout>
            <c:manualLayout>
              <c:xMode val="edge"/>
              <c:yMode val="edge"/>
              <c:x val="1.3623578526583871E-3"/>
              <c:y val="0.37625256090637571"/>
            </c:manualLayout>
          </c:layout>
          <c:overlay val="0"/>
        </c:title>
        <c:numFmt formatCode="[&lt;=160]0;;;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9077376"/>
        <c:crosses val="autoZero"/>
        <c:crossBetween val="midCat"/>
      </c:valAx>
      <c:valAx>
        <c:axId val="169347328"/>
        <c:scaling>
          <c:orientation val="minMax"/>
          <c:max val="480"/>
          <c:min val="60"/>
        </c:scaling>
        <c:delete val="0"/>
        <c:axPos val="r"/>
        <c:numFmt formatCode="[&gt;=300]0;;;" sourceLinked="0"/>
        <c:majorTickMark val="out"/>
        <c:minorTickMark val="none"/>
        <c:tickLblPos val="nextTo"/>
        <c:spPr>
          <a:ln>
            <a:noFill/>
          </a:ln>
        </c:spPr>
        <c:crossAx val="169349120"/>
        <c:crosses val="max"/>
        <c:crossBetween val="between"/>
        <c:majorUnit val="60"/>
        <c:minorUnit val="14"/>
      </c:valAx>
      <c:catAx>
        <c:axId val="169349120"/>
        <c:scaling>
          <c:orientation val="minMax"/>
        </c:scaling>
        <c:delete val="1"/>
        <c:axPos val="b"/>
        <c:majorTickMark val="out"/>
        <c:minorTickMark val="none"/>
        <c:tickLblPos val="nextTo"/>
        <c:crossAx val="16934732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5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6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7"/>
        <c:txPr>
          <a:bodyPr/>
          <a:lstStyle/>
          <a:p>
            <a:pPr>
              <a:defRPr b="1"/>
            </a:pPr>
            <a:endParaRPr lang="en-US"/>
          </a:p>
        </c:txPr>
      </c:legendEntry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215703256026349E-2"/>
          <c:y val="2.9363597921505294E-2"/>
          <c:w val="0.87288134496959102"/>
          <c:h val="0.80823118245348624"/>
        </c:manualLayout>
      </c:layout>
      <c:areaChart>
        <c:grouping val="stacked"/>
        <c:varyColors val="0"/>
        <c:ser>
          <c:idx val="0"/>
          <c:order val="0"/>
          <c:tx>
            <c:strRef>
              <c:f>GIC!$A$36</c:f>
              <c:strCache>
                <c:ptCount val="1"/>
                <c:pt idx="0">
                  <c:v>Wood &amp; other solid biofuels</c:v>
                </c:pt>
              </c:strCache>
            </c:strRef>
          </c:tx>
          <c:cat>
            <c:strRef>
              <c:f>GIC!$B$35:$AA$35</c:f>
              <c:strCache>
                <c:ptCount val="26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</c:strCache>
            </c:strRef>
          </c:cat>
          <c:val>
            <c:numRef>
              <c:f>GIC!$B$36:$AA$36</c:f>
              <c:numCache>
                <c:formatCode>_-* #\ ##0.0\ _€_-;\-* #\ ##0.0\ _€_-;_-* "-"??\ _€_-;_-@_-</c:formatCode>
                <c:ptCount val="26"/>
                <c:pt idx="0">
                  <c:v>40.971299999999999</c:v>
                </c:pt>
                <c:pt idx="1">
                  <c:v>42.891700000000007</c:v>
                </c:pt>
                <c:pt idx="2">
                  <c:v>43.216700000000003</c:v>
                </c:pt>
                <c:pt idx="3">
                  <c:v>46.682199999999995</c:v>
                </c:pt>
                <c:pt idx="4">
                  <c:v>46.371000000000002</c:v>
                </c:pt>
                <c:pt idx="5">
                  <c:v>47.929499999999997</c:v>
                </c:pt>
                <c:pt idx="6">
                  <c:v>50.974199999999996</c:v>
                </c:pt>
                <c:pt idx="7">
                  <c:v>52.992899999999999</c:v>
                </c:pt>
                <c:pt idx="8">
                  <c:v>53.529900000000005</c:v>
                </c:pt>
                <c:pt idx="9">
                  <c:v>52.991099999999996</c:v>
                </c:pt>
                <c:pt idx="10">
                  <c:v>54.155000000000001</c:v>
                </c:pt>
                <c:pt idx="11">
                  <c:v>54.304700000000004</c:v>
                </c:pt>
                <c:pt idx="12">
                  <c:v>56.0244</c:v>
                </c:pt>
                <c:pt idx="13">
                  <c:v>61.834300000000006</c:v>
                </c:pt>
                <c:pt idx="14">
                  <c:v>63.527200000000008</c:v>
                </c:pt>
                <c:pt idx="15">
                  <c:v>68.307299999999998</c:v>
                </c:pt>
                <c:pt idx="16">
                  <c:v>70.514600000000002</c:v>
                </c:pt>
                <c:pt idx="17">
                  <c:v>73.839500000000001</c:v>
                </c:pt>
                <c:pt idx="18">
                  <c:v>77.95989999999999</c:v>
                </c:pt>
                <c:pt idx="19">
                  <c:v>80.890100000000004</c:v>
                </c:pt>
                <c:pt idx="20">
                  <c:v>88.341599999999985</c:v>
                </c:pt>
                <c:pt idx="21">
                  <c:v>83.646900000000002</c:v>
                </c:pt>
                <c:pt idx="22">
                  <c:v>89.93780000000001</c:v>
                </c:pt>
                <c:pt idx="23">
                  <c:v>92.307199999999995</c:v>
                </c:pt>
                <c:pt idx="24">
                  <c:v>90.180999999999997</c:v>
                </c:pt>
                <c:pt idx="25">
                  <c:v>94.398300000000006</c:v>
                </c:pt>
              </c:numCache>
            </c:numRef>
          </c:val>
        </c:ser>
        <c:ser>
          <c:idx val="1"/>
          <c:order val="1"/>
          <c:tx>
            <c:strRef>
              <c:f>GIC!$A$37</c:f>
              <c:strCache>
                <c:ptCount val="1"/>
                <c:pt idx="0">
                  <c:v>Biogas</c:v>
                </c:pt>
              </c:strCache>
            </c:strRef>
          </c:tx>
          <c:cat>
            <c:strRef>
              <c:f>GIC!$B$35:$AA$35</c:f>
              <c:strCache>
                <c:ptCount val="26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</c:strCache>
            </c:strRef>
          </c:cat>
          <c:val>
            <c:numRef>
              <c:f>GIC!$B$37:$AA$37</c:f>
              <c:numCache>
                <c:formatCode>_-* #\ ##0.0\ _€_-;\-* #\ ##0.0\ _€_-;_-* "-"??\ _€_-;_-@_-</c:formatCode>
                <c:ptCount val="26"/>
                <c:pt idx="0">
                  <c:v>0.66539999999999999</c:v>
                </c:pt>
                <c:pt idx="1">
                  <c:v>0.71679999999999999</c:v>
                </c:pt>
                <c:pt idx="2">
                  <c:v>0.83989999999999998</c:v>
                </c:pt>
                <c:pt idx="3">
                  <c:v>0.94320000000000004</c:v>
                </c:pt>
                <c:pt idx="4">
                  <c:v>1.0171000000000001</c:v>
                </c:pt>
                <c:pt idx="5">
                  <c:v>1.1359000000000001</c:v>
                </c:pt>
                <c:pt idx="6">
                  <c:v>1.2794000000000001</c:v>
                </c:pt>
                <c:pt idx="7">
                  <c:v>1.4844999999999999</c:v>
                </c:pt>
                <c:pt idx="8">
                  <c:v>1.5952</c:v>
                </c:pt>
                <c:pt idx="9">
                  <c:v>1.7792999999999999</c:v>
                </c:pt>
                <c:pt idx="10">
                  <c:v>2.1863999999999999</c:v>
                </c:pt>
                <c:pt idx="11">
                  <c:v>2.677</c:v>
                </c:pt>
                <c:pt idx="12">
                  <c:v>3.3096000000000001</c:v>
                </c:pt>
                <c:pt idx="13">
                  <c:v>3.2275</c:v>
                </c:pt>
                <c:pt idx="14">
                  <c:v>3.5978000000000003</c:v>
                </c:pt>
                <c:pt idx="15">
                  <c:v>4</c:v>
                </c:pt>
                <c:pt idx="16">
                  <c:v>4.3986999999999998</c:v>
                </c:pt>
                <c:pt idx="17">
                  <c:v>5.7830000000000004</c:v>
                </c:pt>
                <c:pt idx="18">
                  <c:v>6.6041999999999996</c:v>
                </c:pt>
                <c:pt idx="19">
                  <c:v>7.3971999999999998</c:v>
                </c:pt>
                <c:pt idx="20">
                  <c:v>8.5299999999999994</c:v>
                </c:pt>
                <c:pt idx="21">
                  <c:v>10.4375</c:v>
                </c:pt>
                <c:pt idx="22">
                  <c:v>12.214799999999999</c:v>
                </c:pt>
                <c:pt idx="23">
                  <c:v>13.959700000000002</c:v>
                </c:pt>
                <c:pt idx="24">
                  <c:v>14.982200000000001</c:v>
                </c:pt>
                <c:pt idx="25">
                  <c:v>15.611799999999999</c:v>
                </c:pt>
              </c:numCache>
            </c:numRef>
          </c:val>
        </c:ser>
        <c:ser>
          <c:idx val="2"/>
          <c:order val="2"/>
          <c:tx>
            <c:strRef>
              <c:f>GIC!$A$38</c:f>
              <c:strCache>
                <c:ptCount val="1"/>
                <c:pt idx="0">
                  <c:v>Liquid biofuels</c:v>
                </c:pt>
              </c:strCache>
            </c:strRef>
          </c:tx>
          <c:cat>
            <c:strRef>
              <c:f>GIC!$B$35:$AA$35</c:f>
              <c:strCache>
                <c:ptCount val="26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</c:strCache>
            </c:strRef>
          </c:cat>
          <c:val>
            <c:numRef>
              <c:f>GIC!$B$38:$AA$38</c:f>
              <c:numCache>
                <c:formatCode>_-* #\ ##0.0\ _€_-;\-* #\ ##0.0\ _€_-;_-* "-"??\ _€_-;_-@_-</c:formatCode>
                <c:ptCount val="26"/>
                <c:pt idx="0">
                  <c:v>6.3E-3</c:v>
                </c:pt>
                <c:pt idx="1">
                  <c:v>6.9000000000000008E-3</c:v>
                </c:pt>
                <c:pt idx="2">
                  <c:v>1.9699999999999999E-2</c:v>
                </c:pt>
                <c:pt idx="3">
                  <c:v>4.7600000000000003E-2</c:v>
                </c:pt>
                <c:pt idx="4">
                  <c:v>0.1368</c:v>
                </c:pt>
                <c:pt idx="5">
                  <c:v>0.22750000000000004</c:v>
                </c:pt>
                <c:pt idx="6">
                  <c:v>0.31769999999999998</c:v>
                </c:pt>
                <c:pt idx="7">
                  <c:v>0.40959999999999996</c:v>
                </c:pt>
                <c:pt idx="8">
                  <c:v>0.41089999999999999</c:v>
                </c:pt>
                <c:pt idx="9">
                  <c:v>0.46379999999999993</c:v>
                </c:pt>
                <c:pt idx="10">
                  <c:v>0.71890000000000009</c:v>
                </c:pt>
                <c:pt idx="11">
                  <c:v>0.85</c:v>
                </c:pt>
                <c:pt idx="12">
                  <c:v>1.1282000000000001</c:v>
                </c:pt>
                <c:pt idx="13">
                  <c:v>1.5067999999999997</c:v>
                </c:pt>
                <c:pt idx="14">
                  <c:v>2.1608000000000001</c:v>
                </c:pt>
                <c:pt idx="15">
                  <c:v>3.7771999999999997</c:v>
                </c:pt>
                <c:pt idx="16">
                  <c:v>6.2996999999999996</c:v>
                </c:pt>
                <c:pt idx="17">
                  <c:v>8.4504999999999999</c:v>
                </c:pt>
                <c:pt idx="18">
                  <c:v>10.697899999999999</c:v>
                </c:pt>
                <c:pt idx="19">
                  <c:v>13.000699999999998</c:v>
                </c:pt>
                <c:pt idx="20">
                  <c:v>14.709100000000003</c:v>
                </c:pt>
                <c:pt idx="21">
                  <c:v>14.636900000000001</c:v>
                </c:pt>
                <c:pt idx="22">
                  <c:v>15.634799999999998</c:v>
                </c:pt>
                <c:pt idx="23">
                  <c:v>14.416700000000001</c:v>
                </c:pt>
                <c:pt idx="24">
                  <c:v>15.4495</c:v>
                </c:pt>
                <c:pt idx="25">
                  <c:v>15.494500000000002</c:v>
                </c:pt>
              </c:numCache>
            </c:numRef>
          </c:val>
        </c:ser>
        <c:ser>
          <c:idx val="3"/>
          <c:order val="3"/>
          <c:tx>
            <c:strRef>
              <c:f>GIC!$A$39</c:f>
              <c:strCache>
                <c:ptCount val="1"/>
                <c:pt idx="0">
                  <c:v>Hydro power</c:v>
                </c:pt>
              </c:strCache>
            </c:strRef>
          </c:tx>
          <c:spPr>
            <a:solidFill>
              <a:srgbClr val="7AD9D9"/>
            </a:solidFill>
          </c:spPr>
          <c:cat>
            <c:strRef>
              <c:f>GIC!$B$35:$AA$35</c:f>
              <c:strCache>
                <c:ptCount val="26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</c:strCache>
            </c:strRef>
          </c:cat>
          <c:val>
            <c:numRef>
              <c:f>GIC!$B$39:$AA$39</c:f>
              <c:numCache>
                <c:formatCode>_-* #\ ##0.0\ _€_-;\-* #\ ##0.0\ _€_-;_-* "-"??\ _€_-;_-@_-</c:formatCode>
                <c:ptCount val="26"/>
                <c:pt idx="0">
                  <c:v>25.015499999999999</c:v>
                </c:pt>
                <c:pt idx="1">
                  <c:v>26.015499999999999</c:v>
                </c:pt>
                <c:pt idx="2">
                  <c:v>27.107800000000005</c:v>
                </c:pt>
                <c:pt idx="3">
                  <c:v>27.713799999999999</c:v>
                </c:pt>
                <c:pt idx="4">
                  <c:v>28.664099999999998</c:v>
                </c:pt>
                <c:pt idx="5">
                  <c:v>28.590299999999999</c:v>
                </c:pt>
                <c:pt idx="6">
                  <c:v>28.587900000000001</c:v>
                </c:pt>
                <c:pt idx="7">
                  <c:v>29.072900000000001</c:v>
                </c:pt>
                <c:pt idx="8">
                  <c:v>30.089100000000002</c:v>
                </c:pt>
                <c:pt idx="9">
                  <c:v>29.956299999999999</c:v>
                </c:pt>
                <c:pt idx="10">
                  <c:v>30.730899999999998</c:v>
                </c:pt>
                <c:pt idx="11">
                  <c:v>32.647100000000002</c:v>
                </c:pt>
                <c:pt idx="12">
                  <c:v>27.470400000000001</c:v>
                </c:pt>
                <c:pt idx="13">
                  <c:v>26.6035</c:v>
                </c:pt>
                <c:pt idx="14">
                  <c:v>28.324600000000004</c:v>
                </c:pt>
                <c:pt idx="15">
                  <c:v>26.981600000000004</c:v>
                </c:pt>
                <c:pt idx="16">
                  <c:v>27.211800000000004</c:v>
                </c:pt>
                <c:pt idx="17">
                  <c:v>27.077000000000002</c:v>
                </c:pt>
                <c:pt idx="18">
                  <c:v>28.610499999999998</c:v>
                </c:pt>
                <c:pt idx="19">
                  <c:v>28.9116</c:v>
                </c:pt>
                <c:pt idx="20">
                  <c:v>32.4495</c:v>
                </c:pt>
                <c:pt idx="21">
                  <c:v>26.885699999999996</c:v>
                </c:pt>
                <c:pt idx="22">
                  <c:v>28.918400000000002</c:v>
                </c:pt>
                <c:pt idx="23">
                  <c:v>31.9863</c:v>
                </c:pt>
                <c:pt idx="24">
                  <c:v>32.2864</c:v>
                </c:pt>
                <c:pt idx="25">
                  <c:v>29.3687</c:v>
                </c:pt>
              </c:numCache>
            </c:numRef>
          </c:val>
        </c:ser>
        <c:ser>
          <c:idx val="4"/>
          <c:order val="4"/>
          <c:tx>
            <c:strRef>
              <c:f>GIC!$A$40</c:f>
              <c:strCache>
                <c:ptCount val="1"/>
                <c:pt idx="0">
                  <c:v>Wind power</c:v>
                </c:pt>
              </c:strCache>
            </c:strRef>
          </c:tx>
          <c:cat>
            <c:strRef>
              <c:f>GIC!$B$35:$AA$35</c:f>
              <c:strCache>
                <c:ptCount val="26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</c:strCache>
            </c:strRef>
          </c:cat>
          <c:val>
            <c:numRef>
              <c:f>GIC!$B$40:$AA$40</c:f>
              <c:numCache>
                <c:formatCode>_-* #\ ##0.0\ _€_-;\-* #\ ##0.0\ _€_-;_-* "-"??\ _€_-;_-@_-</c:formatCode>
                <c:ptCount val="26"/>
                <c:pt idx="0">
                  <c:v>6.6900000000000001E-2</c:v>
                </c:pt>
                <c:pt idx="1">
                  <c:v>9.4200000000000006E-2</c:v>
                </c:pt>
                <c:pt idx="2">
                  <c:v>0.13390000000000002</c:v>
                </c:pt>
                <c:pt idx="3">
                  <c:v>0.20250000000000001</c:v>
                </c:pt>
                <c:pt idx="4">
                  <c:v>0.30030000000000001</c:v>
                </c:pt>
                <c:pt idx="5">
                  <c:v>0.3498</c:v>
                </c:pt>
                <c:pt idx="6">
                  <c:v>0.41930000000000001</c:v>
                </c:pt>
                <c:pt idx="7">
                  <c:v>0.63279999999999992</c:v>
                </c:pt>
                <c:pt idx="8">
                  <c:v>0.96929999999999994</c:v>
                </c:pt>
                <c:pt idx="9">
                  <c:v>1.2212000000000001</c:v>
                </c:pt>
                <c:pt idx="10">
                  <c:v>1.911</c:v>
                </c:pt>
                <c:pt idx="11">
                  <c:v>2.2959999999999998</c:v>
                </c:pt>
                <c:pt idx="12">
                  <c:v>3.1227</c:v>
                </c:pt>
                <c:pt idx="13">
                  <c:v>3.8020999999999998</c:v>
                </c:pt>
                <c:pt idx="14">
                  <c:v>5.0681000000000003</c:v>
                </c:pt>
                <c:pt idx="15">
                  <c:v>6.0579000000000001</c:v>
                </c:pt>
                <c:pt idx="16">
                  <c:v>7.0785</c:v>
                </c:pt>
                <c:pt idx="17">
                  <c:v>8.9760000000000009</c:v>
                </c:pt>
                <c:pt idx="18">
                  <c:v>10.2791</c:v>
                </c:pt>
                <c:pt idx="19">
                  <c:v>11.441000000000001</c:v>
                </c:pt>
                <c:pt idx="20">
                  <c:v>12.8424</c:v>
                </c:pt>
                <c:pt idx="21">
                  <c:v>15.449200000000001</c:v>
                </c:pt>
                <c:pt idx="22">
                  <c:v>17.714400000000001</c:v>
                </c:pt>
                <c:pt idx="23">
                  <c:v>20.277000000000001</c:v>
                </c:pt>
                <c:pt idx="24">
                  <c:v>21.763500000000001</c:v>
                </c:pt>
                <c:pt idx="25">
                  <c:v>25.956099999999999</c:v>
                </c:pt>
              </c:numCache>
            </c:numRef>
          </c:val>
        </c:ser>
        <c:ser>
          <c:idx val="5"/>
          <c:order val="5"/>
          <c:tx>
            <c:strRef>
              <c:f>GIC!$A$41</c:f>
              <c:strCache>
                <c:ptCount val="1"/>
                <c:pt idx="0">
                  <c:v>Solar energy</c:v>
                </c:pt>
              </c:strCache>
            </c:strRef>
          </c:tx>
          <c:spPr>
            <a:solidFill>
              <a:schemeClr val="accent4"/>
            </a:solidFill>
          </c:spPr>
          <c:cat>
            <c:strRef>
              <c:f>GIC!$B$35:$AA$35</c:f>
              <c:strCache>
                <c:ptCount val="26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</c:strCache>
            </c:strRef>
          </c:cat>
          <c:val>
            <c:numRef>
              <c:f>GIC!$B$41:$AA$41</c:f>
              <c:numCache>
                <c:formatCode>_-* #\ ##0.0\ _€_-;\-* #\ ##0.0\ _€_-;_-* "-"??\ _€_-;_-@_-</c:formatCode>
                <c:ptCount val="26"/>
                <c:pt idx="0">
                  <c:v>0.14299999999999999</c:v>
                </c:pt>
                <c:pt idx="1">
                  <c:v>0.16140000000000002</c:v>
                </c:pt>
                <c:pt idx="2">
                  <c:v>0.1799</c:v>
                </c:pt>
                <c:pt idx="3">
                  <c:v>0.19500000000000001</c:v>
                </c:pt>
                <c:pt idx="4">
                  <c:v>0.23720000000000002</c:v>
                </c:pt>
                <c:pt idx="5">
                  <c:v>0.28789999999999999</c:v>
                </c:pt>
                <c:pt idx="6">
                  <c:v>0.31079999999999997</c:v>
                </c:pt>
                <c:pt idx="7">
                  <c:v>0.33410000000000001</c:v>
                </c:pt>
                <c:pt idx="8">
                  <c:v>0.36569999999999997</c:v>
                </c:pt>
                <c:pt idx="9">
                  <c:v>0.40060000000000001</c:v>
                </c:pt>
                <c:pt idx="10">
                  <c:v>0.43689999999999996</c:v>
                </c:pt>
                <c:pt idx="11">
                  <c:v>0.48599999999999999</c:v>
                </c:pt>
                <c:pt idx="12">
                  <c:v>0.53380000000000005</c:v>
                </c:pt>
                <c:pt idx="13">
                  <c:v>0.62790000000000001</c:v>
                </c:pt>
                <c:pt idx="14">
                  <c:v>0.69410000000000005</c:v>
                </c:pt>
                <c:pt idx="15">
                  <c:v>0.8286</c:v>
                </c:pt>
                <c:pt idx="16">
                  <c:v>1.0185999999999999</c:v>
                </c:pt>
                <c:pt idx="17">
                  <c:v>1.2955999999999999</c:v>
                </c:pt>
                <c:pt idx="18">
                  <c:v>1.7412999999999998</c:v>
                </c:pt>
                <c:pt idx="19">
                  <c:v>2.528</c:v>
                </c:pt>
                <c:pt idx="20">
                  <c:v>3.7233000000000001</c:v>
                </c:pt>
                <c:pt idx="21">
                  <c:v>6.0377999999999989</c:v>
                </c:pt>
                <c:pt idx="22">
                  <c:v>9.0121000000000002</c:v>
                </c:pt>
                <c:pt idx="23">
                  <c:v>10.652900000000001</c:v>
                </c:pt>
                <c:pt idx="24">
                  <c:v>12.023299999999999</c:v>
                </c:pt>
                <c:pt idx="25">
                  <c:v>13.0509</c:v>
                </c:pt>
              </c:numCache>
            </c:numRef>
          </c:val>
        </c:ser>
        <c:ser>
          <c:idx val="6"/>
          <c:order val="6"/>
          <c:tx>
            <c:strRef>
              <c:f>GIC!$A$42</c:f>
              <c:strCache>
                <c:ptCount val="1"/>
                <c:pt idx="0">
                  <c:v>Geothermal energy</c:v>
                </c:pt>
              </c:strCache>
            </c:strRef>
          </c:tx>
          <c:spPr>
            <a:solidFill>
              <a:schemeClr val="accent6"/>
            </a:solidFill>
          </c:spPr>
          <c:cat>
            <c:strRef>
              <c:f>GIC!$B$35:$AA$35</c:f>
              <c:strCache>
                <c:ptCount val="26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</c:strCache>
            </c:strRef>
          </c:cat>
          <c:val>
            <c:numRef>
              <c:f>GIC!$B$42:$AA$42</c:f>
              <c:numCache>
                <c:formatCode>_-* #\ ##0.0\ _€_-;\-* #\ ##0.0\ _€_-;_-* "-"??\ _€_-;_-@_-</c:formatCode>
                <c:ptCount val="26"/>
                <c:pt idx="0">
                  <c:v>3.1846000000000001</c:v>
                </c:pt>
                <c:pt idx="1">
                  <c:v>3.1521999999999997</c:v>
                </c:pt>
                <c:pt idx="2">
                  <c:v>3.4208000000000003</c:v>
                </c:pt>
                <c:pt idx="3">
                  <c:v>3.5930999999999997</c:v>
                </c:pt>
                <c:pt idx="4">
                  <c:v>3.4091999999999998</c:v>
                </c:pt>
                <c:pt idx="5">
                  <c:v>3.4394</c:v>
                </c:pt>
                <c:pt idx="6">
                  <c:v>3.7235</c:v>
                </c:pt>
                <c:pt idx="7">
                  <c:v>3.8461999999999996</c:v>
                </c:pt>
                <c:pt idx="8">
                  <c:v>4.1186000000000007</c:v>
                </c:pt>
                <c:pt idx="9">
                  <c:v>4.3251999999999997</c:v>
                </c:pt>
                <c:pt idx="10">
                  <c:v>4.5869999999999997</c:v>
                </c:pt>
                <c:pt idx="11">
                  <c:v>4.4568999999999992</c:v>
                </c:pt>
                <c:pt idx="12">
                  <c:v>4.6071999999999997</c:v>
                </c:pt>
                <c:pt idx="13">
                  <c:v>5.2191999999999998</c:v>
                </c:pt>
                <c:pt idx="14">
                  <c:v>5.3056999999999999</c:v>
                </c:pt>
                <c:pt idx="15">
                  <c:v>5.3091999999999997</c:v>
                </c:pt>
                <c:pt idx="16">
                  <c:v>5.4868999999999994</c:v>
                </c:pt>
                <c:pt idx="17">
                  <c:v>5.6233999999999993</c:v>
                </c:pt>
                <c:pt idx="18">
                  <c:v>5.6192000000000002</c:v>
                </c:pt>
                <c:pt idx="19">
                  <c:v>5.4731000000000005</c:v>
                </c:pt>
                <c:pt idx="20">
                  <c:v>5.5173999999999994</c:v>
                </c:pt>
                <c:pt idx="21">
                  <c:v>5.7608999999999995</c:v>
                </c:pt>
                <c:pt idx="22">
                  <c:v>5.6837999999999997</c:v>
                </c:pt>
                <c:pt idx="23">
                  <c:v>5.9013999999999998</c:v>
                </c:pt>
                <c:pt idx="24">
                  <c:v>6.1613999999999995</c:v>
                </c:pt>
                <c:pt idx="25">
                  <c:v>6.4663999999999993</c:v>
                </c:pt>
              </c:numCache>
            </c:numRef>
          </c:val>
        </c:ser>
        <c:ser>
          <c:idx val="7"/>
          <c:order val="7"/>
          <c:tx>
            <c:strRef>
              <c:f>GIC!$A$43</c:f>
              <c:strCache>
                <c:ptCount val="1"/>
                <c:pt idx="0">
                  <c:v>Renewable wastes</c:v>
                </c:pt>
              </c:strCache>
            </c:strRef>
          </c:tx>
          <c:cat>
            <c:strRef>
              <c:f>GIC!$B$35:$AA$35</c:f>
              <c:strCache>
                <c:ptCount val="26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</c:strCache>
            </c:strRef>
          </c:cat>
          <c:val>
            <c:numRef>
              <c:f>GIC!$B$43:$AA$43</c:f>
              <c:numCache>
                <c:formatCode>_-* #\ ##0.0\ _€_-;\-* #\ ##0.0\ _€_-;_-* "-"??\ _€_-;_-@_-</c:formatCode>
                <c:ptCount val="26"/>
                <c:pt idx="0">
                  <c:v>2.0941999999999998</c:v>
                </c:pt>
                <c:pt idx="1">
                  <c:v>2.1723000000000003</c:v>
                </c:pt>
                <c:pt idx="2">
                  <c:v>2.2250999999999999</c:v>
                </c:pt>
                <c:pt idx="3">
                  <c:v>2.3275000000000001</c:v>
                </c:pt>
                <c:pt idx="4">
                  <c:v>2.3901999999999997</c:v>
                </c:pt>
                <c:pt idx="5">
                  <c:v>2.6609000000000003</c:v>
                </c:pt>
                <c:pt idx="6">
                  <c:v>2.89</c:v>
                </c:pt>
                <c:pt idx="7">
                  <c:v>3.0670000000000002</c:v>
                </c:pt>
                <c:pt idx="8">
                  <c:v>3.2891999999999997</c:v>
                </c:pt>
                <c:pt idx="9">
                  <c:v>3.5990000000000002</c:v>
                </c:pt>
                <c:pt idx="10">
                  <c:v>3.8008999999999999</c:v>
                </c:pt>
                <c:pt idx="11">
                  <c:v>4.0044000000000004</c:v>
                </c:pt>
                <c:pt idx="12">
                  <c:v>4.0937000000000001</c:v>
                </c:pt>
                <c:pt idx="13">
                  <c:v>4.9480000000000004</c:v>
                </c:pt>
                <c:pt idx="14">
                  <c:v>5.2956000000000003</c:v>
                </c:pt>
                <c:pt idx="15">
                  <c:v>6.0253000000000005</c:v>
                </c:pt>
                <c:pt idx="16">
                  <c:v>6.5358999999999998</c:v>
                </c:pt>
                <c:pt idx="17">
                  <c:v>7.2766999999999999</c:v>
                </c:pt>
                <c:pt idx="18">
                  <c:v>7.2252000000000001</c:v>
                </c:pt>
                <c:pt idx="19">
                  <c:v>7.4226999999999999</c:v>
                </c:pt>
                <c:pt idx="20">
                  <c:v>7.8638999999999992</c:v>
                </c:pt>
                <c:pt idx="21">
                  <c:v>8.1786999999999992</c:v>
                </c:pt>
                <c:pt idx="22">
                  <c:v>8.5275999999999996</c:v>
                </c:pt>
                <c:pt idx="23">
                  <c:v>8.9402999999999988</c:v>
                </c:pt>
                <c:pt idx="24">
                  <c:v>9.2585999999999995</c:v>
                </c:pt>
                <c:pt idx="25">
                  <c:v>9.6904000000000003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431424"/>
        <c:axId val="169432960"/>
      </c:areaChart>
      <c:catAx>
        <c:axId val="16943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69432960"/>
        <c:crosses val="autoZero"/>
        <c:auto val="1"/>
        <c:lblAlgn val="ctr"/>
        <c:lblOffset val="100"/>
        <c:tickLblSkip val="1"/>
        <c:noMultiLvlLbl val="0"/>
      </c:catAx>
      <c:valAx>
        <c:axId val="169432960"/>
        <c:scaling>
          <c:orientation val="minMax"/>
          <c:max val="22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Mtoe</a:t>
                </a:r>
              </a:p>
            </c:rich>
          </c:tx>
          <c:layout>
            <c:manualLayout>
              <c:xMode val="edge"/>
              <c:yMode val="edge"/>
              <c:x val="4.0918017284686907E-3"/>
              <c:y val="0.33027554941212284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9431424"/>
        <c:crosses val="autoZero"/>
        <c:crossBetween val="midCat"/>
        <c:majorUnit val="25"/>
      </c:valAx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5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6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7"/>
        <c:txPr>
          <a:bodyPr/>
          <a:lstStyle/>
          <a:p>
            <a:pPr>
              <a:defRPr b="1"/>
            </a:pPr>
            <a:endParaRPr lang="en-US"/>
          </a:p>
        </c:txPr>
      </c:legendEntry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01331170382828"/>
          <c:y val="2.9363597921505294E-2"/>
          <c:w val="0.85508371230610369"/>
          <c:h val="0.80823118245348624"/>
        </c:manualLayout>
      </c:layout>
      <c:areaChart>
        <c:grouping val="stacked"/>
        <c:varyColors val="0"/>
        <c:ser>
          <c:idx val="0"/>
          <c:order val="0"/>
          <c:tx>
            <c:strRef>
              <c:f>EAfFC!$A$33</c:f>
              <c:strCache>
                <c:ptCount val="1"/>
                <c:pt idx="0">
                  <c:v>Solid renewables</c:v>
                </c:pt>
              </c:strCache>
            </c:strRef>
          </c:tx>
          <c:cat>
            <c:strRef>
              <c:f>EAfFC!$B$32:$AA$32</c:f>
              <c:strCache>
                <c:ptCount val="26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 </c:v>
                </c:pt>
              </c:strCache>
            </c:strRef>
          </c:cat>
          <c:val>
            <c:numRef>
              <c:f>EAfFC!$B$33:$AA$33</c:f>
              <c:numCache>
                <c:formatCode>_-* #\ ##0.0\ _€_-;\-* #\ ##0.0\ _€_-;_-* "-"??\ _€_-;_-@_-</c:formatCode>
                <c:ptCount val="26"/>
                <c:pt idx="0">
                  <c:v>38.066400000000002</c:v>
                </c:pt>
                <c:pt idx="1">
                  <c:v>39.641299999999994</c:v>
                </c:pt>
                <c:pt idx="2">
                  <c:v>39.237300000000005</c:v>
                </c:pt>
                <c:pt idx="3">
                  <c:v>42.258599999999994</c:v>
                </c:pt>
                <c:pt idx="4">
                  <c:v>41.429899999999996</c:v>
                </c:pt>
                <c:pt idx="5">
                  <c:v>43.086100000000002</c:v>
                </c:pt>
                <c:pt idx="6">
                  <c:v>45.574599999999997</c:v>
                </c:pt>
                <c:pt idx="7">
                  <c:v>47.5075</c:v>
                </c:pt>
                <c:pt idx="8">
                  <c:v>47.774999999999999</c:v>
                </c:pt>
                <c:pt idx="9">
                  <c:v>46.614399999999996</c:v>
                </c:pt>
                <c:pt idx="10">
                  <c:v>47.244900000000001</c:v>
                </c:pt>
                <c:pt idx="11">
                  <c:v>46.826299999999996</c:v>
                </c:pt>
                <c:pt idx="12">
                  <c:v>47.572400000000002</c:v>
                </c:pt>
                <c:pt idx="13">
                  <c:v>51.7502</c:v>
                </c:pt>
                <c:pt idx="14">
                  <c:v>51.587900000000005</c:v>
                </c:pt>
                <c:pt idx="15">
                  <c:v>53.890599999999999</c:v>
                </c:pt>
                <c:pt idx="16">
                  <c:v>55.097499999999997</c:v>
                </c:pt>
                <c:pt idx="17">
                  <c:v>58.119799999999998</c:v>
                </c:pt>
                <c:pt idx="18">
                  <c:v>60.001500000000007</c:v>
                </c:pt>
                <c:pt idx="19">
                  <c:v>61.475300000000004</c:v>
                </c:pt>
                <c:pt idx="20">
                  <c:v>65.214100000000002</c:v>
                </c:pt>
                <c:pt idx="21">
                  <c:v>60.159500000000008</c:v>
                </c:pt>
                <c:pt idx="22">
                  <c:v>63.770799999999994</c:v>
                </c:pt>
                <c:pt idx="23">
                  <c:v>65.79740000000001</c:v>
                </c:pt>
                <c:pt idx="24">
                  <c:v>62.735500000000002</c:v>
                </c:pt>
                <c:pt idx="25">
                  <c:v>66.349899999999991</c:v>
                </c:pt>
              </c:numCache>
            </c:numRef>
          </c:val>
        </c:ser>
        <c:ser>
          <c:idx val="1"/>
          <c:order val="1"/>
          <c:tx>
            <c:strRef>
              <c:f>EAfFC!$A$34</c:f>
              <c:strCache>
                <c:ptCount val="1"/>
                <c:pt idx="0">
                  <c:v>Biofuels (gas &amp; liquid)</c:v>
                </c:pt>
              </c:strCache>
            </c:strRef>
          </c:tx>
          <c:cat>
            <c:strRef>
              <c:f>EAfFC!$B$32:$AA$32</c:f>
              <c:strCache>
                <c:ptCount val="26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 </c:v>
                </c:pt>
              </c:strCache>
            </c:strRef>
          </c:cat>
          <c:val>
            <c:numRef>
              <c:f>EAfFC!$B$34:$AA$34</c:f>
              <c:numCache>
                <c:formatCode>_-* #\ ##0.0\ _€_-;\-* #\ ##0.0\ _€_-;_-* "-"??\ _€_-;_-@_-</c:formatCode>
                <c:ptCount val="26"/>
                <c:pt idx="0">
                  <c:v>0.33390000000000003</c:v>
                </c:pt>
                <c:pt idx="1">
                  <c:v>0.34829999999999994</c:v>
                </c:pt>
                <c:pt idx="2">
                  <c:v>0.29699999999999999</c:v>
                </c:pt>
                <c:pt idx="3">
                  <c:v>0.31280000000000002</c:v>
                </c:pt>
                <c:pt idx="4">
                  <c:v>0.4264</c:v>
                </c:pt>
                <c:pt idx="5">
                  <c:v>0.53579999999999994</c:v>
                </c:pt>
                <c:pt idx="6">
                  <c:v>0.6614000000000001</c:v>
                </c:pt>
                <c:pt idx="7">
                  <c:v>0.75739999999999996</c:v>
                </c:pt>
                <c:pt idx="8">
                  <c:v>0.78679999999999994</c:v>
                </c:pt>
                <c:pt idx="9">
                  <c:v>0.85029999999999994</c:v>
                </c:pt>
                <c:pt idx="10">
                  <c:v>1.1189</c:v>
                </c:pt>
                <c:pt idx="11">
                  <c:v>1.4424000000000001</c:v>
                </c:pt>
                <c:pt idx="12">
                  <c:v>1.8345</c:v>
                </c:pt>
                <c:pt idx="13">
                  <c:v>1.9889999999999999</c:v>
                </c:pt>
                <c:pt idx="14">
                  <c:v>2.5676000000000005</c:v>
                </c:pt>
                <c:pt idx="15">
                  <c:v>3.8703999999999996</c:v>
                </c:pt>
                <c:pt idx="16">
                  <c:v>6.2391999999999994</c:v>
                </c:pt>
                <c:pt idx="17">
                  <c:v>8.8652000000000015</c:v>
                </c:pt>
                <c:pt idx="18">
                  <c:v>11.095499999999999</c:v>
                </c:pt>
                <c:pt idx="19">
                  <c:v>13.170699999999998</c:v>
                </c:pt>
                <c:pt idx="20">
                  <c:v>14.959300000000001</c:v>
                </c:pt>
                <c:pt idx="21">
                  <c:v>15.5655</c:v>
                </c:pt>
                <c:pt idx="22">
                  <c:v>16.691700000000001</c:v>
                </c:pt>
                <c:pt idx="23">
                  <c:v>15.659100000000002</c:v>
                </c:pt>
                <c:pt idx="24">
                  <c:v>16.864699999999999</c:v>
                </c:pt>
                <c:pt idx="25">
                  <c:v>16.978300000000004</c:v>
                </c:pt>
              </c:numCache>
            </c:numRef>
          </c:val>
        </c:ser>
        <c:ser>
          <c:idx val="2"/>
          <c:order val="2"/>
          <c:tx>
            <c:strRef>
              <c:f>EAfFC!$A$35</c:f>
              <c:strCache>
                <c:ptCount val="1"/>
                <c:pt idx="0">
                  <c:v>Solar &amp; Geothermal heat</c:v>
                </c:pt>
              </c:strCache>
            </c:strRef>
          </c:tx>
          <c:spPr>
            <a:solidFill>
              <a:schemeClr val="accent4"/>
            </a:solidFill>
          </c:spPr>
          <c:cat>
            <c:strRef>
              <c:f>EAfFC!$B$32:$AA$32</c:f>
              <c:strCache>
                <c:ptCount val="26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 </c:v>
                </c:pt>
              </c:strCache>
            </c:strRef>
          </c:cat>
          <c:val>
            <c:numRef>
              <c:f>EAfFC!$B$35:$AA$35</c:f>
              <c:numCache>
                <c:formatCode>_-* #\ ##0.0\ _€_-;\-* #\ ##0.0\ _€_-;_-* "-"??\ _€_-;_-@_-</c:formatCode>
                <c:ptCount val="26"/>
                <c:pt idx="0">
                  <c:v>0.54949999999999999</c:v>
                </c:pt>
                <c:pt idx="1">
                  <c:v>0.56799999999999995</c:v>
                </c:pt>
                <c:pt idx="2">
                  <c:v>0.61670000000000003</c:v>
                </c:pt>
                <c:pt idx="3">
                  <c:v>0.62409999999999999</c:v>
                </c:pt>
                <c:pt idx="4">
                  <c:v>0.6714</c:v>
                </c:pt>
                <c:pt idx="5">
                  <c:v>0.72010000000000007</c:v>
                </c:pt>
                <c:pt idx="6">
                  <c:v>0.73929999999999996</c:v>
                </c:pt>
                <c:pt idx="7">
                  <c:v>0.76049999999999995</c:v>
                </c:pt>
                <c:pt idx="8">
                  <c:v>0.79020000000000001</c:v>
                </c:pt>
                <c:pt idx="9">
                  <c:v>0.83140000000000003</c:v>
                </c:pt>
                <c:pt idx="10">
                  <c:v>0.86860000000000004</c:v>
                </c:pt>
                <c:pt idx="11">
                  <c:v>0.91639999999999999</c:v>
                </c:pt>
                <c:pt idx="12">
                  <c:v>0.9718</c:v>
                </c:pt>
                <c:pt idx="13">
                  <c:v>1.0925</c:v>
                </c:pt>
                <c:pt idx="14">
                  <c:v>1.1379999999999999</c:v>
                </c:pt>
                <c:pt idx="15">
                  <c:v>1.1469</c:v>
                </c:pt>
                <c:pt idx="16">
                  <c:v>1.2494000000000001</c:v>
                </c:pt>
                <c:pt idx="17">
                  <c:v>1.4154</c:v>
                </c:pt>
                <c:pt idx="18">
                  <c:v>1.569</c:v>
                </c:pt>
                <c:pt idx="19">
                  <c:v>1.7710999999999999</c:v>
                </c:pt>
                <c:pt idx="20">
                  <c:v>1.9280999999999999</c:v>
                </c:pt>
                <c:pt idx="21">
                  <c:v>2.0929000000000002</c:v>
                </c:pt>
                <c:pt idx="22">
                  <c:v>2.1991000000000001</c:v>
                </c:pt>
                <c:pt idx="23">
                  <c:v>2.3090000000000002</c:v>
                </c:pt>
                <c:pt idx="24">
                  <c:v>2.4056999999999999</c:v>
                </c:pt>
                <c:pt idx="25">
                  <c:v>2.5251999999999999</c:v>
                </c:pt>
              </c:numCache>
            </c:numRef>
          </c:val>
        </c:ser>
        <c:ser>
          <c:idx val="3"/>
          <c:order val="3"/>
          <c:tx>
            <c:strRef>
              <c:f>EAfFC!$A$36</c:f>
              <c:strCache>
                <c:ptCount val="1"/>
                <c:pt idx="0">
                  <c:v>Electricity from renewables</c:v>
                </c:pt>
              </c:strCache>
            </c:strRef>
          </c:tx>
          <c:spPr>
            <a:solidFill>
              <a:schemeClr val="accent3"/>
            </a:solidFill>
          </c:spPr>
          <c:cat>
            <c:strRef>
              <c:f>EAfFC!$B$32:$AA$32</c:f>
              <c:strCache>
                <c:ptCount val="26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 </c:v>
                </c:pt>
              </c:strCache>
            </c:strRef>
          </c:cat>
          <c:val>
            <c:numRef>
              <c:f>EAfFC!$B$36:$AA$36</c:f>
              <c:numCache>
                <c:formatCode>_-* #\ ##0.0\ _€_-;\-* #\ ##0.0\ _€_-;_-* "-"??\ _€_-;_-@_-</c:formatCode>
                <c:ptCount val="26"/>
                <c:pt idx="0">
                  <c:v>22.173584855803789</c:v>
                </c:pt>
                <c:pt idx="1">
                  <c:v>22.843742879539288</c:v>
                </c:pt>
                <c:pt idx="2">
                  <c:v>23.937796304759065</c:v>
                </c:pt>
                <c:pt idx="3">
                  <c:v>24.634094438367189</c:v>
                </c:pt>
                <c:pt idx="4">
                  <c:v>25.535518857975276</c:v>
                </c:pt>
                <c:pt idx="5">
                  <c:v>25.641091033280208</c:v>
                </c:pt>
                <c:pt idx="6">
                  <c:v>25.528356446067342</c:v>
                </c:pt>
                <c:pt idx="7">
                  <c:v>26.748255645161006</c:v>
                </c:pt>
                <c:pt idx="8">
                  <c:v>28.012335392001514</c:v>
                </c:pt>
                <c:pt idx="9">
                  <c:v>28.479506759533621</c:v>
                </c:pt>
                <c:pt idx="10">
                  <c:v>29.982783166070995</c:v>
                </c:pt>
                <c:pt idx="11">
                  <c:v>32.003845598284663</c:v>
                </c:pt>
                <c:pt idx="12">
                  <c:v>28.886504128193376</c:v>
                </c:pt>
                <c:pt idx="13">
                  <c:v>29.190024657581251</c:v>
                </c:pt>
                <c:pt idx="14">
                  <c:v>32.517671516721343</c:v>
                </c:pt>
                <c:pt idx="15">
                  <c:v>33.184803518728103</c:v>
                </c:pt>
                <c:pt idx="16">
                  <c:v>35.139546338170334</c:v>
                </c:pt>
                <c:pt idx="17">
                  <c:v>37.428344941154499</c:v>
                </c:pt>
                <c:pt idx="18">
                  <c:v>40.944966023695642</c:v>
                </c:pt>
                <c:pt idx="19">
                  <c:v>43.163986765455761</c:v>
                </c:pt>
                <c:pt idx="20">
                  <c:v>49.291682344961956</c:v>
                </c:pt>
                <c:pt idx="21">
                  <c:v>49.207288523125499</c:v>
                </c:pt>
                <c:pt idx="22">
                  <c:v>55.931465894147735</c:v>
                </c:pt>
                <c:pt idx="23">
                  <c:v>62.381575768093107</c:v>
                </c:pt>
                <c:pt idx="24">
                  <c:v>65.638294680191919</c:v>
                </c:pt>
                <c:pt idx="25">
                  <c:v>68.278149863789878</c:v>
                </c:pt>
              </c:numCache>
            </c:numRef>
          </c:val>
        </c:ser>
        <c:ser>
          <c:idx val="4"/>
          <c:order val="4"/>
          <c:tx>
            <c:strRef>
              <c:f>EAfFC!$A$37</c:f>
              <c:strCache>
                <c:ptCount val="1"/>
                <c:pt idx="0">
                  <c:v>Derived heat from renewables</c:v>
                </c:pt>
              </c:strCache>
            </c:strRef>
          </c:tx>
          <c:cat>
            <c:strRef>
              <c:f>EAfFC!$B$32:$AA$32</c:f>
              <c:strCache>
                <c:ptCount val="26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 </c:v>
                </c:pt>
              </c:strCache>
            </c:strRef>
          </c:cat>
          <c:val>
            <c:numRef>
              <c:f>EAfFC!$B$37:$AA$37</c:f>
              <c:numCache>
                <c:formatCode>_-* #\ ##0.0\ _€_-;\-* #\ ##0.0\ _€_-;_-* "-"??\ _€_-;_-@_-</c:formatCode>
                <c:ptCount val="26"/>
                <c:pt idx="0">
                  <c:v>1.5708161657276565</c:v>
                </c:pt>
                <c:pt idx="1">
                  <c:v>1.7442614861690258</c:v>
                </c:pt>
                <c:pt idx="2">
                  <c:v>2.1535496323337915</c:v>
                </c:pt>
                <c:pt idx="3">
                  <c:v>2.4516336621222989</c:v>
                </c:pt>
                <c:pt idx="4">
                  <c:v>2.6139497955628381</c:v>
                </c:pt>
                <c:pt idx="5">
                  <c:v>2.5999008819533702</c:v>
                </c:pt>
                <c:pt idx="6">
                  <c:v>3.1736255444219488</c:v>
                </c:pt>
                <c:pt idx="7">
                  <c:v>3.1070695238889976</c:v>
                </c:pt>
                <c:pt idx="8">
                  <c:v>3.2021024412804517</c:v>
                </c:pt>
                <c:pt idx="9">
                  <c:v>3.7114888302170224</c:v>
                </c:pt>
                <c:pt idx="10">
                  <c:v>3.9014688783908968</c:v>
                </c:pt>
                <c:pt idx="11">
                  <c:v>4.2145352943723102</c:v>
                </c:pt>
                <c:pt idx="12">
                  <c:v>4.4599629667128164</c:v>
                </c:pt>
                <c:pt idx="13">
                  <c:v>4.968964264396261</c:v>
                </c:pt>
                <c:pt idx="14">
                  <c:v>5.2340078609099558</c:v>
                </c:pt>
                <c:pt idx="15">
                  <c:v>5.7136815969194998</c:v>
                </c:pt>
                <c:pt idx="16">
                  <c:v>5.9362623848193481</c:v>
                </c:pt>
                <c:pt idx="17">
                  <c:v>6.1348607725125204</c:v>
                </c:pt>
                <c:pt idx="18">
                  <c:v>6.716819861468422</c:v>
                </c:pt>
                <c:pt idx="19">
                  <c:v>7.1120804743495238</c:v>
                </c:pt>
                <c:pt idx="20">
                  <c:v>8.5571967814418777</c:v>
                </c:pt>
                <c:pt idx="21">
                  <c:v>8.3876953186162524</c:v>
                </c:pt>
                <c:pt idx="22">
                  <c:v>9.4330453934881007</c:v>
                </c:pt>
                <c:pt idx="23">
                  <c:v>10.036237875788693</c:v>
                </c:pt>
                <c:pt idx="24">
                  <c:v>10.152217013356097</c:v>
                </c:pt>
                <c:pt idx="25">
                  <c:v>10.596043120416557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54848"/>
        <c:axId val="169856384"/>
      </c:areaChart>
      <c:catAx>
        <c:axId val="16985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69856384"/>
        <c:crosses val="autoZero"/>
        <c:auto val="1"/>
        <c:lblAlgn val="ctr"/>
        <c:lblOffset val="100"/>
        <c:tickLblSkip val="1"/>
        <c:noMultiLvlLbl val="0"/>
      </c:catAx>
      <c:valAx>
        <c:axId val="169856384"/>
        <c:scaling>
          <c:orientation val="minMax"/>
          <c:max val="18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Mtoe</a:t>
                </a:r>
              </a:p>
            </c:rich>
          </c:tx>
          <c:layout>
            <c:manualLayout>
              <c:xMode val="edge"/>
              <c:yMode val="edge"/>
              <c:x val="4.0918017284686907E-3"/>
              <c:y val="0.33027554941212284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9854848"/>
        <c:crosses val="autoZero"/>
        <c:crossBetween val="midCat"/>
      </c:valAx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b="1"/>
            </a:pPr>
            <a:endParaRPr lang="en-US"/>
          </a:p>
        </c:txPr>
      </c:legendEntry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5"/>
  <sheetViews>
    <sheetView workbookViewId="0"/>
  </sheetViews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6"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9"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1"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13"/>
  <sheetViews>
    <sheetView workbookViewId="0"/>
  </sheetViews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5"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121923</xdr:colOff>
      <xdr:row>113</xdr:row>
      <xdr:rowOff>53340</xdr:rowOff>
    </xdr:from>
    <xdr:to>
      <xdr:col>13</xdr:col>
      <xdr:colOff>99383</xdr:colOff>
      <xdr:row>114</xdr:row>
      <xdr:rowOff>36540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3" y="18387060"/>
          <a:ext cx="1745300" cy="288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12</xdr:col>
      <xdr:colOff>419420</xdr:colOff>
      <xdr:row>153</xdr:row>
      <xdr:rowOff>135600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2980" y="24734520"/>
          <a:ext cx="1745300" cy="288000"/>
        </a:xfrm>
        <a:prstGeom prst="rect">
          <a:avLst/>
        </a:prstGeom>
      </xdr:spPr>
    </xdr:pic>
    <xdr:clientData/>
  </xdr:twoCellAnchor>
  <xdr:twoCellAnchor editAs="oneCell">
    <xdr:from>
      <xdr:col>10</xdr:col>
      <xdr:colOff>312420</xdr:colOff>
      <xdr:row>75</xdr:row>
      <xdr:rowOff>53340</xdr:rowOff>
    </xdr:from>
    <xdr:to>
      <xdr:col>13</xdr:col>
      <xdr:colOff>533720</xdr:colOff>
      <xdr:row>76</xdr:row>
      <xdr:rowOff>36540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7360" y="12138660"/>
          <a:ext cx="1745300" cy="288000"/>
        </a:xfrm>
        <a:prstGeom prst="rect">
          <a:avLst/>
        </a:prstGeom>
      </xdr:spPr>
    </xdr:pic>
    <xdr:clientData/>
  </xdr:twoCellAnchor>
  <xdr:twoCellAnchor editAs="oneCell">
    <xdr:from>
      <xdr:col>18</xdr:col>
      <xdr:colOff>220980</xdr:colOff>
      <xdr:row>37</xdr:row>
      <xdr:rowOff>0</xdr:rowOff>
    </xdr:from>
    <xdr:to>
      <xdr:col>21</xdr:col>
      <xdr:colOff>46040</xdr:colOff>
      <xdr:row>37</xdr:row>
      <xdr:rowOff>288000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9800" y="5836920"/>
          <a:ext cx="17453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1160" cy="60655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655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655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655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81160" cy="60655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655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p.eurostat.ec.europa.eu/statistics_explained/images/c/c3/Australia/AUSTRALIA_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p.eurostat.ec.europa.eu/statistics_explained/images/c/c3/Canada/CANADA_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Energy-from-Renewable-sources-2015-v4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rget Calculation"/>
      <sheetName val="Additional information"/>
      <sheetName val="Transport (VOLUNTARY)"/>
      <sheetName val="R&amp;W"/>
      <sheetName val="T_R&amp;W"/>
      <sheetName val="Coal"/>
      <sheetName val="T_Coal"/>
      <sheetName val="Gas"/>
      <sheetName val="T_Gas"/>
      <sheetName val="Oil"/>
      <sheetName val="T_Oil"/>
      <sheetName val="El.&amp;H."/>
      <sheetName val="T_El.&amp;H."/>
      <sheetName val="LANGUAGE_MATRIX"/>
      <sheetName val="debug"/>
    </sheetNames>
    <sheetDataSet>
      <sheetData sheetId="0"/>
      <sheetData sheetId="1">
        <row r="116">
          <cell r="H116" t="str">
            <v>Australia</v>
          </cell>
          <cell r="Q116" t="str">
            <v>Ktoe</v>
          </cell>
        </row>
        <row r="117">
          <cell r="Q117" t="str">
            <v>TJ</v>
          </cell>
        </row>
        <row r="119">
          <cell r="Q119">
            <v>1</v>
          </cell>
        </row>
        <row r="121">
          <cell r="Q121">
            <v>1</v>
          </cell>
        </row>
        <row r="131">
          <cell r="H131">
            <v>2011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rget Calculation"/>
      <sheetName val="Additional information"/>
      <sheetName val="Transport (VOLUNTARY)"/>
      <sheetName val="R&amp;W"/>
      <sheetName val="T_R&amp;W"/>
      <sheetName val="Coal"/>
      <sheetName val="T_Coal"/>
      <sheetName val="Gas"/>
      <sheetName val="T_Gas"/>
      <sheetName val="Oil"/>
      <sheetName val="T_Oil"/>
      <sheetName val="El.&amp;H."/>
      <sheetName val="T_El.&amp;H."/>
      <sheetName val="LANGUAGE_MATRIX"/>
      <sheetName val="debug"/>
    </sheetNames>
    <sheetDataSet>
      <sheetData sheetId="0"/>
      <sheetData sheetId="1">
        <row r="116">
          <cell r="H116" t="str">
            <v>Canada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TABLES"/>
      <sheetName val="MAIN TABLES without percentage"/>
      <sheetName val="PRIMARY PRODUCTION"/>
      <sheetName val="F2"/>
      <sheetName val="F5"/>
      <sheetName val="BIO-TRADE"/>
      <sheetName val="ELE GENERATION"/>
      <sheetName val="F3"/>
      <sheetName val="ELE CAPACITY"/>
      <sheetName val="F4"/>
      <sheetName val="GIC"/>
      <sheetName val="F6"/>
      <sheetName val="EAfFC"/>
      <sheetName val="F7"/>
      <sheetName val="Sheet1"/>
    </sheetNames>
    <sheetDataSet>
      <sheetData sheetId="0" refreshError="1">
        <row r="3">
          <cell r="C3">
            <v>8.4554769634881899E-2</v>
          </cell>
          <cell r="D3">
            <v>8.9844582628263225E-2</v>
          </cell>
          <cell r="E3">
            <v>9.5032188272928197E-2</v>
          </cell>
          <cell r="F3">
            <v>0.10400179184684011</v>
          </cell>
          <cell r="G3">
            <v>0.11042972813894393</v>
          </cell>
          <cell r="H3">
            <v>0.1236209141470422</v>
          </cell>
          <cell r="I3">
            <v>0.12895532637388388</v>
          </cell>
          <cell r="J3">
            <v>0.1321497058945888</v>
          </cell>
          <cell r="K3">
            <v>0.14427293475141856</v>
          </cell>
          <cell r="L3">
            <v>0.15167323202405819</v>
          </cell>
          <cell r="M3">
            <v>0.16130278648594673</v>
          </cell>
          <cell r="N3">
            <v>0.16658372868309637</v>
          </cell>
          <cell r="O3">
            <v>0.13821132032300368</v>
          </cell>
          <cell r="P3">
            <v>0.15648800925500245</v>
          </cell>
          <cell r="V3">
            <v>0.2</v>
          </cell>
        </row>
        <row r="4">
          <cell r="C4">
            <v>1.886563687907172E-2</v>
          </cell>
          <cell r="D4">
            <v>2.3322503154354104E-2</v>
          </cell>
          <cell r="E4">
            <v>2.6397947146607408E-2</v>
          </cell>
          <cell r="F4">
            <v>3.0921005589954403E-2</v>
          </cell>
          <cell r="G4">
            <v>3.5978411623621247E-2</v>
          </cell>
          <cell r="H4">
            <v>4.7197417878313441E-2</v>
          </cell>
          <cell r="I4">
            <v>5.6522721684510425E-2</v>
          </cell>
          <cell r="J4">
            <v>6.287486575062072E-2</v>
          </cell>
          <cell r="K4">
            <v>7.1769629058736947E-2</v>
          </cell>
          <cell r="L4">
            <v>7.5383529558566309E-2</v>
          </cell>
          <cell r="M4">
            <v>7.9821891317999452E-2</v>
          </cell>
          <cell r="N4">
            <v>7.8807728521922915E-2</v>
          </cell>
          <cell r="O4">
            <v>6.7322247404678834E-2</v>
          </cell>
          <cell r="P4">
            <v>7.7602710438282874E-2</v>
          </cell>
          <cell r="Q4">
            <v>2.1999999999999999E-2</v>
          </cell>
          <cell r="R4">
            <v>4.36E-2</v>
          </cell>
          <cell r="S4">
            <v>5.4400000000000004E-2</v>
          </cell>
          <cell r="T4">
            <v>7.0599999999999996E-2</v>
          </cell>
          <cell r="U4">
            <v>9.2200000000000004E-2</v>
          </cell>
          <cell r="V4">
            <v>0.13</v>
          </cell>
        </row>
        <row r="5">
          <cell r="C5">
            <v>9.4483700261711392E-2</v>
          </cell>
          <cell r="D5">
            <v>9.3569807233227581E-2</v>
          </cell>
          <cell r="E5">
            <v>9.5717259801396185E-2</v>
          </cell>
          <cell r="F5">
            <v>9.2387873457766917E-2</v>
          </cell>
          <cell r="G5">
            <v>0.10492136735356909</v>
          </cell>
          <cell r="H5">
            <v>0.12148821967409783</v>
          </cell>
          <cell r="I5">
            <v>0.14070935449290506</v>
          </cell>
          <cell r="J5">
            <v>0.14293400548467067</v>
          </cell>
          <cell r="K5">
            <v>0.16046318763053241</v>
          </cell>
          <cell r="L5">
            <v>0.18968904800845768</v>
          </cell>
          <cell r="M5">
            <v>0.1801874113584413</v>
          </cell>
          <cell r="N5">
            <v>0.18206713412579359</v>
          </cell>
          <cell r="O5">
            <v>0.15169859655760154</v>
          </cell>
          <cell r="P5">
            <v>0.18493822968344947</v>
          </cell>
          <cell r="Q5">
            <v>9.4E-2</v>
          </cell>
          <cell r="R5">
            <v>0.1072</v>
          </cell>
          <cell r="S5">
            <v>0.1138</v>
          </cell>
          <cell r="T5">
            <v>0.1237</v>
          </cell>
          <cell r="U5">
            <v>0.13689999999999999</v>
          </cell>
          <cell r="V5">
            <v>0.16</v>
          </cell>
        </row>
        <row r="6">
          <cell r="C6">
            <v>6.8263316253520445E-2</v>
          </cell>
          <cell r="D6">
            <v>7.0734531368040629E-2</v>
          </cell>
          <cell r="E6">
            <v>7.3778912657671378E-2</v>
          </cell>
          <cell r="F6">
            <v>7.9561685107878671E-2</v>
          </cell>
          <cell r="G6">
            <v>8.6213560405103792E-2</v>
          </cell>
          <cell r="H6">
            <v>9.9318766978025455E-2</v>
          </cell>
          <cell r="I6">
            <v>0.10524096067276761</v>
          </cell>
          <cell r="J6">
            <v>0.10963568412010719</v>
          </cell>
          <cell r="K6">
            <v>0.12826477398759734</v>
          </cell>
          <cell r="L6">
            <v>0.13845487808879683</v>
          </cell>
          <cell r="M6">
            <v>0.15069171620867483</v>
          </cell>
          <cell r="N6">
            <v>0.15071512488846958</v>
          </cell>
          <cell r="O6">
            <v>0.11895022905385226</v>
          </cell>
          <cell r="P6">
            <v>0.14457329714873585</v>
          </cell>
          <cell r="Q6">
            <v>6.0999999999999999E-2</v>
          </cell>
          <cell r="R6">
            <v>7.4800000000000005E-2</v>
          </cell>
          <cell r="S6">
            <v>8.1699999999999995E-2</v>
          </cell>
          <cell r="T6">
            <v>9.2050000000000007E-2</v>
          </cell>
          <cell r="U6">
            <v>0.10585</v>
          </cell>
          <cell r="V6">
            <v>0.13</v>
          </cell>
        </row>
        <row r="7">
          <cell r="C7">
            <v>0.14856280206682368</v>
          </cell>
          <cell r="D7">
            <v>0.1596928866687817</v>
          </cell>
          <cell r="E7">
            <v>0.16348920263310374</v>
          </cell>
          <cell r="F7">
            <v>0.17762923608671605</v>
          </cell>
          <cell r="G7">
            <v>0.18564033184017109</v>
          </cell>
          <cell r="H7">
            <v>0.19969389513966349</v>
          </cell>
          <cell r="I7">
            <v>0.22149376680582222</v>
          </cell>
          <cell r="J7">
            <v>0.23510925572636571</v>
          </cell>
          <cell r="K7">
            <v>0.25748009737705352</v>
          </cell>
          <cell r="L7">
            <v>0.27362585624814134</v>
          </cell>
          <cell r="M7">
            <v>0.29347174874180471</v>
          </cell>
          <cell r="N7">
            <v>0.30837405599070078</v>
          </cell>
          <cell r="O7">
            <v>0.24629467655170961</v>
          </cell>
          <cell r="P7">
            <v>0.28354880249497305</v>
          </cell>
          <cell r="Q7">
            <v>0.17</v>
          </cell>
          <cell r="R7">
            <v>0.19600000000000001</v>
          </cell>
          <cell r="S7">
            <v>0.20900000000000002</v>
          </cell>
          <cell r="T7">
            <v>0.22850000000000001</v>
          </cell>
          <cell r="U7">
            <v>0.2545</v>
          </cell>
          <cell r="V7">
            <v>0.3</v>
          </cell>
        </row>
        <row r="8">
          <cell r="C8">
            <v>5.7717240850941348E-2</v>
          </cell>
          <cell r="D8">
            <v>6.7102388613153985E-2</v>
          </cell>
          <cell r="E8">
            <v>7.7123022036144809E-2</v>
          </cell>
          <cell r="F8">
            <v>9.1180629348962081E-2</v>
          </cell>
          <cell r="G8">
            <v>8.601038707963185E-2</v>
          </cell>
          <cell r="H8">
            <v>9.8843172633938908E-2</v>
          </cell>
          <cell r="I8">
            <v>0.10468662380700697</v>
          </cell>
          <cell r="J8">
            <v>0.1143536456490562</v>
          </cell>
          <cell r="K8">
            <v>0.12091758849136085</v>
          </cell>
          <cell r="L8">
            <v>0.12378180612760792</v>
          </cell>
          <cell r="M8">
            <v>0.13826159054327644</v>
          </cell>
          <cell r="N8">
            <v>0.14587141933125711</v>
          </cell>
          <cell r="O8">
            <v>0.11763561707020853</v>
          </cell>
          <cell r="P8">
            <v>0.13102169833544219</v>
          </cell>
          <cell r="Q8">
            <v>5.8000000000000003E-2</v>
          </cell>
          <cell r="R8">
            <v>8.2400000000000001E-2</v>
          </cell>
          <cell r="S8">
            <v>9.4600000000000004E-2</v>
          </cell>
          <cell r="T8">
            <v>0.1129</v>
          </cell>
          <cell r="U8">
            <v>0.13730000000000001</v>
          </cell>
          <cell r="V8">
            <v>0.18</v>
          </cell>
        </row>
        <row r="9">
          <cell r="C9">
            <v>0.18426526601488161</v>
          </cell>
          <cell r="D9">
            <v>0.1746309727493153</v>
          </cell>
          <cell r="E9">
            <v>0.16100255387153439</v>
          </cell>
          <cell r="F9">
            <v>0.17129116173880954</v>
          </cell>
          <cell r="G9">
            <v>0.18919132449659384</v>
          </cell>
          <cell r="H9">
            <v>0.23012877253276162</v>
          </cell>
          <cell r="I9">
            <v>0.24589763612598334</v>
          </cell>
          <cell r="J9">
            <v>0.25523861622255933</v>
          </cell>
          <cell r="K9">
            <v>0.25813990990315316</v>
          </cell>
          <cell r="L9">
            <v>0.25616945246711353</v>
          </cell>
          <cell r="M9">
            <v>0.26322727033027099</v>
          </cell>
          <cell r="N9">
            <v>0.28625076569929414</v>
          </cell>
          <cell r="O9">
            <v>0.25668926306285622</v>
          </cell>
          <cell r="P9">
            <v>0.25969836139869229</v>
          </cell>
          <cell r="Q9">
            <v>0.18</v>
          </cell>
          <cell r="R9">
            <v>0.19400000000000001</v>
          </cell>
          <cell r="S9">
            <v>0.20099999999999998</v>
          </cell>
          <cell r="T9">
            <v>0.21149999999999999</v>
          </cell>
          <cell r="U9">
            <v>0.22550000000000001</v>
          </cell>
          <cell r="V9">
            <v>0.25</v>
          </cell>
        </row>
        <row r="10">
          <cell r="C10">
            <v>2.3938019409449653E-2</v>
          </cell>
          <cell r="D10">
            <v>2.8560903466537724E-2</v>
          </cell>
          <cell r="E10">
            <v>3.1196816390349803E-2</v>
          </cell>
          <cell r="F10">
            <v>3.6460885384568098E-2</v>
          </cell>
          <cell r="G10">
            <v>4.0838138448363093E-2</v>
          </cell>
          <cell r="H10">
            <v>5.1355102378202358E-2</v>
          </cell>
          <cell r="I10">
            <v>5.608265832080768E-2</v>
          </cell>
          <cell r="J10">
            <v>6.5960939534039559E-2</v>
          </cell>
          <cell r="K10">
            <v>7.1573393258460252E-2</v>
          </cell>
          <cell r="L10">
            <v>7.7121933922797592E-2</v>
          </cell>
          <cell r="M10">
            <v>8.6545256579558902E-2</v>
          </cell>
          <cell r="N10">
            <v>9.1617480474847315E-2</v>
          </cell>
          <cell r="O10">
            <v>6.8767166396249912E-2</v>
          </cell>
          <cell r="P10">
            <v>8.1833595251178254E-2</v>
          </cell>
          <cell r="Q10">
            <v>3.1E-2</v>
          </cell>
          <cell r="R10">
            <v>5.6800000000000003E-2</v>
          </cell>
          <cell r="S10">
            <v>6.9699999999999998E-2</v>
          </cell>
          <cell r="T10">
            <v>8.9050000000000004E-2</v>
          </cell>
          <cell r="U10">
            <v>0.11485000000000001</v>
          </cell>
          <cell r="V10">
            <v>0.16</v>
          </cell>
        </row>
        <row r="11">
          <cell r="C11">
            <v>6.8964229640440106E-2</v>
          </cell>
          <cell r="D11">
            <v>7.0352539809346276E-2</v>
          </cell>
          <cell r="E11">
            <v>7.2032998423196257E-2</v>
          </cell>
          <cell r="F11">
            <v>8.1505602330500956E-2</v>
          </cell>
          <cell r="G11">
            <v>8.011671836648751E-2</v>
          </cell>
          <cell r="H11">
            <v>8.4783933592971997E-2</v>
          </cell>
          <cell r="I11">
            <v>9.8109371834741665E-2</v>
          </cell>
          <cell r="J11">
            <v>0.10884853049440087</v>
          </cell>
          <cell r="K11">
            <v>0.1345384755625115</v>
          </cell>
          <cell r="L11">
            <v>0.14985870169064636</v>
          </cell>
          <cell r="M11">
            <v>0.15315717040239099</v>
          </cell>
          <cell r="N11">
            <v>0.15442546944378252</v>
          </cell>
          <cell r="O11">
            <v>0.12169350302845619</v>
          </cell>
          <cell r="P11">
            <v>0.15150793604651869</v>
          </cell>
          <cell r="Q11">
            <v>6.9000000000000006E-2</v>
          </cell>
          <cell r="R11">
            <v>9.1200000000000003E-2</v>
          </cell>
          <cell r="S11">
            <v>0.1023</v>
          </cell>
          <cell r="T11">
            <v>0.11895</v>
          </cell>
          <cell r="U11">
            <v>0.14115</v>
          </cell>
          <cell r="V11">
            <v>0.18</v>
          </cell>
        </row>
        <row r="12">
          <cell r="C12">
            <v>8.3493952783387879E-2</v>
          </cell>
          <cell r="D12">
            <v>8.4493242027811166E-2</v>
          </cell>
          <cell r="E12">
            <v>9.1652847318223235E-2</v>
          </cell>
          <cell r="F12">
            <v>9.6787892418423505E-2</v>
          </cell>
          <cell r="G12">
            <v>0.10763024536248857</v>
          </cell>
          <cell r="H12">
            <v>0.12989780342170917</v>
          </cell>
          <cell r="I12">
            <v>0.13839122619273564</v>
          </cell>
          <cell r="J12">
            <v>0.1324055656152813</v>
          </cell>
          <cell r="K12">
            <v>0.14303237993727139</v>
          </cell>
          <cell r="L12">
            <v>0.15337556203066025</v>
          </cell>
          <cell r="M12">
            <v>0.1613939225719416</v>
          </cell>
          <cell r="N12">
            <v>0.16154470098339771</v>
          </cell>
          <cell r="O12">
            <v>0.13771897277627634</v>
          </cell>
          <cell r="P12">
            <v>0.15738474230130092</v>
          </cell>
          <cell r="Q12">
            <v>8.6999999999999994E-2</v>
          </cell>
          <cell r="R12">
            <v>0.1096</v>
          </cell>
          <cell r="S12">
            <v>0.12090000000000001</v>
          </cell>
          <cell r="T12">
            <v>0.13785</v>
          </cell>
          <cell r="U12">
            <v>0.16045000000000001</v>
          </cell>
          <cell r="V12">
            <v>0.2</v>
          </cell>
        </row>
        <row r="13">
          <cell r="C13">
            <v>9.4321830227428391E-2</v>
          </cell>
          <cell r="D13">
            <v>9.5243622652893961E-2</v>
          </cell>
          <cell r="E13">
            <v>9.2638458529285261E-2</v>
          </cell>
          <cell r="F13">
            <v>0.10114138581139612</v>
          </cell>
          <cell r="G13">
            <v>0.11069820445410489</v>
          </cell>
          <cell r="H13">
            <v>0.12139023108565074</v>
          </cell>
          <cell r="I13">
            <v>0.12524637849199496</v>
          </cell>
          <cell r="J13">
            <v>0.11132871337287119</v>
          </cell>
          <cell r="K13">
            <v>0.13402131194656708</v>
          </cell>
          <cell r="L13">
            <v>0.14052849649857291</v>
          </cell>
          <cell r="M13">
            <v>0.14697325045370072</v>
          </cell>
          <cell r="N13">
            <v>0.15183375787886766</v>
          </cell>
          <cell r="O13">
            <v>0.12267501265971914</v>
          </cell>
          <cell r="P13">
            <v>0.1437508734761368</v>
          </cell>
          <cell r="Q13">
            <v>0.10299999999999999</v>
          </cell>
          <cell r="R13">
            <v>0.12839999999999999</v>
          </cell>
          <cell r="S13">
            <v>0.1411</v>
          </cell>
          <cell r="T13">
            <v>0.16014999999999999</v>
          </cell>
          <cell r="U13">
            <v>0.18554999999999999</v>
          </cell>
          <cell r="V13">
            <v>0.23</v>
          </cell>
        </row>
        <row r="14">
          <cell r="C14">
            <v>0.23501946418417763</v>
          </cell>
          <cell r="D14">
            <v>0.23786639258424352</v>
          </cell>
          <cell r="E14">
            <v>0.22713727200105008</v>
          </cell>
          <cell r="F14">
            <v>0.22170980995415879</v>
          </cell>
          <cell r="G14">
            <v>0.22015738396448983</v>
          </cell>
          <cell r="H14">
            <v>0.23605931073027772</v>
          </cell>
          <cell r="I14">
            <v>0.25107789399788044</v>
          </cell>
          <cell r="J14">
            <v>0.25398083948635575</v>
          </cell>
          <cell r="K14">
            <v>0.26767388740519454</v>
          </cell>
          <cell r="L14">
            <v>0.28044793300274734</v>
          </cell>
          <cell r="M14">
            <v>0.27859673508751903</v>
          </cell>
          <cell r="N14">
            <v>0.29002802112809889</v>
          </cell>
          <cell r="O14">
            <v>0.26082736344577517</v>
          </cell>
          <cell r="P14">
            <v>0.27952233404513316</v>
          </cell>
          <cell r="Q14">
            <v>0.126</v>
          </cell>
          <cell r="R14">
            <v>0.14080000000000001</v>
          </cell>
          <cell r="S14">
            <v>0.1482</v>
          </cell>
          <cell r="T14">
            <v>0.1593</v>
          </cell>
          <cell r="U14">
            <v>0.1741</v>
          </cell>
          <cell r="V14">
            <v>0.2</v>
          </cell>
        </row>
        <row r="15">
          <cell r="C15">
            <v>6.3159232243590074E-2</v>
          </cell>
          <cell r="D15">
            <v>7.5493822365886559E-2</v>
          </cell>
          <cell r="E15">
            <v>8.3283792093923559E-2</v>
          </cell>
          <cell r="F15">
            <v>9.8072738459149392E-2</v>
          </cell>
          <cell r="G15">
            <v>0.11491509047561663</v>
          </cell>
          <cell r="H15">
            <v>0.12775429957741768</v>
          </cell>
          <cell r="I15">
            <v>0.13022706136184697</v>
          </cell>
          <cell r="J15">
            <v>0.12880673642015147</v>
          </cell>
          <cell r="K15">
            <v>0.15440628942229531</v>
          </cell>
          <cell r="L15">
            <v>0.16740660224226114</v>
          </cell>
          <cell r="M15">
            <v>0.1707086378332841</v>
          </cell>
          <cell r="N15">
            <v>0.17489695632282917</v>
          </cell>
          <cell r="O15">
            <v>0.14160651292122339</v>
          </cell>
          <cell r="P15">
            <v>0.16905762003777264</v>
          </cell>
          <cell r="Q15">
            <v>5.1999999999999998E-2</v>
          </cell>
          <cell r="R15">
            <v>7.5600000000000001E-2</v>
          </cell>
          <cell r="S15">
            <v>8.7400000000000005E-2</v>
          </cell>
          <cell r="T15">
            <v>0.1051</v>
          </cell>
          <cell r="U15">
            <v>0.12870000000000001</v>
          </cell>
          <cell r="V15">
            <v>0.17</v>
          </cell>
        </row>
        <row r="16">
          <cell r="C16">
            <v>3.0693144142814117E-2</v>
          </cell>
          <cell r="D16">
            <v>3.1286385643502793E-2</v>
          </cell>
          <cell r="E16">
            <v>3.2612425411458618E-2</v>
          </cell>
          <cell r="F16">
            <v>4.0022992987455215E-2</v>
          </cell>
          <cell r="G16">
            <v>5.1319619601287655E-2</v>
          </cell>
          <cell r="H16">
            <v>5.5879704570676189E-2</v>
          </cell>
          <cell r="I16">
            <v>5.9588259473538588E-2</v>
          </cell>
          <cell r="J16">
            <v>5.9936251569243246E-2</v>
          </cell>
          <cell r="K16">
            <v>6.7667784798417868E-2</v>
          </cell>
          <cell r="L16">
            <v>8.1160002529589659E-2</v>
          </cell>
          <cell r="M16">
            <v>8.9294403094801536E-2</v>
          </cell>
          <cell r="N16">
            <v>9.3776988272375877E-2</v>
          </cell>
          <cell r="O16">
            <v>6.380201818383055E-2</v>
          </cell>
          <cell r="P16">
            <v>8.522720281219559E-2</v>
          </cell>
          <cell r="Q16">
            <v>2.9000000000000001E-2</v>
          </cell>
          <cell r="R16">
            <v>4.9200000000000008E-2</v>
          </cell>
          <cell r="S16">
            <v>5.9300000000000005E-2</v>
          </cell>
          <cell r="T16">
            <v>7.4450000000000002E-2</v>
          </cell>
          <cell r="U16">
            <v>9.4649999999999998E-2</v>
          </cell>
          <cell r="V16">
            <v>0.13</v>
          </cell>
        </row>
        <row r="17">
          <cell r="C17">
            <v>0.32794250422645221</v>
          </cell>
          <cell r="D17">
            <v>0.32264408963106711</v>
          </cell>
          <cell r="E17">
            <v>0.31141356986566088</v>
          </cell>
          <cell r="F17">
            <v>0.29614983423637642</v>
          </cell>
          <cell r="G17">
            <v>0.29811405989084888</v>
          </cell>
          <cell r="H17">
            <v>0.34317492422466678</v>
          </cell>
          <cell r="I17">
            <v>0.30375497733824597</v>
          </cell>
          <cell r="J17">
            <v>0.33480530304632894</v>
          </cell>
          <cell r="K17">
            <v>0.35725593626981861</v>
          </cell>
          <cell r="L17">
            <v>0.37076358063713899</v>
          </cell>
          <cell r="M17">
            <v>0.38653837925044021</v>
          </cell>
          <cell r="N17">
            <v>0.37560396936774931</v>
          </cell>
          <cell r="O17">
            <v>0.3460306196580738</v>
          </cell>
          <cell r="P17">
            <v>0.3786509799437896</v>
          </cell>
          <cell r="Q17">
            <v>0.32600000000000001</v>
          </cell>
          <cell r="R17">
            <v>0.34079999999999999</v>
          </cell>
          <cell r="S17">
            <v>0.34820000000000001</v>
          </cell>
          <cell r="T17">
            <v>0.35930000000000001</v>
          </cell>
          <cell r="U17">
            <v>0.37410000000000004</v>
          </cell>
          <cell r="V17">
            <v>0.4</v>
          </cell>
        </row>
        <row r="18">
          <cell r="C18">
            <v>0.17223013233455159</v>
          </cell>
          <cell r="D18">
            <v>0.16768614788761249</v>
          </cell>
          <cell r="E18">
            <v>0.16889523882244187</v>
          </cell>
          <cell r="F18">
            <v>0.16482878049459607</v>
          </cell>
          <cell r="G18">
            <v>0.17824154099406483</v>
          </cell>
          <cell r="H18">
            <v>0.19798101697851053</v>
          </cell>
          <cell r="I18">
            <v>0.19639360980550649</v>
          </cell>
          <cell r="J18">
            <v>0.19945006142456961</v>
          </cell>
          <cell r="K18">
            <v>0.21437037057056088</v>
          </cell>
          <cell r="L18">
            <v>0.22688557711991186</v>
          </cell>
          <cell r="M18">
            <v>0.23571772985970041</v>
          </cell>
          <cell r="N18">
            <v>0.25750660947447829</v>
          </cell>
          <cell r="O18">
            <v>0.20691021599756526</v>
          </cell>
          <cell r="P18">
            <v>0.23130165348980614</v>
          </cell>
          <cell r="Q18">
            <v>0.15</v>
          </cell>
          <cell r="R18">
            <v>0.16600000000000001</v>
          </cell>
          <cell r="S18">
            <v>0.17399999999999999</v>
          </cell>
          <cell r="T18">
            <v>0.186</v>
          </cell>
          <cell r="U18">
            <v>0.20200000000000001</v>
          </cell>
          <cell r="V18">
            <v>0.23</v>
          </cell>
        </row>
        <row r="19">
          <cell r="C19">
            <v>8.9886196453813887E-3</v>
          </cell>
          <cell r="D19">
            <v>1.4043444854266887E-2</v>
          </cell>
          <cell r="E19">
            <v>1.4710018443927447E-2</v>
          </cell>
          <cell r="F19">
            <v>2.7294673256293863E-2</v>
          </cell>
          <cell r="G19">
            <v>2.8176887540528491E-2</v>
          </cell>
          <cell r="H19">
            <v>2.9413297402160064E-2</v>
          </cell>
          <cell r="I19">
            <v>2.8655203620329476E-2</v>
          </cell>
          <cell r="J19">
            <v>2.8731445070705804E-2</v>
          </cell>
          <cell r="K19">
            <v>3.1300558255836282E-2</v>
          </cell>
          <cell r="L19">
            <v>3.5231214107112538E-2</v>
          </cell>
          <cell r="M19">
            <v>4.5069702405472839E-2</v>
          </cell>
          <cell r="N19">
            <v>4.9880184599826245E-2</v>
          </cell>
          <cell r="O19">
            <v>3.0016001663271043E-2</v>
          </cell>
          <cell r="P19">
            <v>4.0150458256292688E-2</v>
          </cell>
          <cell r="Q19">
            <v>8.9999999999999993E-3</v>
          </cell>
          <cell r="R19">
            <v>2.9200000000000004E-2</v>
          </cell>
          <cell r="S19">
            <v>3.9300000000000002E-2</v>
          </cell>
          <cell r="T19">
            <v>5.4450000000000005E-2</v>
          </cell>
          <cell r="U19">
            <v>7.4649999999999994E-2</v>
          </cell>
          <cell r="V19">
            <v>0.11</v>
          </cell>
        </row>
        <row r="20">
          <cell r="C20">
            <v>4.3698228918627451E-2</v>
          </cell>
          <cell r="D20">
            <v>4.4681813879045067E-2</v>
          </cell>
          <cell r="E20">
            <v>5.0896528704526628E-2</v>
          </cell>
          <cell r="F20">
            <v>5.8942386605980744E-2</v>
          </cell>
          <cell r="G20">
            <v>6.4984061345106786E-2</v>
          </cell>
          <cell r="H20">
            <v>8.0057898487729068E-2</v>
          </cell>
          <cell r="I20">
            <v>0.12751925955588683</v>
          </cell>
          <cell r="J20">
            <v>0.13980508094065822</v>
          </cell>
          <cell r="K20">
            <v>0.15522005833001609</v>
          </cell>
          <cell r="L20">
            <v>0.1620517247124138</v>
          </cell>
          <cell r="M20">
            <v>0.14587473073246957</v>
          </cell>
          <cell r="N20">
            <v>0.14465921195558371</v>
          </cell>
          <cell r="O20">
            <v>0.14751256963533715</v>
          </cell>
          <cell r="P20">
            <v>0.1539632277224417</v>
          </cell>
          <cell r="Q20">
            <v>4.2999999999999997E-2</v>
          </cell>
          <cell r="R20">
            <v>6.0399999999999995E-2</v>
          </cell>
          <cell r="S20">
            <v>6.9099999999999995E-2</v>
          </cell>
          <cell r="T20">
            <v>8.2150000000000001E-2</v>
          </cell>
          <cell r="U20">
            <v>9.955E-2</v>
          </cell>
          <cell r="V20">
            <v>0.13</v>
          </cell>
        </row>
        <row r="21">
          <cell r="C21">
            <v>1.0267403086368805E-3</v>
          </cell>
          <cell r="D21">
            <v>1.5540521811729857E-3</v>
          </cell>
          <cell r="E21">
            <v>1.8258857626105927E-3</v>
          </cell>
          <cell r="F21">
            <v>2.2412394148503679E-3</v>
          </cell>
          <cell r="G21">
            <v>2.1440836586596609E-3</v>
          </cell>
          <cell r="H21">
            <v>2.2602132045438659E-3</v>
          </cell>
          <cell r="I21">
            <v>1.0483791879364858E-2</v>
          </cell>
          <cell r="J21">
            <v>1.8724202409865654E-2</v>
          </cell>
          <cell r="K21">
            <v>2.8298995635355682E-2</v>
          </cell>
          <cell r="L21">
            <v>3.6813024954758945E-2</v>
          </cell>
          <cell r="M21">
            <v>4.6739990119996327E-2</v>
          </cell>
          <cell r="N21">
            <v>5.0026207344849846E-2</v>
          </cell>
          <cell r="O21">
            <v>2.3511599022610668E-2</v>
          </cell>
          <cell r="P21">
            <v>4.1776507537377633E-2</v>
          </cell>
          <cell r="Q21">
            <v>0</v>
          </cell>
          <cell r="R21">
            <v>2.0000000000000004E-2</v>
          </cell>
          <cell r="S21">
            <v>0.03</v>
          </cell>
          <cell r="T21">
            <v>4.5000000000000005E-2</v>
          </cell>
          <cell r="U21">
            <v>6.5000000000000002E-2</v>
          </cell>
          <cell r="V21">
            <v>0.1</v>
          </cell>
        </row>
        <row r="22">
          <cell r="C22">
            <v>2.0536519107003496E-2</v>
          </cell>
          <cell r="D22">
            <v>2.5088537544067785E-2</v>
          </cell>
          <cell r="E22">
            <v>2.8084923087404314E-2</v>
          </cell>
          <cell r="F22">
            <v>3.3310659602990352E-2</v>
          </cell>
          <cell r="G22">
            <v>3.6238783027926928E-2</v>
          </cell>
          <cell r="H22">
            <v>4.291198199411856E-2</v>
          </cell>
          <cell r="I22">
            <v>3.9360295942731667E-2</v>
          </cell>
          <cell r="J22">
            <v>4.5241584032876293E-2</v>
          </cell>
          <cell r="K22">
            <v>4.7218525941344743E-2</v>
          </cell>
          <cell r="L22">
            <v>4.7751809950514486E-2</v>
          </cell>
          <cell r="M22">
            <v>5.5454218143721548E-2</v>
          </cell>
          <cell r="N22">
            <v>5.8368923481318322E-2</v>
          </cell>
          <cell r="O22">
            <v>4.6230054987110518E-2</v>
          </cell>
          <cell r="P22">
            <v>5.160301404711802E-2</v>
          </cell>
          <cell r="Q22">
            <v>2.4E-2</v>
          </cell>
          <cell r="R22">
            <v>4.7200000000000006E-2</v>
          </cell>
          <cell r="S22">
            <v>5.8800000000000005E-2</v>
          </cell>
          <cell r="T22">
            <v>7.6200000000000018E-2</v>
          </cell>
          <cell r="U22">
            <v>9.9400000000000016E-2</v>
          </cell>
          <cell r="V22">
            <v>0.14000000000000001</v>
          </cell>
        </row>
        <row r="23">
          <cell r="C23">
            <v>0.22555375524460305</v>
          </cell>
          <cell r="D23">
            <v>0.23858811639643021</v>
          </cell>
          <cell r="E23">
            <v>0.25363599001744097</v>
          </cell>
          <cell r="F23">
            <v>0.27187889861271131</v>
          </cell>
          <cell r="G23">
            <v>0.28118811256948306</v>
          </cell>
          <cell r="H23">
            <v>0.29944015879519792</v>
          </cell>
          <cell r="I23">
            <v>0.30358940909463578</v>
          </cell>
          <cell r="J23">
            <v>0.3056317719848945</v>
          </cell>
          <cell r="K23">
            <v>0.31411752341027877</v>
          </cell>
          <cell r="L23">
            <v>0.32268697035314742</v>
          </cell>
          <cell r="M23">
            <v>0.32763601873618003</v>
          </cell>
          <cell r="N23">
            <v>0.32955723602083614</v>
          </cell>
          <cell r="O23">
            <v>0.30987464769758666</v>
          </cell>
          <cell r="P23">
            <v>0.3251614945446637</v>
          </cell>
          <cell r="Q23">
            <v>0.23300000000000001</v>
          </cell>
          <cell r="R23">
            <v>0.25440000000000002</v>
          </cell>
          <cell r="S23">
            <v>0.2651</v>
          </cell>
          <cell r="T23">
            <v>0.28115000000000001</v>
          </cell>
          <cell r="U23">
            <v>0.30255000000000004</v>
          </cell>
          <cell r="V23">
            <v>0.34</v>
          </cell>
        </row>
        <row r="24">
          <cell r="C24">
            <v>6.9232212713681726E-2</v>
          </cell>
          <cell r="D24">
            <v>6.9096532068962727E-2</v>
          </cell>
          <cell r="E24">
            <v>6.8975248933172778E-2</v>
          </cell>
          <cell r="F24">
            <v>6.9390016856164749E-2</v>
          </cell>
          <cell r="G24">
            <v>7.7202763586968204E-2</v>
          </cell>
          <cell r="H24">
            <v>8.6609409174332672E-2</v>
          </cell>
          <cell r="I24">
            <v>9.2534253742622558E-2</v>
          </cell>
          <cell r="J24">
            <v>0.10294886904816497</v>
          </cell>
          <cell r="K24">
            <v>0.10899865437815512</v>
          </cell>
          <cell r="L24">
            <v>0.1136830267118463</v>
          </cell>
          <cell r="M24">
            <v>0.11489307118153566</v>
          </cell>
          <cell r="N24">
            <v>0.11784065080122025</v>
          </cell>
          <cell r="O24">
            <v>0.10597376171316004</v>
          </cell>
          <cell r="P24">
            <v>0.11428804894669098</v>
          </cell>
          <cell r="Q24">
            <v>7.1999999999999995E-2</v>
          </cell>
          <cell r="R24">
            <v>8.7599999999999997E-2</v>
          </cell>
          <cell r="S24">
            <v>9.5399999999999999E-2</v>
          </cell>
          <cell r="T24">
            <v>0.1071</v>
          </cell>
          <cell r="U24">
            <v>0.1227</v>
          </cell>
          <cell r="V24">
            <v>0.15</v>
          </cell>
        </row>
        <row r="25">
          <cell r="C25">
            <v>0.19229311002009755</v>
          </cell>
          <cell r="D25">
            <v>0.19539813935852318</v>
          </cell>
          <cell r="E25">
            <v>0.20802383026961252</v>
          </cell>
          <cell r="F25">
            <v>0.21941057687004786</v>
          </cell>
          <cell r="G25">
            <v>0.22960718457807971</v>
          </cell>
          <cell r="H25">
            <v>0.24440817678169272</v>
          </cell>
          <cell r="I25">
            <v>0.24186604476746773</v>
          </cell>
          <cell r="J25">
            <v>0.24648187981267847</v>
          </cell>
          <cell r="K25">
            <v>0.24601702243675272</v>
          </cell>
          <cell r="L25">
            <v>0.25708900767554077</v>
          </cell>
          <cell r="M25">
            <v>0.26994963114975506</v>
          </cell>
          <cell r="N25">
            <v>0.27985976233375109</v>
          </cell>
          <cell r="O25">
            <v>0.24624945112471558</v>
          </cell>
          <cell r="P25">
            <v>0.26351931941264795</v>
          </cell>
          <cell r="Q25">
            <v>0.20499999999999999</v>
          </cell>
          <cell r="R25">
            <v>0.22599999999999998</v>
          </cell>
          <cell r="S25">
            <v>0.23649999999999999</v>
          </cell>
          <cell r="T25">
            <v>0.25224999999999997</v>
          </cell>
          <cell r="U25">
            <v>0.27324999999999999</v>
          </cell>
          <cell r="V25">
            <v>0.31</v>
          </cell>
        </row>
        <row r="26">
          <cell r="C26">
            <v>0.16339432625513875</v>
          </cell>
          <cell r="D26">
            <v>0.17289954023074869</v>
          </cell>
          <cell r="E26">
            <v>0.17098495427871843</v>
          </cell>
          <cell r="F26">
            <v>0.18294887522573028</v>
          </cell>
          <cell r="G26">
            <v>0.2049223992310473</v>
          </cell>
          <cell r="H26">
            <v>0.22731279329156284</v>
          </cell>
          <cell r="I26">
            <v>0.23355293958164808</v>
          </cell>
          <cell r="J26">
            <v>0.21409965546617177</v>
          </cell>
          <cell r="K26">
            <v>0.22840304438723727</v>
          </cell>
          <cell r="L26">
            <v>0.23884110596377925</v>
          </cell>
          <cell r="M26">
            <v>0.24844662232419792</v>
          </cell>
          <cell r="N26">
            <v>0.24785377012087487</v>
          </cell>
          <cell r="O26">
            <v>0.22125134992670453</v>
          </cell>
          <cell r="P26">
            <v>0.24364386414398859</v>
          </cell>
          <cell r="Q26">
            <v>0.17799999999999999</v>
          </cell>
          <cell r="R26">
            <v>0.19039999999999999</v>
          </cell>
          <cell r="S26">
            <v>0.1966</v>
          </cell>
          <cell r="T26">
            <v>0.2059</v>
          </cell>
          <cell r="U26">
            <v>0.21829999999999999</v>
          </cell>
          <cell r="V26">
            <v>0.24</v>
          </cell>
        </row>
        <row r="27">
          <cell r="C27">
            <v>0.16147086275645237</v>
          </cell>
          <cell r="D27">
            <v>0.16016126574978057</v>
          </cell>
          <cell r="E27">
            <v>0.15599533743898716</v>
          </cell>
          <cell r="F27">
            <v>0.15610577517521351</v>
          </cell>
          <cell r="G27">
            <v>0.14996601111634678</v>
          </cell>
          <cell r="H27">
            <v>0.20146703657517112</v>
          </cell>
          <cell r="I27">
            <v>0.20420208188109168</v>
          </cell>
          <cell r="J27">
            <v>0.20256666766169271</v>
          </cell>
          <cell r="K27">
            <v>0.20817557834691514</v>
          </cell>
          <cell r="L27">
            <v>0.2240647395057036</v>
          </cell>
          <cell r="M27">
            <v>0.21538811663941512</v>
          </cell>
          <cell r="N27">
            <v>0.21955052732719921</v>
          </cell>
          <cell r="O27">
            <v>0.20537112300430393</v>
          </cell>
          <cell r="P27">
            <v>0.21972642807255938</v>
          </cell>
          <cell r="Q27">
            <v>0.16</v>
          </cell>
          <cell r="R27">
            <v>0.17799999999999999</v>
          </cell>
          <cell r="S27">
            <v>0.187</v>
          </cell>
          <cell r="T27">
            <v>0.20050000000000001</v>
          </cell>
          <cell r="U27">
            <v>0.2185</v>
          </cell>
          <cell r="V27">
            <v>0.25</v>
          </cell>
        </row>
        <row r="28">
          <cell r="C28">
            <v>6.3912359365881535E-2</v>
          </cell>
          <cell r="D28">
            <v>6.3604777372419249E-2</v>
          </cell>
          <cell r="E28">
            <v>6.6187692568967865E-2</v>
          </cell>
          <cell r="F28">
            <v>7.7784339766130431E-2</v>
          </cell>
          <cell r="G28">
            <v>7.7375521478291825E-2</v>
          </cell>
          <cell r="H28">
            <v>9.3703716123654482E-2</v>
          </cell>
          <cell r="I28">
            <v>9.1061496739864134E-2</v>
          </cell>
          <cell r="J28">
            <v>0.10325265111582838</v>
          </cell>
          <cell r="K28">
            <v>0.10424619676099248</v>
          </cell>
          <cell r="L28">
            <v>0.10107005384479112</v>
          </cell>
          <cell r="M28">
            <v>0.11660051393441109</v>
          </cell>
          <cell r="N28">
            <v>0.12875206872341266</v>
          </cell>
          <cell r="O28">
            <v>0.10374942393841043</v>
          </cell>
          <cell r="P28">
            <v>0.10883528388960111</v>
          </cell>
          <cell r="Q28">
            <v>6.7000000000000004E-2</v>
          </cell>
          <cell r="R28">
            <v>8.1600000000000006E-2</v>
          </cell>
          <cell r="S28">
            <v>8.8900000000000007E-2</v>
          </cell>
          <cell r="T28">
            <v>9.9850000000000008E-2</v>
          </cell>
          <cell r="U28">
            <v>0.11445000000000001</v>
          </cell>
          <cell r="V28">
            <v>0.14000000000000001</v>
          </cell>
        </row>
        <row r="29">
          <cell r="C29">
            <v>0.29224151913685381</v>
          </cell>
          <cell r="D29">
            <v>0.28805917636833916</v>
          </cell>
          <cell r="E29">
            <v>0.30037230198865544</v>
          </cell>
          <cell r="F29">
            <v>0.295533294088137</v>
          </cell>
          <cell r="G29">
            <v>0.31343793645208762</v>
          </cell>
          <cell r="H29">
            <v>0.31325137101364581</v>
          </cell>
          <cell r="I29">
            <v>0.32423339375313953</v>
          </cell>
          <cell r="J29">
            <v>0.32767735104658274</v>
          </cell>
          <cell r="K29">
            <v>0.3441206495725167</v>
          </cell>
          <cell r="L29">
            <v>0.36658934534539878</v>
          </cell>
          <cell r="M29">
            <v>0.38729881287935114</v>
          </cell>
          <cell r="N29">
            <v>0.39289802392436829</v>
          </cell>
          <cell r="O29">
            <v>0.33589900030954972</v>
          </cell>
          <cell r="P29">
            <v>0.37694407911237493</v>
          </cell>
          <cell r="Q29">
            <v>0.28499999999999998</v>
          </cell>
          <cell r="R29">
            <v>0.30399999999999999</v>
          </cell>
          <cell r="S29">
            <v>0.3135</v>
          </cell>
          <cell r="T29">
            <v>0.32774999999999999</v>
          </cell>
          <cell r="U29">
            <v>0.34675</v>
          </cell>
          <cell r="V29">
            <v>0.38</v>
          </cell>
        </row>
        <row r="30">
          <cell r="C30">
            <v>0.38725259823307001</v>
          </cell>
          <cell r="D30">
            <v>0.40579624565366518</v>
          </cell>
          <cell r="E30">
            <v>0.42655357614071526</v>
          </cell>
          <cell r="F30">
            <v>0.44180657645883609</v>
          </cell>
          <cell r="G30">
            <v>0.45273078961910962</v>
          </cell>
          <cell r="H30">
            <v>0.4819477259513521</v>
          </cell>
          <cell r="I30">
            <v>0.47233338423070381</v>
          </cell>
          <cell r="J30">
            <v>0.48704411216832633</v>
          </cell>
          <cell r="K30">
            <v>0.51136040041980679</v>
          </cell>
          <cell r="L30">
            <v>0.51970201579219644</v>
          </cell>
          <cell r="M30">
            <v>0.52515623265320033</v>
          </cell>
          <cell r="N30">
            <v>0.53926399151349558</v>
          </cell>
          <cell r="O30">
            <v>0.49920225629406656</v>
          </cell>
          <cell r="P30">
            <v>0.52242912422269838</v>
          </cell>
          <cell r="Q30">
            <v>0.39800000000000002</v>
          </cell>
          <cell r="R30">
            <v>0.41639999999999999</v>
          </cell>
          <cell r="S30">
            <v>0.42560000000000003</v>
          </cell>
          <cell r="T30">
            <v>0.43940000000000001</v>
          </cell>
          <cell r="U30">
            <v>0.45779999999999998</v>
          </cell>
          <cell r="V30">
            <v>0.49</v>
          </cell>
        </row>
        <row r="31">
          <cell r="C31">
            <v>1.1280889482998097E-2</v>
          </cell>
          <cell r="D31">
            <v>1.3169680254480854E-2</v>
          </cell>
          <cell r="E31">
            <v>1.5276526098790589E-2</v>
          </cell>
          <cell r="F31">
            <v>1.7789443348741385E-2</v>
          </cell>
          <cell r="G31">
            <v>2.6513640980084064E-2</v>
          </cell>
          <cell r="H31">
            <v>3.2783803702987703E-2</v>
          </cell>
          <cell r="I31">
            <v>3.6594257879782162E-2</v>
          </cell>
          <cell r="J31">
            <v>4.1620839465283194E-2</v>
          </cell>
          <cell r="K31">
            <v>4.5664321529083778E-2</v>
          </cell>
          <cell r="L31">
            <v>5.7247226164746569E-2</v>
          </cell>
          <cell r="M31">
            <v>7.0695201181270886E-2</v>
          </cell>
          <cell r="N31">
            <v>8.2300547020074097E-2</v>
          </cell>
          <cell r="O31">
            <v>4.3642580497183489E-2</v>
          </cell>
          <cell r="P31">
            <v>6.3971213673008731E-2</v>
          </cell>
          <cell r="Q31">
            <v>1.2999999999999999E-2</v>
          </cell>
          <cell r="R31">
            <v>4.0399999999999998E-2</v>
          </cell>
          <cell r="S31">
            <v>5.4099999999999988E-2</v>
          </cell>
          <cell r="T31">
            <v>7.4649999999999994E-2</v>
          </cell>
          <cell r="U31">
            <v>0.10204999999999999</v>
          </cell>
          <cell r="V31">
            <v>0.15</v>
          </cell>
        </row>
        <row r="32">
          <cell r="C32">
            <v>0.58938208938040726</v>
          </cell>
          <cell r="D32">
            <v>0.6008267126858341</v>
          </cell>
          <cell r="E32">
            <v>0.60794535333241173</v>
          </cell>
          <cell r="F32">
            <v>0.71453172142218313</v>
          </cell>
          <cell r="G32">
            <v>0.67455356810731082</v>
          </cell>
          <cell r="H32">
            <v>0.69687317937758719</v>
          </cell>
          <cell r="I32">
            <v>0.70359894277549118</v>
          </cell>
          <cell r="J32">
            <v>0.71578824613745418</v>
          </cell>
          <cell r="K32">
            <v>0.72499004333952721</v>
          </cell>
          <cell r="L32">
            <v>0.71674686474685045</v>
          </cell>
          <cell r="M32">
            <v>0.70452504618736089</v>
          </cell>
          <cell r="N32">
            <v>0.70190113296336576</v>
          </cell>
          <cell r="O32">
            <v>0.72038914473849069</v>
          </cell>
          <cell r="P32">
            <v>0.71063595546710567</v>
          </cell>
          <cell r="Q32">
            <v>0.55000000000000004</v>
          </cell>
          <cell r="R32">
            <v>0.56800000000000006</v>
          </cell>
          <cell r="S32">
            <v>0.57700000000000007</v>
          </cell>
          <cell r="T32">
            <v>0.59050000000000002</v>
          </cell>
          <cell r="U32">
            <v>0.60850000000000004</v>
          </cell>
          <cell r="V32">
            <v>0.64</v>
          </cell>
        </row>
        <row r="33">
          <cell r="C33">
            <v>0.58077861963025879</v>
          </cell>
          <cell r="D33">
            <v>0.59752483845069848</v>
          </cell>
          <cell r="E33">
            <v>0.60232175025921342</v>
          </cell>
          <cell r="F33">
            <v>0.60142450084301291</v>
          </cell>
          <cell r="G33">
            <v>0.61739606698367433</v>
          </cell>
          <cell r="H33">
            <v>0.64819136265327382</v>
          </cell>
          <cell r="I33">
            <v>0.61222135898677144</v>
          </cell>
          <cell r="J33">
            <v>0.64586892885987435</v>
          </cell>
          <cell r="K33">
            <v>0.65629148126261749</v>
          </cell>
          <cell r="L33">
            <v>0.66654256802989686</v>
          </cell>
          <cell r="M33">
            <v>0.69386404785972899</v>
          </cell>
          <cell r="N33">
            <v>0.6943431910635337</v>
          </cell>
          <cell r="O33">
            <v>0.65108020506124586</v>
          </cell>
          <cell r="P33">
            <v>0.68020330794481287</v>
          </cell>
          <cell r="Q33">
            <v>0.58199999999999996</v>
          </cell>
          <cell r="R33">
            <v>0.60060000000000002</v>
          </cell>
          <cell r="S33">
            <v>0.6099</v>
          </cell>
          <cell r="T33">
            <v>0.62385000000000002</v>
          </cell>
          <cell r="U33">
            <v>0.64244999999999997</v>
          </cell>
          <cell r="V33">
            <v>0.67500000000000004</v>
          </cell>
        </row>
        <row r="34">
          <cell r="C34">
            <v>0.28126544839185186</v>
          </cell>
          <cell r="D34">
            <v>0.30666619010308949</v>
          </cell>
          <cell r="E34">
            <v>0.32102042521126067</v>
          </cell>
          <cell r="F34">
            <v>0.32774896545858273</v>
          </cell>
          <cell r="G34">
            <v>0.32915240963595666</v>
          </cell>
          <cell r="H34">
            <v>0.31436917633933298</v>
          </cell>
          <cell r="I34">
            <v>0.32005173063263043</v>
          </cell>
          <cell r="J34">
            <v>0.31361715531377621</v>
          </cell>
          <cell r="K34">
            <v>0.35153501916135449</v>
          </cell>
          <cell r="L34">
            <v>0.33167135469000714</v>
          </cell>
          <cell r="M34">
            <v>0.31979032022754866</v>
          </cell>
          <cell r="N34">
            <v>0.3489595212585252</v>
          </cell>
          <cell r="O34">
            <v>0.33257608723756538</v>
          </cell>
          <cell r="P34">
            <v>0.3257308374587779</v>
          </cell>
          <cell r="R34">
            <v>0.32600000000000001</v>
          </cell>
          <cell r="S34">
            <v>0.33200000000000002</v>
          </cell>
          <cell r="T34">
            <v>0.34300000000000003</v>
          </cell>
          <cell r="U34">
            <v>0.35599999999999998</v>
          </cell>
          <cell r="V34">
            <v>0.38</v>
          </cell>
        </row>
        <row r="35">
          <cell r="D35">
            <v>0.35693640541329497</v>
          </cell>
          <cell r="E35">
            <v>0.34842345910962325</v>
          </cell>
          <cell r="F35">
            <v>0.32925383308359929</v>
          </cell>
          <cell r="G35">
            <v>0.32289863569686539</v>
          </cell>
          <cell r="H35">
            <v>0.39371176095599664</v>
          </cell>
          <cell r="I35">
            <v>0.40639824654565332</v>
          </cell>
          <cell r="J35">
            <v>0.40704514893684601</v>
          </cell>
          <cell r="K35">
            <v>0.41564989406147868</v>
          </cell>
          <cell r="L35">
            <v>0.43732355624577401</v>
          </cell>
          <cell r="M35">
            <v>0.44140364580753738</v>
          </cell>
          <cell r="N35">
            <v>0.43117313655248279</v>
          </cell>
          <cell r="O35">
            <v>0.41134752149916232</v>
          </cell>
          <cell r="P35">
            <v>0.43936360102665573</v>
          </cell>
          <cell r="R35">
            <v>0.27600000000000002</v>
          </cell>
          <cell r="S35">
            <v>0.28299999999999997</v>
          </cell>
          <cell r="T35">
            <v>0.29299999999999998</v>
          </cell>
          <cell r="U35">
            <v>0.307</v>
          </cell>
          <cell r="V35">
            <v>0.33</v>
          </cell>
        </row>
        <row r="36">
          <cell r="C36">
            <v>0.15730127081970419</v>
          </cell>
          <cell r="D36">
            <v>0.16465729277363492</v>
          </cell>
          <cell r="E36">
            <v>0.16527265272370581</v>
          </cell>
          <cell r="F36">
            <v>0.14975748857987606</v>
          </cell>
          <cell r="G36">
            <v>0.15564790837675702</v>
          </cell>
          <cell r="H36">
            <v>0.17237810507005802</v>
          </cell>
          <cell r="I36">
            <v>0.1645090297483115</v>
          </cell>
          <cell r="J36">
            <v>0.16406936430805141</v>
          </cell>
          <cell r="K36">
            <v>0.18127221165463597</v>
          </cell>
          <cell r="L36">
            <v>0.18508171811423427</v>
          </cell>
          <cell r="M36">
            <v>0.19558267536740415</v>
          </cell>
          <cell r="N36">
            <v>0.19855513671771979</v>
          </cell>
          <cell r="O36">
            <v>0.17267078798134369</v>
          </cell>
          <cell r="P36">
            <v>0.19033219674081919</v>
          </cell>
          <cell r="R36">
            <v>0.23100000000000001</v>
          </cell>
          <cell r="S36">
            <v>0.23699999999999999</v>
          </cell>
          <cell r="T36">
            <v>0.246</v>
          </cell>
          <cell r="U36">
            <v>0.25900000000000001</v>
          </cell>
          <cell r="V36">
            <v>0.28000000000000003</v>
          </cell>
        </row>
        <row r="37">
          <cell r="C37">
            <v>0.16229124698656455</v>
          </cell>
          <cell r="D37">
            <v>0.1556677433564517</v>
          </cell>
          <cell r="E37">
            <v>0.14133766596319333</v>
          </cell>
          <cell r="F37">
            <v>0.13266739361506089</v>
          </cell>
          <cell r="G37">
            <v>0.13471816389009725</v>
          </cell>
          <cell r="H37">
            <v>0.1434654972917587</v>
          </cell>
          <cell r="I37">
            <v>0.14170084681877776</v>
          </cell>
          <cell r="J37">
            <v>0.12954359337673993</v>
          </cell>
          <cell r="K37">
            <v>0.13053728273231877</v>
          </cell>
          <cell r="L37">
            <v>0.13963040392513096</v>
          </cell>
          <cell r="M37">
            <v>0.13656408697233188</v>
          </cell>
          <cell r="N37">
            <v>0.13635080266223745</v>
          </cell>
          <cell r="O37">
            <v>0.13004043805452936</v>
          </cell>
          <cell r="P37">
            <v>0.13809724544873142</v>
          </cell>
        </row>
        <row r="41">
          <cell r="C41">
            <v>1.3934105898101914E-2</v>
          </cell>
          <cell r="D41">
            <v>1.8059239162038065E-2</v>
          </cell>
          <cell r="E41">
            <v>2.4523272610341065E-2</v>
          </cell>
          <cell r="F41">
            <v>3.0835913847413098E-2</v>
          </cell>
          <cell r="G41">
            <v>3.9129638623715483E-2</v>
          </cell>
          <cell r="H41">
            <v>4.6231761885733587E-2</v>
          </cell>
          <cell r="I41">
            <v>5.2001009326056259E-2</v>
          </cell>
          <cell r="J41">
            <v>3.9594455058543608E-2</v>
          </cell>
          <cell r="K41">
            <v>5.5739819552067263E-2</v>
          </cell>
          <cell r="L41">
            <v>5.9476014202226438E-2</v>
          </cell>
          <cell r="M41">
            <v>6.5376125086919298E-2</v>
          </cell>
          <cell r="N41">
            <v>6.7090298568629331E-2</v>
          </cell>
          <cell r="O41">
            <v>0.1</v>
          </cell>
        </row>
        <row r="42">
          <cell r="C42">
            <v>5.3130348348575012E-3</v>
          </cell>
          <cell r="D42">
            <v>6.0643768279588558E-3</v>
          </cell>
          <cell r="E42">
            <v>5.5849826857747491E-3</v>
          </cell>
          <cell r="F42">
            <v>5.8644538296875005E-3</v>
          </cell>
          <cell r="G42">
            <v>6.1911329861578249E-3</v>
          </cell>
          <cell r="H42">
            <v>2.1193558346259248E-2</v>
          </cell>
          <cell r="I42">
            <v>4.7054593625994817E-2</v>
          </cell>
          <cell r="J42">
            <v>4.6642360413432733E-2</v>
          </cell>
          <cell r="K42">
            <v>4.8029593048167174E-2</v>
          </cell>
          <cell r="L42">
            <v>4.9687241358526424E-2</v>
          </cell>
          <cell r="M42">
            <v>5.7055153157056802E-2</v>
          </cell>
          <cell r="N42">
            <v>3.823443745679151E-2</v>
          </cell>
          <cell r="O42">
            <v>0.1</v>
          </cell>
        </row>
        <row r="43">
          <cell r="C43">
            <v>8.7923916928210714E-3</v>
          </cell>
          <cell r="D43">
            <v>8.0023903617186028E-3</v>
          </cell>
          <cell r="E43">
            <v>9.738824376318754E-3</v>
          </cell>
          <cell r="F43">
            <v>8.7763078214177954E-3</v>
          </cell>
          <cell r="G43">
            <v>8.7067248853057045E-3</v>
          </cell>
          <cell r="H43">
            <v>1.0101725807018003E-2</v>
          </cell>
          <cell r="I43">
            <v>1.4249197735671605E-2</v>
          </cell>
          <cell r="J43">
            <v>8.2486767048448179E-3</v>
          </cell>
          <cell r="K43">
            <v>5.9931575607017045E-3</v>
          </cell>
          <cell r="L43">
            <v>6.0106055587366411E-2</v>
          </cell>
          <cell r="M43">
            <v>5.7748282640680465E-2</v>
          </cell>
          <cell r="N43">
            <v>6.5387515809730151E-2</v>
          </cell>
          <cell r="O43">
            <v>0.1</v>
          </cell>
        </row>
        <row r="44">
          <cell r="C44">
            <v>1.5730661597703956E-2</v>
          </cell>
          <cell r="D44">
            <v>9.4572031957188326E-3</v>
          </cell>
          <cell r="E44">
            <v>1.2041148249493192E-2</v>
          </cell>
          <cell r="F44">
            <v>1.4044903720648117E-2</v>
          </cell>
          <cell r="G44">
            <v>2.6564735660444358E-2</v>
          </cell>
          <cell r="H44">
            <v>4.1135857597700269E-2</v>
          </cell>
          <cell r="I44">
            <v>5.1235025651128002E-2</v>
          </cell>
          <cell r="J44">
            <v>1.1809866067480385E-2</v>
          </cell>
          <cell r="K44">
            <v>6.1479818634916937E-2</v>
          </cell>
          <cell r="L44">
            <v>6.3438743363770811E-2</v>
          </cell>
          <cell r="M44">
            <v>6.9007620461853658E-2</v>
          </cell>
          <cell r="N44">
            <v>6.4513999066404967E-2</v>
          </cell>
          <cell r="O44">
            <v>0.1</v>
          </cell>
        </row>
        <row r="45">
          <cell r="C45">
            <v>4.451022648578524E-3</v>
          </cell>
          <cell r="D45">
            <v>4.4323155228780109E-3</v>
          </cell>
          <cell r="E45">
            <v>5.2107210355678236E-3</v>
          </cell>
          <cell r="F45">
            <v>5.3463522632173389E-3</v>
          </cell>
          <cell r="G45">
            <v>5.4043574962138212E-3</v>
          </cell>
          <cell r="H45">
            <v>6.9297445370969475E-3</v>
          </cell>
          <cell r="I45">
            <v>1.1496442053173662E-2</v>
          </cell>
          <cell r="J45">
            <v>3.6086952171289086E-2</v>
          </cell>
          <cell r="K45">
            <v>6.4065675818364462E-2</v>
          </cell>
          <cell r="L45">
            <v>6.5787457835999916E-2</v>
          </cell>
          <cell r="M45">
            <v>6.675415330438017E-2</v>
          </cell>
          <cell r="N45">
            <v>6.6658538428449654E-2</v>
          </cell>
          <cell r="O45">
            <v>0.1</v>
          </cell>
        </row>
        <row r="46">
          <cell r="C46">
            <v>2.2156443275725513E-2</v>
          </cell>
          <cell r="D46">
            <v>4.033728029988453E-2</v>
          </cell>
          <cell r="E46">
            <v>6.7792339147683026E-2</v>
          </cell>
          <cell r="F46">
            <v>7.5280021234733124E-2</v>
          </cell>
          <cell r="G46">
            <v>6.4355741759758264E-2</v>
          </cell>
          <cell r="H46">
            <v>5.9407976197072769E-2</v>
          </cell>
          <cell r="I46">
            <v>6.4464988204805035E-2</v>
          </cell>
          <cell r="J46">
            <v>6.5822961872635866E-2</v>
          </cell>
          <cell r="K46">
            <v>7.493166266515465E-2</v>
          </cell>
          <cell r="L46">
            <v>6.9434608858227734E-2</v>
          </cell>
          <cell r="M46">
            <v>7.2619204636347634E-2</v>
          </cell>
          <cell r="N46">
            <v>6.8297464254638007E-2</v>
          </cell>
          <cell r="O46">
            <v>0.1</v>
          </cell>
        </row>
        <row r="47">
          <cell r="C47">
            <v>1.8135602679670848E-3</v>
          </cell>
          <cell r="D47">
            <v>2.1265847666171096E-3</v>
          </cell>
          <cell r="E47">
            <v>1.6664934910148768E-3</v>
          </cell>
          <cell r="F47">
            <v>1.5251669859710473E-3</v>
          </cell>
          <cell r="G47">
            <v>1.6726419235008553E-3</v>
          </cell>
          <cell r="H47">
            <v>3.9781592442228392E-3</v>
          </cell>
          <cell r="I47">
            <v>3.9427596448759388E-3</v>
          </cell>
          <cell r="J47">
            <v>4.0656891423627778E-3</v>
          </cell>
          <cell r="K47">
            <v>4.1413214987117723E-3</v>
          </cell>
          <cell r="L47">
            <v>4.1426649900094085E-3</v>
          </cell>
          <cell r="M47">
            <v>3.8586068248456298E-3</v>
          </cell>
          <cell r="N47">
            <v>3.8728666329969959E-3</v>
          </cell>
          <cell r="O47">
            <v>0.1</v>
          </cell>
        </row>
        <row r="48">
          <cell r="C48">
            <v>4.0884340829297581E-4</v>
          </cell>
          <cell r="D48">
            <v>7.0848811240389268E-4</v>
          </cell>
          <cell r="E48">
            <v>9.9324767378653638E-4</v>
          </cell>
          <cell r="F48">
            <v>4.9508476174941699E-3</v>
          </cell>
          <cell r="G48">
            <v>1.2897369272779825E-2</v>
          </cell>
          <cell r="H48">
            <v>1.9500883716587297E-2</v>
          </cell>
          <cell r="I48">
            <v>2.4438829322650221E-2</v>
          </cell>
          <cell r="J48">
            <v>5.3720820871723612E-2</v>
          </cell>
          <cell r="K48">
            <v>4.8271861457031336E-2</v>
          </cell>
          <cell r="L48">
            <v>5.650880317289593E-2</v>
          </cell>
          <cell r="M48">
            <v>5.7686063105493825E-2</v>
          </cell>
          <cell r="N48">
            <v>6.4823284122465033E-2</v>
          </cell>
          <cell r="O48">
            <v>0.1</v>
          </cell>
        </row>
        <row r="49">
          <cell r="C49">
            <v>7.8386634959353959E-4</v>
          </cell>
          <cell r="D49">
            <v>5.3475597757707987E-4</v>
          </cell>
          <cell r="E49">
            <v>7.2864028806612705E-3</v>
          </cell>
          <cell r="F49">
            <v>1.2619856837115096E-2</v>
          </cell>
          <cell r="G49">
            <v>1.0545145374527743E-2</v>
          </cell>
          <cell r="H49">
            <v>1.0950157306761127E-2</v>
          </cell>
          <cell r="I49">
            <v>1.9107303421265414E-2</v>
          </cell>
          <cell r="J49">
            <v>5.9131540863457876E-3</v>
          </cell>
          <cell r="K49">
            <v>8.9359646425750949E-3</v>
          </cell>
          <cell r="L49">
            <v>9.6251541787807041E-3</v>
          </cell>
          <cell r="M49">
            <v>1.3002483588684846E-2</v>
          </cell>
          <cell r="N49">
            <v>1.4291489339488803E-2</v>
          </cell>
          <cell r="O49">
            <v>0.1</v>
          </cell>
        </row>
        <row r="50">
          <cell r="C50">
            <v>1.0332833074027518E-2</v>
          </cell>
          <cell r="D50">
            <v>1.2642019670241984E-2</v>
          </cell>
          <cell r="E50">
            <v>8.3492889312474245E-3</v>
          </cell>
          <cell r="F50">
            <v>1.3709277475619929E-2</v>
          </cell>
          <cell r="G50">
            <v>2.1590983550252643E-2</v>
          </cell>
          <cell r="H50">
            <v>3.7007264277669129E-2</v>
          </cell>
          <cell r="I50">
            <v>5.0073758706617184E-2</v>
          </cell>
          <cell r="J50">
            <v>6.5180178445498043E-3</v>
          </cell>
          <cell r="K50">
            <v>7.4684011751079684E-3</v>
          </cell>
          <cell r="L50">
            <v>8.3634204374585571E-3</v>
          </cell>
          <cell r="M50">
            <v>7.9557329511361335E-3</v>
          </cell>
          <cell r="N50">
            <v>1.7469287966264738E-2</v>
          </cell>
          <cell r="O50">
            <v>0.1</v>
          </cell>
        </row>
        <row r="51">
          <cell r="C51">
            <v>1.4778693601690084E-2</v>
          </cell>
          <cell r="D51">
            <v>2.059931747702853E-2</v>
          </cell>
          <cell r="E51">
            <v>2.3323318463640559E-2</v>
          </cell>
          <cell r="F51">
            <v>3.9711940349461343E-2</v>
          </cell>
          <cell r="G51">
            <v>6.1689832161460956E-2</v>
          </cell>
          <cell r="H51">
            <v>6.5727661103910609E-2</v>
          </cell>
          <cell r="I51">
            <v>6.5014883403302567E-2</v>
          </cell>
          <cell r="J51">
            <v>9.5217197857373655E-3</v>
          </cell>
          <cell r="K51">
            <v>7.5448089768836935E-2</v>
          </cell>
          <cell r="L51">
            <v>7.725491813155648E-2</v>
          </cell>
          <cell r="M51">
            <v>8.3785749416011288E-2</v>
          </cell>
          <cell r="N51">
            <v>8.5180116899160108E-2</v>
          </cell>
          <cell r="O51">
            <v>0.1</v>
          </cell>
        </row>
        <row r="52">
          <cell r="C52">
            <v>9.9617123457118525E-3</v>
          </cell>
          <cell r="D52">
            <v>1.0258877681947266E-2</v>
          </cell>
          <cell r="E52">
            <v>1.0057737627149394E-2</v>
          </cell>
          <cell r="F52">
            <v>1.1320600533066289E-2</v>
          </cell>
          <cell r="G52">
            <v>1.1766973755853779E-2</v>
          </cell>
          <cell r="H52">
            <v>1.2900073225848992E-2</v>
          </cell>
          <cell r="I52">
            <v>1.1061605329610551E-2</v>
          </cell>
          <cell r="J52">
            <v>1.0241390598466123E-2</v>
          </cell>
          <cell r="K52">
            <v>1.0436398590025169E-2</v>
          </cell>
          <cell r="L52">
            <v>4.289904810479981E-2</v>
          </cell>
          <cell r="M52">
            <v>4.1426408021532336E-2</v>
          </cell>
          <cell r="N52">
            <v>3.5429649053680769E-2</v>
          </cell>
          <cell r="O52">
            <v>0.1</v>
          </cell>
        </row>
        <row r="53">
          <cell r="C53">
            <v>1.2131596263840276E-2</v>
          </cell>
          <cell r="D53">
            <v>1.0482235392086198E-2</v>
          </cell>
          <cell r="E53">
            <v>9.9482905886895401E-3</v>
          </cell>
          <cell r="F53">
            <v>9.5995063844407647E-3</v>
          </cell>
          <cell r="G53">
            <v>2.5778736519320618E-2</v>
          </cell>
          <cell r="H53">
            <v>3.931408047701223E-2</v>
          </cell>
          <cell r="I53">
            <v>4.8439408333713088E-2</v>
          </cell>
          <cell r="J53">
            <v>4.9782259704084876E-2</v>
          </cell>
          <cell r="K53">
            <v>6.0373003164663736E-2</v>
          </cell>
          <cell r="L53">
            <v>5.3919370931740346E-2</v>
          </cell>
          <cell r="M53">
            <v>4.9918777052077666E-2</v>
          </cell>
          <cell r="N53">
            <v>6.4157636321298755E-2</v>
          </cell>
          <cell r="O53">
            <v>0.1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1.9207683073229294E-2</v>
          </cell>
          <cell r="H54">
            <v>2.0355328306527299E-2</v>
          </cell>
          <cell r="I54">
            <v>1.993913649908071E-2</v>
          </cell>
          <cell r="J54">
            <v>0</v>
          </cell>
          <cell r="K54">
            <v>0</v>
          </cell>
          <cell r="L54">
            <v>1.123311021512294E-2</v>
          </cell>
          <cell r="M54">
            <v>2.6522968039767471E-2</v>
          </cell>
          <cell r="N54">
            <v>2.4970289471822279E-2</v>
          </cell>
          <cell r="O54">
            <v>0.1</v>
          </cell>
        </row>
        <row r="55">
          <cell r="C55">
            <v>2.1389087846820521E-2</v>
          </cell>
          <cell r="D55">
            <v>2.3892848949454381E-2</v>
          </cell>
          <cell r="E55">
            <v>2.1653064598049367E-2</v>
          </cell>
          <cell r="F55">
            <v>1.6659242543946198E-2</v>
          </cell>
          <cell r="G55">
            <v>1.6878799437331945E-2</v>
          </cell>
          <cell r="H55">
            <v>1.888099175402581E-2</v>
          </cell>
          <cell r="I55">
            <v>3.977517341280852E-2</v>
          </cell>
          <cell r="J55">
            <v>4.0900528774458142E-2</v>
          </cell>
          <cell r="K55">
            <v>3.9949210650362076E-2</v>
          </cell>
          <cell r="L55">
            <v>4.0297791967886999E-2</v>
          </cell>
          <cell r="M55">
            <v>4.0756757971314533E-2</v>
          </cell>
          <cell r="N55">
            <v>3.92494636828154E-2</v>
          </cell>
          <cell r="O55">
            <v>0.1</v>
          </cell>
        </row>
        <row r="56">
          <cell r="C56">
            <v>4.1146596643796491E-3</v>
          </cell>
          <cell r="D56">
            <v>6.2166693171192113E-3</v>
          </cell>
          <cell r="E56">
            <v>1.8733395133162332E-2</v>
          </cell>
          <cell r="F56">
            <v>3.7970400772194358E-2</v>
          </cell>
          <cell r="G56">
            <v>4.2928201891272597E-2</v>
          </cell>
          <cell r="H56">
            <v>4.4516230640570462E-2</v>
          </cell>
          <cell r="I56">
            <v>3.7680044895940783E-2</v>
          </cell>
          <cell r="J56">
            <v>3.8004935337719772E-2</v>
          </cell>
          <cell r="K56">
            <v>4.9454820231658446E-2</v>
          </cell>
          <cell r="L56">
            <v>4.8086089581707681E-2</v>
          </cell>
          <cell r="M56">
            <v>4.3337224506932309E-2</v>
          </cell>
          <cell r="N56">
            <v>4.5643978387124612E-2</v>
          </cell>
          <cell r="O56">
            <v>0.1</v>
          </cell>
        </row>
        <row r="57">
          <cell r="C57">
            <v>1.2631940952149807E-3</v>
          </cell>
          <cell r="D57">
            <v>1.4530575428880236E-3</v>
          </cell>
          <cell r="E57">
            <v>1.7356522443854796E-3</v>
          </cell>
          <cell r="F57">
            <v>2.1849267955339431E-2</v>
          </cell>
          <cell r="G57">
            <v>2.1565081575761362E-2</v>
          </cell>
          <cell r="H57">
            <v>2.2171399322501381E-2</v>
          </cell>
          <cell r="I57">
            <v>2.078229687170079E-2</v>
          </cell>
          <cell r="J57">
            <v>2.3352109562962135E-2</v>
          </cell>
          <cell r="K57">
            <v>2.7959267268786725E-2</v>
          </cell>
          <cell r="L57">
            <v>3.9848893991895291E-2</v>
          </cell>
          <cell r="M57">
            <v>5.4025669210587032E-2</v>
          </cell>
          <cell r="N57">
            <v>6.4872262752484255E-2</v>
          </cell>
          <cell r="O57">
            <v>0.1</v>
          </cell>
        </row>
        <row r="58">
          <cell r="C58">
            <v>9.2015811053782863E-3</v>
          </cell>
          <cell r="D58">
            <v>9.1704924181388887E-3</v>
          </cell>
          <cell r="E58">
            <v>1.1267605440386142E-2</v>
          </cell>
          <cell r="F58">
            <v>1.5427497533106117E-2</v>
          </cell>
          <cell r="G58">
            <v>5.0682103436773998E-2</v>
          </cell>
          <cell r="H58">
            <v>5.7349531303407308E-2</v>
          </cell>
          <cell r="I58">
            <v>6.0249697394549585E-2</v>
          </cell>
          <cell r="J58">
            <v>6.0396606777158898E-2</v>
          </cell>
          <cell r="K58">
            <v>5.8747687064388994E-2</v>
          </cell>
          <cell r="L58">
            <v>6.1922602368910749E-2</v>
          </cell>
          <cell r="M58">
            <v>6.8715251551223516E-2</v>
          </cell>
          <cell r="N58">
            <v>6.2239326693215295E-2</v>
          </cell>
          <cell r="O58">
            <v>0.1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1.9957300405662921E-2</v>
          </cell>
          <cell r="K59">
            <v>3.1649166184743234E-2</v>
          </cell>
          <cell r="L59">
            <v>3.3865225726829928E-2</v>
          </cell>
          <cell r="M59">
            <v>4.6287996655610397E-2</v>
          </cell>
          <cell r="N59">
            <v>4.6713841986862625E-2</v>
          </cell>
          <cell r="O59">
            <v>0.1</v>
          </cell>
        </row>
        <row r="60">
          <cell r="C60">
            <v>4.9482822219360243E-3</v>
          </cell>
          <cell r="D60">
            <v>4.7287114794390649E-3</v>
          </cell>
          <cell r="E60">
            <v>8.0470982904398899E-3</v>
          </cell>
          <cell r="F60">
            <v>3.1377864276211531E-2</v>
          </cell>
          <cell r="G60">
            <v>2.9359555267551875E-2</v>
          </cell>
          <cell r="H60">
            <v>3.8366537910495692E-2</v>
          </cell>
          <cell r="I60">
            <v>2.5909717975731369E-2</v>
          </cell>
          <cell r="J60">
            <v>4.8037336283931815E-2</v>
          </cell>
          <cell r="K60">
            <v>4.9348323646587776E-2</v>
          </cell>
          <cell r="L60">
            <v>5.0678756179052771E-2</v>
          </cell>
          <cell r="M60">
            <v>6.2390621146669184E-2</v>
          </cell>
          <cell r="N60">
            <v>5.2704868741561009E-2</v>
          </cell>
          <cell r="O60">
            <v>0.1</v>
          </cell>
        </row>
        <row r="61">
          <cell r="C61">
            <v>4.5492865253254723E-2</v>
          </cell>
          <cell r="D61">
            <v>4.828923055593666E-2</v>
          </cell>
          <cell r="E61">
            <v>7.5653064080425714E-2</v>
          </cell>
          <cell r="F61">
            <v>8.1999050074839999E-2</v>
          </cell>
          <cell r="G61">
            <v>9.5632102655533929E-2</v>
          </cell>
          <cell r="H61">
            <v>0.11121269350726111</v>
          </cell>
          <cell r="I61">
            <v>0.10861110087819341</v>
          </cell>
          <cell r="J61">
            <v>9.9366980404579738E-2</v>
          </cell>
          <cell r="K61">
            <v>9.8803373461606864E-2</v>
          </cell>
          <cell r="L61">
            <v>9.4998060656015598E-2</v>
          </cell>
          <cell r="M61">
            <v>0.1085056928621425</v>
          </cell>
          <cell r="N61">
            <v>0.11403769760356927</v>
          </cell>
          <cell r="O61">
            <v>0.1</v>
          </cell>
        </row>
        <row r="62">
          <cell r="C62">
            <v>1.4443331901140329E-2</v>
          </cell>
          <cell r="D62">
            <v>1.6240358873966465E-2</v>
          </cell>
          <cell r="E62">
            <v>1.7171360183269809E-2</v>
          </cell>
          <cell r="F62">
            <v>1.6504334190526576E-2</v>
          </cell>
          <cell r="G62">
            <v>4.0446065195145993E-2</v>
          </cell>
          <cell r="H62">
            <v>5.3361494445266305E-2</v>
          </cell>
          <cell r="I62">
            <v>6.5713666356154568E-2</v>
          </cell>
          <cell r="J62">
            <v>6.8462882678300752E-2</v>
          </cell>
          <cell r="K62">
            <v>6.4622614829640143E-2</v>
          </cell>
          <cell r="L62">
            <v>6.5898168187364645E-2</v>
          </cell>
          <cell r="M62">
            <v>6.2466727532691856E-2</v>
          </cell>
          <cell r="N62">
            <v>6.4420177321926661E-2</v>
          </cell>
          <cell r="O62">
            <v>0.1</v>
          </cell>
        </row>
        <row r="63">
          <cell r="C63">
            <v>4.2457177654268456E-3</v>
          </cell>
          <cell r="D63">
            <v>4.5137431401821877E-3</v>
          </cell>
          <cell r="E63">
            <v>1.6319874414611493E-2</v>
          </cell>
          <cell r="F63">
            <v>2.4673572679801754E-2</v>
          </cell>
          <cell r="G63">
            <v>2.5843215366725552E-2</v>
          </cell>
          <cell r="H63">
            <v>3.9450287985169114E-2</v>
          </cell>
          <cell r="I63">
            <v>5.6137803244276925E-2</v>
          </cell>
          <cell r="J63">
            <v>6.9481906940309359E-3</v>
          </cell>
          <cell r="K63">
            <v>8.0672749053514615E-3</v>
          </cell>
          <cell r="L63">
            <v>9.2464057377174367E-3</v>
          </cell>
          <cell r="M63">
            <v>3.661367009879888E-2</v>
          </cell>
          <cell r="N63">
            <v>7.3821151153762768E-2</v>
          </cell>
          <cell r="O63">
            <v>0.1</v>
          </cell>
        </row>
        <row r="64">
          <cell r="C64">
            <v>1.6034215130363776E-2</v>
          </cell>
          <cell r="D64">
            <v>1.6475840267233439E-2</v>
          </cell>
          <cell r="E64">
            <v>1.3533860857623099E-2</v>
          </cell>
          <cell r="F64">
            <v>2.4231054667621925E-2</v>
          </cell>
          <cell r="G64">
            <v>3.4339810084184241E-2</v>
          </cell>
          <cell r="H64">
            <v>4.5087987407454705E-2</v>
          </cell>
          <cell r="I64">
            <v>3.8364402966002124E-2</v>
          </cell>
          <cell r="J64">
            <v>3.0556583522416171E-2</v>
          </cell>
          <cell r="K64">
            <v>4.9253679123873191E-2</v>
          </cell>
          <cell r="L64">
            <v>5.4447442217816826E-2</v>
          </cell>
          <cell r="M64">
            <v>4.6754192046730515E-2</v>
          </cell>
          <cell r="N64">
            <v>5.4882051516272588E-2</v>
          </cell>
          <cell r="O64">
            <v>0.1</v>
          </cell>
        </row>
        <row r="65">
          <cell r="C65">
            <v>8.5041702326228187E-3</v>
          </cell>
          <cell r="D65">
            <v>8.307651615683715E-3</v>
          </cell>
          <cell r="E65">
            <v>1.0564388380150221E-2</v>
          </cell>
          <cell r="F65">
            <v>1.4725465805657376E-2</v>
          </cell>
          <cell r="G65">
            <v>1.7733182189337129E-2</v>
          </cell>
          <cell r="H65">
            <v>2.2507874037769823E-2</v>
          </cell>
          <cell r="I65">
            <v>3.1178763455082803E-2</v>
          </cell>
          <cell r="J65">
            <v>2.4766741691010351E-2</v>
          </cell>
          <cell r="K65">
            <v>3.2517013004399312E-2</v>
          </cell>
          <cell r="L65">
            <v>3.7693681631321238E-2</v>
          </cell>
          <cell r="M65">
            <v>2.8756414008635996E-2</v>
          </cell>
          <cell r="N65">
            <v>2.2420481653815674E-2</v>
          </cell>
          <cell r="O65">
            <v>0.1</v>
          </cell>
        </row>
        <row r="66">
          <cell r="C66">
            <v>1.3649209450729373E-2</v>
          </cell>
          <cell r="D66">
            <v>1.5636398733853335E-2</v>
          </cell>
          <cell r="E66">
            <v>3.422589565464252E-2</v>
          </cell>
          <cell r="F66">
            <v>3.982797030487676E-2</v>
          </cell>
          <cell r="G66">
            <v>4.2863723308574159E-2</v>
          </cell>
          <cell r="H66">
            <v>5.2988093932725196E-2</v>
          </cell>
          <cell r="I66">
            <v>5.2662803445659073E-2</v>
          </cell>
          <cell r="J66">
            <v>5.5301248672836298E-2</v>
          </cell>
          <cell r="K66">
            <v>5.3691254424894391E-2</v>
          </cell>
          <cell r="L66">
            <v>5.982999802507246E-2</v>
          </cell>
          <cell r="M66">
            <v>7.6037917605402308E-2</v>
          </cell>
          <cell r="N66">
            <v>8.4964488906171573E-2</v>
          </cell>
          <cell r="O66">
            <v>0.1</v>
          </cell>
        </row>
        <row r="67">
          <cell r="C67">
            <v>1.0096230190699726E-2</v>
          </cell>
          <cell r="D67">
            <v>9.0956030939468632E-3</v>
          </cell>
          <cell r="E67">
            <v>9.5649766701873182E-3</v>
          </cell>
          <cell r="F67">
            <v>1.0253630356593282E-2</v>
          </cell>
          <cell r="G67">
            <v>2.9446529009267721E-2</v>
          </cell>
          <cell r="H67">
            <v>4.5536859512054391E-2</v>
          </cell>
          <cell r="I67">
            <v>4.4051233609860976E-2</v>
          </cell>
          <cell r="J67">
            <v>1.023265144670857E-2</v>
          </cell>
          <cell r="K67">
            <v>1.0658633923108743E-2</v>
          </cell>
          <cell r="L67">
            <v>0.10169678517846203</v>
          </cell>
          <cell r="M67">
            <v>0.21986878497745041</v>
          </cell>
          <cell r="N67">
            <v>0.2198078321109882</v>
          </cell>
          <cell r="O67">
            <v>0.1</v>
          </cell>
        </row>
        <row r="68">
          <cell r="C68">
            <v>6.2870303189445115E-2</v>
          </cell>
          <cell r="D68">
            <v>6.1644835185317146E-2</v>
          </cell>
          <cell r="E68">
            <v>7.065412723859725E-2</v>
          </cell>
          <cell r="F68">
            <v>7.961726247613729E-2</v>
          </cell>
          <cell r="G68">
            <v>8.2601617074910094E-2</v>
          </cell>
          <cell r="H68">
            <v>8.9104333588029647E-2</v>
          </cell>
          <cell r="I68">
            <v>9.2411716881199854E-2</v>
          </cell>
          <cell r="J68">
            <v>0.1154520477967671</v>
          </cell>
          <cell r="K68">
            <v>0.14812560600018029</v>
          </cell>
          <cell r="L68">
            <v>0.1915948848061392</v>
          </cell>
          <cell r="M68">
            <v>0.21075980916956499</v>
          </cell>
          <cell r="N68">
            <v>0.23958825230246802</v>
          </cell>
          <cell r="O68">
            <v>0.1</v>
          </cell>
        </row>
        <row r="69">
          <cell r="C69">
            <v>3.4681621267907605E-3</v>
          </cell>
          <cell r="D69">
            <v>4.7113255094293569E-3</v>
          </cell>
          <cell r="E69">
            <v>7.2895462263045776E-3</v>
          </cell>
          <cell r="F69">
            <v>1.1315832575520981E-2</v>
          </cell>
          <cell r="G69">
            <v>2.2966782372580624E-2</v>
          </cell>
          <cell r="H69">
            <v>2.8535522468576421E-2</v>
          </cell>
          <cell r="I69">
            <v>3.3198902586716268E-2</v>
          </cell>
          <cell r="J69">
            <v>3.1936026136798391E-2</v>
          </cell>
          <cell r="K69">
            <v>3.9344923814810265E-2</v>
          </cell>
          <cell r="L69">
            <v>4.7004739043852904E-2</v>
          </cell>
          <cell r="M69">
            <v>5.2818899186894371E-2</v>
          </cell>
          <cell r="N69">
            <v>4.4472871333254393E-2</v>
          </cell>
          <cell r="O69">
            <v>0.1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6.9969961336970314E-4</v>
          </cell>
          <cell r="G70">
            <v>1.0653453408047714E-3</v>
          </cell>
          <cell r="H70">
            <v>1.3386588719801343E-3</v>
          </cell>
          <cell r="I70">
            <v>1.9581422409679253E-3</v>
          </cell>
          <cell r="J70">
            <v>8.7057065029014138E-3</v>
          </cell>
          <cell r="K70">
            <v>1.3566102551369011E-2</v>
          </cell>
          <cell r="L70">
            <v>1.9837591398732198E-2</v>
          </cell>
          <cell r="M70">
            <v>3.2652600502672546E-2</v>
          </cell>
          <cell r="N70">
            <v>5.7421729655458414E-2</v>
          </cell>
          <cell r="O70">
            <v>0.1</v>
          </cell>
        </row>
        <row r="71">
          <cell r="C71">
            <v>3.0739018534558484E-2</v>
          </cell>
          <cell r="D71">
            <v>3.0533822536462037E-2</v>
          </cell>
          <cell r="E71">
            <v>3.2927363353989804E-2</v>
          </cell>
          <cell r="F71">
            <v>3.7229168949887689E-2</v>
          </cell>
          <cell r="G71">
            <v>5.2933425806892406E-2</v>
          </cell>
          <cell r="H71">
            <v>5.5515222300983019E-2</v>
          </cell>
          <cell r="I71">
            <v>5.9040558789978527E-2</v>
          </cell>
          <cell r="J71">
            <v>3.4586963347547059E-2</v>
          </cell>
          <cell r="K71">
            <v>3.9369491125923341E-2</v>
          </cell>
          <cell r="L71">
            <v>3.7794149647332062E-2</v>
          </cell>
          <cell r="M71">
            <v>7.0691543491478478E-2</v>
          </cell>
          <cell r="N71">
            <v>8.8690975451141893E-2</v>
          </cell>
          <cell r="O71">
            <v>0.1</v>
          </cell>
        </row>
        <row r="72">
          <cell r="C72">
            <v>8.877198750616472E-4</v>
          </cell>
          <cell r="D72">
            <v>8.564877079632584E-4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4.5081657475762784E-3</v>
          </cell>
          <cell r="E73">
            <v>4.5677422676396158E-3</v>
          </cell>
          <cell r="F73">
            <v>9.9611233144156226E-3</v>
          </cell>
          <cell r="G73">
            <v>8.8123517888622441E-3</v>
          </cell>
          <cell r="H73">
            <v>6.9698946492838037E-3</v>
          </cell>
          <cell r="I73">
            <v>7.8679953101122354E-3</v>
          </cell>
          <cell r="J73">
            <v>7.4314079623437456E-3</v>
          </cell>
          <cell r="K73">
            <v>9.0910560323838509E-3</v>
          </cell>
          <cell r="L73">
            <v>1.3934824570866897E-2</v>
          </cell>
          <cell r="M73">
            <v>1.3929776052330438E-2</v>
          </cell>
          <cell r="N73">
            <v>1.4644960098689801E-2</v>
          </cell>
        </row>
        <row r="74">
          <cell r="C74">
            <v>1.8517227850988129E-3</v>
          </cell>
          <cell r="D74">
            <v>2.222329519300893E-3</v>
          </cell>
          <cell r="E74">
            <v>2.5622888004304127E-3</v>
          </cell>
          <cell r="F74">
            <v>2.5565748360706609E-3</v>
          </cell>
          <cell r="G74">
            <v>2.5750829269247776E-3</v>
          </cell>
          <cell r="H74">
            <v>2.1258919458334046E-3</v>
          </cell>
          <cell r="I74">
            <v>1.8092272506563371E-3</v>
          </cell>
          <cell r="J74">
            <v>1.6064641420293348E-3</v>
          </cell>
          <cell r="K74">
            <v>1.7373659734847508E-3</v>
          </cell>
          <cell r="L74">
            <v>1.6891739688606529E-3</v>
          </cell>
          <cell r="M74">
            <v>1.9659789318050851E-3</v>
          </cell>
          <cell r="N74">
            <v>1.6527519971767082E-3</v>
          </cell>
        </row>
        <row r="75">
          <cell r="C75">
            <v>2.7090936617448244E-3</v>
          </cell>
          <cell r="D75">
            <v>2.66983169309737E-3</v>
          </cell>
          <cell r="E75">
            <v>2.4016499731223991E-3</v>
          </cell>
          <cell r="F75">
            <v>2.3257017939031449E-3</v>
          </cell>
          <cell r="G75">
            <v>2.3432989287957566E-3</v>
          </cell>
          <cell r="H75">
            <v>1.8811447846207726E-3</v>
          </cell>
          <cell r="I75">
            <v>2.018434031759689E-3</v>
          </cell>
          <cell r="J75">
            <v>2.4470238796407374E-3</v>
          </cell>
          <cell r="K75">
            <v>2.7001300553213445E-3</v>
          </cell>
          <cell r="L75">
            <v>2.6392144640322132E-3</v>
          </cell>
          <cell r="M75">
            <v>2.9895140032477376E-3</v>
          </cell>
          <cell r="N75">
            <v>3.0378861563619694E-3</v>
          </cell>
        </row>
        <row r="79">
          <cell r="C79">
            <v>0.14309661140818208</v>
          </cell>
          <cell r="D79">
            <v>0.14834410272568943</v>
          </cell>
          <cell r="E79">
            <v>0.15357828534585458</v>
          </cell>
          <cell r="F79">
            <v>0.16093485212221187</v>
          </cell>
          <cell r="G79">
            <v>0.16991020741486426</v>
          </cell>
          <cell r="H79">
            <v>0.18996069338997429</v>
          </cell>
          <cell r="I79">
            <v>0.19674717600694899</v>
          </cell>
          <cell r="J79">
            <v>0.21697593330464152</v>
          </cell>
          <cell r="K79">
            <v>0.23503825854635108</v>
          </cell>
          <cell r="L79">
            <v>0.25378279291838657</v>
          </cell>
          <cell r="M79">
            <v>0.27461714977507096</v>
          </cell>
          <cell r="N79">
            <v>0.2880864752702208</v>
          </cell>
        </row>
        <row r="80">
          <cell r="C80">
            <v>1.6875089077277514E-2</v>
          </cell>
          <cell r="D80">
            <v>2.3505750973415732E-2</v>
          </cell>
          <cell r="E80">
            <v>3.0961734248406338E-2</v>
          </cell>
          <cell r="F80">
            <v>3.6336963564525281E-2</v>
          </cell>
          <cell r="G80">
            <v>4.598768859490153E-2</v>
          </cell>
          <cell r="H80">
            <v>6.172387221314455E-2</v>
          </cell>
          <cell r="I80">
            <v>7.1412057931501197E-2</v>
          </cell>
          <cell r="J80">
            <v>9.0701528364895839E-2</v>
          </cell>
          <cell r="K80">
            <v>0.11291830323105881</v>
          </cell>
          <cell r="L80">
            <v>0.12484238541125563</v>
          </cell>
          <cell r="M80">
            <v>0.13389402394411024</v>
          </cell>
          <cell r="N80">
            <v>0.15417079204654685</v>
          </cell>
        </row>
        <row r="81">
          <cell r="C81">
            <v>9.0970943979947802E-2</v>
          </cell>
          <cell r="D81">
            <v>9.298112684801102E-2</v>
          </cell>
          <cell r="E81">
            <v>9.2762387109552438E-2</v>
          </cell>
          <cell r="F81">
            <v>9.3719538112706821E-2</v>
          </cell>
          <cell r="G81">
            <v>9.9592255060285267E-2</v>
          </cell>
          <cell r="H81">
            <v>0.11262574761561617</v>
          </cell>
          <cell r="I81">
            <v>0.12659268135599044</v>
          </cell>
          <cell r="J81">
            <v>0.12885505621047663</v>
          </cell>
          <cell r="K81">
            <v>0.16053880246792437</v>
          </cell>
          <cell r="L81">
            <v>0.18895195237038884</v>
          </cell>
          <cell r="M81">
            <v>0.18881382652300352</v>
          </cell>
          <cell r="N81">
            <v>0.19137511035877741</v>
          </cell>
        </row>
        <row r="82">
          <cell r="C82">
            <v>3.5533462599828723E-2</v>
          </cell>
          <cell r="D82">
            <v>3.6874652037025106E-2</v>
          </cell>
          <cell r="E82">
            <v>4.0445663979117606E-2</v>
          </cell>
          <cell r="F82">
            <v>4.6202895662994084E-2</v>
          </cell>
          <cell r="G82">
            <v>5.1809130096701718E-2</v>
          </cell>
          <cell r="H82">
            <v>6.3774883386370884E-2</v>
          </cell>
          <cell r="I82">
            <v>7.5152568633542791E-2</v>
          </cell>
          <cell r="J82">
            <v>0.10609586421018385</v>
          </cell>
          <cell r="K82">
            <v>0.11666613731147714</v>
          </cell>
          <cell r="L82">
            <v>0.12781476094167468</v>
          </cell>
          <cell r="M82">
            <v>0.13890309264696254</v>
          </cell>
          <cell r="N82">
            <v>0.14072146430511229</v>
          </cell>
        </row>
        <row r="83">
          <cell r="C83">
            <v>0.23766624014088247</v>
          </cell>
          <cell r="D83">
            <v>0.24648085850521445</v>
          </cell>
          <cell r="E83">
            <v>0.23968784380486532</v>
          </cell>
          <cell r="F83">
            <v>0.25001272784051165</v>
          </cell>
          <cell r="G83">
            <v>0.25935985096895314</v>
          </cell>
          <cell r="H83">
            <v>0.28256904330359472</v>
          </cell>
          <cell r="I83">
            <v>0.32736684083798417</v>
          </cell>
          <cell r="J83">
            <v>0.35872944031152065</v>
          </cell>
          <cell r="K83">
            <v>0.3871928097934127</v>
          </cell>
          <cell r="L83">
            <v>0.43088245077628629</v>
          </cell>
          <cell r="M83">
            <v>0.48489195530182083</v>
          </cell>
          <cell r="N83">
            <v>0.51320804820737709</v>
          </cell>
        </row>
        <row r="84">
          <cell r="C84">
            <v>9.3993943043783543E-2</v>
          </cell>
          <cell r="D84">
            <v>0.10459432414853834</v>
          </cell>
          <cell r="E84">
            <v>0.11809861239112775</v>
          </cell>
          <cell r="F84">
            <v>0.13554538394705523</v>
          </cell>
          <cell r="G84">
            <v>0.15065444296863431</v>
          </cell>
          <cell r="H84">
            <v>0.17385612095073052</v>
          </cell>
          <cell r="I84">
            <v>0.18101299238566654</v>
          </cell>
          <cell r="J84">
            <v>0.20867444728180165</v>
          </cell>
          <cell r="K84">
            <v>0.23567077021490573</v>
          </cell>
          <cell r="L84">
            <v>0.25348801901449292</v>
          </cell>
          <cell r="M84">
            <v>0.28234149049397544</v>
          </cell>
          <cell r="N84">
            <v>0.30723594264951665</v>
          </cell>
        </row>
        <row r="85">
          <cell r="C85">
            <v>5.8519388954171563E-3</v>
          </cell>
          <cell r="D85">
            <v>1.145973767359244E-2</v>
          </cell>
          <cell r="E85">
            <v>1.4784077010704178E-2</v>
          </cell>
          <cell r="F85">
            <v>1.4975283311025378E-2</v>
          </cell>
          <cell r="G85">
            <v>2.0588761449933452E-2</v>
          </cell>
          <cell r="H85">
            <v>6.104182247568618E-2</v>
          </cell>
          <cell r="I85">
            <v>0.10393429945471019</v>
          </cell>
          <cell r="J85">
            <v>0.12278173904582794</v>
          </cell>
          <cell r="K85">
            <v>0.1577509945975655</v>
          </cell>
          <cell r="L85">
            <v>0.13032266820019464</v>
          </cell>
          <cell r="M85">
            <v>0.14055914332180131</v>
          </cell>
          <cell r="N85">
            <v>0.15121849448333904</v>
          </cell>
        </row>
        <row r="86">
          <cell r="C86">
            <v>6.0248279370330365E-2</v>
          </cell>
          <cell r="D86">
            <v>7.2326745554569583E-2</v>
          </cell>
          <cell r="E86">
            <v>8.6912566417076467E-2</v>
          </cell>
          <cell r="F86">
            <v>0.10355303721240756</v>
          </cell>
          <cell r="G86">
            <v>0.11181056118590806</v>
          </cell>
          <cell r="H86">
            <v>0.13353015856919934</v>
          </cell>
          <cell r="I86">
            <v>0.14632760444646306</v>
          </cell>
          <cell r="J86">
            <v>0.174414373439846</v>
          </cell>
          <cell r="K86">
            <v>0.19661021506900125</v>
          </cell>
          <cell r="L86">
            <v>0.20959958770751644</v>
          </cell>
          <cell r="M86">
            <v>0.22900126641219365</v>
          </cell>
          <cell r="N86">
            <v>0.25246252028153088</v>
          </cell>
        </row>
        <row r="87">
          <cell r="C87">
            <v>7.841936139395872E-2</v>
          </cell>
          <cell r="D87">
            <v>8.2127116471774342E-2</v>
          </cell>
          <cell r="E87">
            <v>8.9244821948768108E-2</v>
          </cell>
          <cell r="F87">
            <v>9.3303748034950729E-2</v>
          </cell>
          <cell r="G87">
            <v>9.6460875727631457E-2</v>
          </cell>
          <cell r="H87">
            <v>0.11015702149847711</v>
          </cell>
          <cell r="I87">
            <v>0.12306791230117714</v>
          </cell>
          <cell r="J87">
            <v>0.13810117852686499</v>
          </cell>
          <cell r="K87">
            <v>0.16363627740715847</v>
          </cell>
          <cell r="L87">
            <v>0.21240778127140555</v>
          </cell>
          <cell r="M87">
            <v>0.21923307122379562</v>
          </cell>
          <cell r="N87">
            <v>0.22089187191747459</v>
          </cell>
        </row>
        <row r="88">
          <cell r="C88">
            <v>0.18981134476353329</v>
          </cell>
          <cell r="D88">
            <v>0.19124267746823753</v>
          </cell>
          <cell r="E88">
            <v>0.19989614288318797</v>
          </cell>
          <cell r="F88">
            <v>0.21683267887217933</v>
          </cell>
          <cell r="G88">
            <v>0.23747268943409383</v>
          </cell>
          <cell r="H88">
            <v>0.27836847601755488</v>
          </cell>
          <cell r="I88">
            <v>0.29778055978268003</v>
          </cell>
          <cell r="J88">
            <v>0.31557255597307737</v>
          </cell>
          <cell r="K88">
            <v>0.3346572332207135</v>
          </cell>
          <cell r="L88">
            <v>0.36725926188947555</v>
          </cell>
          <cell r="M88">
            <v>0.3777444494451247</v>
          </cell>
          <cell r="N88">
            <v>0.3693620666731553</v>
          </cell>
        </row>
        <row r="89">
          <cell r="C89">
            <v>0.13779342092551897</v>
          </cell>
          <cell r="D89">
            <v>0.13735376848432737</v>
          </cell>
          <cell r="E89">
            <v>0.14056035060638278</v>
          </cell>
          <cell r="F89">
            <v>0.14297072724842941</v>
          </cell>
          <cell r="G89">
            <v>0.14364520794792443</v>
          </cell>
          <cell r="H89">
            <v>0.15096529469485312</v>
          </cell>
          <cell r="I89">
            <v>0.14819391697986059</v>
          </cell>
          <cell r="J89">
            <v>0.16274944736262617</v>
          </cell>
          <cell r="K89">
            <v>0.16414389146071395</v>
          </cell>
          <cell r="L89">
            <v>0.16851828382381909</v>
          </cell>
          <cell r="M89">
            <v>0.18334720237479996</v>
          </cell>
          <cell r="N89">
            <v>0.18763089081081163</v>
          </cell>
        </row>
        <row r="90">
          <cell r="C90">
            <v>0.3549382166666526</v>
          </cell>
          <cell r="D90">
            <v>0.35642742505015601</v>
          </cell>
          <cell r="E90">
            <v>0.35024246733524994</v>
          </cell>
          <cell r="F90">
            <v>0.3400740319079153</v>
          </cell>
          <cell r="G90">
            <v>0.33894733869958255</v>
          </cell>
          <cell r="H90">
            <v>0.35907687003951866</v>
          </cell>
          <cell r="I90">
            <v>0.37550971308956116</v>
          </cell>
          <cell r="J90">
            <v>0.37622468307138407</v>
          </cell>
          <cell r="K90">
            <v>0.38795321463997728</v>
          </cell>
          <cell r="L90">
            <v>0.42106954395552376</v>
          </cell>
          <cell r="M90">
            <v>0.45289973009558943</v>
          </cell>
          <cell r="N90">
            <v>0.45447883954880741</v>
          </cell>
        </row>
        <row r="91">
          <cell r="C91">
            <v>0.16086417851419985</v>
          </cell>
          <cell r="D91">
            <v>0.16292783229180918</v>
          </cell>
          <cell r="E91">
            <v>0.15926376326115391</v>
          </cell>
          <cell r="F91">
            <v>0.15953904070750177</v>
          </cell>
          <cell r="G91">
            <v>0.16645289995964452</v>
          </cell>
          <cell r="H91">
            <v>0.18807365028645387</v>
          </cell>
          <cell r="I91">
            <v>0.20091034959441109</v>
          </cell>
          <cell r="J91">
            <v>0.23546429569405938</v>
          </cell>
          <cell r="K91">
            <v>0.27420003015274841</v>
          </cell>
          <cell r="L91">
            <v>0.31302137783826867</v>
          </cell>
          <cell r="M91">
            <v>0.33419761544747167</v>
          </cell>
          <cell r="N91">
            <v>0.33458743751959596</v>
          </cell>
        </row>
        <row r="92">
          <cell r="C92">
            <v>1.0759343013568198E-4</v>
          </cell>
          <cell r="D92">
            <v>1.2931231437057344E-4</v>
          </cell>
          <cell r="E92">
            <v>2.4871023215821157E-4</v>
          </cell>
          <cell r="F92">
            <v>6.5284335865325386E-4</v>
          </cell>
          <cell r="G92">
            <v>2.7751525890923412E-3</v>
          </cell>
          <cell r="H92">
            <v>5.8203259827420912E-3</v>
          </cell>
          <cell r="I92">
            <v>1.3625892521608415E-2</v>
          </cell>
          <cell r="J92">
            <v>3.4215392806033591E-2</v>
          </cell>
          <cell r="K92">
            <v>4.9081925040175493E-2</v>
          </cell>
          <cell r="L92">
            <v>6.6409518660034125E-2</v>
          </cell>
          <cell r="M92">
            <v>7.3851613627633483E-2</v>
          </cell>
          <cell r="N92">
            <v>8.4407240587410948E-2</v>
          </cell>
        </row>
        <row r="93">
          <cell r="C93">
            <v>0.45957890957319841</v>
          </cell>
          <cell r="D93">
            <v>0.43023442977100779</v>
          </cell>
          <cell r="E93">
            <v>0.40413551649538881</v>
          </cell>
          <cell r="F93">
            <v>0.38621637468226372</v>
          </cell>
          <cell r="G93">
            <v>0.38733356550897374</v>
          </cell>
          <cell r="H93">
            <v>0.41942162793285537</v>
          </cell>
          <cell r="I93">
            <v>0.42054097383803257</v>
          </cell>
          <cell r="J93">
            <v>0.44709446982458623</v>
          </cell>
          <cell r="K93">
            <v>0.44887531575782913</v>
          </cell>
          <cell r="L93">
            <v>0.48751034091170264</v>
          </cell>
          <cell r="M93">
            <v>0.51085919588624329</v>
          </cell>
          <cell r="N93">
            <v>0.52238415909603597</v>
          </cell>
        </row>
        <row r="94">
          <cell r="C94">
            <v>3.5864390082913256E-2</v>
          </cell>
          <cell r="D94">
            <v>3.8260855332208264E-2</v>
          </cell>
          <cell r="E94">
            <v>4.0210348032215161E-2</v>
          </cell>
          <cell r="F94">
            <v>4.6567127807318476E-2</v>
          </cell>
          <cell r="G94">
            <v>4.9105257250931129E-2</v>
          </cell>
          <cell r="H94">
            <v>5.8678467010113422E-2</v>
          </cell>
          <cell r="I94">
            <v>7.3969278245225839E-2</v>
          </cell>
          <cell r="J94">
            <v>9.0260241134808752E-2</v>
          </cell>
          <cell r="K94">
            <v>0.10872984973738484</v>
          </cell>
          <cell r="L94">
            <v>0.13140823140089999</v>
          </cell>
          <cell r="M94">
            <v>0.13701402605522453</v>
          </cell>
          <cell r="N94">
            <v>0.15548040488003922</v>
          </cell>
        </row>
        <row r="95">
          <cell r="C95">
            <v>2.7725395757456146E-2</v>
          </cell>
          <cell r="D95">
            <v>3.1655837905014236E-2</v>
          </cell>
          <cell r="E95">
            <v>3.159631852620845E-2</v>
          </cell>
          <cell r="F95">
            <v>3.294221158595434E-2</v>
          </cell>
          <cell r="G95">
            <v>3.5741271011440305E-2</v>
          </cell>
          <cell r="H95">
            <v>4.0963362011194396E-2</v>
          </cell>
          <cell r="I95">
            <v>3.7770716253140858E-2</v>
          </cell>
          <cell r="J95">
            <v>4.0681716653262354E-2</v>
          </cell>
          <cell r="K95">
            <v>4.6466237071686879E-2</v>
          </cell>
          <cell r="L95">
            <v>5.3084227704688514E-2</v>
          </cell>
          <cell r="M95">
            <v>5.9423335534194759E-2</v>
          </cell>
          <cell r="N95">
            <v>6.1843967589212748E-2</v>
          </cell>
        </row>
        <row r="96">
          <cell r="C96">
            <v>2.2196086862482329E-2</v>
          </cell>
          <cell r="D96">
            <v>4.4186740400214898E-2</v>
          </cell>
          <cell r="E96">
            <v>3.4531028375555654E-2</v>
          </cell>
          <cell r="F96">
            <v>4.1928011729128377E-2</v>
          </cell>
          <cell r="G96">
            <v>5.3173301506233769E-2</v>
          </cell>
          <cell r="H96">
            <v>6.9576275953974948E-2</v>
          </cell>
          <cell r="I96">
            <v>7.1029255275392625E-2</v>
          </cell>
          <cell r="J96">
            <v>6.3787676263588181E-2</v>
          </cell>
          <cell r="K96">
            <v>6.0568821738800495E-2</v>
          </cell>
          <cell r="L96">
            <v>6.599992444635816E-2</v>
          </cell>
          <cell r="M96">
            <v>7.2807802477606209E-2</v>
          </cell>
          <cell r="N96">
            <v>7.3020379119130521E-2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3.2166508987701046E-4</v>
          </cell>
          <cell r="J97">
            <v>4.5433685176686561E-3</v>
          </cell>
          <cell r="K97">
            <v>1.1153443766346992E-2</v>
          </cell>
          <cell r="L97">
            <v>1.5709462461128389E-2</v>
          </cell>
          <cell r="M97">
            <v>3.3332739420935405E-2</v>
          </cell>
          <cell r="N97">
            <v>4.248324140857021E-2</v>
          </cell>
        </row>
        <row r="98">
          <cell r="C98">
            <v>4.4467407571333849E-2</v>
          </cell>
          <cell r="D98">
            <v>6.2967840177153026E-2</v>
          </cell>
          <cell r="E98">
            <v>6.5410388990685187E-2</v>
          </cell>
          <cell r="F98">
            <v>5.9625371302470226E-2</v>
          </cell>
          <cell r="G98">
            <v>7.4661772403169999E-2</v>
          </cell>
          <cell r="H98">
            <v>9.0720871072804313E-2</v>
          </cell>
          <cell r="I98">
            <v>9.6031363475738027E-2</v>
          </cell>
          <cell r="J98">
            <v>9.755383392678299E-2</v>
          </cell>
          <cell r="K98">
            <v>0.10387396736441508</v>
          </cell>
          <cell r="L98">
            <v>9.9783907677063924E-2</v>
          </cell>
          <cell r="M98">
            <v>9.9812111328669781E-2</v>
          </cell>
          <cell r="N98">
            <v>0.11079363513996127</v>
          </cell>
        </row>
        <row r="99">
          <cell r="C99">
            <v>0.61846466401768019</v>
          </cell>
          <cell r="D99">
            <v>0.62010244680612359</v>
          </cell>
          <cell r="E99">
            <v>0.62238888953107363</v>
          </cell>
          <cell r="F99">
            <v>0.64253856037036594</v>
          </cell>
          <cell r="G99">
            <v>0.65268803007336407</v>
          </cell>
          <cell r="H99">
            <v>0.67860960010439908</v>
          </cell>
          <cell r="I99">
            <v>0.65716891674255629</v>
          </cell>
          <cell r="J99">
            <v>0.65989757261235882</v>
          </cell>
          <cell r="K99">
            <v>0.665102259000944</v>
          </cell>
          <cell r="L99">
            <v>0.68028316963438107</v>
          </cell>
          <cell r="M99">
            <v>0.70121973212164423</v>
          </cell>
          <cell r="N99">
            <v>0.70298481757784115</v>
          </cell>
        </row>
        <row r="100">
          <cell r="C100">
            <v>2.2076340705552769E-2</v>
          </cell>
          <cell r="D100">
            <v>2.6758650883558853E-2</v>
          </cell>
          <cell r="E100">
            <v>3.0094059546960133E-2</v>
          </cell>
          <cell r="F100">
            <v>3.4503010535497321E-2</v>
          </cell>
          <cell r="G100">
            <v>4.3723252037594557E-2</v>
          </cell>
          <cell r="H100">
            <v>5.8304626671471411E-2</v>
          </cell>
          <cell r="I100">
            <v>6.6483414524041481E-2</v>
          </cell>
          <cell r="J100">
            <v>8.1621952524601152E-2</v>
          </cell>
          <cell r="K100">
            <v>0.10679341451426955</v>
          </cell>
          <cell r="L100">
            <v>0.10731155122509403</v>
          </cell>
          <cell r="M100">
            <v>0.12403743251109298</v>
          </cell>
          <cell r="N100">
            <v>0.13432701759369581</v>
          </cell>
        </row>
        <row r="101">
          <cell r="C101">
            <v>0.27450130093615077</v>
          </cell>
          <cell r="D101">
            <v>0.27687802972751563</v>
          </cell>
          <cell r="E101">
            <v>0.29310076740702035</v>
          </cell>
          <cell r="F101">
            <v>0.32305475665840644</v>
          </cell>
          <cell r="G101">
            <v>0.34117231872796216</v>
          </cell>
          <cell r="H101">
            <v>0.37611026380834617</v>
          </cell>
          <cell r="I101">
            <v>0.40661423254279927</v>
          </cell>
          <cell r="J101">
            <v>0.45866477441783732</v>
          </cell>
          <cell r="K101">
            <v>0.47568461849141258</v>
          </cell>
          <cell r="L101">
            <v>0.4913347659104142</v>
          </cell>
          <cell r="M101">
            <v>0.52081980976630848</v>
          </cell>
          <cell r="N101">
            <v>0.5262723997836608</v>
          </cell>
        </row>
        <row r="102">
          <cell r="C102">
            <v>0.24968490280247205</v>
          </cell>
          <cell r="D102">
            <v>0.26871592068878725</v>
          </cell>
          <cell r="E102">
            <v>0.28054196913030283</v>
          </cell>
          <cell r="F102">
            <v>0.28107887087979172</v>
          </cell>
          <cell r="G102">
            <v>0.28075280658693014</v>
          </cell>
          <cell r="H102">
            <v>0.30894398882666874</v>
          </cell>
          <cell r="I102">
            <v>0.30377716983014286</v>
          </cell>
          <cell r="J102">
            <v>0.31131088915711708</v>
          </cell>
          <cell r="K102">
            <v>0.33566948350180448</v>
          </cell>
          <cell r="L102">
            <v>0.37516347793446664</v>
          </cell>
          <cell r="M102">
            <v>0.41678613829941685</v>
          </cell>
          <cell r="N102">
            <v>0.43160874965539042</v>
          </cell>
        </row>
        <row r="103">
          <cell r="C103">
            <v>0.29270836568459957</v>
          </cell>
          <cell r="D103">
            <v>0.28654339202812784</v>
          </cell>
          <cell r="E103">
            <v>0.28230938428621283</v>
          </cell>
          <cell r="F103">
            <v>0.27697374191754309</v>
          </cell>
          <cell r="G103">
            <v>0.29962376638080473</v>
          </cell>
          <cell r="H103">
            <v>0.3375565816768728</v>
          </cell>
          <cell r="I103">
            <v>0.32200891897258499</v>
          </cell>
          <cell r="J103">
            <v>0.31044433904217233</v>
          </cell>
          <cell r="K103">
            <v>0.31633268272663484</v>
          </cell>
          <cell r="L103">
            <v>0.33085354702797265</v>
          </cell>
          <cell r="M103">
            <v>0.33942781846961695</v>
          </cell>
          <cell r="N103">
            <v>0.32726699144865912</v>
          </cell>
        </row>
        <row r="104">
          <cell r="C104">
            <v>0.15403037604229336</v>
          </cell>
          <cell r="D104">
            <v>0.15734953883608035</v>
          </cell>
          <cell r="E104">
            <v>0.16566053204908948</v>
          </cell>
          <cell r="F104">
            <v>0.16466522111972448</v>
          </cell>
          <cell r="G104">
            <v>0.17013554303846651</v>
          </cell>
          <cell r="H104">
            <v>0.17765061168231649</v>
          </cell>
          <cell r="I104">
            <v>0.17774383700667845</v>
          </cell>
          <cell r="J104">
            <v>0.19305099164712816</v>
          </cell>
          <cell r="K104">
            <v>0.2005463660480401</v>
          </cell>
          <cell r="L104">
            <v>0.20800093615282358</v>
          </cell>
          <cell r="M104">
            <v>0.22870223702343404</v>
          </cell>
          <cell r="N104">
            <v>0.22656308707209932</v>
          </cell>
        </row>
        <row r="105">
          <cell r="C105">
            <v>0.26711077886663676</v>
          </cell>
          <cell r="D105">
            <v>0.26918101173530157</v>
          </cell>
          <cell r="E105">
            <v>0.26419512846568677</v>
          </cell>
          <cell r="F105">
            <v>0.25468139280516028</v>
          </cell>
          <cell r="G105">
            <v>0.27272787092585049</v>
          </cell>
          <cell r="H105">
            <v>0.27346827402270873</v>
          </cell>
          <cell r="I105">
            <v>0.27660674262767615</v>
          </cell>
          <cell r="J105">
            <v>0.29389571655935343</v>
          </cell>
          <cell r="K105">
            <v>0.29495411385082204</v>
          </cell>
          <cell r="L105">
            <v>0.30883615249035695</v>
          </cell>
          <cell r="M105">
            <v>0.3141710765846657</v>
          </cell>
          <cell r="N105">
            <v>0.32465336150014767</v>
          </cell>
        </row>
        <row r="106">
          <cell r="C106">
            <v>0.51181405383307821</v>
          </cell>
          <cell r="D106">
            <v>0.50882520703753864</v>
          </cell>
          <cell r="E106">
            <v>0.51750925118537816</v>
          </cell>
          <cell r="F106">
            <v>0.53157258762564397</v>
          </cell>
          <cell r="G106">
            <v>0.53567543631417924</v>
          </cell>
          <cell r="H106">
            <v>0.58275573818580262</v>
          </cell>
          <cell r="I106">
            <v>0.55987867163923444</v>
          </cell>
          <cell r="J106">
            <v>0.59882799726386304</v>
          </cell>
          <cell r="K106">
            <v>0.59962198506073783</v>
          </cell>
          <cell r="L106">
            <v>0.6181446743256328</v>
          </cell>
          <cell r="M106">
            <v>0.63219502399637995</v>
          </cell>
          <cell r="N106">
            <v>0.65756305108309432</v>
          </cell>
        </row>
        <row r="107">
          <cell r="C107">
            <v>3.5307682873063254E-2</v>
          </cell>
          <cell r="D107">
            <v>4.1185482027117179E-2</v>
          </cell>
          <cell r="E107">
            <v>4.5112842627732581E-2</v>
          </cell>
          <cell r="F107">
            <v>4.8198779291122297E-2</v>
          </cell>
          <cell r="G107">
            <v>5.4706652095028827E-2</v>
          </cell>
          <cell r="H107">
            <v>6.6794305120778011E-2</v>
          </cell>
          <cell r="I107">
            <v>7.3729625685647379E-2</v>
          </cell>
          <cell r="J107">
            <v>8.7577917239338984E-2</v>
          </cell>
          <cell r="K107">
            <v>0.10736209798442345</v>
          </cell>
          <cell r="L107">
            <v>0.13826096369728313</v>
          </cell>
          <cell r="M107">
            <v>0.17855418381062163</v>
          </cell>
          <cell r="N107">
            <v>0.22357362758807828</v>
          </cell>
        </row>
        <row r="108">
          <cell r="C108">
            <v>0.9314804541109224</v>
          </cell>
          <cell r="D108">
            <v>0.94927715700907755</v>
          </cell>
          <cell r="E108">
            <v>0.93497028821648165</v>
          </cell>
          <cell r="F108">
            <v>1.1370036472536216</v>
          </cell>
          <cell r="G108">
            <v>0.90846570310907049</v>
          </cell>
          <cell r="H108">
            <v>0.92860523705682141</v>
          </cell>
          <cell r="I108">
            <v>0.92418751107212227</v>
          </cell>
          <cell r="J108">
            <v>0.93914552819370034</v>
          </cell>
          <cell r="K108">
            <v>0.95422165004901693</v>
          </cell>
          <cell r="L108">
            <v>0.96718769236353286</v>
          </cell>
          <cell r="M108">
            <v>0.97068769710883107</v>
          </cell>
          <cell r="N108">
            <v>0.93110044370334388</v>
          </cell>
        </row>
        <row r="109">
          <cell r="C109">
            <v>0.97307675846202124</v>
          </cell>
          <cell r="D109">
            <v>0.96802999554437541</v>
          </cell>
          <cell r="E109">
            <v>1.0023275946641361</v>
          </cell>
          <cell r="F109">
            <v>0.98523059560358606</v>
          </cell>
          <cell r="G109">
            <v>0.99611822978736586</v>
          </cell>
          <cell r="H109">
            <v>1.0466006256329665</v>
          </cell>
          <cell r="I109">
            <v>0.97866529383575196</v>
          </cell>
          <cell r="J109">
            <v>1.0551505284210372</v>
          </cell>
          <cell r="K109">
            <v>1.043883625960365</v>
          </cell>
          <cell r="L109">
            <v>1.0688974475026563</v>
          </cell>
          <cell r="M109">
            <v>1.1025084713729616</v>
          </cell>
          <cell r="N109">
            <v>1.0635769841780627</v>
          </cell>
        </row>
        <row r="110">
          <cell r="C110">
            <v>0.63001808318264019</v>
          </cell>
          <cell r="D110">
            <v>0.72077743378052983</v>
          </cell>
          <cell r="E110">
            <v>0.74208095626188553</v>
          </cell>
          <cell r="F110">
            <v>0.79631455878504753</v>
          </cell>
          <cell r="G110">
            <v>0.7329890913186009</v>
          </cell>
          <cell r="H110">
            <v>0.70713825623181104</v>
          </cell>
          <cell r="I110">
            <v>0.74617998733011381</v>
          </cell>
          <cell r="J110">
            <v>0.66131060117321572</v>
          </cell>
          <cell r="K110">
            <v>0.72427155751249639</v>
          </cell>
          <cell r="L110">
            <v>0.62665007512280391</v>
          </cell>
          <cell r="M110">
            <v>0.70984825974700927</v>
          </cell>
          <cell r="N110">
            <v>0.79222409201992938</v>
          </cell>
        </row>
        <row r="111">
          <cell r="D111">
            <v>0.39102374246395755</v>
          </cell>
          <cell r="E111">
            <v>0.37679315364833793</v>
          </cell>
          <cell r="F111">
            <v>0.37621806477731112</v>
          </cell>
          <cell r="G111">
            <v>0.38257730552676511</v>
          </cell>
          <cell r="H111">
            <v>0.46614700694512734</v>
          </cell>
          <cell r="I111">
            <v>0.45740119657374784</v>
          </cell>
          <cell r="J111">
            <v>0.41582563862889055</v>
          </cell>
          <cell r="K111">
            <v>0.42764986770040719</v>
          </cell>
          <cell r="L111">
            <v>0.49067128474259575</v>
          </cell>
          <cell r="M111">
            <v>0.51443510685258442</v>
          </cell>
          <cell r="N111">
            <v>0.49612791325114569</v>
          </cell>
        </row>
        <row r="112">
          <cell r="C112">
            <v>0.14510604969408505</v>
          </cell>
          <cell r="D112">
            <v>0.13989184752758727</v>
          </cell>
          <cell r="E112">
            <v>0.14010893448048836</v>
          </cell>
          <cell r="F112">
            <v>0.13670616562105051</v>
          </cell>
          <cell r="G112">
            <v>0.13871883358220333</v>
          </cell>
          <cell r="H112">
            <v>0.15469273798812039</v>
          </cell>
          <cell r="I112">
            <v>0.15845333717443338</v>
          </cell>
          <cell r="J112">
            <v>0.14848200308304882</v>
          </cell>
          <cell r="K112">
            <v>0.16657836315012389</v>
          </cell>
          <cell r="L112">
            <v>0.18204226419729494</v>
          </cell>
          <cell r="M112">
            <v>0.19271570972465549</v>
          </cell>
          <cell r="N112">
            <v>0.21664473368576287</v>
          </cell>
        </row>
        <row r="113">
          <cell r="C113">
            <v>0.27920629717129508</v>
          </cell>
          <cell r="D113">
            <v>0.26370496786227188</v>
          </cell>
          <cell r="E113">
            <v>0.24721769910722652</v>
          </cell>
          <cell r="F113">
            <v>0.23230390191892697</v>
          </cell>
          <cell r="G113">
            <v>0.22765502538332433</v>
          </cell>
          <cell r="H113">
            <v>0.24730647259049543</v>
          </cell>
          <cell r="I113">
            <v>0.25318051900613503</v>
          </cell>
          <cell r="J113">
            <v>0.25059511725718248</v>
          </cell>
          <cell r="K113">
            <v>0.27133391218229663</v>
          </cell>
          <cell r="L113">
            <v>0.30003946601241666</v>
          </cell>
          <cell r="M113">
            <v>0.30467219810378166</v>
          </cell>
          <cell r="N113">
            <v>0.33188805982720848</v>
          </cell>
        </row>
        <row r="117">
          <cell r="C117">
            <v>0.10239817207652209</v>
          </cell>
          <cell r="D117">
            <v>0.10861238921972209</v>
          </cell>
          <cell r="E117">
            <v>0.11443443784609816</v>
          </cell>
          <cell r="F117">
            <v>0.12773535427482466</v>
          </cell>
          <cell r="G117">
            <v>0.13149586803237232</v>
          </cell>
          <cell r="H117">
            <v>0.14724118118883212</v>
          </cell>
          <cell r="I117">
            <v>0.14928761279610414</v>
          </cell>
          <cell r="J117">
            <v>0.1563682191170172</v>
          </cell>
          <cell r="K117">
            <v>0.16411907099027478</v>
          </cell>
          <cell r="L117">
            <v>0.16923237252614298</v>
          </cell>
          <cell r="M117">
            <v>0.18076807757123373</v>
          </cell>
          <cell r="N117">
            <v>0.18593542424564904</v>
          </cell>
        </row>
        <row r="118">
          <cell r="C118">
            <v>2.8541592481909666E-2</v>
          </cell>
          <cell r="D118">
            <v>3.4318561701136084E-2</v>
          </cell>
          <cell r="E118">
            <v>3.7323147193799824E-2</v>
          </cell>
          <cell r="F118">
            <v>4.5330174772927563E-2</v>
          </cell>
          <cell r="G118">
            <v>5.0236175356775735E-2</v>
          </cell>
          <cell r="H118">
            <v>5.9631472352736789E-2</v>
          </cell>
          <cell r="I118">
            <v>6.0748231704313427E-2</v>
          </cell>
          <cell r="J118">
            <v>6.6285035311831927E-2</v>
          </cell>
          <cell r="K118">
            <v>7.2899752491445313E-2</v>
          </cell>
          <cell r="L118">
            <v>7.4424026785299427E-2</v>
          </cell>
          <cell r="M118">
            <v>7.6794933447200592E-2</v>
          </cell>
          <cell r="N118">
            <v>7.6402597310911785E-2</v>
          </cell>
        </row>
        <row r="119">
          <cell r="C119">
            <v>0.14062833972097041</v>
          </cell>
          <cell r="D119">
            <v>0.14263235263013033</v>
          </cell>
          <cell r="E119">
            <v>0.14790223873652858</v>
          </cell>
          <cell r="F119">
            <v>0.13862451059763914</v>
          </cell>
          <cell r="G119">
            <v>0.17298853711696632</v>
          </cell>
          <cell r="H119">
            <v>0.21685182927724359</v>
          </cell>
          <cell r="I119">
            <v>0.24411641598188441</v>
          </cell>
          <cell r="J119">
            <v>0.24884000519798627</v>
          </cell>
          <cell r="K119">
            <v>0.27527632766698529</v>
          </cell>
          <cell r="L119">
            <v>0.29204355584052588</v>
          </cell>
          <cell r="M119">
            <v>0.28317583122995166</v>
          </cell>
          <cell r="N119">
            <v>0.28633432700432637</v>
          </cell>
        </row>
        <row r="120">
          <cell r="C120">
            <v>9.9302778746881593E-2</v>
          </cell>
          <cell r="D120">
            <v>0.10851893069570979</v>
          </cell>
          <cell r="E120">
            <v>0.1124850587193057</v>
          </cell>
          <cell r="F120">
            <v>0.12381484371387914</v>
          </cell>
          <cell r="G120">
            <v>0.12909450191525629</v>
          </cell>
          <cell r="H120">
            <v>0.14280524975992806</v>
          </cell>
          <cell r="I120">
            <v>0.14117176202109724</v>
          </cell>
          <cell r="J120">
            <v>0.15432870877323199</v>
          </cell>
          <cell r="K120">
            <v>0.16273251113212198</v>
          </cell>
          <cell r="L120">
            <v>0.1758040003239178</v>
          </cell>
          <cell r="M120">
            <v>0.19570282038816381</v>
          </cell>
          <cell r="N120">
            <v>0.19824385971517328</v>
          </cell>
        </row>
        <row r="121">
          <cell r="C121">
            <v>0.206416413015962</v>
          </cell>
          <cell r="D121">
            <v>0.228041501362406</v>
          </cell>
          <cell r="E121">
            <v>0.23767109399011718</v>
          </cell>
          <cell r="F121">
            <v>0.26874340315751649</v>
          </cell>
          <cell r="G121">
            <v>0.28071610299019151</v>
          </cell>
          <cell r="H121">
            <v>0.29542560863217798</v>
          </cell>
          <cell r="I121">
            <v>0.30957180941150897</v>
          </cell>
          <cell r="J121">
            <v>0.32297824628921318</v>
          </cell>
          <cell r="K121">
            <v>0.33570279172781053</v>
          </cell>
          <cell r="L121">
            <v>0.34919745703462701</v>
          </cell>
          <cell r="M121">
            <v>0.37869816228307651</v>
          </cell>
          <cell r="N121">
            <v>0.39638972934041977</v>
          </cell>
        </row>
        <row r="122">
          <cell r="C122">
            <v>6.333323595180633E-2</v>
          </cell>
          <cell r="D122">
            <v>6.8286776764930404E-2</v>
          </cell>
          <cell r="E122">
            <v>6.9522484704944751E-2</v>
          </cell>
          <cell r="F122">
            <v>8.3618966548719434E-2</v>
          </cell>
          <cell r="G122">
            <v>7.3974352771705359E-2</v>
          </cell>
          <cell r="H122">
            <v>9.240300318501514E-2</v>
          </cell>
          <cell r="I122">
            <v>9.7668897892901133E-2</v>
          </cell>
          <cell r="J122">
            <v>0.10470376523254983</v>
          </cell>
          <cell r="K122">
            <v>0.10427517987610722</v>
          </cell>
          <cell r="L122">
            <v>0.10614826370475347</v>
          </cell>
          <cell r="M122">
            <v>0.12176961579313009</v>
          </cell>
          <cell r="N122">
            <v>0.1285313614086335</v>
          </cell>
        </row>
        <row r="123">
          <cell r="C123">
            <v>0.33241415201594093</v>
          </cell>
          <cell r="D123">
            <v>0.32178977013477439</v>
          </cell>
          <cell r="E123">
            <v>0.3067557272241993</v>
          </cell>
          <cell r="F123">
            <v>0.32708784890078269</v>
          </cell>
          <cell r="G123">
            <v>0.35465995654238508</v>
          </cell>
          <cell r="H123">
            <v>0.41790258749545001</v>
          </cell>
          <cell r="I123">
            <v>0.43253578207176091</v>
          </cell>
          <cell r="J123">
            <v>0.44087810848830661</v>
          </cell>
          <cell r="K123">
            <v>0.43133241288683505</v>
          </cell>
          <cell r="L123">
            <v>0.431579362601127</v>
          </cell>
          <cell r="M123">
            <v>0.45156204090325286</v>
          </cell>
          <cell r="N123">
            <v>0.49616900483736537</v>
          </cell>
        </row>
        <row r="124">
          <cell r="C124">
            <v>2.8838643205196947E-2</v>
          </cell>
          <cell r="D124">
            <v>3.5043550430021476E-2</v>
          </cell>
          <cell r="E124">
            <v>3.5811270849989287E-2</v>
          </cell>
          <cell r="F124">
            <v>3.879573052925344E-2</v>
          </cell>
          <cell r="G124">
            <v>3.631804170596712E-2</v>
          </cell>
          <cell r="H124">
            <v>4.3018165516672265E-2</v>
          </cell>
          <cell r="I124">
            <v>4.4917895910730858E-2</v>
          </cell>
          <cell r="J124">
            <v>4.9526692040358596E-2</v>
          </cell>
          <cell r="K124">
            <v>5.0720539188662372E-2</v>
          </cell>
          <cell r="L124">
            <v>5.4334575005488696E-2</v>
          </cell>
          <cell r="M124">
            <v>6.5819027774122366E-2</v>
          </cell>
          <cell r="N124">
            <v>6.4055237814603413E-2</v>
          </cell>
        </row>
        <row r="125">
          <cell r="C125">
            <v>0.12817510696603984</v>
          </cell>
          <cell r="D125">
            <v>0.12795715744513247</v>
          </cell>
          <cell r="E125">
            <v>0.1245966296188693</v>
          </cell>
          <cell r="F125">
            <v>0.14422327520281314</v>
          </cell>
          <cell r="G125">
            <v>0.14263648112132116</v>
          </cell>
          <cell r="H125">
            <v>0.16521592859680695</v>
          </cell>
          <cell r="I125">
            <v>0.17911592908794904</v>
          </cell>
          <cell r="J125">
            <v>0.19443909310937357</v>
          </cell>
          <cell r="K125">
            <v>0.23414682046342575</v>
          </cell>
          <cell r="L125">
            <v>0.26470390969483548</v>
          </cell>
          <cell r="M125">
            <v>0.26853529949752086</v>
          </cell>
          <cell r="N125">
            <v>0.25899868839013074</v>
          </cell>
        </row>
        <row r="126">
          <cell r="C126">
            <v>9.5299841717547185E-2</v>
          </cell>
          <cell r="D126">
            <v>9.3941949949596579E-2</v>
          </cell>
          <cell r="E126">
            <v>0.11390142375821928</v>
          </cell>
          <cell r="F126">
            <v>0.11265593609295796</v>
          </cell>
          <cell r="G126">
            <v>0.11653011496729472</v>
          </cell>
          <cell r="H126">
            <v>0.13308841579034167</v>
          </cell>
          <cell r="I126">
            <v>0.125938853931467</v>
          </cell>
          <cell r="J126">
            <v>0.1361522654879728</v>
          </cell>
          <cell r="K126">
            <v>0.14126543762522623</v>
          </cell>
          <cell r="L126">
            <v>0.14110743111896912</v>
          </cell>
          <cell r="M126">
            <v>0.15746428674174656</v>
          </cell>
          <cell r="N126">
            <v>0.16783953580197353</v>
          </cell>
        </row>
        <row r="127">
          <cell r="C127">
            <v>0.12319975768127822</v>
          </cell>
          <cell r="D127">
            <v>0.12157875183247985</v>
          </cell>
          <cell r="E127">
            <v>0.11498475131573715</v>
          </cell>
          <cell r="F127">
            <v>0.12453513748119896</v>
          </cell>
          <cell r="G127">
            <v>0.12987615448170658</v>
          </cell>
          <cell r="H127">
            <v>0.14857585249703606</v>
          </cell>
          <cell r="I127">
            <v>0.15781743458154801</v>
          </cell>
          <cell r="J127">
            <v>0.16049501597383981</v>
          </cell>
          <cell r="K127">
            <v>0.16857699223709366</v>
          </cell>
          <cell r="L127">
            <v>0.17935454895855896</v>
          </cell>
          <cell r="M127">
            <v>0.1882410396865376</v>
          </cell>
          <cell r="N127">
            <v>0.19766101220584767</v>
          </cell>
        </row>
        <row r="128">
          <cell r="C128">
            <v>0.29440575115866324</v>
          </cell>
          <cell r="D128">
            <v>0.3003648047768443</v>
          </cell>
          <cell r="E128">
            <v>0.29105529592153956</v>
          </cell>
          <cell r="F128">
            <v>0.29171639046930703</v>
          </cell>
          <cell r="G128">
            <v>0.28647669788763658</v>
          </cell>
          <cell r="H128">
            <v>0.31169599386954144</v>
          </cell>
          <cell r="I128">
            <v>0.32796816051269589</v>
          </cell>
          <cell r="J128">
            <v>0.33733477483664381</v>
          </cell>
          <cell r="K128">
            <v>0.36472609294735403</v>
          </cell>
          <cell r="L128">
            <v>0.37219417763732665</v>
          </cell>
          <cell r="M128">
            <v>0.36204616722965871</v>
          </cell>
          <cell r="N128">
            <v>0.38584586678411736</v>
          </cell>
        </row>
        <row r="129">
          <cell r="C129">
            <v>5.7132322712338805E-2</v>
          </cell>
          <cell r="D129">
            <v>8.2229088973807332E-2</v>
          </cell>
          <cell r="E129">
            <v>0.10093516825031432</v>
          </cell>
          <cell r="F129">
            <v>0.13334427263987134</v>
          </cell>
          <cell r="G129">
            <v>0.15311154654131912</v>
          </cell>
          <cell r="H129">
            <v>0.16430746175104835</v>
          </cell>
          <cell r="I129">
            <v>0.15642057276024571</v>
          </cell>
          <cell r="J129">
            <v>0.13818419730085918</v>
          </cell>
          <cell r="K129">
            <v>0.16983524096371358</v>
          </cell>
          <cell r="L129">
            <v>0.18092221861521285</v>
          </cell>
          <cell r="M129">
            <v>0.18887588555948653</v>
          </cell>
          <cell r="N129">
            <v>0.19168884918353302</v>
          </cell>
        </row>
        <row r="130">
          <cell r="C130">
            <v>9.2644002447601057E-2</v>
          </cell>
          <cell r="D130">
            <v>9.969788223095348E-2</v>
          </cell>
          <cell r="E130">
            <v>0.1043428558501138</v>
          </cell>
          <cell r="F130">
            <v>0.13073909734792397</v>
          </cell>
          <cell r="G130">
            <v>0.14471236265954671</v>
          </cell>
          <cell r="H130">
            <v>0.16269749840593611</v>
          </cell>
          <cell r="I130">
            <v>0.18157998224786062</v>
          </cell>
          <cell r="J130">
            <v>0.19182884846613393</v>
          </cell>
          <cell r="K130">
            <v>0.20677014511488165</v>
          </cell>
          <cell r="L130">
            <v>0.21601114756417367</v>
          </cell>
          <cell r="M130">
            <v>0.21567554533569361</v>
          </cell>
          <cell r="N130">
            <v>0.22537622292765908</v>
          </cell>
        </row>
        <row r="131">
          <cell r="C131">
            <v>0.42487816558173924</v>
          </cell>
          <cell r="D131">
            <v>0.42679143896128552</v>
          </cell>
          <cell r="E131">
            <v>0.42594476034176382</v>
          </cell>
          <cell r="F131">
            <v>0.42362934733052349</v>
          </cell>
          <cell r="G131">
            <v>0.42936869084928658</v>
          </cell>
          <cell r="H131">
            <v>0.47887111509248748</v>
          </cell>
          <cell r="I131">
            <v>0.40744763155690616</v>
          </cell>
          <cell r="J131">
            <v>0.4471005135935357</v>
          </cell>
          <cell r="K131">
            <v>0.47298127021431113</v>
          </cell>
          <cell r="L131">
            <v>0.49717132336679842</v>
          </cell>
          <cell r="M131">
            <v>0.52189760764759174</v>
          </cell>
          <cell r="N131">
            <v>0.51779352316452143</v>
          </cell>
        </row>
        <row r="132">
          <cell r="C132">
            <v>0.30445579345154572</v>
          </cell>
          <cell r="D132">
            <v>0.29323182936017445</v>
          </cell>
          <cell r="E132">
            <v>0.29230682631737653</v>
          </cell>
          <cell r="F132">
            <v>0.29095968355635077</v>
          </cell>
          <cell r="G132">
            <v>0.31993754480548769</v>
          </cell>
          <cell r="H132">
            <v>0.33721506249583799</v>
          </cell>
          <cell r="I132">
            <v>0.32536133541456275</v>
          </cell>
          <cell r="J132">
            <v>0.32790182736600421</v>
          </cell>
          <cell r="K132">
            <v>0.34537501128476622</v>
          </cell>
          <cell r="L132">
            <v>0.36875219829695782</v>
          </cell>
          <cell r="M132">
            <v>0.40558297116689046</v>
          </cell>
          <cell r="N132">
            <v>0.46085350718937795</v>
          </cell>
        </row>
        <row r="133">
          <cell r="C133">
            <v>1.8192032789658485E-2</v>
          </cell>
          <cell r="D133">
            <v>3.6272336661637011E-2</v>
          </cell>
          <cell r="E133">
            <v>3.640452819081455E-2</v>
          </cell>
          <cell r="F133">
            <v>4.3806740516129532E-2</v>
          </cell>
          <cell r="G133">
            <v>4.6126507378748287E-2</v>
          </cell>
          <cell r="H133">
            <v>4.6791225910835857E-2</v>
          </cell>
          <cell r="I133">
            <v>4.7487561037239993E-2</v>
          </cell>
          <cell r="J133">
            <v>4.815889219013289E-2</v>
          </cell>
          <cell r="K133">
            <v>5.0015138058273519E-2</v>
          </cell>
          <cell r="L133">
            <v>5.4598105878685937E-2</v>
          </cell>
          <cell r="M133">
            <v>7.2439617452096802E-2</v>
          </cell>
          <cell r="N133">
            <v>6.9025984048289565E-2</v>
          </cell>
        </row>
        <row r="134">
          <cell r="C134">
            <v>6.4644587227703498E-2</v>
          </cell>
          <cell r="D134">
            <v>5.9866466880847728E-2</v>
          </cell>
          <cell r="E134">
            <v>7.5091299406513101E-2</v>
          </cell>
          <cell r="F134">
            <v>8.8867795636716471E-2</v>
          </cell>
          <cell r="G134">
            <v>8.269406377524853E-2</v>
          </cell>
          <cell r="H134">
            <v>0.10506923724161255</v>
          </cell>
          <cell r="I134">
            <v>0.18102200161916029</v>
          </cell>
          <cell r="J134">
            <v>0.20063892968182495</v>
          </cell>
          <cell r="K134">
            <v>0.23304104227459407</v>
          </cell>
          <cell r="L134">
            <v>0.23713240253787327</v>
          </cell>
          <cell r="M134">
            <v>0.2121126064469441</v>
          </cell>
          <cell r="N134">
            <v>0.21269811667867508</v>
          </cell>
        </row>
        <row r="135">
          <cell r="C135">
            <v>1.0578718108276292E-2</v>
          </cell>
          <cell r="D135">
            <v>2.2471910112359553E-2</v>
          </cell>
          <cell r="E135">
            <v>2.613746369796709E-2</v>
          </cell>
          <cell r="F135">
            <v>3.1761308950914342E-2</v>
          </cell>
          <cell r="G135">
            <v>3.629417382999045E-2</v>
          </cell>
          <cell r="H135">
            <v>1.7655047532820281E-2</v>
          </cell>
          <cell r="I135">
            <v>7.7734229675813352E-2</v>
          </cell>
          <cell r="J135">
            <v>0.12245518306470192</v>
          </cell>
          <cell r="K135">
            <v>0.13203674718752295</v>
          </cell>
          <cell r="L135">
            <v>0.15681134152048451</v>
          </cell>
          <cell r="M135">
            <v>0.14481868890406507</v>
          </cell>
          <cell r="N135">
            <v>0.14128164302721338</v>
          </cell>
        </row>
        <row r="136">
          <cell r="C136">
            <v>2.2101101226088566E-2</v>
          </cell>
          <cell r="D136">
            <v>2.4257202727228082E-2</v>
          </cell>
          <cell r="E136">
            <v>2.7546909936426868E-2</v>
          </cell>
          <cell r="F136">
            <v>2.9733932948581624E-2</v>
          </cell>
          <cell r="G136">
            <v>3.0723910720231829E-2</v>
          </cell>
          <cell r="H136">
            <v>3.4107537156548948E-2</v>
          </cell>
          <cell r="I136">
            <v>3.1275557658356705E-2</v>
          </cell>
          <cell r="J136">
            <v>3.707903691506359E-2</v>
          </cell>
          <cell r="K136">
            <v>3.8828226011272039E-2</v>
          </cell>
          <cell r="L136">
            <v>4.1452105663066806E-2</v>
          </cell>
          <cell r="M136">
            <v>5.1587875608469308E-2</v>
          </cell>
          <cell r="N136">
            <v>5.5164178715017713E-2</v>
          </cell>
        </row>
        <row r="137">
          <cell r="C137">
            <v>0.20084730124810074</v>
          </cell>
          <cell r="D137">
            <v>0.22299488392065117</v>
          </cell>
          <cell r="E137">
            <v>0.22988659141954143</v>
          </cell>
          <cell r="F137">
            <v>0.25581047359974884</v>
          </cell>
          <cell r="G137">
            <v>0.25919612644021722</v>
          </cell>
          <cell r="H137">
            <v>0.27646857611116815</v>
          </cell>
          <cell r="I137">
            <v>0.29462317675345978</v>
          </cell>
          <cell r="J137">
            <v>0.29969011153594061</v>
          </cell>
          <cell r="K137">
            <v>0.30874235612743806</v>
          </cell>
          <cell r="L137">
            <v>0.32715168483302071</v>
          </cell>
          <cell r="M137">
            <v>0.31957993775517574</v>
          </cell>
          <cell r="N137">
            <v>0.32028056426959894</v>
          </cell>
        </row>
        <row r="138">
          <cell r="C138">
            <v>0.10215289969376369</v>
          </cell>
          <cell r="D138">
            <v>0.10169323554764247</v>
          </cell>
          <cell r="E138">
            <v>0.10175610303741557</v>
          </cell>
          <cell r="F138">
            <v>0.10467205728482461</v>
          </cell>
          <cell r="G138">
            <v>0.1085690033141009</v>
          </cell>
          <cell r="H138">
            <v>0.1154207460759894</v>
          </cell>
          <cell r="I138">
            <v>0.11733679815412701</v>
          </cell>
          <cell r="J138">
            <v>0.13138000182420853</v>
          </cell>
          <cell r="K138">
            <v>0.13378009100328866</v>
          </cell>
          <cell r="L138">
            <v>0.14103669484832615</v>
          </cell>
          <cell r="M138">
            <v>0.14006550432121906</v>
          </cell>
          <cell r="N138">
            <v>0.14269075452085125</v>
          </cell>
        </row>
        <row r="139">
          <cell r="C139">
            <v>0.32504262016112223</v>
          </cell>
          <cell r="D139">
            <v>0.32086392574881006</v>
          </cell>
          <cell r="E139">
            <v>0.34211852612961535</v>
          </cell>
          <cell r="F139">
            <v>0.35019500466182552</v>
          </cell>
          <cell r="G139">
            <v>0.37508997509811476</v>
          </cell>
          <cell r="H139">
            <v>0.37994987667434316</v>
          </cell>
          <cell r="I139">
            <v>0.33871316518040917</v>
          </cell>
          <cell r="J139">
            <v>0.35234635163242806</v>
          </cell>
          <cell r="K139">
            <v>0.33166281406017856</v>
          </cell>
          <cell r="L139">
            <v>0.34625721624340466</v>
          </cell>
          <cell r="M139">
            <v>0.33968838165949039</v>
          </cell>
          <cell r="N139">
            <v>0.33364998844683591</v>
          </cell>
        </row>
        <row r="140">
          <cell r="C140">
            <v>0.1756252043792085</v>
          </cell>
          <cell r="D140">
            <v>0.18038057066713287</v>
          </cell>
          <cell r="E140">
            <v>0.17586616124687265</v>
          </cell>
          <cell r="F140">
            <v>0.19444079450607071</v>
          </cell>
          <cell r="G140">
            <v>0.23167599162822616</v>
          </cell>
          <cell r="H140">
            <v>0.26429223781263061</v>
          </cell>
          <cell r="I140">
            <v>0.27236509902751249</v>
          </cell>
          <cell r="J140">
            <v>0.24310972413692755</v>
          </cell>
          <cell r="K140">
            <v>0.25828489428630402</v>
          </cell>
          <cell r="L140">
            <v>0.26190949361458249</v>
          </cell>
          <cell r="M140">
            <v>0.26738661115326723</v>
          </cell>
          <cell r="N140">
            <v>0.25886289577892113</v>
          </cell>
        </row>
        <row r="141">
          <cell r="C141">
            <v>0.18389278409409926</v>
          </cell>
          <cell r="D141">
            <v>0.18945252161880741</v>
          </cell>
          <cell r="E141">
            <v>0.18554107379788626</v>
          </cell>
          <cell r="F141">
            <v>0.20396074999795547</v>
          </cell>
          <cell r="G141">
            <v>0.19237830049681706</v>
          </cell>
          <cell r="H141">
            <v>0.27564409686318142</v>
          </cell>
          <cell r="I141">
            <v>0.28144313260355946</v>
          </cell>
          <cell r="J141">
            <v>0.30287226887583374</v>
          </cell>
          <cell r="K141">
            <v>0.31457030034291111</v>
          </cell>
          <cell r="L141">
            <v>0.33399921602619448</v>
          </cell>
          <cell r="M141">
            <v>0.32422173578422131</v>
          </cell>
          <cell r="N141">
            <v>0.34068048861514283</v>
          </cell>
        </row>
        <row r="142">
          <cell r="C142">
            <v>5.0632577776684042E-2</v>
          </cell>
          <cell r="D142">
            <v>5.0320855808266805E-2</v>
          </cell>
          <cell r="E142">
            <v>4.4527897517248734E-2</v>
          </cell>
          <cell r="F142">
            <v>6.232540569659227E-2</v>
          </cell>
          <cell r="G142">
            <v>6.0969705978481371E-2</v>
          </cell>
          <cell r="H142">
            <v>8.1775172538780305E-2</v>
          </cell>
          <cell r="I142">
            <v>7.8963424659717021E-2</v>
          </cell>
          <cell r="J142">
            <v>9.2558591338978993E-2</v>
          </cell>
          <cell r="K142">
            <v>8.8011372474704488E-2</v>
          </cell>
          <cell r="L142">
            <v>7.8738929687497405E-2</v>
          </cell>
          <cell r="M142">
            <v>8.8635604435969267E-2</v>
          </cell>
          <cell r="N142">
            <v>0.1079113905566553</v>
          </cell>
        </row>
        <row r="143">
          <cell r="C143">
            <v>0.39483755796494269</v>
          </cell>
          <cell r="D143">
            <v>0.39101069572862257</v>
          </cell>
          <cell r="E143">
            <v>0.41393714150118882</v>
          </cell>
          <cell r="F143">
            <v>0.41413347167148912</v>
          </cell>
          <cell r="G143">
            <v>0.43250125255452165</v>
          </cell>
          <cell r="H143">
            <v>0.43074771358384051</v>
          </cell>
          <cell r="I143">
            <v>0.44151867678534373</v>
          </cell>
          <cell r="J143">
            <v>0.45890935912025993</v>
          </cell>
          <cell r="K143">
            <v>0.4833239095876346</v>
          </cell>
          <cell r="L143">
            <v>0.50709808700345316</v>
          </cell>
          <cell r="M143">
            <v>0.51931748080185969</v>
          </cell>
          <cell r="N143">
            <v>0.52761011008258574</v>
          </cell>
        </row>
        <row r="144">
          <cell r="C144">
            <v>0.46714775772359368</v>
          </cell>
          <cell r="D144">
            <v>0.51879890122306138</v>
          </cell>
          <cell r="E144">
            <v>0.56353579425461231</v>
          </cell>
          <cell r="F144">
            <v>0.58745762159488735</v>
          </cell>
          <cell r="G144">
            <v>0.6105812384467274</v>
          </cell>
          <cell r="H144">
            <v>0.63634388876493553</v>
          </cell>
          <cell r="I144">
            <v>0.60949766607243283</v>
          </cell>
          <cell r="J144">
            <v>0.62241657914370374</v>
          </cell>
          <cell r="K144">
            <v>0.65846795157675697</v>
          </cell>
          <cell r="L144">
            <v>0.67130291283843757</v>
          </cell>
          <cell r="M144">
            <v>0.6796633498612582</v>
          </cell>
          <cell r="N144">
            <v>0.68646852665586833</v>
          </cell>
        </row>
        <row r="145">
          <cell r="C145">
            <v>7.2826231629134651E-3</v>
          </cell>
          <cell r="D145">
            <v>7.5129822262572166E-3</v>
          </cell>
          <cell r="E145">
            <v>8.546938619935383E-3</v>
          </cell>
          <cell r="F145">
            <v>1.0001761177696498E-2</v>
          </cell>
          <cell r="G145">
            <v>1.9346693263116433E-2</v>
          </cell>
          <cell r="H145">
            <v>2.3435594984525181E-2</v>
          </cell>
          <cell r="I145">
            <v>2.6592998904591037E-2</v>
          </cell>
          <cell r="J145">
            <v>3.0193960255415559E-2</v>
          </cell>
          <cell r="K145">
            <v>3.2378047544012564E-2</v>
          </cell>
          <cell r="L145">
            <v>4.0306786510175864E-2</v>
          </cell>
          <cell r="M145">
            <v>4.7342000124825943E-2</v>
          </cell>
          <cell r="N145">
            <v>5.5344022840379849E-2</v>
          </cell>
        </row>
        <row r="146">
          <cell r="C146">
            <v>0.52251723808808959</v>
          </cell>
          <cell r="D146">
            <v>0.53394196512499081</v>
          </cell>
          <cell r="E146">
            <v>0.56920702782957755</v>
          </cell>
          <cell r="F146">
            <v>0.58560096104557124</v>
          </cell>
          <cell r="G146">
            <v>0.62001491311675061</v>
          </cell>
          <cell r="H146">
            <v>0.62134876926516147</v>
          </cell>
          <cell r="I146">
            <v>0.63919420446272668</v>
          </cell>
          <cell r="J146">
            <v>0.65186568677940315</v>
          </cell>
          <cell r="K146">
            <v>0.64562458977880144</v>
          </cell>
          <cell r="L146">
            <v>0.59031986304486772</v>
          </cell>
          <cell r="M146">
            <v>0.58155343651621172</v>
          </cell>
          <cell r="N146">
            <v>0.63370785738890201</v>
          </cell>
        </row>
        <row r="147">
          <cell r="C147">
            <v>0.25493290463948431</v>
          </cell>
          <cell r="D147">
            <v>0.28799431434892586</v>
          </cell>
          <cell r="E147">
            <v>0.28398536785134709</v>
          </cell>
          <cell r="F147">
            <v>0.29257310275767695</v>
          </cell>
          <cell r="G147">
            <v>0.30835778425265581</v>
          </cell>
          <cell r="H147">
            <v>0.31775082898380819</v>
          </cell>
          <cell r="I147">
            <v>0.32566039503515865</v>
          </cell>
          <cell r="J147">
            <v>0.33807131192097917</v>
          </cell>
          <cell r="K147">
            <v>0.33166235372042741</v>
          </cell>
          <cell r="L147">
            <v>0.32733349940127299</v>
          </cell>
          <cell r="M147">
            <v>0.31654843575788061</v>
          </cell>
          <cell r="N147">
            <v>0.33808541952604493</v>
          </cell>
        </row>
        <row r="148">
          <cell r="C148">
            <v>0.3420594095809889</v>
          </cell>
          <cell r="D148">
            <v>0.39098762864013525</v>
          </cell>
          <cell r="E148">
            <v>0.31043383535402558</v>
          </cell>
          <cell r="F148">
            <v>0.33486823341627875</v>
          </cell>
          <cell r="G148">
            <v>0.38799967243576217</v>
          </cell>
          <cell r="H148">
            <v>0.34729803772971451</v>
          </cell>
          <cell r="I148">
            <v>0.31660409532969314</v>
          </cell>
          <cell r="J148">
            <v>0.31953865260854081</v>
          </cell>
          <cell r="K148">
            <v>0.39105022098829861</v>
          </cell>
          <cell r="L148">
            <v>0.37766571055326248</v>
          </cell>
          <cell r="M148">
            <v>0.30978080345077391</v>
          </cell>
          <cell r="N148">
            <v>0.3455496082108041</v>
          </cell>
        </row>
        <row r="149">
          <cell r="D149">
            <v>0.52906690953441227</v>
          </cell>
          <cell r="E149">
            <v>0.51358493350056011</v>
          </cell>
          <cell r="F149">
            <v>0.49126213442858274</v>
          </cell>
          <cell r="G149">
            <v>0.46007973946642283</v>
          </cell>
          <cell r="H149">
            <v>0.6207753947612803</v>
          </cell>
          <cell r="I149">
            <v>0.76477995983799052</v>
          </cell>
          <cell r="J149">
            <v>0.81357698628672726</v>
          </cell>
          <cell r="K149">
            <v>0.79856196660782819</v>
          </cell>
          <cell r="L149">
            <v>0.68552915724662311</v>
          </cell>
          <cell r="M149">
            <v>0.67691190469180873</v>
          </cell>
          <cell r="N149">
            <v>0.68615664424047662</v>
          </cell>
        </row>
        <row r="150">
          <cell r="C150">
            <v>0.23375822431455309</v>
          </cell>
          <cell r="D150">
            <v>0.24681351062793311</v>
          </cell>
          <cell r="E150">
            <v>0.24917236525196015</v>
          </cell>
          <cell r="F150">
            <v>0.22491250196721449</v>
          </cell>
          <cell r="G150">
            <v>0.24641810837901981</v>
          </cell>
          <cell r="H150">
            <v>0.29207472902608617</v>
          </cell>
          <cell r="I150">
            <v>0.26503499323305613</v>
          </cell>
          <cell r="J150">
            <v>0.27338339504168663</v>
          </cell>
          <cell r="K150">
            <v>0.29594754643034171</v>
          </cell>
          <cell r="L150">
            <v>0.31762456802448502</v>
          </cell>
          <cell r="M150">
            <v>0.34990519055714026</v>
          </cell>
          <cell r="N150">
            <v>0.3578101698380392</v>
          </cell>
        </row>
        <row r="151">
          <cell r="C151">
            <v>0.17726000601311126</v>
          </cell>
          <cell r="D151">
            <v>0.17052959987474317</v>
          </cell>
          <cell r="E151">
            <v>0.15319660988752215</v>
          </cell>
          <cell r="F151">
            <v>0.14676188166072121</v>
          </cell>
          <cell r="G151">
            <v>0.14881831416149624</v>
          </cell>
          <cell r="H151">
            <v>0.15824368647958881</v>
          </cell>
          <cell r="I151">
            <v>0.14638910696997798</v>
          </cell>
          <cell r="J151">
            <v>0.12197043830333187</v>
          </cell>
          <cell r="K151">
            <v>0.11842001528499091</v>
          </cell>
          <cell r="L151">
            <v>0.12739540610963782</v>
          </cell>
          <cell r="M151">
            <v>0.12381631683079018</v>
          </cell>
          <cell r="N151">
            <v>0.12156834933001076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2AFAF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B9C31E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W151"/>
  <sheetViews>
    <sheetView showGridLines="0" topLeftCell="A10" zoomScaleNormal="100" workbookViewId="0">
      <selection activeCell="S119" sqref="S119"/>
    </sheetView>
  </sheetViews>
  <sheetFormatPr defaultColWidth="9.88671875" defaultRowHeight="12" customHeight="1" x14ac:dyDescent="0.2"/>
  <cols>
    <col min="1" max="1" width="4.5546875" style="165" customWidth="1"/>
    <col min="2" max="2" width="12.88671875" style="165" customWidth="1"/>
    <col min="3" max="13" width="6.44140625" style="165" customWidth="1"/>
    <col min="14" max="15" width="9.33203125" style="165" customWidth="1"/>
    <col min="16" max="16" width="9" style="165" customWidth="1"/>
    <col min="17" max="21" width="9.33203125" style="165" customWidth="1"/>
    <col min="22" max="22" width="6.6640625" style="165" customWidth="1"/>
    <col min="23" max="16384" width="9.88671875" style="143"/>
  </cols>
  <sheetData>
    <row r="1" spans="1:23" ht="24" customHeight="1" x14ac:dyDescent="0.25">
      <c r="A1" s="137" t="s">
        <v>427</v>
      </c>
      <c r="B1" s="138"/>
      <c r="C1" s="168"/>
      <c r="D1" s="168"/>
      <c r="E1" s="168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8"/>
      <c r="R1" s="140"/>
      <c r="S1" s="141"/>
      <c r="T1" s="142"/>
      <c r="U1" s="142"/>
      <c r="V1" s="138"/>
      <c r="W1" s="138"/>
    </row>
    <row r="2" spans="1:23" s="144" customFormat="1" ht="24" customHeight="1" x14ac:dyDescent="0.25">
      <c r="A2" s="129"/>
      <c r="B2" s="129"/>
      <c r="C2" s="130">
        <v>2004</v>
      </c>
      <c r="D2" s="130">
        <v>2005</v>
      </c>
      <c r="E2" s="130">
        <v>2006</v>
      </c>
      <c r="F2" s="130">
        <v>2007</v>
      </c>
      <c r="G2" s="130">
        <v>2008</v>
      </c>
      <c r="H2" s="130">
        <v>2009</v>
      </c>
      <c r="I2" s="130">
        <v>2010</v>
      </c>
      <c r="J2" s="130">
        <v>2011</v>
      </c>
      <c r="K2" s="130">
        <v>2012</v>
      </c>
      <c r="L2" s="130">
        <v>2013</v>
      </c>
      <c r="M2" s="130">
        <v>2014</v>
      </c>
      <c r="N2" s="130">
        <v>2015</v>
      </c>
      <c r="O2" s="131" t="s">
        <v>105</v>
      </c>
      <c r="P2" s="131" t="s">
        <v>471</v>
      </c>
      <c r="Q2" s="131" t="s">
        <v>472</v>
      </c>
      <c r="R2" s="131" t="s">
        <v>79</v>
      </c>
      <c r="S2" s="131" t="s">
        <v>80</v>
      </c>
      <c r="T2" s="131" t="s">
        <v>81</v>
      </c>
      <c r="U2" s="131" t="s">
        <v>82</v>
      </c>
      <c r="V2" s="131" t="s">
        <v>53</v>
      </c>
      <c r="W2" s="131"/>
    </row>
    <row r="3" spans="1:23" s="144" customFormat="1" ht="12" customHeight="1" x14ac:dyDescent="0.25">
      <c r="A3" s="145" t="s">
        <v>428</v>
      </c>
      <c r="B3" s="146" t="s">
        <v>428</v>
      </c>
      <c r="C3" s="147">
        <v>8.4554769634881899E-2</v>
      </c>
      <c r="D3" s="147">
        <v>8.9844582628263225E-2</v>
      </c>
      <c r="E3" s="147">
        <v>9.5032188272928197E-2</v>
      </c>
      <c r="F3" s="147">
        <v>0.10400179184684011</v>
      </c>
      <c r="G3" s="147">
        <v>0.11042972813894393</v>
      </c>
      <c r="H3" s="147">
        <v>0.1236209141470422</v>
      </c>
      <c r="I3" s="147">
        <v>0.12895532637388388</v>
      </c>
      <c r="J3" s="147">
        <v>0.1321497058945888</v>
      </c>
      <c r="K3" s="147">
        <v>0.14427293475141856</v>
      </c>
      <c r="L3" s="147">
        <v>0.15167323202405819</v>
      </c>
      <c r="M3" s="147">
        <v>0.16130278648594673</v>
      </c>
      <c r="N3" s="147">
        <v>0.16658372868309637</v>
      </c>
      <c r="O3" s="148">
        <v>0.13821132032300368</v>
      </c>
      <c r="P3" s="148">
        <v>0.15648800925500245</v>
      </c>
      <c r="Q3" s="148" t="s">
        <v>33</v>
      </c>
      <c r="R3" s="148" t="s">
        <v>33</v>
      </c>
      <c r="S3" s="148" t="s">
        <v>33</v>
      </c>
      <c r="T3" s="148" t="s">
        <v>33</v>
      </c>
      <c r="U3" s="148" t="s">
        <v>33</v>
      </c>
      <c r="V3" s="148">
        <v>0.2</v>
      </c>
      <c r="W3" s="148" t="s">
        <v>428</v>
      </c>
    </row>
    <row r="4" spans="1:23" s="144" customFormat="1" ht="12" customHeight="1" x14ac:dyDescent="0.25">
      <c r="A4" s="149" t="s">
        <v>429</v>
      </c>
      <c r="B4" s="150" t="s">
        <v>106</v>
      </c>
      <c r="C4" s="151">
        <v>1.886563687907172E-2</v>
      </c>
      <c r="D4" s="151">
        <v>2.3322503154354104E-2</v>
      </c>
      <c r="E4" s="151">
        <v>2.6397947146607408E-2</v>
      </c>
      <c r="F4" s="151">
        <v>3.0921005589954403E-2</v>
      </c>
      <c r="G4" s="151">
        <v>3.5978411623621247E-2</v>
      </c>
      <c r="H4" s="151">
        <v>4.7197417878313441E-2</v>
      </c>
      <c r="I4" s="151">
        <v>5.6522721684510425E-2</v>
      </c>
      <c r="J4" s="151">
        <v>6.287486575062072E-2</v>
      </c>
      <c r="K4" s="151">
        <v>7.1769629058736947E-2</v>
      </c>
      <c r="L4" s="151">
        <v>7.5383529558566309E-2</v>
      </c>
      <c r="M4" s="151">
        <v>7.9821891317999452E-2</v>
      </c>
      <c r="N4" s="151">
        <v>7.8807728521922915E-2</v>
      </c>
      <c r="O4" s="152">
        <v>6.7322247404678834E-2</v>
      </c>
      <c r="P4" s="152">
        <v>7.7602710438282874E-2</v>
      </c>
      <c r="Q4" s="152">
        <v>2.1999999999999999E-2</v>
      </c>
      <c r="R4" s="152">
        <v>4.36E-2</v>
      </c>
      <c r="S4" s="152">
        <v>5.4400000000000004E-2</v>
      </c>
      <c r="T4" s="152">
        <v>7.0599999999999996E-2</v>
      </c>
      <c r="U4" s="152">
        <v>9.2200000000000004E-2</v>
      </c>
      <c r="V4" s="152">
        <v>0.13</v>
      </c>
      <c r="W4" s="152" t="s">
        <v>429</v>
      </c>
    </row>
    <row r="5" spans="1:23" s="144" customFormat="1" ht="12" customHeight="1" x14ac:dyDescent="0.25">
      <c r="A5" s="153" t="s">
        <v>430</v>
      </c>
      <c r="B5" s="154" t="s">
        <v>54</v>
      </c>
      <c r="C5" s="155">
        <v>9.4483700261711392E-2</v>
      </c>
      <c r="D5" s="155">
        <v>9.3569807233227581E-2</v>
      </c>
      <c r="E5" s="155">
        <v>9.5717259801396185E-2</v>
      </c>
      <c r="F5" s="155">
        <v>9.2387873457766917E-2</v>
      </c>
      <c r="G5" s="155">
        <v>0.10492136735356909</v>
      </c>
      <c r="H5" s="155">
        <v>0.12148821967409783</v>
      </c>
      <c r="I5" s="155">
        <v>0.14070935449290506</v>
      </c>
      <c r="J5" s="155">
        <v>0.14293400548467067</v>
      </c>
      <c r="K5" s="155">
        <v>0.16046318763053241</v>
      </c>
      <c r="L5" s="155">
        <v>0.18968904800845768</v>
      </c>
      <c r="M5" s="155">
        <v>0.1801874113584413</v>
      </c>
      <c r="N5" s="155">
        <v>0.18206713412579359</v>
      </c>
      <c r="O5" s="156">
        <v>0.15169859655760154</v>
      </c>
      <c r="P5" s="156">
        <v>0.18493822968344947</v>
      </c>
      <c r="Q5" s="156">
        <v>9.4E-2</v>
      </c>
      <c r="R5" s="156">
        <v>0.1072</v>
      </c>
      <c r="S5" s="156">
        <v>0.1138</v>
      </c>
      <c r="T5" s="156">
        <v>0.1237</v>
      </c>
      <c r="U5" s="156">
        <v>0.13689999999999999</v>
      </c>
      <c r="V5" s="156">
        <v>0.16</v>
      </c>
      <c r="W5" s="156" t="s">
        <v>430</v>
      </c>
    </row>
    <row r="6" spans="1:23" s="144" customFormat="1" ht="12" customHeight="1" x14ac:dyDescent="0.25">
      <c r="A6" s="153" t="s">
        <v>431</v>
      </c>
      <c r="B6" s="154" t="s">
        <v>55</v>
      </c>
      <c r="C6" s="155">
        <v>6.8263316253520445E-2</v>
      </c>
      <c r="D6" s="155">
        <v>7.0734531368040629E-2</v>
      </c>
      <c r="E6" s="155">
        <v>7.3778912657671378E-2</v>
      </c>
      <c r="F6" s="155">
        <v>7.9561685107878671E-2</v>
      </c>
      <c r="G6" s="155">
        <v>8.6213560405103792E-2</v>
      </c>
      <c r="H6" s="155">
        <v>9.9318766978025455E-2</v>
      </c>
      <c r="I6" s="155">
        <v>0.10524096067276761</v>
      </c>
      <c r="J6" s="155">
        <v>0.10963568412010719</v>
      </c>
      <c r="K6" s="155">
        <v>0.12826477398759734</v>
      </c>
      <c r="L6" s="155">
        <v>0.13845487808879683</v>
      </c>
      <c r="M6" s="155">
        <v>0.15069171620867483</v>
      </c>
      <c r="N6" s="155">
        <v>0.15071512488846958</v>
      </c>
      <c r="O6" s="156">
        <v>0.11895022905385226</v>
      </c>
      <c r="P6" s="156">
        <v>0.14457329714873585</v>
      </c>
      <c r="Q6" s="156">
        <v>6.0999999999999999E-2</v>
      </c>
      <c r="R6" s="156">
        <v>7.4800000000000005E-2</v>
      </c>
      <c r="S6" s="156">
        <v>8.1699999999999995E-2</v>
      </c>
      <c r="T6" s="156">
        <v>9.2050000000000007E-2</v>
      </c>
      <c r="U6" s="156">
        <v>0.10585</v>
      </c>
      <c r="V6" s="156">
        <v>0.13</v>
      </c>
      <c r="W6" s="156" t="s">
        <v>431</v>
      </c>
    </row>
    <row r="7" spans="1:23" s="144" customFormat="1" ht="12" customHeight="1" x14ac:dyDescent="0.25">
      <c r="A7" s="153" t="s">
        <v>432</v>
      </c>
      <c r="B7" s="154" t="s">
        <v>56</v>
      </c>
      <c r="C7" s="155">
        <v>0.14856280206682368</v>
      </c>
      <c r="D7" s="155">
        <v>0.1596928866687817</v>
      </c>
      <c r="E7" s="155">
        <v>0.16348920263310374</v>
      </c>
      <c r="F7" s="155">
        <v>0.17762923608671605</v>
      </c>
      <c r="G7" s="155">
        <v>0.18564033184017109</v>
      </c>
      <c r="H7" s="155">
        <v>0.19969389513966349</v>
      </c>
      <c r="I7" s="155">
        <v>0.22149376680582222</v>
      </c>
      <c r="J7" s="155">
        <v>0.23510925572636571</v>
      </c>
      <c r="K7" s="155">
        <v>0.25748009737705352</v>
      </c>
      <c r="L7" s="155">
        <v>0.27362585624814134</v>
      </c>
      <c r="M7" s="155">
        <v>0.29347174874180471</v>
      </c>
      <c r="N7" s="155">
        <v>0.30837405599070078</v>
      </c>
      <c r="O7" s="156">
        <v>0.24629467655170961</v>
      </c>
      <c r="P7" s="156">
        <v>0.28354880249497305</v>
      </c>
      <c r="Q7" s="156">
        <v>0.17</v>
      </c>
      <c r="R7" s="156">
        <v>0.19600000000000001</v>
      </c>
      <c r="S7" s="156">
        <v>0.20900000000000002</v>
      </c>
      <c r="T7" s="156">
        <v>0.22850000000000001</v>
      </c>
      <c r="U7" s="156">
        <v>0.2545</v>
      </c>
      <c r="V7" s="156">
        <v>0.3</v>
      </c>
      <c r="W7" s="156" t="s">
        <v>432</v>
      </c>
    </row>
    <row r="8" spans="1:23" s="144" customFormat="1" ht="12" customHeight="1" x14ac:dyDescent="0.25">
      <c r="A8" s="153" t="s">
        <v>433</v>
      </c>
      <c r="B8" s="154" t="s">
        <v>57</v>
      </c>
      <c r="C8" s="155">
        <v>5.7717240850941348E-2</v>
      </c>
      <c r="D8" s="155">
        <v>6.7102388613153985E-2</v>
      </c>
      <c r="E8" s="155">
        <v>7.7123022036144809E-2</v>
      </c>
      <c r="F8" s="155">
        <v>9.1180629348962081E-2</v>
      </c>
      <c r="G8" s="155">
        <v>8.601038707963185E-2</v>
      </c>
      <c r="H8" s="155">
        <v>9.8843172633938908E-2</v>
      </c>
      <c r="I8" s="155">
        <v>0.10468662380700697</v>
      </c>
      <c r="J8" s="155">
        <v>0.1143536456490562</v>
      </c>
      <c r="K8" s="155">
        <v>0.12091758849136085</v>
      </c>
      <c r="L8" s="155">
        <v>0.12378180612760792</v>
      </c>
      <c r="M8" s="155">
        <v>0.13826159054327644</v>
      </c>
      <c r="N8" s="155">
        <v>0.14587141933125711</v>
      </c>
      <c r="O8" s="156">
        <v>0.11763561707020853</v>
      </c>
      <c r="P8" s="156">
        <v>0.13102169833544219</v>
      </c>
      <c r="Q8" s="156">
        <v>5.8000000000000003E-2</v>
      </c>
      <c r="R8" s="156">
        <v>8.2400000000000001E-2</v>
      </c>
      <c r="S8" s="156">
        <v>9.4600000000000004E-2</v>
      </c>
      <c r="T8" s="156">
        <v>0.1129</v>
      </c>
      <c r="U8" s="156">
        <v>0.13730000000000001</v>
      </c>
      <c r="V8" s="156">
        <v>0.18</v>
      </c>
      <c r="W8" s="156" t="s">
        <v>433</v>
      </c>
    </row>
    <row r="9" spans="1:23" s="144" customFormat="1" ht="12" customHeight="1" x14ac:dyDescent="0.25">
      <c r="A9" s="153" t="s">
        <v>434</v>
      </c>
      <c r="B9" s="154" t="s">
        <v>58</v>
      </c>
      <c r="C9" s="155">
        <v>0.18426526601488161</v>
      </c>
      <c r="D9" s="155">
        <v>0.1746309727493153</v>
      </c>
      <c r="E9" s="155">
        <v>0.16100255387153439</v>
      </c>
      <c r="F9" s="155">
        <v>0.17129116173880954</v>
      </c>
      <c r="G9" s="155">
        <v>0.18919132449659384</v>
      </c>
      <c r="H9" s="155">
        <v>0.23012877253276162</v>
      </c>
      <c r="I9" s="155">
        <v>0.24589763612598334</v>
      </c>
      <c r="J9" s="155">
        <v>0.25523861622255933</v>
      </c>
      <c r="K9" s="155">
        <v>0.25813990990315316</v>
      </c>
      <c r="L9" s="155">
        <v>0.25616945246711353</v>
      </c>
      <c r="M9" s="155">
        <v>0.26322727033027099</v>
      </c>
      <c r="N9" s="155">
        <v>0.28625076569929414</v>
      </c>
      <c r="O9" s="156">
        <v>0.25668926306285622</v>
      </c>
      <c r="P9" s="156">
        <v>0.25969836139869229</v>
      </c>
      <c r="Q9" s="156">
        <v>0.18</v>
      </c>
      <c r="R9" s="156">
        <v>0.19400000000000001</v>
      </c>
      <c r="S9" s="156">
        <v>0.20099999999999998</v>
      </c>
      <c r="T9" s="156">
        <v>0.21149999999999999</v>
      </c>
      <c r="U9" s="156">
        <v>0.22550000000000001</v>
      </c>
      <c r="V9" s="156">
        <v>0.25</v>
      </c>
      <c r="W9" s="156" t="s">
        <v>434</v>
      </c>
    </row>
    <row r="10" spans="1:23" s="144" customFormat="1" ht="12" customHeight="1" x14ac:dyDescent="0.25">
      <c r="A10" s="153" t="s">
        <v>435</v>
      </c>
      <c r="B10" s="154" t="s">
        <v>59</v>
      </c>
      <c r="C10" s="155">
        <v>2.3938019409449653E-2</v>
      </c>
      <c r="D10" s="155">
        <v>2.8560903466537724E-2</v>
      </c>
      <c r="E10" s="155">
        <v>3.1196816390349803E-2</v>
      </c>
      <c r="F10" s="155">
        <v>3.6460885384568098E-2</v>
      </c>
      <c r="G10" s="155">
        <v>4.0838138448363093E-2</v>
      </c>
      <c r="H10" s="155">
        <v>5.1355102378202358E-2</v>
      </c>
      <c r="I10" s="155">
        <v>5.608265832080768E-2</v>
      </c>
      <c r="J10" s="155">
        <v>6.5960939534039559E-2</v>
      </c>
      <c r="K10" s="155">
        <v>7.1573393258460252E-2</v>
      </c>
      <c r="L10" s="155">
        <v>7.7121933922797592E-2</v>
      </c>
      <c r="M10" s="155">
        <v>8.6545256579558902E-2</v>
      </c>
      <c r="N10" s="155">
        <v>9.1617480474847315E-2</v>
      </c>
      <c r="O10" s="156">
        <v>6.8767166396249912E-2</v>
      </c>
      <c r="P10" s="156">
        <v>8.1833595251178254E-2</v>
      </c>
      <c r="Q10" s="156">
        <v>3.1E-2</v>
      </c>
      <c r="R10" s="156">
        <v>5.6800000000000003E-2</v>
      </c>
      <c r="S10" s="156">
        <v>6.9699999999999998E-2</v>
      </c>
      <c r="T10" s="156">
        <v>8.9050000000000004E-2</v>
      </c>
      <c r="U10" s="156">
        <v>0.11485000000000001</v>
      </c>
      <c r="V10" s="156">
        <v>0.16</v>
      </c>
      <c r="W10" s="156" t="s">
        <v>435</v>
      </c>
    </row>
    <row r="11" spans="1:23" s="144" customFormat="1" ht="12" customHeight="1" x14ac:dyDescent="0.25">
      <c r="A11" s="153" t="s">
        <v>436</v>
      </c>
      <c r="B11" s="154" t="s">
        <v>60</v>
      </c>
      <c r="C11" s="155">
        <v>6.8964229640440106E-2</v>
      </c>
      <c r="D11" s="155">
        <v>7.0352539809346276E-2</v>
      </c>
      <c r="E11" s="155">
        <v>7.2032998423196257E-2</v>
      </c>
      <c r="F11" s="155">
        <v>8.1505602330500956E-2</v>
      </c>
      <c r="G11" s="155">
        <v>8.011671836648751E-2</v>
      </c>
      <c r="H11" s="155">
        <v>8.4783933592971997E-2</v>
      </c>
      <c r="I11" s="155">
        <v>9.8109371834741665E-2</v>
      </c>
      <c r="J11" s="155">
        <v>0.10884853049440087</v>
      </c>
      <c r="K11" s="155">
        <v>0.1345384755625115</v>
      </c>
      <c r="L11" s="155">
        <v>0.14985870169064636</v>
      </c>
      <c r="M11" s="155">
        <v>0.15315717040239099</v>
      </c>
      <c r="N11" s="155">
        <v>0.15442546944378252</v>
      </c>
      <c r="O11" s="156">
        <v>0.12169350302845619</v>
      </c>
      <c r="P11" s="156">
        <v>0.15150793604651869</v>
      </c>
      <c r="Q11" s="156">
        <v>6.9000000000000006E-2</v>
      </c>
      <c r="R11" s="156">
        <v>9.1200000000000003E-2</v>
      </c>
      <c r="S11" s="156">
        <v>0.1023</v>
      </c>
      <c r="T11" s="156">
        <v>0.11895</v>
      </c>
      <c r="U11" s="156">
        <v>0.14115</v>
      </c>
      <c r="V11" s="156">
        <v>0.18</v>
      </c>
      <c r="W11" s="156" t="s">
        <v>436</v>
      </c>
    </row>
    <row r="12" spans="1:23" s="144" customFormat="1" ht="12" customHeight="1" x14ac:dyDescent="0.25">
      <c r="A12" s="153" t="s">
        <v>437</v>
      </c>
      <c r="B12" s="154" t="s">
        <v>61</v>
      </c>
      <c r="C12" s="155">
        <v>8.3493952783387879E-2</v>
      </c>
      <c r="D12" s="155">
        <v>8.4493242027811166E-2</v>
      </c>
      <c r="E12" s="155">
        <v>9.1652847318223235E-2</v>
      </c>
      <c r="F12" s="155">
        <v>9.6787892418423505E-2</v>
      </c>
      <c r="G12" s="155">
        <v>0.10763024536248857</v>
      </c>
      <c r="H12" s="155">
        <v>0.12989780342170917</v>
      </c>
      <c r="I12" s="155">
        <v>0.13839122619273564</v>
      </c>
      <c r="J12" s="155">
        <v>0.1324055656152813</v>
      </c>
      <c r="K12" s="155">
        <v>0.14303237993727139</v>
      </c>
      <c r="L12" s="155">
        <v>0.15337556203066025</v>
      </c>
      <c r="M12" s="155">
        <v>0.1613939225719416</v>
      </c>
      <c r="N12" s="155">
        <v>0.16154470098339771</v>
      </c>
      <c r="O12" s="156">
        <v>0.13771897277627634</v>
      </c>
      <c r="P12" s="156">
        <v>0.15738474230130092</v>
      </c>
      <c r="Q12" s="156">
        <v>8.6999999999999994E-2</v>
      </c>
      <c r="R12" s="156">
        <v>0.1096</v>
      </c>
      <c r="S12" s="156">
        <v>0.12090000000000001</v>
      </c>
      <c r="T12" s="156">
        <v>0.13785</v>
      </c>
      <c r="U12" s="156">
        <v>0.16045000000000001</v>
      </c>
      <c r="V12" s="156">
        <v>0.2</v>
      </c>
      <c r="W12" s="156" t="s">
        <v>437</v>
      </c>
    </row>
    <row r="13" spans="1:23" s="144" customFormat="1" ht="12" customHeight="1" x14ac:dyDescent="0.25">
      <c r="A13" s="153" t="s">
        <v>438</v>
      </c>
      <c r="B13" s="154" t="s">
        <v>62</v>
      </c>
      <c r="C13" s="155">
        <v>9.4321830227428391E-2</v>
      </c>
      <c r="D13" s="155">
        <v>9.5243622652893961E-2</v>
      </c>
      <c r="E13" s="155">
        <v>9.2638458529285261E-2</v>
      </c>
      <c r="F13" s="155">
        <v>0.10114138581139612</v>
      </c>
      <c r="G13" s="155">
        <v>0.11069820445410489</v>
      </c>
      <c r="H13" s="155">
        <v>0.12139023108565074</v>
      </c>
      <c r="I13" s="155">
        <v>0.12524637849199496</v>
      </c>
      <c r="J13" s="155">
        <v>0.11132871337287119</v>
      </c>
      <c r="K13" s="155">
        <v>0.13402131194656708</v>
      </c>
      <c r="L13" s="155">
        <v>0.14052849649857291</v>
      </c>
      <c r="M13" s="155">
        <v>0.14697325045370072</v>
      </c>
      <c r="N13" s="155">
        <v>0.15183375787886766</v>
      </c>
      <c r="O13" s="156">
        <v>0.12267501265971914</v>
      </c>
      <c r="P13" s="156">
        <v>0.1437508734761368</v>
      </c>
      <c r="Q13" s="156">
        <v>0.10299999999999999</v>
      </c>
      <c r="R13" s="156">
        <v>0.12839999999999999</v>
      </c>
      <c r="S13" s="156">
        <v>0.1411</v>
      </c>
      <c r="T13" s="156">
        <v>0.16014999999999999</v>
      </c>
      <c r="U13" s="156">
        <v>0.18554999999999999</v>
      </c>
      <c r="V13" s="156">
        <v>0.23</v>
      </c>
      <c r="W13" s="156" t="s">
        <v>438</v>
      </c>
    </row>
    <row r="14" spans="1:23" s="144" customFormat="1" ht="12" customHeight="1" x14ac:dyDescent="0.25">
      <c r="A14" s="153" t="s">
        <v>439</v>
      </c>
      <c r="B14" s="154" t="s">
        <v>39</v>
      </c>
      <c r="C14" s="155">
        <v>0.23501946418417763</v>
      </c>
      <c r="D14" s="155">
        <v>0.23786639258424352</v>
      </c>
      <c r="E14" s="155">
        <v>0.22713727200105008</v>
      </c>
      <c r="F14" s="155">
        <v>0.22170980995415879</v>
      </c>
      <c r="G14" s="155">
        <v>0.22015738396448983</v>
      </c>
      <c r="H14" s="155">
        <v>0.23605931073027772</v>
      </c>
      <c r="I14" s="155">
        <v>0.25107789399788044</v>
      </c>
      <c r="J14" s="155">
        <v>0.25398083948635575</v>
      </c>
      <c r="K14" s="155">
        <v>0.26767388740519454</v>
      </c>
      <c r="L14" s="155">
        <v>0.28044793300274734</v>
      </c>
      <c r="M14" s="155">
        <v>0.27859673508751903</v>
      </c>
      <c r="N14" s="155">
        <v>0.29002802112809889</v>
      </c>
      <c r="O14" s="156">
        <v>0.26082736344577517</v>
      </c>
      <c r="P14" s="156">
        <v>0.27952233404513316</v>
      </c>
      <c r="Q14" s="156">
        <v>0.126</v>
      </c>
      <c r="R14" s="156">
        <v>0.14080000000000001</v>
      </c>
      <c r="S14" s="156">
        <v>0.1482</v>
      </c>
      <c r="T14" s="156">
        <v>0.1593</v>
      </c>
      <c r="U14" s="156">
        <v>0.1741</v>
      </c>
      <c r="V14" s="156">
        <v>0.2</v>
      </c>
      <c r="W14" s="156" t="s">
        <v>439</v>
      </c>
    </row>
    <row r="15" spans="1:23" s="144" customFormat="1" ht="12" customHeight="1" x14ac:dyDescent="0.25">
      <c r="A15" s="153" t="s">
        <v>440</v>
      </c>
      <c r="B15" s="154" t="s">
        <v>63</v>
      </c>
      <c r="C15" s="155">
        <v>6.3159232243590074E-2</v>
      </c>
      <c r="D15" s="155">
        <v>7.5493822365886559E-2</v>
      </c>
      <c r="E15" s="155">
        <v>8.3283792093923559E-2</v>
      </c>
      <c r="F15" s="155">
        <v>9.8072738459149392E-2</v>
      </c>
      <c r="G15" s="155">
        <v>0.11491509047561663</v>
      </c>
      <c r="H15" s="155">
        <v>0.12775429957741768</v>
      </c>
      <c r="I15" s="155">
        <v>0.13022706136184697</v>
      </c>
      <c r="J15" s="155">
        <v>0.12880673642015147</v>
      </c>
      <c r="K15" s="155">
        <v>0.15440628942229531</v>
      </c>
      <c r="L15" s="155">
        <v>0.16740660224226114</v>
      </c>
      <c r="M15" s="155">
        <v>0.1707086378332841</v>
      </c>
      <c r="N15" s="155">
        <v>0.17489695632282917</v>
      </c>
      <c r="O15" s="156">
        <v>0.14160651292122339</v>
      </c>
      <c r="P15" s="156">
        <v>0.16905762003777264</v>
      </c>
      <c r="Q15" s="156">
        <v>5.1999999999999998E-2</v>
      </c>
      <c r="R15" s="156">
        <v>7.5600000000000001E-2</v>
      </c>
      <c r="S15" s="156">
        <v>8.7400000000000005E-2</v>
      </c>
      <c r="T15" s="156">
        <v>0.1051</v>
      </c>
      <c r="U15" s="156">
        <v>0.12870000000000001</v>
      </c>
      <c r="V15" s="156">
        <v>0.17</v>
      </c>
      <c r="W15" s="156" t="s">
        <v>440</v>
      </c>
    </row>
    <row r="16" spans="1:23" s="144" customFormat="1" ht="12" customHeight="1" x14ac:dyDescent="0.25">
      <c r="A16" s="153" t="s">
        <v>441</v>
      </c>
      <c r="B16" s="154" t="s">
        <v>64</v>
      </c>
      <c r="C16" s="155">
        <v>3.0693144142814117E-2</v>
      </c>
      <c r="D16" s="155">
        <v>3.1286385643502793E-2</v>
      </c>
      <c r="E16" s="155">
        <v>3.2612425411458618E-2</v>
      </c>
      <c r="F16" s="155">
        <v>4.0022992987455215E-2</v>
      </c>
      <c r="G16" s="155">
        <v>5.1319619601287655E-2</v>
      </c>
      <c r="H16" s="155">
        <v>5.5879704570676189E-2</v>
      </c>
      <c r="I16" s="155">
        <v>5.9588259473538588E-2</v>
      </c>
      <c r="J16" s="155">
        <v>5.9936251569243246E-2</v>
      </c>
      <c r="K16" s="155">
        <v>6.7667784798417868E-2</v>
      </c>
      <c r="L16" s="155">
        <v>8.1160002529589659E-2</v>
      </c>
      <c r="M16" s="155">
        <v>8.9294403094801536E-2</v>
      </c>
      <c r="N16" s="155">
        <v>9.3776988272375877E-2</v>
      </c>
      <c r="O16" s="156">
        <v>6.380201818383055E-2</v>
      </c>
      <c r="P16" s="156">
        <v>8.522720281219559E-2</v>
      </c>
      <c r="Q16" s="156">
        <v>2.9000000000000001E-2</v>
      </c>
      <c r="R16" s="156">
        <v>4.9200000000000008E-2</v>
      </c>
      <c r="S16" s="156">
        <v>5.9300000000000005E-2</v>
      </c>
      <c r="T16" s="156">
        <v>7.4450000000000002E-2</v>
      </c>
      <c r="U16" s="156">
        <v>9.4649999999999998E-2</v>
      </c>
      <c r="V16" s="156">
        <v>0.13</v>
      </c>
      <c r="W16" s="156" t="s">
        <v>441</v>
      </c>
    </row>
    <row r="17" spans="1:23" s="144" customFormat="1" ht="12" customHeight="1" x14ac:dyDescent="0.25">
      <c r="A17" s="153" t="s">
        <v>442</v>
      </c>
      <c r="B17" s="154" t="s">
        <v>65</v>
      </c>
      <c r="C17" s="155">
        <v>0.32794250422645221</v>
      </c>
      <c r="D17" s="155">
        <v>0.32264408963106711</v>
      </c>
      <c r="E17" s="155">
        <v>0.31141356986566088</v>
      </c>
      <c r="F17" s="155">
        <v>0.29614983423637642</v>
      </c>
      <c r="G17" s="155">
        <v>0.29811405989084888</v>
      </c>
      <c r="H17" s="155">
        <v>0.34317492422466678</v>
      </c>
      <c r="I17" s="155">
        <v>0.30375497733824597</v>
      </c>
      <c r="J17" s="155">
        <v>0.33480530304632894</v>
      </c>
      <c r="K17" s="155">
        <v>0.35725593626981861</v>
      </c>
      <c r="L17" s="155">
        <v>0.37076358063713899</v>
      </c>
      <c r="M17" s="155">
        <v>0.38653837925044021</v>
      </c>
      <c r="N17" s="155">
        <v>0.37560396936774931</v>
      </c>
      <c r="O17" s="156">
        <v>0.3460306196580738</v>
      </c>
      <c r="P17" s="156">
        <v>0.3786509799437896</v>
      </c>
      <c r="Q17" s="156">
        <v>0.32600000000000001</v>
      </c>
      <c r="R17" s="156">
        <v>0.34079999999999999</v>
      </c>
      <c r="S17" s="156">
        <v>0.34820000000000001</v>
      </c>
      <c r="T17" s="156">
        <v>0.35930000000000001</v>
      </c>
      <c r="U17" s="156">
        <v>0.37410000000000004</v>
      </c>
      <c r="V17" s="156">
        <v>0.4</v>
      </c>
      <c r="W17" s="156" t="s">
        <v>442</v>
      </c>
    </row>
    <row r="18" spans="1:23" s="144" customFormat="1" ht="12" customHeight="1" x14ac:dyDescent="0.25">
      <c r="A18" s="153" t="s">
        <v>443</v>
      </c>
      <c r="B18" s="154" t="s">
        <v>66</v>
      </c>
      <c r="C18" s="155">
        <v>0.17223013233455159</v>
      </c>
      <c r="D18" s="155">
        <v>0.16768614788761249</v>
      </c>
      <c r="E18" s="155">
        <v>0.16889523882244187</v>
      </c>
      <c r="F18" s="155">
        <v>0.16482878049459607</v>
      </c>
      <c r="G18" s="155">
        <v>0.17824154099406483</v>
      </c>
      <c r="H18" s="155">
        <v>0.19798101697851053</v>
      </c>
      <c r="I18" s="155">
        <v>0.19639360980550649</v>
      </c>
      <c r="J18" s="155">
        <v>0.19945006142456961</v>
      </c>
      <c r="K18" s="155">
        <v>0.21437037057056088</v>
      </c>
      <c r="L18" s="155">
        <v>0.22688557711991186</v>
      </c>
      <c r="M18" s="155">
        <v>0.23571772985970041</v>
      </c>
      <c r="N18" s="155">
        <v>0.25750660947447829</v>
      </c>
      <c r="O18" s="156">
        <v>0.20691021599756526</v>
      </c>
      <c r="P18" s="156">
        <v>0.23130165348980614</v>
      </c>
      <c r="Q18" s="156">
        <v>0.15</v>
      </c>
      <c r="R18" s="156">
        <v>0.16600000000000001</v>
      </c>
      <c r="S18" s="156">
        <v>0.17399999999999999</v>
      </c>
      <c r="T18" s="156">
        <v>0.186</v>
      </c>
      <c r="U18" s="156">
        <v>0.20200000000000001</v>
      </c>
      <c r="V18" s="156">
        <v>0.23</v>
      </c>
      <c r="W18" s="156" t="s">
        <v>443</v>
      </c>
    </row>
    <row r="19" spans="1:23" s="144" customFormat="1" ht="12" customHeight="1" x14ac:dyDescent="0.25">
      <c r="A19" s="153" t="s">
        <v>444</v>
      </c>
      <c r="B19" s="154" t="s">
        <v>67</v>
      </c>
      <c r="C19" s="155">
        <v>8.9886196453813887E-3</v>
      </c>
      <c r="D19" s="155">
        <v>1.4043444854266887E-2</v>
      </c>
      <c r="E19" s="155">
        <v>1.4710018443927447E-2</v>
      </c>
      <c r="F19" s="155">
        <v>2.7294673256293863E-2</v>
      </c>
      <c r="G19" s="155">
        <v>2.8176887540528491E-2</v>
      </c>
      <c r="H19" s="155">
        <v>2.9413297402160064E-2</v>
      </c>
      <c r="I19" s="155">
        <v>2.8655203620329476E-2</v>
      </c>
      <c r="J19" s="155">
        <v>2.8731445070705804E-2</v>
      </c>
      <c r="K19" s="155">
        <v>3.1300558255836282E-2</v>
      </c>
      <c r="L19" s="155">
        <v>3.5231214107112538E-2</v>
      </c>
      <c r="M19" s="155">
        <v>4.5069702405472839E-2</v>
      </c>
      <c r="N19" s="155">
        <v>4.9880184599826245E-2</v>
      </c>
      <c r="O19" s="156">
        <v>3.0016001663271043E-2</v>
      </c>
      <c r="P19" s="156">
        <v>4.0150458256292688E-2</v>
      </c>
      <c r="Q19" s="156">
        <v>8.9999999999999993E-3</v>
      </c>
      <c r="R19" s="156">
        <v>2.9200000000000004E-2</v>
      </c>
      <c r="S19" s="156">
        <v>3.9300000000000002E-2</v>
      </c>
      <c r="T19" s="156">
        <v>5.4450000000000005E-2</v>
      </c>
      <c r="U19" s="156">
        <v>7.4649999999999994E-2</v>
      </c>
      <c r="V19" s="156">
        <v>0.11</v>
      </c>
      <c r="W19" s="156" t="s">
        <v>444</v>
      </c>
    </row>
    <row r="20" spans="1:23" s="144" customFormat="1" ht="12" customHeight="1" x14ac:dyDescent="0.25">
      <c r="A20" s="153" t="s">
        <v>445</v>
      </c>
      <c r="B20" s="154" t="s">
        <v>68</v>
      </c>
      <c r="C20" s="155">
        <v>4.3698228918627451E-2</v>
      </c>
      <c r="D20" s="155">
        <v>4.4681813879045067E-2</v>
      </c>
      <c r="E20" s="155">
        <v>5.0896528704526628E-2</v>
      </c>
      <c r="F20" s="155">
        <v>5.8942386605980744E-2</v>
      </c>
      <c r="G20" s="155">
        <v>6.4984061345106786E-2</v>
      </c>
      <c r="H20" s="155">
        <v>8.0057898487729068E-2</v>
      </c>
      <c r="I20" s="155">
        <v>0.12751925955588683</v>
      </c>
      <c r="J20" s="155">
        <v>0.13980508094065822</v>
      </c>
      <c r="K20" s="155">
        <v>0.15522005833001609</v>
      </c>
      <c r="L20" s="155">
        <v>0.1620517247124138</v>
      </c>
      <c r="M20" s="155">
        <v>0.14587473073246957</v>
      </c>
      <c r="N20" s="155">
        <v>0.14465921195558371</v>
      </c>
      <c r="O20" s="156">
        <v>0.14751256963533715</v>
      </c>
      <c r="P20" s="156">
        <v>0.1539632277224417</v>
      </c>
      <c r="Q20" s="156">
        <v>4.2999999999999997E-2</v>
      </c>
      <c r="R20" s="156">
        <v>6.0399999999999995E-2</v>
      </c>
      <c r="S20" s="156">
        <v>6.9099999999999995E-2</v>
      </c>
      <c r="T20" s="156">
        <v>8.2150000000000001E-2</v>
      </c>
      <c r="U20" s="156">
        <v>9.955E-2</v>
      </c>
      <c r="V20" s="156">
        <v>0.13</v>
      </c>
      <c r="W20" s="156" t="s">
        <v>445</v>
      </c>
    </row>
    <row r="21" spans="1:23" s="144" customFormat="1" ht="12" customHeight="1" x14ac:dyDescent="0.25">
      <c r="A21" s="153" t="s">
        <v>446</v>
      </c>
      <c r="B21" s="154" t="s">
        <v>459</v>
      </c>
      <c r="C21" s="155">
        <v>1.0267403086368805E-3</v>
      </c>
      <c r="D21" s="155">
        <v>1.5540521811729857E-3</v>
      </c>
      <c r="E21" s="155">
        <v>1.8258857626105927E-3</v>
      </c>
      <c r="F21" s="155">
        <v>2.2412394148503679E-3</v>
      </c>
      <c r="G21" s="155">
        <v>2.1440836586596609E-3</v>
      </c>
      <c r="H21" s="155">
        <v>2.2602132045438659E-3</v>
      </c>
      <c r="I21" s="155">
        <v>1.0483791879364858E-2</v>
      </c>
      <c r="J21" s="155">
        <v>1.8724202409865654E-2</v>
      </c>
      <c r="K21" s="155">
        <v>2.8298995635355682E-2</v>
      </c>
      <c r="L21" s="155">
        <v>3.6813024954758945E-2</v>
      </c>
      <c r="M21" s="155">
        <v>4.6739990119996327E-2</v>
      </c>
      <c r="N21" s="155">
        <v>5.0026207344849846E-2</v>
      </c>
      <c r="O21" s="156">
        <v>2.3511599022610668E-2</v>
      </c>
      <c r="P21" s="156">
        <v>4.1776507537377633E-2</v>
      </c>
      <c r="Q21" s="156">
        <v>0</v>
      </c>
      <c r="R21" s="156">
        <v>2.0000000000000004E-2</v>
      </c>
      <c r="S21" s="156">
        <v>0.03</v>
      </c>
      <c r="T21" s="156">
        <v>4.5000000000000005E-2</v>
      </c>
      <c r="U21" s="156">
        <v>6.5000000000000002E-2</v>
      </c>
      <c r="V21" s="156">
        <v>0.1</v>
      </c>
      <c r="W21" s="156" t="s">
        <v>446</v>
      </c>
    </row>
    <row r="22" spans="1:23" s="144" customFormat="1" ht="12" customHeight="1" x14ac:dyDescent="0.25">
      <c r="A22" s="153" t="s">
        <v>447</v>
      </c>
      <c r="B22" s="154" t="s">
        <v>69</v>
      </c>
      <c r="C22" s="155">
        <v>2.0536519107003496E-2</v>
      </c>
      <c r="D22" s="155">
        <v>2.5088537544067785E-2</v>
      </c>
      <c r="E22" s="155">
        <v>2.8084923087404314E-2</v>
      </c>
      <c r="F22" s="155">
        <v>3.3310659602990352E-2</v>
      </c>
      <c r="G22" s="155">
        <v>3.6238783027926928E-2</v>
      </c>
      <c r="H22" s="155">
        <v>4.291198199411856E-2</v>
      </c>
      <c r="I22" s="155">
        <v>3.9360295942731667E-2</v>
      </c>
      <c r="J22" s="155">
        <v>4.5241584032876293E-2</v>
      </c>
      <c r="K22" s="155">
        <v>4.7218525941344743E-2</v>
      </c>
      <c r="L22" s="155">
        <v>4.7751809950514486E-2</v>
      </c>
      <c r="M22" s="155">
        <v>5.5454218143721548E-2</v>
      </c>
      <c r="N22" s="155">
        <v>5.8368923481318322E-2</v>
      </c>
      <c r="O22" s="156">
        <v>4.6230054987110518E-2</v>
      </c>
      <c r="P22" s="156">
        <v>5.160301404711802E-2</v>
      </c>
      <c r="Q22" s="156">
        <v>2.4E-2</v>
      </c>
      <c r="R22" s="156">
        <v>4.7200000000000006E-2</v>
      </c>
      <c r="S22" s="156">
        <v>5.8800000000000005E-2</v>
      </c>
      <c r="T22" s="156">
        <v>7.6200000000000018E-2</v>
      </c>
      <c r="U22" s="156">
        <v>9.9400000000000016E-2</v>
      </c>
      <c r="V22" s="156">
        <v>0.14000000000000001</v>
      </c>
      <c r="W22" s="156" t="s">
        <v>447</v>
      </c>
    </row>
    <row r="23" spans="1:23" s="144" customFormat="1" ht="12" customHeight="1" x14ac:dyDescent="0.25">
      <c r="A23" s="153" t="s">
        <v>448</v>
      </c>
      <c r="B23" s="154" t="s">
        <v>70</v>
      </c>
      <c r="C23" s="155">
        <v>0.22555375524460305</v>
      </c>
      <c r="D23" s="155">
        <v>0.23858811639643021</v>
      </c>
      <c r="E23" s="155">
        <v>0.25363599001744097</v>
      </c>
      <c r="F23" s="155">
        <v>0.27187889861271131</v>
      </c>
      <c r="G23" s="155">
        <v>0.28118811256948306</v>
      </c>
      <c r="H23" s="155">
        <v>0.29944015879519792</v>
      </c>
      <c r="I23" s="155">
        <v>0.30358940909463578</v>
      </c>
      <c r="J23" s="155">
        <v>0.3056317719848945</v>
      </c>
      <c r="K23" s="155">
        <v>0.31411752341027877</v>
      </c>
      <c r="L23" s="155">
        <v>0.32268697035314742</v>
      </c>
      <c r="M23" s="155">
        <v>0.32763601873618003</v>
      </c>
      <c r="N23" s="155">
        <v>0.32955723602083614</v>
      </c>
      <c r="O23" s="156">
        <v>0.30987464769758666</v>
      </c>
      <c r="P23" s="156">
        <v>0.3251614945446637</v>
      </c>
      <c r="Q23" s="156">
        <v>0.23300000000000001</v>
      </c>
      <c r="R23" s="156">
        <v>0.25440000000000002</v>
      </c>
      <c r="S23" s="156">
        <v>0.2651</v>
      </c>
      <c r="T23" s="156">
        <v>0.28115000000000001</v>
      </c>
      <c r="U23" s="156">
        <v>0.30255000000000004</v>
      </c>
      <c r="V23" s="156">
        <v>0.34</v>
      </c>
      <c r="W23" s="156" t="s">
        <v>448</v>
      </c>
    </row>
    <row r="24" spans="1:23" s="144" customFormat="1" ht="12" customHeight="1" x14ac:dyDescent="0.25">
      <c r="A24" s="153" t="s">
        <v>449</v>
      </c>
      <c r="B24" s="154" t="s">
        <v>71</v>
      </c>
      <c r="C24" s="155">
        <v>6.9232212713681726E-2</v>
      </c>
      <c r="D24" s="155">
        <v>6.9096532068962727E-2</v>
      </c>
      <c r="E24" s="155">
        <v>6.8975248933172778E-2</v>
      </c>
      <c r="F24" s="155">
        <v>6.9390016856164749E-2</v>
      </c>
      <c r="G24" s="155">
        <v>7.7202763586968204E-2</v>
      </c>
      <c r="H24" s="155">
        <v>8.6609409174332672E-2</v>
      </c>
      <c r="I24" s="155">
        <v>9.2534253742622558E-2</v>
      </c>
      <c r="J24" s="155">
        <v>0.10294886904816497</v>
      </c>
      <c r="K24" s="155">
        <v>0.10899865437815512</v>
      </c>
      <c r="L24" s="155">
        <v>0.1136830267118463</v>
      </c>
      <c r="M24" s="155">
        <v>0.11489307118153566</v>
      </c>
      <c r="N24" s="155">
        <v>0.11784065080122025</v>
      </c>
      <c r="O24" s="156">
        <v>0.10597376171316004</v>
      </c>
      <c r="P24" s="156">
        <v>0.11428804894669098</v>
      </c>
      <c r="Q24" s="156">
        <v>7.1999999999999995E-2</v>
      </c>
      <c r="R24" s="156">
        <v>8.7599999999999997E-2</v>
      </c>
      <c r="S24" s="156">
        <v>9.5399999999999999E-2</v>
      </c>
      <c r="T24" s="156">
        <v>0.1071</v>
      </c>
      <c r="U24" s="156">
        <v>0.1227</v>
      </c>
      <c r="V24" s="156">
        <v>0.15</v>
      </c>
      <c r="W24" s="156" t="s">
        <v>449</v>
      </c>
    </row>
    <row r="25" spans="1:23" s="144" customFormat="1" ht="12" customHeight="1" x14ac:dyDescent="0.25">
      <c r="A25" s="153" t="s">
        <v>450</v>
      </c>
      <c r="B25" s="154" t="s">
        <v>72</v>
      </c>
      <c r="C25" s="155">
        <v>0.19229311002009755</v>
      </c>
      <c r="D25" s="155">
        <v>0.19539813935852318</v>
      </c>
      <c r="E25" s="155">
        <v>0.20802383026961252</v>
      </c>
      <c r="F25" s="155">
        <v>0.21941057687004786</v>
      </c>
      <c r="G25" s="155">
        <v>0.22960718457807971</v>
      </c>
      <c r="H25" s="155">
        <v>0.24440817678169272</v>
      </c>
      <c r="I25" s="155">
        <v>0.24186604476746773</v>
      </c>
      <c r="J25" s="155">
        <v>0.24648187981267847</v>
      </c>
      <c r="K25" s="155">
        <v>0.24601702243675272</v>
      </c>
      <c r="L25" s="155">
        <v>0.25708900767554077</v>
      </c>
      <c r="M25" s="155">
        <v>0.26994963114975506</v>
      </c>
      <c r="N25" s="155">
        <v>0.27985976233375109</v>
      </c>
      <c r="O25" s="156">
        <v>0.24624945112471558</v>
      </c>
      <c r="P25" s="156">
        <v>0.26351931941264795</v>
      </c>
      <c r="Q25" s="156">
        <v>0.20499999999999999</v>
      </c>
      <c r="R25" s="156">
        <v>0.22599999999999998</v>
      </c>
      <c r="S25" s="156">
        <v>0.23649999999999999</v>
      </c>
      <c r="T25" s="156">
        <v>0.25224999999999997</v>
      </c>
      <c r="U25" s="156">
        <v>0.27324999999999999</v>
      </c>
      <c r="V25" s="156">
        <v>0.31</v>
      </c>
      <c r="W25" s="156" t="s">
        <v>450</v>
      </c>
    </row>
    <row r="26" spans="1:23" s="144" customFormat="1" ht="12" customHeight="1" x14ac:dyDescent="0.25">
      <c r="A26" s="153" t="s">
        <v>451</v>
      </c>
      <c r="B26" s="154" t="s">
        <v>73</v>
      </c>
      <c r="C26" s="155">
        <v>0.16339432625513875</v>
      </c>
      <c r="D26" s="155">
        <v>0.17289954023074869</v>
      </c>
      <c r="E26" s="155">
        <v>0.17098495427871843</v>
      </c>
      <c r="F26" s="155">
        <v>0.18294887522573028</v>
      </c>
      <c r="G26" s="155">
        <v>0.2049223992310473</v>
      </c>
      <c r="H26" s="155">
        <v>0.22731279329156284</v>
      </c>
      <c r="I26" s="155">
        <v>0.23355293958164808</v>
      </c>
      <c r="J26" s="155">
        <v>0.21409965546617177</v>
      </c>
      <c r="K26" s="155">
        <v>0.22840304438723727</v>
      </c>
      <c r="L26" s="155">
        <v>0.23884110596377925</v>
      </c>
      <c r="M26" s="155">
        <v>0.24844662232419792</v>
      </c>
      <c r="N26" s="155">
        <v>0.24785377012087487</v>
      </c>
      <c r="O26" s="156">
        <v>0.22125134992670453</v>
      </c>
      <c r="P26" s="156">
        <v>0.24364386414398859</v>
      </c>
      <c r="Q26" s="156">
        <v>0.17799999999999999</v>
      </c>
      <c r="R26" s="156">
        <v>0.19039999999999999</v>
      </c>
      <c r="S26" s="156">
        <v>0.1966</v>
      </c>
      <c r="T26" s="156">
        <v>0.2059</v>
      </c>
      <c r="U26" s="156">
        <v>0.21829999999999999</v>
      </c>
      <c r="V26" s="156">
        <v>0.24</v>
      </c>
      <c r="W26" s="156" t="s">
        <v>451</v>
      </c>
    </row>
    <row r="27" spans="1:23" s="144" customFormat="1" ht="12" customHeight="1" x14ac:dyDescent="0.25">
      <c r="A27" s="153" t="s">
        <v>452</v>
      </c>
      <c r="B27" s="154" t="s">
        <v>74</v>
      </c>
      <c r="C27" s="155">
        <v>0.16147086275645237</v>
      </c>
      <c r="D27" s="155">
        <v>0.16016126574978057</v>
      </c>
      <c r="E27" s="155">
        <v>0.15599533743898716</v>
      </c>
      <c r="F27" s="155">
        <v>0.15610577517521351</v>
      </c>
      <c r="G27" s="155">
        <v>0.14996601111634678</v>
      </c>
      <c r="H27" s="155">
        <v>0.20146703657517112</v>
      </c>
      <c r="I27" s="155">
        <v>0.20420208188109168</v>
      </c>
      <c r="J27" s="155">
        <v>0.20256666766169271</v>
      </c>
      <c r="K27" s="155">
        <v>0.20817557834691514</v>
      </c>
      <c r="L27" s="155">
        <v>0.2240647395057036</v>
      </c>
      <c r="M27" s="155">
        <v>0.21538811663941512</v>
      </c>
      <c r="N27" s="155">
        <v>0.21955052732719921</v>
      </c>
      <c r="O27" s="156">
        <v>0.20537112300430393</v>
      </c>
      <c r="P27" s="156">
        <v>0.21972642807255938</v>
      </c>
      <c r="Q27" s="156">
        <v>0.16</v>
      </c>
      <c r="R27" s="156">
        <v>0.17799999999999999</v>
      </c>
      <c r="S27" s="156">
        <v>0.187</v>
      </c>
      <c r="T27" s="156">
        <v>0.20050000000000001</v>
      </c>
      <c r="U27" s="156">
        <v>0.2185</v>
      </c>
      <c r="V27" s="156">
        <v>0.25</v>
      </c>
      <c r="W27" s="156" t="s">
        <v>452</v>
      </c>
    </row>
    <row r="28" spans="1:23" s="144" customFormat="1" ht="12" customHeight="1" x14ac:dyDescent="0.25">
      <c r="A28" s="153" t="s">
        <v>453</v>
      </c>
      <c r="B28" s="154" t="s">
        <v>460</v>
      </c>
      <c r="C28" s="155">
        <v>6.3912359365881535E-2</v>
      </c>
      <c r="D28" s="155">
        <v>6.3604777372419249E-2</v>
      </c>
      <c r="E28" s="155">
        <v>6.6187692568967865E-2</v>
      </c>
      <c r="F28" s="155">
        <v>7.7784339766130431E-2</v>
      </c>
      <c r="G28" s="155">
        <v>7.7375521478291825E-2</v>
      </c>
      <c r="H28" s="155">
        <v>9.3703716123654482E-2</v>
      </c>
      <c r="I28" s="155">
        <v>9.1061496739864134E-2</v>
      </c>
      <c r="J28" s="155">
        <v>0.10325265111582838</v>
      </c>
      <c r="K28" s="155">
        <v>0.10424619676099248</v>
      </c>
      <c r="L28" s="155">
        <v>0.10107005384479112</v>
      </c>
      <c r="M28" s="155">
        <v>0.11660051393441109</v>
      </c>
      <c r="N28" s="155">
        <v>0.12875206872341266</v>
      </c>
      <c r="O28" s="156">
        <v>0.10374942393841043</v>
      </c>
      <c r="P28" s="156">
        <v>0.10883528388960111</v>
      </c>
      <c r="Q28" s="156">
        <v>6.7000000000000004E-2</v>
      </c>
      <c r="R28" s="156">
        <v>8.1600000000000006E-2</v>
      </c>
      <c r="S28" s="156">
        <v>8.8900000000000007E-2</v>
      </c>
      <c r="T28" s="156">
        <v>9.9850000000000008E-2</v>
      </c>
      <c r="U28" s="156">
        <v>0.11445000000000001</v>
      </c>
      <c r="V28" s="156">
        <v>0.14000000000000001</v>
      </c>
      <c r="W28" s="156" t="s">
        <v>453</v>
      </c>
    </row>
    <row r="29" spans="1:23" s="144" customFormat="1" ht="12" customHeight="1" x14ac:dyDescent="0.25">
      <c r="A29" s="153" t="s">
        <v>454</v>
      </c>
      <c r="B29" s="154" t="s">
        <v>75</v>
      </c>
      <c r="C29" s="155">
        <v>0.29224151913685381</v>
      </c>
      <c r="D29" s="155">
        <v>0.28805917636833916</v>
      </c>
      <c r="E29" s="155">
        <v>0.30037230198865544</v>
      </c>
      <c r="F29" s="155">
        <v>0.295533294088137</v>
      </c>
      <c r="G29" s="155">
        <v>0.31343793645208762</v>
      </c>
      <c r="H29" s="155">
        <v>0.31325137101364581</v>
      </c>
      <c r="I29" s="155">
        <v>0.32423339375313953</v>
      </c>
      <c r="J29" s="155">
        <v>0.32767735104658274</v>
      </c>
      <c r="K29" s="155">
        <v>0.3441206495725167</v>
      </c>
      <c r="L29" s="155">
        <v>0.36658934534539878</v>
      </c>
      <c r="M29" s="155">
        <v>0.38729881287935114</v>
      </c>
      <c r="N29" s="155">
        <v>0.39289802392436829</v>
      </c>
      <c r="O29" s="156">
        <v>0.33589900030954972</v>
      </c>
      <c r="P29" s="156">
        <v>0.37694407911237493</v>
      </c>
      <c r="Q29" s="156">
        <v>0.28499999999999998</v>
      </c>
      <c r="R29" s="156">
        <v>0.30399999999999999</v>
      </c>
      <c r="S29" s="156">
        <v>0.3135</v>
      </c>
      <c r="T29" s="156">
        <v>0.32774999999999999</v>
      </c>
      <c r="U29" s="156">
        <v>0.34675</v>
      </c>
      <c r="V29" s="156">
        <v>0.38</v>
      </c>
      <c r="W29" s="156" t="s">
        <v>454</v>
      </c>
    </row>
    <row r="30" spans="1:23" s="144" customFormat="1" ht="12" customHeight="1" x14ac:dyDescent="0.25">
      <c r="A30" s="153" t="s">
        <v>455</v>
      </c>
      <c r="B30" s="154" t="s">
        <v>76</v>
      </c>
      <c r="C30" s="155">
        <v>0.38725259823307001</v>
      </c>
      <c r="D30" s="155">
        <v>0.40579624565366518</v>
      </c>
      <c r="E30" s="155">
        <v>0.42655357614071526</v>
      </c>
      <c r="F30" s="155">
        <v>0.44180657645883609</v>
      </c>
      <c r="G30" s="155">
        <v>0.45273078961910962</v>
      </c>
      <c r="H30" s="155">
        <v>0.4819477259513521</v>
      </c>
      <c r="I30" s="155">
        <v>0.47233338423070381</v>
      </c>
      <c r="J30" s="155">
        <v>0.48704411216832633</v>
      </c>
      <c r="K30" s="155">
        <v>0.51136040041980679</v>
      </c>
      <c r="L30" s="155">
        <v>0.51970201579219644</v>
      </c>
      <c r="M30" s="155">
        <v>0.52515623265320033</v>
      </c>
      <c r="N30" s="155">
        <v>0.53926399151349558</v>
      </c>
      <c r="O30" s="156">
        <v>0.49920225629406656</v>
      </c>
      <c r="P30" s="156">
        <v>0.52242912422269838</v>
      </c>
      <c r="Q30" s="156">
        <v>0.39800000000000002</v>
      </c>
      <c r="R30" s="156">
        <v>0.41639999999999999</v>
      </c>
      <c r="S30" s="156">
        <v>0.42560000000000003</v>
      </c>
      <c r="T30" s="156">
        <v>0.43940000000000001</v>
      </c>
      <c r="U30" s="156">
        <v>0.45779999999999998</v>
      </c>
      <c r="V30" s="156">
        <v>0.49</v>
      </c>
      <c r="W30" s="156" t="s">
        <v>455</v>
      </c>
    </row>
    <row r="31" spans="1:23" s="144" customFormat="1" ht="12" customHeight="1" x14ac:dyDescent="0.25">
      <c r="A31" s="157" t="s">
        <v>456</v>
      </c>
      <c r="B31" s="158" t="s">
        <v>77</v>
      </c>
      <c r="C31" s="159">
        <v>1.1280889482998097E-2</v>
      </c>
      <c r="D31" s="159">
        <v>1.3169680254480854E-2</v>
      </c>
      <c r="E31" s="159">
        <v>1.5276526098790589E-2</v>
      </c>
      <c r="F31" s="159">
        <v>1.7789443348741385E-2</v>
      </c>
      <c r="G31" s="159">
        <v>2.6513640980084064E-2</v>
      </c>
      <c r="H31" s="159">
        <v>3.2783803702987703E-2</v>
      </c>
      <c r="I31" s="159">
        <v>3.6594257879782162E-2</v>
      </c>
      <c r="J31" s="159">
        <v>4.1620839465283194E-2</v>
      </c>
      <c r="K31" s="159">
        <v>4.5664321529083778E-2</v>
      </c>
      <c r="L31" s="159">
        <v>5.7247226164746569E-2</v>
      </c>
      <c r="M31" s="159">
        <v>7.0695201181270886E-2</v>
      </c>
      <c r="N31" s="159">
        <v>8.2300547020074097E-2</v>
      </c>
      <c r="O31" s="160">
        <v>4.3642580497183489E-2</v>
      </c>
      <c r="P31" s="160">
        <v>6.3971213673008731E-2</v>
      </c>
      <c r="Q31" s="160">
        <v>1.2999999999999999E-2</v>
      </c>
      <c r="R31" s="160">
        <v>4.0399999999999998E-2</v>
      </c>
      <c r="S31" s="160">
        <v>5.4099999999999988E-2</v>
      </c>
      <c r="T31" s="160">
        <v>7.4649999999999994E-2</v>
      </c>
      <c r="U31" s="160">
        <v>0.10204999999999999</v>
      </c>
      <c r="V31" s="160">
        <v>0.15</v>
      </c>
      <c r="W31" s="160" t="s">
        <v>456</v>
      </c>
    </row>
    <row r="32" spans="1:23" s="144" customFormat="1" ht="12" customHeight="1" x14ac:dyDescent="0.25">
      <c r="A32" s="153" t="s">
        <v>469</v>
      </c>
      <c r="B32" s="154" t="s">
        <v>103</v>
      </c>
      <c r="C32" s="155">
        <v>0.58938208938040726</v>
      </c>
      <c r="D32" s="155">
        <v>0.6008267126858341</v>
      </c>
      <c r="E32" s="155">
        <v>0.60794535333241173</v>
      </c>
      <c r="F32" s="155">
        <v>0.71453172142218313</v>
      </c>
      <c r="G32" s="155">
        <v>0.67455356810731082</v>
      </c>
      <c r="H32" s="155">
        <v>0.69687317937758719</v>
      </c>
      <c r="I32" s="155">
        <v>0.70359894277549118</v>
      </c>
      <c r="J32" s="155">
        <v>0.71578824613745418</v>
      </c>
      <c r="K32" s="155">
        <v>0.72499004333952721</v>
      </c>
      <c r="L32" s="155">
        <v>0.71674686474685045</v>
      </c>
      <c r="M32" s="155">
        <v>0.70452504618736089</v>
      </c>
      <c r="N32" s="155">
        <v>0.70190113296336576</v>
      </c>
      <c r="O32" s="156">
        <v>0.72038914473849069</v>
      </c>
      <c r="P32" s="156">
        <v>0.71063595546710567</v>
      </c>
      <c r="Q32" s="156">
        <v>0.55000000000000004</v>
      </c>
      <c r="R32" s="156">
        <v>0.56800000000000006</v>
      </c>
      <c r="S32" s="156">
        <v>0.57700000000000007</v>
      </c>
      <c r="T32" s="156">
        <v>0.59050000000000002</v>
      </c>
      <c r="U32" s="156">
        <v>0.60850000000000004</v>
      </c>
      <c r="V32" s="156">
        <v>0.64</v>
      </c>
      <c r="W32" s="156" t="s">
        <v>469</v>
      </c>
    </row>
    <row r="33" spans="1:23" s="144" customFormat="1" ht="12" customHeight="1" x14ac:dyDescent="0.25">
      <c r="A33" s="157" t="s">
        <v>457</v>
      </c>
      <c r="B33" s="158" t="s">
        <v>78</v>
      </c>
      <c r="C33" s="159">
        <v>0.58077861963025879</v>
      </c>
      <c r="D33" s="159">
        <v>0.59752483845069848</v>
      </c>
      <c r="E33" s="159">
        <v>0.60232175025921342</v>
      </c>
      <c r="F33" s="159">
        <v>0.60142450084301291</v>
      </c>
      <c r="G33" s="159">
        <v>0.61739606698367433</v>
      </c>
      <c r="H33" s="159">
        <v>0.64819136265327382</v>
      </c>
      <c r="I33" s="159">
        <v>0.61222135898677144</v>
      </c>
      <c r="J33" s="159">
        <v>0.64586892885987435</v>
      </c>
      <c r="K33" s="159">
        <v>0.65629148126261749</v>
      </c>
      <c r="L33" s="159">
        <v>0.66654256802989686</v>
      </c>
      <c r="M33" s="159">
        <v>0.69386404785972899</v>
      </c>
      <c r="N33" s="159">
        <v>0.6943431910635337</v>
      </c>
      <c r="O33" s="160">
        <v>0.65108020506124586</v>
      </c>
      <c r="P33" s="160">
        <v>0.68020330794481287</v>
      </c>
      <c r="Q33" s="160">
        <v>0.58199999999999996</v>
      </c>
      <c r="R33" s="160">
        <v>0.60060000000000002</v>
      </c>
      <c r="S33" s="160">
        <v>0.6099</v>
      </c>
      <c r="T33" s="160">
        <v>0.62385000000000002</v>
      </c>
      <c r="U33" s="160">
        <v>0.64244999999999997</v>
      </c>
      <c r="V33" s="160">
        <v>0.67500000000000004</v>
      </c>
      <c r="W33" s="160" t="s">
        <v>457</v>
      </c>
    </row>
    <row r="34" spans="1:23" s="144" customFormat="1" ht="12" customHeight="1" x14ac:dyDescent="0.25">
      <c r="A34" s="153" t="s">
        <v>473</v>
      </c>
      <c r="B34" s="154" t="s">
        <v>474</v>
      </c>
      <c r="C34" s="155">
        <v>0.28126544839185186</v>
      </c>
      <c r="D34" s="155">
        <v>0.30666619010308949</v>
      </c>
      <c r="E34" s="155">
        <v>0.32102042521126067</v>
      </c>
      <c r="F34" s="155">
        <v>0.32774896545858273</v>
      </c>
      <c r="G34" s="155">
        <v>0.32915240963595666</v>
      </c>
      <c r="H34" s="155">
        <v>0.31436917633933298</v>
      </c>
      <c r="I34" s="155">
        <v>0.32005173063263043</v>
      </c>
      <c r="J34" s="155">
        <v>0.31361715531377621</v>
      </c>
      <c r="K34" s="155">
        <v>0.35153501916135449</v>
      </c>
      <c r="L34" s="155">
        <v>0.33167135469000714</v>
      </c>
      <c r="M34" s="155">
        <v>0.31979032022754866</v>
      </c>
      <c r="N34" s="155">
        <v>0.3489595212585252</v>
      </c>
      <c r="O34" s="161">
        <v>0.33257608723756538</v>
      </c>
      <c r="P34" s="161">
        <v>0.3257308374587779</v>
      </c>
      <c r="Q34" s="161" t="s">
        <v>33</v>
      </c>
      <c r="R34" s="161">
        <v>0.32600000000000001</v>
      </c>
      <c r="S34" s="161">
        <v>0.33200000000000002</v>
      </c>
      <c r="T34" s="161">
        <v>0.34300000000000003</v>
      </c>
      <c r="U34" s="161">
        <v>0.35599999999999998</v>
      </c>
      <c r="V34" s="161">
        <v>0.38</v>
      </c>
      <c r="W34" s="162" t="s">
        <v>473</v>
      </c>
    </row>
    <row r="35" spans="1:23" s="144" customFormat="1" ht="12" customHeight="1" x14ac:dyDescent="0.25">
      <c r="A35" s="153" t="s">
        <v>475</v>
      </c>
      <c r="B35" s="154" t="s">
        <v>476</v>
      </c>
      <c r="C35" s="155" t="s">
        <v>33</v>
      </c>
      <c r="D35" s="155">
        <v>0.35693640541329497</v>
      </c>
      <c r="E35" s="155">
        <v>0.34842345910962325</v>
      </c>
      <c r="F35" s="155">
        <v>0.32925383308359929</v>
      </c>
      <c r="G35" s="155">
        <v>0.32289863569686539</v>
      </c>
      <c r="H35" s="155">
        <v>0.39371176095599664</v>
      </c>
      <c r="I35" s="155">
        <v>0.40639824654565332</v>
      </c>
      <c r="J35" s="155">
        <v>0.40704514893684601</v>
      </c>
      <c r="K35" s="155">
        <v>0.41564989406147868</v>
      </c>
      <c r="L35" s="155">
        <v>0.43732355624577401</v>
      </c>
      <c r="M35" s="155">
        <v>0.44140364580753738</v>
      </c>
      <c r="N35" s="155">
        <v>0.43117313655248279</v>
      </c>
      <c r="O35" s="163">
        <v>0.41134752149916232</v>
      </c>
      <c r="P35" s="163">
        <v>0.43936360102665573</v>
      </c>
      <c r="Q35" s="163" t="s">
        <v>33</v>
      </c>
      <c r="R35" s="163">
        <v>0.27600000000000002</v>
      </c>
      <c r="S35" s="163">
        <v>0.28299999999999997</v>
      </c>
      <c r="T35" s="163">
        <v>0.29299999999999998</v>
      </c>
      <c r="U35" s="163">
        <v>0.307</v>
      </c>
      <c r="V35" s="163">
        <v>0.33</v>
      </c>
      <c r="W35" s="156" t="s">
        <v>475</v>
      </c>
    </row>
    <row r="36" spans="1:23" s="144" customFormat="1" ht="12" customHeight="1" x14ac:dyDescent="0.25">
      <c r="A36" s="153" t="s">
        <v>477</v>
      </c>
      <c r="B36" s="154" t="s">
        <v>478</v>
      </c>
      <c r="C36" s="155">
        <v>0.15730127081970419</v>
      </c>
      <c r="D36" s="155">
        <v>0.16465729277363492</v>
      </c>
      <c r="E36" s="155">
        <v>0.16527265272370581</v>
      </c>
      <c r="F36" s="155">
        <v>0.14975748857987606</v>
      </c>
      <c r="G36" s="155">
        <v>0.15564790837675702</v>
      </c>
      <c r="H36" s="155">
        <v>0.17237810507005802</v>
      </c>
      <c r="I36" s="155">
        <v>0.1645090297483115</v>
      </c>
      <c r="J36" s="155">
        <v>0.16406936430805141</v>
      </c>
      <c r="K36" s="155">
        <v>0.18127221165463597</v>
      </c>
      <c r="L36" s="155">
        <v>0.18508171811423427</v>
      </c>
      <c r="M36" s="155">
        <v>0.19558267536740415</v>
      </c>
      <c r="N36" s="155">
        <v>0.19855513671771979</v>
      </c>
      <c r="O36" s="163">
        <v>0.17267078798134369</v>
      </c>
      <c r="P36" s="163">
        <v>0.19033219674081919</v>
      </c>
      <c r="Q36" s="163" t="s">
        <v>33</v>
      </c>
      <c r="R36" s="163">
        <v>0.23100000000000001</v>
      </c>
      <c r="S36" s="163">
        <v>0.23699999999999999</v>
      </c>
      <c r="T36" s="163">
        <v>0.246</v>
      </c>
      <c r="U36" s="163">
        <v>0.25900000000000001</v>
      </c>
      <c r="V36" s="163">
        <v>0.28000000000000003</v>
      </c>
      <c r="W36" s="156" t="s">
        <v>477</v>
      </c>
    </row>
    <row r="37" spans="1:23" s="144" customFormat="1" ht="12" customHeight="1" x14ac:dyDescent="0.25">
      <c r="A37" s="157" t="s">
        <v>479</v>
      </c>
      <c r="B37" s="158" t="s">
        <v>104</v>
      </c>
      <c r="C37" s="159">
        <v>0.16229124698656455</v>
      </c>
      <c r="D37" s="159">
        <v>0.1556677433564517</v>
      </c>
      <c r="E37" s="159">
        <v>0.14133766596319333</v>
      </c>
      <c r="F37" s="159">
        <v>0.13266739361506089</v>
      </c>
      <c r="G37" s="159">
        <v>0.13471816389009725</v>
      </c>
      <c r="H37" s="159">
        <v>0.1434654972917587</v>
      </c>
      <c r="I37" s="159">
        <v>0.14170084681877776</v>
      </c>
      <c r="J37" s="159">
        <v>0.12954359337673993</v>
      </c>
      <c r="K37" s="159">
        <v>0.13053728273231877</v>
      </c>
      <c r="L37" s="159">
        <v>0.13963040392513096</v>
      </c>
      <c r="M37" s="159">
        <v>0.13656408697233188</v>
      </c>
      <c r="N37" s="159">
        <v>0.13635080266223745</v>
      </c>
      <c r="O37" s="164">
        <v>0.13004043805452936</v>
      </c>
      <c r="P37" s="164">
        <v>0.13809724544873142</v>
      </c>
      <c r="Q37" s="164" t="s">
        <v>33</v>
      </c>
      <c r="R37" s="164" t="s">
        <v>33</v>
      </c>
      <c r="S37" s="164" t="s">
        <v>33</v>
      </c>
      <c r="T37" s="164" t="s">
        <v>33</v>
      </c>
      <c r="U37" s="164" t="s">
        <v>33</v>
      </c>
      <c r="V37" s="164" t="s">
        <v>33</v>
      </c>
      <c r="W37" s="160" t="s">
        <v>479</v>
      </c>
    </row>
    <row r="38" spans="1:23" ht="24" customHeight="1" x14ac:dyDescent="0.2"/>
    <row r="39" spans="1:23" ht="24" customHeight="1" x14ac:dyDescent="0.25">
      <c r="A39" s="166" t="s">
        <v>458</v>
      </c>
      <c r="B39" s="138"/>
      <c r="C39" s="168"/>
      <c r="D39" s="168"/>
      <c r="E39" s="168"/>
      <c r="F39" s="139"/>
      <c r="G39" s="139"/>
      <c r="H39" s="139"/>
      <c r="I39" s="139"/>
      <c r="J39" s="139"/>
      <c r="K39" s="139"/>
      <c r="L39" s="139"/>
      <c r="M39" s="139"/>
      <c r="N39" s="139"/>
      <c r="O39" s="167"/>
    </row>
    <row r="40" spans="1:23" ht="24" customHeight="1" x14ac:dyDescent="0.2">
      <c r="A40" s="129"/>
      <c r="B40" s="129"/>
      <c r="C40" s="130">
        <v>2004</v>
      </c>
      <c r="D40" s="130">
        <v>2005</v>
      </c>
      <c r="E40" s="130">
        <v>2006</v>
      </c>
      <c r="F40" s="130">
        <v>2007</v>
      </c>
      <c r="G40" s="130">
        <v>2008</v>
      </c>
      <c r="H40" s="130">
        <v>2009</v>
      </c>
      <c r="I40" s="130">
        <v>2010</v>
      </c>
      <c r="J40" s="130">
        <v>2011</v>
      </c>
      <c r="K40" s="130">
        <v>2012</v>
      </c>
      <c r="L40" s="130">
        <v>2013</v>
      </c>
      <c r="M40" s="130">
        <v>2014</v>
      </c>
      <c r="N40" s="130">
        <v>2015</v>
      </c>
      <c r="O40" s="131" t="s">
        <v>53</v>
      </c>
    </row>
    <row r="41" spans="1:23" ht="12" customHeight="1" x14ac:dyDescent="0.2">
      <c r="A41" s="145" t="s">
        <v>428</v>
      </c>
      <c r="B41" s="146" t="s">
        <v>428</v>
      </c>
      <c r="C41" s="147">
        <v>1.3934105898101914E-2</v>
      </c>
      <c r="D41" s="147">
        <v>1.8059239162038065E-2</v>
      </c>
      <c r="E41" s="147">
        <v>2.4523272610341065E-2</v>
      </c>
      <c r="F41" s="147">
        <v>3.0835913847413098E-2</v>
      </c>
      <c r="G41" s="147">
        <v>3.9129638623715483E-2</v>
      </c>
      <c r="H41" s="147">
        <v>4.6231761885733587E-2</v>
      </c>
      <c r="I41" s="147">
        <v>5.2001009326056259E-2</v>
      </c>
      <c r="J41" s="147">
        <v>3.9594455058543608E-2</v>
      </c>
      <c r="K41" s="147">
        <v>5.5739819552067263E-2</v>
      </c>
      <c r="L41" s="147">
        <v>5.9476014202226438E-2</v>
      </c>
      <c r="M41" s="147">
        <v>6.5376125086919298E-2</v>
      </c>
      <c r="N41" s="147">
        <v>6.7090298568629331E-2</v>
      </c>
      <c r="O41" s="148">
        <v>0.1</v>
      </c>
    </row>
    <row r="42" spans="1:23" ht="12" customHeight="1" x14ac:dyDescent="0.2">
      <c r="A42" s="149" t="s">
        <v>429</v>
      </c>
      <c r="B42" s="150" t="s">
        <v>106</v>
      </c>
      <c r="C42" s="151">
        <v>5.3130348348575012E-3</v>
      </c>
      <c r="D42" s="151">
        <v>6.0643768279588558E-3</v>
      </c>
      <c r="E42" s="151">
        <v>5.5849826857747491E-3</v>
      </c>
      <c r="F42" s="151">
        <v>5.8644538296875005E-3</v>
      </c>
      <c r="G42" s="151">
        <v>6.1911329861578249E-3</v>
      </c>
      <c r="H42" s="151">
        <v>2.1193558346259248E-2</v>
      </c>
      <c r="I42" s="151">
        <v>4.7054593625994817E-2</v>
      </c>
      <c r="J42" s="151">
        <v>4.6642360413432733E-2</v>
      </c>
      <c r="K42" s="151">
        <v>4.8029593048167174E-2</v>
      </c>
      <c r="L42" s="151">
        <v>4.9687241358526424E-2</v>
      </c>
      <c r="M42" s="151">
        <v>5.7055153157056802E-2</v>
      </c>
      <c r="N42" s="151">
        <v>3.823443745679151E-2</v>
      </c>
      <c r="O42" s="152">
        <v>0.1</v>
      </c>
    </row>
    <row r="43" spans="1:23" ht="12" customHeight="1" x14ac:dyDescent="0.2">
      <c r="A43" s="153" t="s">
        <v>430</v>
      </c>
      <c r="B43" s="154" t="s">
        <v>54</v>
      </c>
      <c r="C43" s="155">
        <v>8.7923916928210714E-3</v>
      </c>
      <c r="D43" s="155">
        <v>8.0023903617186028E-3</v>
      </c>
      <c r="E43" s="155">
        <v>9.738824376318754E-3</v>
      </c>
      <c r="F43" s="155">
        <v>8.7763078214177954E-3</v>
      </c>
      <c r="G43" s="155">
        <v>8.7067248853057045E-3</v>
      </c>
      <c r="H43" s="155">
        <v>1.0101725807018003E-2</v>
      </c>
      <c r="I43" s="155">
        <v>1.4249197735671605E-2</v>
      </c>
      <c r="J43" s="155">
        <v>8.2486767048448179E-3</v>
      </c>
      <c r="K43" s="155">
        <v>5.9931575607017045E-3</v>
      </c>
      <c r="L43" s="155">
        <v>6.0106055587366411E-2</v>
      </c>
      <c r="M43" s="155">
        <v>5.7748282640680465E-2</v>
      </c>
      <c r="N43" s="155">
        <v>6.5387515809730151E-2</v>
      </c>
      <c r="O43" s="156">
        <v>0.1</v>
      </c>
    </row>
    <row r="44" spans="1:23" ht="12" customHeight="1" x14ac:dyDescent="0.2">
      <c r="A44" s="153" t="s">
        <v>431</v>
      </c>
      <c r="B44" s="154" t="s">
        <v>55</v>
      </c>
      <c r="C44" s="155">
        <v>1.5730661597703956E-2</v>
      </c>
      <c r="D44" s="155">
        <v>9.4572031957188326E-3</v>
      </c>
      <c r="E44" s="155">
        <v>1.2041148249493192E-2</v>
      </c>
      <c r="F44" s="155">
        <v>1.4044903720648117E-2</v>
      </c>
      <c r="G44" s="155">
        <v>2.6564735660444358E-2</v>
      </c>
      <c r="H44" s="155">
        <v>4.1135857597700269E-2</v>
      </c>
      <c r="I44" s="155">
        <v>5.1235025651128002E-2</v>
      </c>
      <c r="J44" s="155">
        <v>1.1809866067480385E-2</v>
      </c>
      <c r="K44" s="155">
        <v>6.1479818634916937E-2</v>
      </c>
      <c r="L44" s="155">
        <v>6.3438743363770811E-2</v>
      </c>
      <c r="M44" s="155">
        <v>6.9007620461853658E-2</v>
      </c>
      <c r="N44" s="155">
        <v>6.4513999066404967E-2</v>
      </c>
      <c r="O44" s="156">
        <v>0.1</v>
      </c>
    </row>
    <row r="45" spans="1:23" ht="12" customHeight="1" x14ac:dyDescent="0.2">
      <c r="A45" s="153" t="s">
        <v>432</v>
      </c>
      <c r="B45" s="154" t="s">
        <v>56</v>
      </c>
      <c r="C45" s="155">
        <v>4.451022648578524E-3</v>
      </c>
      <c r="D45" s="155">
        <v>4.4323155228780109E-3</v>
      </c>
      <c r="E45" s="155">
        <v>5.2107210355678236E-3</v>
      </c>
      <c r="F45" s="155">
        <v>5.3463522632173389E-3</v>
      </c>
      <c r="G45" s="155">
        <v>5.4043574962138212E-3</v>
      </c>
      <c r="H45" s="155">
        <v>6.9297445370969475E-3</v>
      </c>
      <c r="I45" s="155">
        <v>1.1496442053173662E-2</v>
      </c>
      <c r="J45" s="155">
        <v>3.6086952171289086E-2</v>
      </c>
      <c r="K45" s="155">
        <v>6.4065675818364462E-2</v>
      </c>
      <c r="L45" s="155">
        <v>6.5787457835999916E-2</v>
      </c>
      <c r="M45" s="155">
        <v>6.675415330438017E-2</v>
      </c>
      <c r="N45" s="155">
        <v>6.6658538428449654E-2</v>
      </c>
      <c r="O45" s="156">
        <v>0.1</v>
      </c>
    </row>
    <row r="46" spans="1:23" ht="12" customHeight="1" x14ac:dyDescent="0.2">
      <c r="A46" s="153" t="s">
        <v>433</v>
      </c>
      <c r="B46" s="154" t="s">
        <v>57</v>
      </c>
      <c r="C46" s="155">
        <v>2.2156443275725513E-2</v>
      </c>
      <c r="D46" s="155">
        <v>4.033728029988453E-2</v>
      </c>
      <c r="E46" s="155">
        <v>6.7792339147683026E-2</v>
      </c>
      <c r="F46" s="155">
        <v>7.5280021234733124E-2</v>
      </c>
      <c r="G46" s="155">
        <v>6.4355741759758264E-2</v>
      </c>
      <c r="H46" s="155">
        <v>5.9407976197072769E-2</v>
      </c>
      <c r="I46" s="155">
        <v>6.4464988204805035E-2</v>
      </c>
      <c r="J46" s="155">
        <v>6.5822961872635866E-2</v>
      </c>
      <c r="K46" s="155">
        <v>7.493166266515465E-2</v>
      </c>
      <c r="L46" s="155">
        <v>6.9434608858227734E-2</v>
      </c>
      <c r="M46" s="155">
        <v>7.2619204636347634E-2</v>
      </c>
      <c r="N46" s="155">
        <v>6.8297464254638007E-2</v>
      </c>
      <c r="O46" s="156">
        <v>0.1</v>
      </c>
    </row>
    <row r="47" spans="1:23" ht="12" customHeight="1" x14ac:dyDescent="0.2">
      <c r="A47" s="153" t="s">
        <v>434</v>
      </c>
      <c r="B47" s="154" t="s">
        <v>58</v>
      </c>
      <c r="C47" s="155">
        <v>1.8135602679670848E-3</v>
      </c>
      <c r="D47" s="155">
        <v>2.1265847666171096E-3</v>
      </c>
      <c r="E47" s="155">
        <v>1.6664934910148768E-3</v>
      </c>
      <c r="F47" s="155">
        <v>1.5251669859710473E-3</v>
      </c>
      <c r="G47" s="155">
        <v>1.6726419235008553E-3</v>
      </c>
      <c r="H47" s="155">
        <v>3.9781592442228392E-3</v>
      </c>
      <c r="I47" s="155">
        <v>3.9427596448759388E-3</v>
      </c>
      <c r="J47" s="155">
        <v>4.0656891423627778E-3</v>
      </c>
      <c r="K47" s="155">
        <v>4.1413214987117723E-3</v>
      </c>
      <c r="L47" s="155">
        <v>4.1426649900094085E-3</v>
      </c>
      <c r="M47" s="155">
        <v>3.8586068248456298E-3</v>
      </c>
      <c r="N47" s="155">
        <v>3.8728666329969959E-3</v>
      </c>
      <c r="O47" s="156">
        <v>0.1</v>
      </c>
    </row>
    <row r="48" spans="1:23" ht="12" customHeight="1" x14ac:dyDescent="0.2">
      <c r="A48" s="153" t="s">
        <v>435</v>
      </c>
      <c r="B48" s="154" t="s">
        <v>59</v>
      </c>
      <c r="C48" s="155">
        <v>4.0884340829297581E-4</v>
      </c>
      <c r="D48" s="155">
        <v>7.0848811240389268E-4</v>
      </c>
      <c r="E48" s="155">
        <v>9.9324767378653638E-4</v>
      </c>
      <c r="F48" s="155">
        <v>4.9508476174941699E-3</v>
      </c>
      <c r="G48" s="155">
        <v>1.2897369272779825E-2</v>
      </c>
      <c r="H48" s="155">
        <v>1.9500883716587297E-2</v>
      </c>
      <c r="I48" s="155">
        <v>2.4438829322650221E-2</v>
      </c>
      <c r="J48" s="155">
        <v>5.3720820871723612E-2</v>
      </c>
      <c r="K48" s="155">
        <v>4.8271861457031336E-2</v>
      </c>
      <c r="L48" s="155">
        <v>5.650880317289593E-2</v>
      </c>
      <c r="M48" s="155">
        <v>5.7686063105493825E-2</v>
      </c>
      <c r="N48" s="155">
        <v>6.4823284122465033E-2</v>
      </c>
      <c r="O48" s="156">
        <v>0.1</v>
      </c>
    </row>
    <row r="49" spans="1:15" ht="12" customHeight="1" x14ac:dyDescent="0.2">
      <c r="A49" s="153" t="s">
        <v>436</v>
      </c>
      <c r="B49" s="154" t="s">
        <v>60</v>
      </c>
      <c r="C49" s="155">
        <v>7.8386634959353959E-4</v>
      </c>
      <c r="D49" s="155">
        <v>5.3475597757707987E-4</v>
      </c>
      <c r="E49" s="155">
        <v>7.2864028806612705E-3</v>
      </c>
      <c r="F49" s="155">
        <v>1.2619856837115096E-2</v>
      </c>
      <c r="G49" s="155">
        <v>1.0545145374527743E-2</v>
      </c>
      <c r="H49" s="155">
        <v>1.0950157306761127E-2</v>
      </c>
      <c r="I49" s="155">
        <v>1.9107303421265414E-2</v>
      </c>
      <c r="J49" s="155">
        <v>5.9131540863457876E-3</v>
      </c>
      <c r="K49" s="155">
        <v>8.9359646425750949E-3</v>
      </c>
      <c r="L49" s="155">
        <v>9.6251541787807041E-3</v>
      </c>
      <c r="M49" s="155">
        <v>1.3002483588684846E-2</v>
      </c>
      <c r="N49" s="155">
        <v>1.4291489339488803E-2</v>
      </c>
      <c r="O49" s="156">
        <v>0.1</v>
      </c>
    </row>
    <row r="50" spans="1:15" ht="12" customHeight="1" x14ac:dyDescent="0.2">
      <c r="A50" s="153" t="s">
        <v>437</v>
      </c>
      <c r="B50" s="154" t="s">
        <v>61</v>
      </c>
      <c r="C50" s="155">
        <v>1.0332833074027518E-2</v>
      </c>
      <c r="D50" s="155">
        <v>1.2642019670241984E-2</v>
      </c>
      <c r="E50" s="155">
        <v>8.3492889312474245E-3</v>
      </c>
      <c r="F50" s="155">
        <v>1.3709277475619929E-2</v>
      </c>
      <c r="G50" s="155">
        <v>2.1590983550252643E-2</v>
      </c>
      <c r="H50" s="155">
        <v>3.7007264277669129E-2</v>
      </c>
      <c r="I50" s="155">
        <v>5.0073758706617184E-2</v>
      </c>
      <c r="J50" s="155">
        <v>6.5180178445498043E-3</v>
      </c>
      <c r="K50" s="155">
        <v>7.4684011751079684E-3</v>
      </c>
      <c r="L50" s="155">
        <v>8.3634204374585571E-3</v>
      </c>
      <c r="M50" s="155">
        <v>7.9557329511361335E-3</v>
      </c>
      <c r="N50" s="155">
        <v>1.7469287966264738E-2</v>
      </c>
      <c r="O50" s="156">
        <v>0.1</v>
      </c>
    </row>
    <row r="51" spans="1:15" ht="12" customHeight="1" x14ac:dyDescent="0.2">
      <c r="A51" s="153" t="s">
        <v>438</v>
      </c>
      <c r="B51" s="154" t="s">
        <v>62</v>
      </c>
      <c r="C51" s="155">
        <v>1.4778693601690084E-2</v>
      </c>
      <c r="D51" s="155">
        <v>2.059931747702853E-2</v>
      </c>
      <c r="E51" s="155">
        <v>2.3323318463640559E-2</v>
      </c>
      <c r="F51" s="155">
        <v>3.9711940349461343E-2</v>
      </c>
      <c r="G51" s="155">
        <v>6.1689832161460956E-2</v>
      </c>
      <c r="H51" s="155">
        <v>6.5727661103910609E-2</v>
      </c>
      <c r="I51" s="155">
        <v>6.5014883403302567E-2</v>
      </c>
      <c r="J51" s="155">
        <v>9.5217197857373655E-3</v>
      </c>
      <c r="K51" s="155">
        <v>7.5448089768836935E-2</v>
      </c>
      <c r="L51" s="155">
        <v>7.725491813155648E-2</v>
      </c>
      <c r="M51" s="155">
        <v>8.3785749416011288E-2</v>
      </c>
      <c r="N51" s="155">
        <v>8.5180116899160108E-2</v>
      </c>
      <c r="O51" s="156">
        <v>0.1</v>
      </c>
    </row>
    <row r="52" spans="1:15" ht="12" customHeight="1" x14ac:dyDescent="0.2">
      <c r="A52" s="153" t="s">
        <v>439</v>
      </c>
      <c r="B52" s="154" t="s">
        <v>39</v>
      </c>
      <c r="C52" s="155">
        <v>9.9617123457118525E-3</v>
      </c>
      <c r="D52" s="155">
        <v>1.0258877681947266E-2</v>
      </c>
      <c r="E52" s="155">
        <v>1.0057737627149394E-2</v>
      </c>
      <c r="F52" s="155">
        <v>1.1320600533066289E-2</v>
      </c>
      <c r="G52" s="155">
        <v>1.1766973755853779E-2</v>
      </c>
      <c r="H52" s="155">
        <v>1.2900073225848992E-2</v>
      </c>
      <c r="I52" s="155">
        <v>1.1061605329610551E-2</v>
      </c>
      <c r="J52" s="155">
        <v>1.0241390598466123E-2</v>
      </c>
      <c r="K52" s="155">
        <v>1.0436398590025169E-2</v>
      </c>
      <c r="L52" s="155">
        <v>4.289904810479981E-2</v>
      </c>
      <c r="M52" s="155">
        <v>4.1426408021532336E-2</v>
      </c>
      <c r="N52" s="155">
        <v>3.5429649053680769E-2</v>
      </c>
      <c r="O52" s="156">
        <v>0.1</v>
      </c>
    </row>
    <row r="53" spans="1:15" ht="12" customHeight="1" x14ac:dyDescent="0.2">
      <c r="A53" s="153" t="s">
        <v>440</v>
      </c>
      <c r="B53" s="154" t="s">
        <v>63</v>
      </c>
      <c r="C53" s="155">
        <v>1.2131596263840276E-2</v>
      </c>
      <c r="D53" s="155">
        <v>1.0482235392086198E-2</v>
      </c>
      <c r="E53" s="155">
        <v>9.9482905886895401E-3</v>
      </c>
      <c r="F53" s="155">
        <v>9.5995063844407647E-3</v>
      </c>
      <c r="G53" s="155">
        <v>2.5778736519320618E-2</v>
      </c>
      <c r="H53" s="155">
        <v>3.931408047701223E-2</v>
      </c>
      <c r="I53" s="155">
        <v>4.8439408333713088E-2</v>
      </c>
      <c r="J53" s="155">
        <v>4.9782259704084876E-2</v>
      </c>
      <c r="K53" s="155">
        <v>6.0373003164663736E-2</v>
      </c>
      <c r="L53" s="155">
        <v>5.3919370931740346E-2</v>
      </c>
      <c r="M53" s="155">
        <v>4.9918777052077666E-2</v>
      </c>
      <c r="N53" s="155">
        <v>6.4157636321298755E-2</v>
      </c>
      <c r="O53" s="156">
        <v>0.1</v>
      </c>
    </row>
    <row r="54" spans="1:15" ht="12" customHeight="1" x14ac:dyDescent="0.2">
      <c r="A54" s="153" t="s">
        <v>441</v>
      </c>
      <c r="B54" s="154" t="s">
        <v>64</v>
      </c>
      <c r="C54" s="155">
        <v>0</v>
      </c>
      <c r="D54" s="155">
        <v>0</v>
      </c>
      <c r="E54" s="155">
        <v>0</v>
      </c>
      <c r="F54" s="155">
        <v>0</v>
      </c>
      <c r="G54" s="155">
        <v>1.9207683073229294E-2</v>
      </c>
      <c r="H54" s="155">
        <v>2.0355328306527299E-2</v>
      </c>
      <c r="I54" s="155">
        <v>1.993913649908071E-2</v>
      </c>
      <c r="J54" s="155">
        <v>0</v>
      </c>
      <c r="K54" s="155">
        <v>0</v>
      </c>
      <c r="L54" s="155">
        <v>1.123311021512294E-2</v>
      </c>
      <c r="M54" s="155">
        <v>2.6522968039767471E-2</v>
      </c>
      <c r="N54" s="155">
        <v>2.4970289471822279E-2</v>
      </c>
      <c r="O54" s="156">
        <v>0.1</v>
      </c>
    </row>
    <row r="55" spans="1:15" ht="12" customHeight="1" x14ac:dyDescent="0.2">
      <c r="A55" s="153" t="s">
        <v>442</v>
      </c>
      <c r="B55" s="154" t="s">
        <v>65</v>
      </c>
      <c r="C55" s="155">
        <v>2.1389087846820521E-2</v>
      </c>
      <c r="D55" s="155">
        <v>2.3892848949454381E-2</v>
      </c>
      <c r="E55" s="155">
        <v>2.1653064598049367E-2</v>
      </c>
      <c r="F55" s="155">
        <v>1.6659242543946198E-2</v>
      </c>
      <c r="G55" s="155">
        <v>1.6878799437331945E-2</v>
      </c>
      <c r="H55" s="155">
        <v>1.888099175402581E-2</v>
      </c>
      <c r="I55" s="155">
        <v>3.977517341280852E-2</v>
      </c>
      <c r="J55" s="155">
        <v>4.0900528774458142E-2</v>
      </c>
      <c r="K55" s="155">
        <v>3.9949210650362076E-2</v>
      </c>
      <c r="L55" s="155">
        <v>4.0297791967886999E-2</v>
      </c>
      <c r="M55" s="155">
        <v>4.0756757971314533E-2</v>
      </c>
      <c r="N55" s="155">
        <v>3.92494636828154E-2</v>
      </c>
      <c r="O55" s="156">
        <v>0.1</v>
      </c>
    </row>
    <row r="56" spans="1:15" ht="12" customHeight="1" x14ac:dyDescent="0.2">
      <c r="A56" s="153" t="s">
        <v>443</v>
      </c>
      <c r="B56" s="154" t="s">
        <v>66</v>
      </c>
      <c r="C56" s="155">
        <v>4.1146596643796491E-3</v>
      </c>
      <c r="D56" s="155">
        <v>6.2166693171192113E-3</v>
      </c>
      <c r="E56" s="155">
        <v>1.8733395133162332E-2</v>
      </c>
      <c r="F56" s="155">
        <v>3.7970400772194358E-2</v>
      </c>
      <c r="G56" s="155">
        <v>4.2928201891272597E-2</v>
      </c>
      <c r="H56" s="155">
        <v>4.4516230640570462E-2</v>
      </c>
      <c r="I56" s="155">
        <v>3.7680044895940783E-2</v>
      </c>
      <c r="J56" s="155">
        <v>3.8004935337719772E-2</v>
      </c>
      <c r="K56" s="155">
        <v>4.9454820231658446E-2</v>
      </c>
      <c r="L56" s="155">
        <v>4.8086089581707681E-2</v>
      </c>
      <c r="M56" s="155">
        <v>4.3337224506932309E-2</v>
      </c>
      <c r="N56" s="155">
        <v>4.5643978387124612E-2</v>
      </c>
      <c r="O56" s="156">
        <v>0.1</v>
      </c>
    </row>
    <row r="57" spans="1:15" ht="12" customHeight="1" x14ac:dyDescent="0.2">
      <c r="A57" s="153" t="s">
        <v>444</v>
      </c>
      <c r="B57" s="154" t="s">
        <v>67</v>
      </c>
      <c r="C57" s="155">
        <v>1.2631940952149807E-3</v>
      </c>
      <c r="D57" s="155">
        <v>1.4530575428880236E-3</v>
      </c>
      <c r="E57" s="155">
        <v>1.7356522443854796E-3</v>
      </c>
      <c r="F57" s="155">
        <v>2.1849267955339431E-2</v>
      </c>
      <c r="G57" s="155">
        <v>2.1565081575761362E-2</v>
      </c>
      <c r="H57" s="155">
        <v>2.2171399322501381E-2</v>
      </c>
      <c r="I57" s="155">
        <v>2.078229687170079E-2</v>
      </c>
      <c r="J57" s="155">
        <v>2.3352109562962135E-2</v>
      </c>
      <c r="K57" s="155">
        <v>2.7959267268786725E-2</v>
      </c>
      <c r="L57" s="155">
        <v>3.9848893991895291E-2</v>
      </c>
      <c r="M57" s="155">
        <v>5.4025669210587032E-2</v>
      </c>
      <c r="N57" s="155">
        <v>6.4872262752484255E-2</v>
      </c>
      <c r="O57" s="156">
        <v>0.1</v>
      </c>
    </row>
    <row r="58" spans="1:15" ht="12" customHeight="1" x14ac:dyDescent="0.2">
      <c r="A58" s="153" t="s">
        <v>445</v>
      </c>
      <c r="B58" s="154" t="s">
        <v>68</v>
      </c>
      <c r="C58" s="155">
        <v>9.2015811053782863E-3</v>
      </c>
      <c r="D58" s="155">
        <v>9.1704924181388887E-3</v>
      </c>
      <c r="E58" s="155">
        <v>1.1267605440386142E-2</v>
      </c>
      <c r="F58" s="155">
        <v>1.5427497533106117E-2</v>
      </c>
      <c r="G58" s="155">
        <v>5.0682103436773998E-2</v>
      </c>
      <c r="H58" s="155">
        <v>5.7349531303407308E-2</v>
      </c>
      <c r="I58" s="155">
        <v>6.0249697394549585E-2</v>
      </c>
      <c r="J58" s="155">
        <v>6.0396606777158898E-2</v>
      </c>
      <c r="K58" s="155">
        <v>5.8747687064388994E-2</v>
      </c>
      <c r="L58" s="155">
        <v>6.1922602368910749E-2</v>
      </c>
      <c r="M58" s="155">
        <v>6.8715251551223516E-2</v>
      </c>
      <c r="N58" s="155">
        <v>6.2239326693215295E-2</v>
      </c>
      <c r="O58" s="156">
        <v>0.1</v>
      </c>
    </row>
    <row r="59" spans="1:15" ht="12" customHeight="1" x14ac:dyDescent="0.2">
      <c r="A59" s="153" t="s">
        <v>446</v>
      </c>
      <c r="B59" s="154" t="s">
        <v>459</v>
      </c>
      <c r="C59" s="155">
        <v>0</v>
      </c>
      <c r="D59" s="155">
        <v>0</v>
      </c>
      <c r="E59" s="155">
        <v>0</v>
      </c>
      <c r="F59" s="155">
        <v>0</v>
      </c>
      <c r="G59" s="155">
        <v>0</v>
      </c>
      <c r="H59" s="155">
        <v>0</v>
      </c>
      <c r="I59" s="155">
        <v>0</v>
      </c>
      <c r="J59" s="155">
        <v>1.9957300405662921E-2</v>
      </c>
      <c r="K59" s="155">
        <v>3.1649166184743234E-2</v>
      </c>
      <c r="L59" s="155">
        <v>3.3865225726829928E-2</v>
      </c>
      <c r="M59" s="155">
        <v>4.6287996655610397E-2</v>
      </c>
      <c r="N59" s="155">
        <v>4.6713841986862625E-2</v>
      </c>
      <c r="O59" s="156">
        <v>0.1</v>
      </c>
    </row>
    <row r="60" spans="1:15" ht="12" customHeight="1" x14ac:dyDescent="0.2">
      <c r="A60" s="153" t="s">
        <v>447</v>
      </c>
      <c r="B60" s="154" t="s">
        <v>69</v>
      </c>
      <c r="C60" s="155">
        <v>4.9482822219360243E-3</v>
      </c>
      <c r="D60" s="155">
        <v>4.7287114794390649E-3</v>
      </c>
      <c r="E60" s="155">
        <v>8.0470982904398899E-3</v>
      </c>
      <c r="F60" s="155">
        <v>3.1377864276211531E-2</v>
      </c>
      <c r="G60" s="155">
        <v>2.9359555267551875E-2</v>
      </c>
      <c r="H60" s="155">
        <v>3.8366537910495692E-2</v>
      </c>
      <c r="I60" s="155">
        <v>2.5909717975731369E-2</v>
      </c>
      <c r="J60" s="155">
        <v>4.8037336283931815E-2</v>
      </c>
      <c r="K60" s="155">
        <v>4.9348323646587776E-2</v>
      </c>
      <c r="L60" s="155">
        <v>5.0678756179052771E-2</v>
      </c>
      <c r="M60" s="155">
        <v>6.2390621146669184E-2</v>
      </c>
      <c r="N60" s="155">
        <v>5.2704868741561009E-2</v>
      </c>
      <c r="O60" s="156">
        <v>0.1</v>
      </c>
    </row>
    <row r="61" spans="1:15" ht="12" customHeight="1" x14ac:dyDescent="0.2">
      <c r="A61" s="153" t="s">
        <v>448</v>
      </c>
      <c r="B61" s="154" t="s">
        <v>70</v>
      </c>
      <c r="C61" s="155">
        <v>4.5492865253254723E-2</v>
      </c>
      <c r="D61" s="155">
        <v>4.828923055593666E-2</v>
      </c>
      <c r="E61" s="155">
        <v>7.5653064080425714E-2</v>
      </c>
      <c r="F61" s="155">
        <v>8.1999050074839999E-2</v>
      </c>
      <c r="G61" s="155">
        <v>9.5632102655533929E-2</v>
      </c>
      <c r="H61" s="155">
        <v>0.11121269350726111</v>
      </c>
      <c r="I61" s="155">
        <v>0.10861110087819341</v>
      </c>
      <c r="J61" s="155">
        <v>9.9366980404579738E-2</v>
      </c>
      <c r="K61" s="155">
        <v>9.8803373461606864E-2</v>
      </c>
      <c r="L61" s="155">
        <v>9.4998060656015598E-2</v>
      </c>
      <c r="M61" s="155">
        <v>0.1085056928621425</v>
      </c>
      <c r="N61" s="155">
        <v>0.11403769760356927</v>
      </c>
      <c r="O61" s="156">
        <v>0.1</v>
      </c>
    </row>
    <row r="62" spans="1:15" ht="12" customHeight="1" x14ac:dyDescent="0.2">
      <c r="A62" s="153" t="s">
        <v>449</v>
      </c>
      <c r="B62" s="154" t="s">
        <v>71</v>
      </c>
      <c r="C62" s="155">
        <v>1.4443331901140329E-2</v>
      </c>
      <c r="D62" s="155">
        <v>1.6240358873966465E-2</v>
      </c>
      <c r="E62" s="155">
        <v>1.7171360183269809E-2</v>
      </c>
      <c r="F62" s="155">
        <v>1.6504334190526576E-2</v>
      </c>
      <c r="G62" s="155">
        <v>4.0446065195145993E-2</v>
      </c>
      <c r="H62" s="155">
        <v>5.3361494445266305E-2</v>
      </c>
      <c r="I62" s="155">
        <v>6.5713666356154568E-2</v>
      </c>
      <c r="J62" s="155">
        <v>6.8462882678300752E-2</v>
      </c>
      <c r="K62" s="155">
        <v>6.4622614829640143E-2</v>
      </c>
      <c r="L62" s="155">
        <v>6.5898168187364645E-2</v>
      </c>
      <c r="M62" s="155">
        <v>6.2466727532691856E-2</v>
      </c>
      <c r="N62" s="155">
        <v>6.4420177321926661E-2</v>
      </c>
      <c r="O62" s="156">
        <v>0.1</v>
      </c>
    </row>
    <row r="63" spans="1:15" ht="12" customHeight="1" x14ac:dyDescent="0.2">
      <c r="A63" s="153" t="s">
        <v>450</v>
      </c>
      <c r="B63" s="154" t="s">
        <v>72</v>
      </c>
      <c r="C63" s="155">
        <v>4.2457177654268456E-3</v>
      </c>
      <c r="D63" s="155">
        <v>4.5137431401821877E-3</v>
      </c>
      <c r="E63" s="155">
        <v>1.6319874414611493E-2</v>
      </c>
      <c r="F63" s="155">
        <v>2.4673572679801754E-2</v>
      </c>
      <c r="G63" s="155">
        <v>2.5843215366725552E-2</v>
      </c>
      <c r="H63" s="155">
        <v>3.9450287985169114E-2</v>
      </c>
      <c r="I63" s="155">
        <v>5.6137803244276925E-2</v>
      </c>
      <c r="J63" s="155">
        <v>6.9481906940309359E-3</v>
      </c>
      <c r="K63" s="155">
        <v>8.0672749053514615E-3</v>
      </c>
      <c r="L63" s="155">
        <v>9.2464057377174367E-3</v>
      </c>
      <c r="M63" s="155">
        <v>3.661367009879888E-2</v>
      </c>
      <c r="N63" s="155">
        <v>7.3821151153762768E-2</v>
      </c>
      <c r="O63" s="156">
        <v>0.1</v>
      </c>
    </row>
    <row r="64" spans="1:15" ht="12" customHeight="1" x14ac:dyDescent="0.2">
      <c r="A64" s="153" t="s">
        <v>451</v>
      </c>
      <c r="B64" s="154" t="s">
        <v>73</v>
      </c>
      <c r="C64" s="155">
        <v>1.6034215130363776E-2</v>
      </c>
      <c r="D64" s="155">
        <v>1.6475840267233439E-2</v>
      </c>
      <c r="E64" s="155">
        <v>1.3533860857623099E-2</v>
      </c>
      <c r="F64" s="155">
        <v>2.4231054667621925E-2</v>
      </c>
      <c r="G64" s="155">
        <v>3.4339810084184241E-2</v>
      </c>
      <c r="H64" s="155">
        <v>4.5087987407454705E-2</v>
      </c>
      <c r="I64" s="155">
        <v>3.8364402966002124E-2</v>
      </c>
      <c r="J64" s="155">
        <v>3.0556583522416171E-2</v>
      </c>
      <c r="K64" s="155">
        <v>4.9253679123873191E-2</v>
      </c>
      <c r="L64" s="155">
        <v>5.4447442217816826E-2</v>
      </c>
      <c r="M64" s="155">
        <v>4.6754192046730515E-2</v>
      </c>
      <c r="N64" s="155">
        <v>5.4882051516272588E-2</v>
      </c>
      <c r="O64" s="156">
        <v>0.1</v>
      </c>
    </row>
    <row r="65" spans="1:15" ht="12" customHeight="1" x14ac:dyDescent="0.2">
      <c r="A65" s="153" t="s">
        <v>452</v>
      </c>
      <c r="B65" s="154" t="s">
        <v>74</v>
      </c>
      <c r="C65" s="155">
        <v>8.5041702326228187E-3</v>
      </c>
      <c r="D65" s="155">
        <v>8.307651615683715E-3</v>
      </c>
      <c r="E65" s="155">
        <v>1.0564388380150221E-2</v>
      </c>
      <c r="F65" s="155">
        <v>1.4725465805657376E-2</v>
      </c>
      <c r="G65" s="155">
        <v>1.7733182189337129E-2</v>
      </c>
      <c r="H65" s="155">
        <v>2.2507874037769823E-2</v>
      </c>
      <c r="I65" s="155">
        <v>3.1178763455082803E-2</v>
      </c>
      <c r="J65" s="155">
        <v>2.4766741691010351E-2</v>
      </c>
      <c r="K65" s="155">
        <v>3.2517013004399312E-2</v>
      </c>
      <c r="L65" s="155">
        <v>3.7693681631321238E-2</v>
      </c>
      <c r="M65" s="155">
        <v>2.8756414008635996E-2</v>
      </c>
      <c r="N65" s="155">
        <v>2.2420481653815674E-2</v>
      </c>
      <c r="O65" s="156">
        <v>0.1</v>
      </c>
    </row>
    <row r="66" spans="1:15" ht="12" customHeight="1" x14ac:dyDescent="0.2">
      <c r="A66" s="153" t="s">
        <v>453</v>
      </c>
      <c r="B66" s="154" t="s">
        <v>460</v>
      </c>
      <c r="C66" s="155">
        <v>1.3649209450729373E-2</v>
      </c>
      <c r="D66" s="155">
        <v>1.5636398733853335E-2</v>
      </c>
      <c r="E66" s="155">
        <v>3.422589565464252E-2</v>
      </c>
      <c r="F66" s="155">
        <v>3.982797030487676E-2</v>
      </c>
      <c r="G66" s="155">
        <v>4.2863723308574159E-2</v>
      </c>
      <c r="H66" s="155">
        <v>5.2988093932725196E-2</v>
      </c>
      <c r="I66" s="155">
        <v>5.2662803445659073E-2</v>
      </c>
      <c r="J66" s="155">
        <v>5.5301248672836298E-2</v>
      </c>
      <c r="K66" s="155">
        <v>5.3691254424894391E-2</v>
      </c>
      <c r="L66" s="155">
        <v>5.982999802507246E-2</v>
      </c>
      <c r="M66" s="155">
        <v>7.6037917605402308E-2</v>
      </c>
      <c r="N66" s="155">
        <v>8.4964488906171573E-2</v>
      </c>
      <c r="O66" s="156">
        <v>0.1</v>
      </c>
    </row>
    <row r="67" spans="1:15" ht="12" customHeight="1" x14ac:dyDescent="0.2">
      <c r="A67" s="153" t="s">
        <v>454</v>
      </c>
      <c r="B67" s="154" t="s">
        <v>75</v>
      </c>
      <c r="C67" s="155">
        <v>1.0096230190699726E-2</v>
      </c>
      <c r="D67" s="155">
        <v>9.0956030939468632E-3</v>
      </c>
      <c r="E67" s="155">
        <v>9.5649766701873182E-3</v>
      </c>
      <c r="F67" s="155">
        <v>1.0253630356593282E-2</v>
      </c>
      <c r="G67" s="155">
        <v>2.9446529009267721E-2</v>
      </c>
      <c r="H67" s="155">
        <v>4.5536859512054391E-2</v>
      </c>
      <c r="I67" s="155">
        <v>4.4051233609860976E-2</v>
      </c>
      <c r="J67" s="155">
        <v>1.023265144670857E-2</v>
      </c>
      <c r="K67" s="155">
        <v>1.0658633923108743E-2</v>
      </c>
      <c r="L67" s="155">
        <v>0.10169678517846203</v>
      </c>
      <c r="M67" s="155">
        <v>0.21986878497745041</v>
      </c>
      <c r="N67" s="155">
        <v>0.2198078321109882</v>
      </c>
      <c r="O67" s="156">
        <v>0.1</v>
      </c>
    </row>
    <row r="68" spans="1:15" ht="12" customHeight="1" x14ac:dyDescent="0.2">
      <c r="A68" s="153" t="s">
        <v>455</v>
      </c>
      <c r="B68" s="154" t="s">
        <v>76</v>
      </c>
      <c r="C68" s="155">
        <v>6.2870303189445115E-2</v>
      </c>
      <c r="D68" s="155">
        <v>6.1644835185317146E-2</v>
      </c>
      <c r="E68" s="155">
        <v>7.065412723859725E-2</v>
      </c>
      <c r="F68" s="155">
        <v>7.961726247613729E-2</v>
      </c>
      <c r="G68" s="155">
        <v>8.2601617074910094E-2</v>
      </c>
      <c r="H68" s="155">
        <v>8.9104333588029647E-2</v>
      </c>
      <c r="I68" s="155">
        <v>9.2411716881199854E-2</v>
      </c>
      <c r="J68" s="155">
        <v>0.1154520477967671</v>
      </c>
      <c r="K68" s="155">
        <v>0.14812560600018029</v>
      </c>
      <c r="L68" s="155">
        <v>0.1915948848061392</v>
      </c>
      <c r="M68" s="155">
        <v>0.21075980916956499</v>
      </c>
      <c r="N68" s="155">
        <v>0.23958825230246802</v>
      </c>
      <c r="O68" s="156">
        <v>0.1</v>
      </c>
    </row>
    <row r="69" spans="1:15" ht="12" customHeight="1" x14ac:dyDescent="0.2">
      <c r="A69" s="157" t="s">
        <v>456</v>
      </c>
      <c r="B69" s="158" t="s">
        <v>77</v>
      </c>
      <c r="C69" s="159">
        <v>3.4681621267907605E-3</v>
      </c>
      <c r="D69" s="159">
        <v>4.7113255094293569E-3</v>
      </c>
      <c r="E69" s="159">
        <v>7.2895462263045776E-3</v>
      </c>
      <c r="F69" s="159">
        <v>1.1315832575520981E-2</v>
      </c>
      <c r="G69" s="159">
        <v>2.2966782372580624E-2</v>
      </c>
      <c r="H69" s="159">
        <v>2.8535522468576421E-2</v>
      </c>
      <c r="I69" s="159">
        <v>3.3198902586716268E-2</v>
      </c>
      <c r="J69" s="159">
        <v>3.1936026136798391E-2</v>
      </c>
      <c r="K69" s="159">
        <v>3.9344923814810265E-2</v>
      </c>
      <c r="L69" s="159">
        <v>4.7004739043852904E-2</v>
      </c>
      <c r="M69" s="159">
        <v>5.2818899186894371E-2</v>
      </c>
      <c r="N69" s="159">
        <v>4.4472871333254393E-2</v>
      </c>
      <c r="O69" s="160">
        <v>0.1</v>
      </c>
    </row>
    <row r="70" spans="1:15" ht="12" customHeight="1" x14ac:dyDescent="0.2">
      <c r="A70" s="153" t="s">
        <v>469</v>
      </c>
      <c r="B70" s="154" t="s">
        <v>103</v>
      </c>
      <c r="C70" s="155">
        <v>0</v>
      </c>
      <c r="D70" s="155">
        <v>0</v>
      </c>
      <c r="E70" s="155">
        <v>0</v>
      </c>
      <c r="F70" s="155">
        <v>6.9969961336970314E-4</v>
      </c>
      <c r="G70" s="155">
        <v>1.0653453408047714E-3</v>
      </c>
      <c r="H70" s="155">
        <v>1.3386588719801343E-3</v>
      </c>
      <c r="I70" s="155">
        <v>1.9581422409679253E-3</v>
      </c>
      <c r="J70" s="155">
        <v>8.7057065029014138E-3</v>
      </c>
      <c r="K70" s="155">
        <v>1.3566102551369011E-2</v>
      </c>
      <c r="L70" s="155">
        <v>1.9837591398732198E-2</v>
      </c>
      <c r="M70" s="155">
        <v>3.2652600502672546E-2</v>
      </c>
      <c r="N70" s="155">
        <v>5.7421729655458414E-2</v>
      </c>
      <c r="O70" s="156">
        <v>0.1</v>
      </c>
    </row>
    <row r="71" spans="1:15" ht="12" customHeight="1" x14ac:dyDescent="0.2">
      <c r="A71" s="157" t="s">
        <v>457</v>
      </c>
      <c r="B71" s="158" t="s">
        <v>78</v>
      </c>
      <c r="C71" s="159">
        <v>3.0739018534558484E-2</v>
      </c>
      <c r="D71" s="159">
        <v>3.0533822536462037E-2</v>
      </c>
      <c r="E71" s="159">
        <v>3.2927363353989804E-2</v>
      </c>
      <c r="F71" s="159">
        <v>3.7229168949887689E-2</v>
      </c>
      <c r="G71" s="159">
        <v>5.2933425806892406E-2</v>
      </c>
      <c r="H71" s="159">
        <v>5.5515222300983019E-2</v>
      </c>
      <c r="I71" s="159">
        <v>5.9040558789978527E-2</v>
      </c>
      <c r="J71" s="159">
        <v>3.4586963347547059E-2</v>
      </c>
      <c r="K71" s="159">
        <v>3.9369491125923341E-2</v>
      </c>
      <c r="L71" s="159">
        <v>3.7794149647332062E-2</v>
      </c>
      <c r="M71" s="159">
        <v>7.0691543491478478E-2</v>
      </c>
      <c r="N71" s="159">
        <v>8.8690975451141893E-2</v>
      </c>
      <c r="O71" s="160">
        <v>0.1</v>
      </c>
    </row>
    <row r="72" spans="1:15" ht="12" customHeight="1" x14ac:dyDescent="0.2">
      <c r="A72" s="153" t="s">
        <v>473</v>
      </c>
      <c r="B72" s="154" t="s">
        <v>474</v>
      </c>
      <c r="C72" s="155">
        <v>8.877198750616472E-4</v>
      </c>
      <c r="D72" s="155">
        <v>8.564877079632584E-4</v>
      </c>
      <c r="E72" s="155">
        <v>0</v>
      </c>
      <c r="F72" s="155">
        <v>0</v>
      </c>
      <c r="G72" s="155">
        <v>0</v>
      </c>
      <c r="H72" s="155">
        <v>0</v>
      </c>
      <c r="I72" s="155">
        <v>0</v>
      </c>
      <c r="J72" s="155">
        <v>0</v>
      </c>
      <c r="K72" s="155">
        <v>0</v>
      </c>
      <c r="L72" s="155">
        <v>0</v>
      </c>
      <c r="M72" s="155">
        <v>0</v>
      </c>
      <c r="N72" s="155">
        <v>0</v>
      </c>
      <c r="O72" s="152" t="s">
        <v>33</v>
      </c>
    </row>
    <row r="73" spans="1:15" ht="12" customHeight="1" x14ac:dyDescent="0.2">
      <c r="A73" s="153" t="s">
        <v>475</v>
      </c>
      <c r="B73" s="154" t="s">
        <v>476</v>
      </c>
      <c r="C73" s="155" t="s">
        <v>33</v>
      </c>
      <c r="D73" s="155">
        <v>4.5081657475762784E-3</v>
      </c>
      <c r="E73" s="155">
        <v>4.5677422676396158E-3</v>
      </c>
      <c r="F73" s="155">
        <v>9.9611233144156226E-3</v>
      </c>
      <c r="G73" s="155">
        <v>8.8123517888622441E-3</v>
      </c>
      <c r="H73" s="155">
        <v>6.9698946492838037E-3</v>
      </c>
      <c r="I73" s="155">
        <v>7.8679953101122354E-3</v>
      </c>
      <c r="J73" s="155">
        <v>7.4314079623437456E-3</v>
      </c>
      <c r="K73" s="155">
        <v>9.0910560323838509E-3</v>
      </c>
      <c r="L73" s="155">
        <v>1.3934824570866897E-2</v>
      </c>
      <c r="M73" s="155">
        <v>1.3929776052330438E-2</v>
      </c>
      <c r="N73" s="155">
        <v>1.4644960098689801E-2</v>
      </c>
      <c r="O73" s="156" t="s">
        <v>33</v>
      </c>
    </row>
    <row r="74" spans="1:15" ht="12" customHeight="1" x14ac:dyDescent="0.2">
      <c r="A74" s="153" t="s">
        <v>477</v>
      </c>
      <c r="B74" s="154" t="s">
        <v>478</v>
      </c>
      <c r="C74" s="155">
        <v>1.8517227850988129E-3</v>
      </c>
      <c r="D74" s="155">
        <v>2.222329519300893E-3</v>
      </c>
      <c r="E74" s="155">
        <v>2.5622888004304127E-3</v>
      </c>
      <c r="F74" s="155">
        <v>2.5565748360706609E-3</v>
      </c>
      <c r="G74" s="155">
        <v>2.5750829269247776E-3</v>
      </c>
      <c r="H74" s="155">
        <v>2.1258919458334046E-3</v>
      </c>
      <c r="I74" s="155">
        <v>1.8092272506563371E-3</v>
      </c>
      <c r="J74" s="155">
        <v>1.6064641420293348E-3</v>
      </c>
      <c r="K74" s="155">
        <v>1.7373659734847508E-3</v>
      </c>
      <c r="L74" s="155">
        <v>1.6891739688606529E-3</v>
      </c>
      <c r="M74" s="155">
        <v>1.9659789318050851E-3</v>
      </c>
      <c r="N74" s="155">
        <v>1.6527519971767082E-3</v>
      </c>
      <c r="O74" s="156" t="s">
        <v>33</v>
      </c>
    </row>
    <row r="75" spans="1:15" ht="12" customHeight="1" x14ac:dyDescent="0.2">
      <c r="A75" s="157" t="s">
        <v>479</v>
      </c>
      <c r="B75" s="158" t="s">
        <v>104</v>
      </c>
      <c r="C75" s="159">
        <v>2.7090936617448244E-3</v>
      </c>
      <c r="D75" s="159">
        <v>2.66983169309737E-3</v>
      </c>
      <c r="E75" s="159">
        <v>2.4016499731223991E-3</v>
      </c>
      <c r="F75" s="159">
        <v>2.3257017939031449E-3</v>
      </c>
      <c r="G75" s="159">
        <v>2.3432989287957566E-3</v>
      </c>
      <c r="H75" s="159">
        <v>1.8811447846207726E-3</v>
      </c>
      <c r="I75" s="159">
        <v>2.018434031759689E-3</v>
      </c>
      <c r="J75" s="159">
        <v>2.4470238796407374E-3</v>
      </c>
      <c r="K75" s="159">
        <v>2.7001300553213445E-3</v>
      </c>
      <c r="L75" s="159">
        <v>2.6392144640322132E-3</v>
      </c>
      <c r="M75" s="159">
        <v>2.9895140032477376E-3</v>
      </c>
      <c r="N75" s="159">
        <v>3.0378861563619694E-3</v>
      </c>
      <c r="O75" s="160" t="s">
        <v>33</v>
      </c>
    </row>
    <row r="76" spans="1:15" ht="24" customHeight="1" x14ac:dyDescent="0.2"/>
    <row r="77" spans="1:15" ht="24" customHeight="1" x14ac:dyDescent="0.25">
      <c r="A77" s="166" t="s">
        <v>461</v>
      </c>
      <c r="B77" s="138"/>
      <c r="C77" s="168"/>
      <c r="D77" s="168"/>
      <c r="E77" s="168"/>
      <c r="F77" s="139"/>
      <c r="G77" s="139"/>
      <c r="H77" s="139"/>
      <c r="I77" s="139"/>
      <c r="J77" s="139"/>
      <c r="K77" s="139"/>
      <c r="L77" s="139"/>
      <c r="M77" s="139"/>
      <c r="N77" s="139"/>
    </row>
    <row r="78" spans="1:15" ht="24" customHeight="1" x14ac:dyDescent="0.2">
      <c r="A78" s="129"/>
      <c r="B78" s="129"/>
      <c r="C78" s="130">
        <v>2004</v>
      </c>
      <c r="D78" s="130">
        <v>2005</v>
      </c>
      <c r="E78" s="130">
        <v>2006</v>
      </c>
      <c r="F78" s="130">
        <v>2007</v>
      </c>
      <c r="G78" s="130">
        <v>2008</v>
      </c>
      <c r="H78" s="130">
        <v>2009</v>
      </c>
      <c r="I78" s="130">
        <v>2010</v>
      </c>
      <c r="J78" s="130">
        <v>2011</v>
      </c>
      <c r="K78" s="130">
        <v>2012</v>
      </c>
      <c r="L78" s="130">
        <v>2013</v>
      </c>
      <c r="M78" s="130">
        <v>2014</v>
      </c>
      <c r="N78" s="130">
        <v>2015</v>
      </c>
    </row>
    <row r="79" spans="1:15" ht="12" customHeight="1" x14ac:dyDescent="0.2">
      <c r="A79" s="145" t="s">
        <v>428</v>
      </c>
      <c r="B79" s="146" t="s">
        <v>428</v>
      </c>
      <c r="C79" s="147">
        <v>0.14309661140818208</v>
      </c>
      <c r="D79" s="147">
        <v>0.14834410272568943</v>
      </c>
      <c r="E79" s="147">
        <v>0.15357828534585458</v>
      </c>
      <c r="F79" s="147">
        <v>0.16093485212221187</v>
      </c>
      <c r="G79" s="147">
        <v>0.16991020741486426</v>
      </c>
      <c r="H79" s="147">
        <v>0.18996069338997429</v>
      </c>
      <c r="I79" s="147">
        <v>0.19674717600694899</v>
      </c>
      <c r="J79" s="147">
        <v>0.21697593330464152</v>
      </c>
      <c r="K79" s="147">
        <v>0.23503825854635108</v>
      </c>
      <c r="L79" s="147">
        <v>0.25378279291838657</v>
      </c>
      <c r="M79" s="147">
        <v>0.27461714977507096</v>
      </c>
      <c r="N79" s="147">
        <v>0.2880864752702208</v>
      </c>
    </row>
    <row r="80" spans="1:15" ht="12" customHeight="1" x14ac:dyDescent="0.2">
      <c r="A80" s="149" t="s">
        <v>429</v>
      </c>
      <c r="B80" s="150" t="s">
        <v>106</v>
      </c>
      <c r="C80" s="151">
        <v>1.6875089077277514E-2</v>
      </c>
      <c r="D80" s="151">
        <v>2.3505750973415732E-2</v>
      </c>
      <c r="E80" s="151">
        <v>3.0961734248406338E-2</v>
      </c>
      <c r="F80" s="151">
        <v>3.6336963564525281E-2</v>
      </c>
      <c r="G80" s="151">
        <v>4.598768859490153E-2</v>
      </c>
      <c r="H80" s="151">
        <v>6.172387221314455E-2</v>
      </c>
      <c r="I80" s="151">
        <v>7.1412057931501197E-2</v>
      </c>
      <c r="J80" s="151">
        <v>9.0701528364895839E-2</v>
      </c>
      <c r="K80" s="151">
        <v>0.11291830323105881</v>
      </c>
      <c r="L80" s="151">
        <v>0.12484238541125563</v>
      </c>
      <c r="M80" s="151">
        <v>0.13389402394411024</v>
      </c>
      <c r="N80" s="151">
        <v>0.15417079204654685</v>
      </c>
    </row>
    <row r="81" spans="1:14" ht="12" customHeight="1" x14ac:dyDescent="0.2">
      <c r="A81" s="153" t="s">
        <v>430</v>
      </c>
      <c r="B81" s="154" t="s">
        <v>54</v>
      </c>
      <c r="C81" s="155">
        <v>9.0970943979947802E-2</v>
      </c>
      <c r="D81" s="155">
        <v>9.298112684801102E-2</v>
      </c>
      <c r="E81" s="155">
        <v>9.2762387109552438E-2</v>
      </c>
      <c r="F81" s="155">
        <v>9.3719538112706821E-2</v>
      </c>
      <c r="G81" s="155">
        <v>9.9592255060285267E-2</v>
      </c>
      <c r="H81" s="155">
        <v>0.11262574761561617</v>
      </c>
      <c r="I81" s="155">
        <v>0.12659268135599044</v>
      </c>
      <c r="J81" s="155">
        <v>0.12885505621047663</v>
      </c>
      <c r="K81" s="155">
        <v>0.16053880246792437</v>
      </c>
      <c r="L81" s="155">
        <v>0.18895195237038884</v>
      </c>
      <c r="M81" s="155">
        <v>0.18881382652300352</v>
      </c>
      <c r="N81" s="155">
        <v>0.19137511035877741</v>
      </c>
    </row>
    <row r="82" spans="1:14" ht="12" customHeight="1" x14ac:dyDescent="0.2">
      <c r="A82" s="153" t="s">
        <v>431</v>
      </c>
      <c r="B82" s="154" t="s">
        <v>55</v>
      </c>
      <c r="C82" s="155">
        <v>3.5533462599828723E-2</v>
      </c>
      <c r="D82" s="155">
        <v>3.6874652037025106E-2</v>
      </c>
      <c r="E82" s="155">
        <v>4.0445663979117606E-2</v>
      </c>
      <c r="F82" s="155">
        <v>4.6202895662994084E-2</v>
      </c>
      <c r="G82" s="155">
        <v>5.1809130096701718E-2</v>
      </c>
      <c r="H82" s="155">
        <v>6.3774883386370884E-2</v>
      </c>
      <c r="I82" s="155">
        <v>7.5152568633542791E-2</v>
      </c>
      <c r="J82" s="155">
        <v>0.10609586421018385</v>
      </c>
      <c r="K82" s="155">
        <v>0.11666613731147714</v>
      </c>
      <c r="L82" s="155">
        <v>0.12781476094167468</v>
      </c>
      <c r="M82" s="155">
        <v>0.13890309264696254</v>
      </c>
      <c r="N82" s="155">
        <v>0.14072146430511229</v>
      </c>
    </row>
    <row r="83" spans="1:14" ht="12" customHeight="1" x14ac:dyDescent="0.2">
      <c r="A83" s="153" t="s">
        <v>432</v>
      </c>
      <c r="B83" s="154" t="s">
        <v>56</v>
      </c>
      <c r="C83" s="155">
        <v>0.23766624014088247</v>
      </c>
      <c r="D83" s="155">
        <v>0.24648085850521445</v>
      </c>
      <c r="E83" s="155">
        <v>0.23968784380486532</v>
      </c>
      <c r="F83" s="155">
        <v>0.25001272784051165</v>
      </c>
      <c r="G83" s="155">
        <v>0.25935985096895314</v>
      </c>
      <c r="H83" s="155">
        <v>0.28256904330359472</v>
      </c>
      <c r="I83" s="155">
        <v>0.32736684083798417</v>
      </c>
      <c r="J83" s="155">
        <v>0.35872944031152065</v>
      </c>
      <c r="K83" s="155">
        <v>0.3871928097934127</v>
      </c>
      <c r="L83" s="155">
        <v>0.43088245077628629</v>
      </c>
      <c r="M83" s="155">
        <v>0.48489195530182083</v>
      </c>
      <c r="N83" s="155">
        <v>0.51320804820737709</v>
      </c>
    </row>
    <row r="84" spans="1:14" ht="12" customHeight="1" x14ac:dyDescent="0.2">
      <c r="A84" s="153" t="s">
        <v>433</v>
      </c>
      <c r="B84" s="154" t="s">
        <v>57</v>
      </c>
      <c r="C84" s="155">
        <v>9.3993943043783543E-2</v>
      </c>
      <c r="D84" s="155">
        <v>0.10459432414853834</v>
      </c>
      <c r="E84" s="155">
        <v>0.11809861239112775</v>
      </c>
      <c r="F84" s="155">
        <v>0.13554538394705523</v>
      </c>
      <c r="G84" s="155">
        <v>0.15065444296863431</v>
      </c>
      <c r="H84" s="155">
        <v>0.17385612095073052</v>
      </c>
      <c r="I84" s="155">
        <v>0.18101299238566654</v>
      </c>
      <c r="J84" s="155">
        <v>0.20867444728180165</v>
      </c>
      <c r="K84" s="155">
        <v>0.23567077021490573</v>
      </c>
      <c r="L84" s="155">
        <v>0.25348801901449292</v>
      </c>
      <c r="M84" s="155">
        <v>0.28234149049397544</v>
      </c>
      <c r="N84" s="155">
        <v>0.30723594264951665</v>
      </c>
    </row>
    <row r="85" spans="1:14" ht="12" customHeight="1" x14ac:dyDescent="0.2">
      <c r="A85" s="153" t="s">
        <v>434</v>
      </c>
      <c r="B85" s="154" t="s">
        <v>58</v>
      </c>
      <c r="C85" s="155">
        <v>5.8519388954171563E-3</v>
      </c>
      <c r="D85" s="155">
        <v>1.145973767359244E-2</v>
      </c>
      <c r="E85" s="155">
        <v>1.4784077010704178E-2</v>
      </c>
      <c r="F85" s="155">
        <v>1.4975283311025378E-2</v>
      </c>
      <c r="G85" s="155">
        <v>2.0588761449933452E-2</v>
      </c>
      <c r="H85" s="155">
        <v>6.104182247568618E-2</v>
      </c>
      <c r="I85" s="155">
        <v>0.10393429945471019</v>
      </c>
      <c r="J85" s="155">
        <v>0.12278173904582794</v>
      </c>
      <c r="K85" s="155">
        <v>0.1577509945975655</v>
      </c>
      <c r="L85" s="155">
        <v>0.13032266820019464</v>
      </c>
      <c r="M85" s="155">
        <v>0.14055914332180131</v>
      </c>
      <c r="N85" s="155">
        <v>0.15121849448333904</v>
      </c>
    </row>
    <row r="86" spans="1:14" ht="12" customHeight="1" x14ac:dyDescent="0.2">
      <c r="A86" s="153" t="s">
        <v>435</v>
      </c>
      <c r="B86" s="154" t="s">
        <v>59</v>
      </c>
      <c r="C86" s="155">
        <v>6.0248279370330365E-2</v>
      </c>
      <c r="D86" s="155">
        <v>7.2326745554569583E-2</v>
      </c>
      <c r="E86" s="155">
        <v>8.6912566417076467E-2</v>
      </c>
      <c r="F86" s="155">
        <v>0.10355303721240756</v>
      </c>
      <c r="G86" s="155">
        <v>0.11181056118590806</v>
      </c>
      <c r="H86" s="155">
        <v>0.13353015856919934</v>
      </c>
      <c r="I86" s="155">
        <v>0.14632760444646306</v>
      </c>
      <c r="J86" s="155">
        <v>0.174414373439846</v>
      </c>
      <c r="K86" s="155">
        <v>0.19661021506900125</v>
      </c>
      <c r="L86" s="155">
        <v>0.20959958770751644</v>
      </c>
      <c r="M86" s="155">
        <v>0.22900126641219365</v>
      </c>
      <c r="N86" s="155">
        <v>0.25246252028153088</v>
      </c>
    </row>
    <row r="87" spans="1:14" ht="12" customHeight="1" x14ac:dyDescent="0.2">
      <c r="A87" s="153" t="s">
        <v>436</v>
      </c>
      <c r="B87" s="154" t="s">
        <v>60</v>
      </c>
      <c r="C87" s="155">
        <v>7.841936139395872E-2</v>
      </c>
      <c r="D87" s="155">
        <v>8.2127116471774342E-2</v>
      </c>
      <c r="E87" s="155">
        <v>8.9244821948768108E-2</v>
      </c>
      <c r="F87" s="155">
        <v>9.3303748034950729E-2</v>
      </c>
      <c r="G87" s="155">
        <v>9.6460875727631457E-2</v>
      </c>
      <c r="H87" s="155">
        <v>0.11015702149847711</v>
      </c>
      <c r="I87" s="155">
        <v>0.12306791230117714</v>
      </c>
      <c r="J87" s="155">
        <v>0.13810117852686499</v>
      </c>
      <c r="K87" s="155">
        <v>0.16363627740715847</v>
      </c>
      <c r="L87" s="155">
        <v>0.21240778127140555</v>
      </c>
      <c r="M87" s="155">
        <v>0.21923307122379562</v>
      </c>
      <c r="N87" s="155">
        <v>0.22089187191747459</v>
      </c>
    </row>
    <row r="88" spans="1:14" ht="12" customHeight="1" x14ac:dyDescent="0.2">
      <c r="A88" s="153" t="s">
        <v>437</v>
      </c>
      <c r="B88" s="154" t="s">
        <v>61</v>
      </c>
      <c r="C88" s="155">
        <v>0.18981134476353329</v>
      </c>
      <c r="D88" s="155">
        <v>0.19124267746823753</v>
      </c>
      <c r="E88" s="155">
        <v>0.19989614288318797</v>
      </c>
      <c r="F88" s="155">
        <v>0.21683267887217933</v>
      </c>
      <c r="G88" s="155">
        <v>0.23747268943409383</v>
      </c>
      <c r="H88" s="155">
        <v>0.27836847601755488</v>
      </c>
      <c r="I88" s="155">
        <v>0.29778055978268003</v>
      </c>
      <c r="J88" s="155">
        <v>0.31557255597307737</v>
      </c>
      <c r="K88" s="155">
        <v>0.3346572332207135</v>
      </c>
      <c r="L88" s="155">
        <v>0.36725926188947555</v>
      </c>
      <c r="M88" s="155">
        <v>0.3777444494451247</v>
      </c>
      <c r="N88" s="155">
        <v>0.3693620666731553</v>
      </c>
    </row>
    <row r="89" spans="1:14" ht="12" customHeight="1" x14ac:dyDescent="0.2">
      <c r="A89" s="153" t="s">
        <v>438</v>
      </c>
      <c r="B89" s="154" t="s">
        <v>62</v>
      </c>
      <c r="C89" s="155">
        <v>0.13779342092551897</v>
      </c>
      <c r="D89" s="155">
        <v>0.13735376848432737</v>
      </c>
      <c r="E89" s="155">
        <v>0.14056035060638278</v>
      </c>
      <c r="F89" s="155">
        <v>0.14297072724842941</v>
      </c>
      <c r="G89" s="155">
        <v>0.14364520794792443</v>
      </c>
      <c r="H89" s="155">
        <v>0.15096529469485312</v>
      </c>
      <c r="I89" s="155">
        <v>0.14819391697986059</v>
      </c>
      <c r="J89" s="155">
        <v>0.16274944736262617</v>
      </c>
      <c r="K89" s="155">
        <v>0.16414389146071395</v>
      </c>
      <c r="L89" s="155">
        <v>0.16851828382381909</v>
      </c>
      <c r="M89" s="155">
        <v>0.18334720237479996</v>
      </c>
      <c r="N89" s="155">
        <v>0.18763089081081163</v>
      </c>
    </row>
    <row r="90" spans="1:14" ht="12" customHeight="1" x14ac:dyDescent="0.2">
      <c r="A90" s="153" t="s">
        <v>439</v>
      </c>
      <c r="B90" s="154" t="s">
        <v>39</v>
      </c>
      <c r="C90" s="155">
        <v>0.3549382166666526</v>
      </c>
      <c r="D90" s="155">
        <v>0.35642742505015601</v>
      </c>
      <c r="E90" s="155">
        <v>0.35024246733524994</v>
      </c>
      <c r="F90" s="155">
        <v>0.3400740319079153</v>
      </c>
      <c r="G90" s="155">
        <v>0.33894733869958255</v>
      </c>
      <c r="H90" s="155">
        <v>0.35907687003951866</v>
      </c>
      <c r="I90" s="155">
        <v>0.37550971308956116</v>
      </c>
      <c r="J90" s="155">
        <v>0.37622468307138407</v>
      </c>
      <c r="K90" s="155">
        <v>0.38795321463997728</v>
      </c>
      <c r="L90" s="155">
        <v>0.42106954395552376</v>
      </c>
      <c r="M90" s="155">
        <v>0.45289973009558943</v>
      </c>
      <c r="N90" s="155">
        <v>0.45447883954880741</v>
      </c>
    </row>
    <row r="91" spans="1:14" ht="12" customHeight="1" x14ac:dyDescent="0.2">
      <c r="A91" s="153" t="s">
        <v>440</v>
      </c>
      <c r="B91" s="154" t="s">
        <v>63</v>
      </c>
      <c r="C91" s="155">
        <v>0.16086417851419985</v>
      </c>
      <c r="D91" s="155">
        <v>0.16292783229180918</v>
      </c>
      <c r="E91" s="155">
        <v>0.15926376326115391</v>
      </c>
      <c r="F91" s="155">
        <v>0.15953904070750177</v>
      </c>
      <c r="G91" s="155">
        <v>0.16645289995964452</v>
      </c>
      <c r="H91" s="155">
        <v>0.18807365028645387</v>
      </c>
      <c r="I91" s="155">
        <v>0.20091034959441109</v>
      </c>
      <c r="J91" s="155">
        <v>0.23546429569405938</v>
      </c>
      <c r="K91" s="155">
        <v>0.27420003015274841</v>
      </c>
      <c r="L91" s="155">
        <v>0.31302137783826867</v>
      </c>
      <c r="M91" s="155">
        <v>0.33419761544747167</v>
      </c>
      <c r="N91" s="155">
        <v>0.33458743751959596</v>
      </c>
    </row>
    <row r="92" spans="1:14" ht="12" customHeight="1" x14ac:dyDescent="0.2">
      <c r="A92" s="153" t="s">
        <v>441</v>
      </c>
      <c r="B92" s="154" t="s">
        <v>64</v>
      </c>
      <c r="C92" s="155">
        <v>1.0759343013568198E-4</v>
      </c>
      <c r="D92" s="155">
        <v>1.2931231437057344E-4</v>
      </c>
      <c r="E92" s="155">
        <v>2.4871023215821157E-4</v>
      </c>
      <c r="F92" s="155">
        <v>6.5284335865325386E-4</v>
      </c>
      <c r="G92" s="155">
        <v>2.7751525890923412E-3</v>
      </c>
      <c r="H92" s="155">
        <v>5.8203259827420912E-3</v>
      </c>
      <c r="I92" s="155">
        <v>1.3625892521608415E-2</v>
      </c>
      <c r="J92" s="155">
        <v>3.4215392806033591E-2</v>
      </c>
      <c r="K92" s="155">
        <v>4.9081925040175493E-2</v>
      </c>
      <c r="L92" s="155">
        <v>6.6409518660034125E-2</v>
      </c>
      <c r="M92" s="155">
        <v>7.3851613627633483E-2</v>
      </c>
      <c r="N92" s="155">
        <v>8.4407240587410948E-2</v>
      </c>
    </row>
    <row r="93" spans="1:14" ht="12" customHeight="1" x14ac:dyDescent="0.2">
      <c r="A93" s="153" t="s">
        <v>442</v>
      </c>
      <c r="B93" s="154" t="s">
        <v>65</v>
      </c>
      <c r="C93" s="155">
        <v>0.45957890957319841</v>
      </c>
      <c r="D93" s="155">
        <v>0.43023442977100779</v>
      </c>
      <c r="E93" s="155">
        <v>0.40413551649538881</v>
      </c>
      <c r="F93" s="155">
        <v>0.38621637468226372</v>
      </c>
      <c r="G93" s="155">
        <v>0.38733356550897374</v>
      </c>
      <c r="H93" s="155">
        <v>0.41942162793285537</v>
      </c>
      <c r="I93" s="155">
        <v>0.42054097383803257</v>
      </c>
      <c r="J93" s="155">
        <v>0.44709446982458623</v>
      </c>
      <c r="K93" s="155">
        <v>0.44887531575782913</v>
      </c>
      <c r="L93" s="155">
        <v>0.48751034091170264</v>
      </c>
      <c r="M93" s="155">
        <v>0.51085919588624329</v>
      </c>
      <c r="N93" s="155">
        <v>0.52238415909603597</v>
      </c>
    </row>
    <row r="94" spans="1:14" ht="12" customHeight="1" x14ac:dyDescent="0.2">
      <c r="A94" s="153" t="s">
        <v>443</v>
      </c>
      <c r="B94" s="154" t="s">
        <v>66</v>
      </c>
      <c r="C94" s="155">
        <v>3.5864390082913256E-2</v>
      </c>
      <c r="D94" s="155">
        <v>3.8260855332208264E-2</v>
      </c>
      <c r="E94" s="155">
        <v>4.0210348032215161E-2</v>
      </c>
      <c r="F94" s="155">
        <v>4.6567127807318476E-2</v>
      </c>
      <c r="G94" s="155">
        <v>4.9105257250931129E-2</v>
      </c>
      <c r="H94" s="155">
        <v>5.8678467010113422E-2</v>
      </c>
      <c r="I94" s="155">
        <v>7.3969278245225839E-2</v>
      </c>
      <c r="J94" s="155">
        <v>9.0260241134808752E-2</v>
      </c>
      <c r="K94" s="155">
        <v>0.10872984973738484</v>
      </c>
      <c r="L94" s="155">
        <v>0.13140823140089999</v>
      </c>
      <c r="M94" s="155">
        <v>0.13701402605522453</v>
      </c>
      <c r="N94" s="155">
        <v>0.15548040488003922</v>
      </c>
    </row>
    <row r="95" spans="1:14" ht="12" customHeight="1" x14ac:dyDescent="0.2">
      <c r="A95" s="153" t="s">
        <v>444</v>
      </c>
      <c r="B95" s="154" t="s">
        <v>67</v>
      </c>
      <c r="C95" s="155">
        <v>2.7725395757456146E-2</v>
      </c>
      <c r="D95" s="155">
        <v>3.1655837905014236E-2</v>
      </c>
      <c r="E95" s="155">
        <v>3.159631852620845E-2</v>
      </c>
      <c r="F95" s="155">
        <v>3.294221158595434E-2</v>
      </c>
      <c r="G95" s="155">
        <v>3.5741271011440305E-2</v>
      </c>
      <c r="H95" s="155">
        <v>4.0963362011194396E-2</v>
      </c>
      <c r="I95" s="155">
        <v>3.7770716253140858E-2</v>
      </c>
      <c r="J95" s="155">
        <v>4.0681716653262354E-2</v>
      </c>
      <c r="K95" s="155">
        <v>4.6466237071686879E-2</v>
      </c>
      <c r="L95" s="155">
        <v>5.3084227704688514E-2</v>
      </c>
      <c r="M95" s="155">
        <v>5.9423335534194759E-2</v>
      </c>
      <c r="N95" s="155">
        <v>6.1843967589212748E-2</v>
      </c>
    </row>
    <row r="96" spans="1:14" ht="12" customHeight="1" x14ac:dyDescent="0.2">
      <c r="A96" s="153" t="s">
        <v>445</v>
      </c>
      <c r="B96" s="154" t="s">
        <v>68</v>
      </c>
      <c r="C96" s="155">
        <v>2.2196086862482329E-2</v>
      </c>
      <c r="D96" s="155">
        <v>4.4186740400214898E-2</v>
      </c>
      <c r="E96" s="155">
        <v>3.4531028375555654E-2</v>
      </c>
      <c r="F96" s="155">
        <v>4.1928011729128377E-2</v>
      </c>
      <c r="G96" s="155">
        <v>5.3173301506233769E-2</v>
      </c>
      <c r="H96" s="155">
        <v>6.9576275953974948E-2</v>
      </c>
      <c r="I96" s="155">
        <v>7.1029255275392625E-2</v>
      </c>
      <c r="J96" s="155">
        <v>6.3787676263588181E-2</v>
      </c>
      <c r="K96" s="155">
        <v>6.0568821738800495E-2</v>
      </c>
      <c r="L96" s="155">
        <v>6.599992444635816E-2</v>
      </c>
      <c r="M96" s="155">
        <v>7.2807802477606209E-2</v>
      </c>
      <c r="N96" s="155">
        <v>7.3020379119130521E-2</v>
      </c>
    </row>
    <row r="97" spans="1:14" ht="12" customHeight="1" x14ac:dyDescent="0.2">
      <c r="A97" s="153" t="s">
        <v>446</v>
      </c>
      <c r="B97" s="154" t="s">
        <v>459</v>
      </c>
      <c r="C97" s="155">
        <v>0</v>
      </c>
      <c r="D97" s="155">
        <v>0</v>
      </c>
      <c r="E97" s="155">
        <v>0</v>
      </c>
      <c r="F97" s="155">
        <v>0</v>
      </c>
      <c r="G97" s="155">
        <v>0</v>
      </c>
      <c r="H97" s="155">
        <v>0</v>
      </c>
      <c r="I97" s="155">
        <v>3.2166508987701046E-4</v>
      </c>
      <c r="J97" s="155">
        <v>4.5433685176686561E-3</v>
      </c>
      <c r="K97" s="155">
        <v>1.1153443766346992E-2</v>
      </c>
      <c r="L97" s="155">
        <v>1.5709462461128389E-2</v>
      </c>
      <c r="M97" s="155">
        <v>3.3332739420935405E-2</v>
      </c>
      <c r="N97" s="155">
        <v>4.248324140857021E-2</v>
      </c>
    </row>
    <row r="98" spans="1:14" ht="12" customHeight="1" x14ac:dyDescent="0.2">
      <c r="A98" s="153" t="s">
        <v>447</v>
      </c>
      <c r="B98" s="154" t="s">
        <v>69</v>
      </c>
      <c r="C98" s="155">
        <v>4.4467407571333849E-2</v>
      </c>
      <c r="D98" s="155">
        <v>6.2967840177153026E-2</v>
      </c>
      <c r="E98" s="155">
        <v>6.5410388990685187E-2</v>
      </c>
      <c r="F98" s="155">
        <v>5.9625371302470226E-2</v>
      </c>
      <c r="G98" s="155">
        <v>7.4661772403169999E-2</v>
      </c>
      <c r="H98" s="155">
        <v>9.0720871072804313E-2</v>
      </c>
      <c r="I98" s="155">
        <v>9.6031363475738027E-2</v>
      </c>
      <c r="J98" s="155">
        <v>9.755383392678299E-2</v>
      </c>
      <c r="K98" s="155">
        <v>0.10387396736441508</v>
      </c>
      <c r="L98" s="155">
        <v>9.9783907677063924E-2</v>
      </c>
      <c r="M98" s="155">
        <v>9.9812111328669781E-2</v>
      </c>
      <c r="N98" s="155">
        <v>0.11079363513996127</v>
      </c>
    </row>
    <row r="99" spans="1:14" ht="12" customHeight="1" x14ac:dyDescent="0.2">
      <c r="A99" s="153" t="s">
        <v>448</v>
      </c>
      <c r="B99" s="154" t="s">
        <v>70</v>
      </c>
      <c r="C99" s="155">
        <v>0.61846466401768019</v>
      </c>
      <c r="D99" s="155">
        <v>0.62010244680612359</v>
      </c>
      <c r="E99" s="155">
        <v>0.62238888953107363</v>
      </c>
      <c r="F99" s="155">
        <v>0.64253856037036594</v>
      </c>
      <c r="G99" s="155">
        <v>0.65268803007336407</v>
      </c>
      <c r="H99" s="155">
        <v>0.67860960010439908</v>
      </c>
      <c r="I99" s="155">
        <v>0.65716891674255629</v>
      </c>
      <c r="J99" s="155">
        <v>0.65989757261235882</v>
      </c>
      <c r="K99" s="155">
        <v>0.665102259000944</v>
      </c>
      <c r="L99" s="155">
        <v>0.68028316963438107</v>
      </c>
      <c r="M99" s="155">
        <v>0.70121973212164423</v>
      </c>
      <c r="N99" s="155">
        <v>0.70298481757784115</v>
      </c>
    </row>
    <row r="100" spans="1:14" ht="12" customHeight="1" x14ac:dyDescent="0.2">
      <c r="A100" s="153" t="s">
        <v>449</v>
      </c>
      <c r="B100" s="154" t="s">
        <v>71</v>
      </c>
      <c r="C100" s="155">
        <v>2.2076340705552769E-2</v>
      </c>
      <c r="D100" s="155">
        <v>2.6758650883558853E-2</v>
      </c>
      <c r="E100" s="155">
        <v>3.0094059546960133E-2</v>
      </c>
      <c r="F100" s="155">
        <v>3.4503010535497321E-2</v>
      </c>
      <c r="G100" s="155">
        <v>4.3723252037594557E-2</v>
      </c>
      <c r="H100" s="155">
        <v>5.8304626671471411E-2</v>
      </c>
      <c r="I100" s="155">
        <v>6.6483414524041481E-2</v>
      </c>
      <c r="J100" s="155">
        <v>8.1621952524601152E-2</v>
      </c>
      <c r="K100" s="155">
        <v>0.10679341451426955</v>
      </c>
      <c r="L100" s="155">
        <v>0.10731155122509403</v>
      </c>
      <c r="M100" s="155">
        <v>0.12403743251109298</v>
      </c>
      <c r="N100" s="155">
        <v>0.13432701759369581</v>
      </c>
    </row>
    <row r="101" spans="1:14" ht="12" customHeight="1" x14ac:dyDescent="0.2">
      <c r="A101" s="153" t="s">
        <v>450</v>
      </c>
      <c r="B101" s="154" t="s">
        <v>72</v>
      </c>
      <c r="C101" s="155">
        <v>0.27450130093615077</v>
      </c>
      <c r="D101" s="155">
        <v>0.27687802972751563</v>
      </c>
      <c r="E101" s="155">
        <v>0.29310076740702035</v>
      </c>
      <c r="F101" s="155">
        <v>0.32305475665840644</v>
      </c>
      <c r="G101" s="155">
        <v>0.34117231872796216</v>
      </c>
      <c r="H101" s="155">
        <v>0.37611026380834617</v>
      </c>
      <c r="I101" s="155">
        <v>0.40661423254279927</v>
      </c>
      <c r="J101" s="155">
        <v>0.45866477441783732</v>
      </c>
      <c r="K101" s="155">
        <v>0.47568461849141258</v>
      </c>
      <c r="L101" s="155">
        <v>0.4913347659104142</v>
      </c>
      <c r="M101" s="155">
        <v>0.52081980976630848</v>
      </c>
      <c r="N101" s="155">
        <v>0.5262723997836608</v>
      </c>
    </row>
    <row r="102" spans="1:14" ht="12" customHeight="1" x14ac:dyDescent="0.2">
      <c r="A102" s="153" t="s">
        <v>451</v>
      </c>
      <c r="B102" s="154" t="s">
        <v>73</v>
      </c>
      <c r="C102" s="155">
        <v>0.24968490280247205</v>
      </c>
      <c r="D102" s="155">
        <v>0.26871592068878725</v>
      </c>
      <c r="E102" s="155">
        <v>0.28054196913030283</v>
      </c>
      <c r="F102" s="155">
        <v>0.28107887087979172</v>
      </c>
      <c r="G102" s="155">
        <v>0.28075280658693014</v>
      </c>
      <c r="H102" s="155">
        <v>0.30894398882666874</v>
      </c>
      <c r="I102" s="155">
        <v>0.30377716983014286</v>
      </c>
      <c r="J102" s="155">
        <v>0.31131088915711708</v>
      </c>
      <c r="K102" s="155">
        <v>0.33566948350180448</v>
      </c>
      <c r="L102" s="155">
        <v>0.37516347793446664</v>
      </c>
      <c r="M102" s="155">
        <v>0.41678613829941685</v>
      </c>
      <c r="N102" s="155">
        <v>0.43160874965539042</v>
      </c>
    </row>
    <row r="103" spans="1:14" ht="12" customHeight="1" x14ac:dyDescent="0.2">
      <c r="A103" s="153" t="s">
        <v>452</v>
      </c>
      <c r="B103" s="154" t="s">
        <v>74</v>
      </c>
      <c r="C103" s="155">
        <v>0.29270836568459957</v>
      </c>
      <c r="D103" s="155">
        <v>0.28654339202812784</v>
      </c>
      <c r="E103" s="155">
        <v>0.28230938428621283</v>
      </c>
      <c r="F103" s="155">
        <v>0.27697374191754309</v>
      </c>
      <c r="G103" s="155">
        <v>0.29962376638080473</v>
      </c>
      <c r="H103" s="155">
        <v>0.3375565816768728</v>
      </c>
      <c r="I103" s="155">
        <v>0.32200891897258499</v>
      </c>
      <c r="J103" s="155">
        <v>0.31044433904217233</v>
      </c>
      <c r="K103" s="155">
        <v>0.31633268272663484</v>
      </c>
      <c r="L103" s="155">
        <v>0.33085354702797265</v>
      </c>
      <c r="M103" s="155">
        <v>0.33942781846961695</v>
      </c>
      <c r="N103" s="155">
        <v>0.32726699144865912</v>
      </c>
    </row>
    <row r="104" spans="1:14" ht="12" customHeight="1" x14ac:dyDescent="0.2">
      <c r="A104" s="153" t="s">
        <v>453</v>
      </c>
      <c r="B104" s="154" t="s">
        <v>460</v>
      </c>
      <c r="C104" s="155">
        <v>0.15403037604229336</v>
      </c>
      <c r="D104" s="155">
        <v>0.15734953883608035</v>
      </c>
      <c r="E104" s="155">
        <v>0.16566053204908948</v>
      </c>
      <c r="F104" s="155">
        <v>0.16466522111972448</v>
      </c>
      <c r="G104" s="155">
        <v>0.17013554303846651</v>
      </c>
      <c r="H104" s="155">
        <v>0.17765061168231649</v>
      </c>
      <c r="I104" s="155">
        <v>0.17774383700667845</v>
      </c>
      <c r="J104" s="155">
        <v>0.19305099164712816</v>
      </c>
      <c r="K104" s="155">
        <v>0.2005463660480401</v>
      </c>
      <c r="L104" s="155">
        <v>0.20800093615282358</v>
      </c>
      <c r="M104" s="155">
        <v>0.22870223702343404</v>
      </c>
      <c r="N104" s="155">
        <v>0.22656308707209932</v>
      </c>
    </row>
    <row r="105" spans="1:14" ht="12" customHeight="1" x14ac:dyDescent="0.2">
      <c r="A105" s="153" t="s">
        <v>454</v>
      </c>
      <c r="B105" s="154" t="s">
        <v>75</v>
      </c>
      <c r="C105" s="155">
        <v>0.26711077886663676</v>
      </c>
      <c r="D105" s="155">
        <v>0.26918101173530157</v>
      </c>
      <c r="E105" s="155">
        <v>0.26419512846568677</v>
      </c>
      <c r="F105" s="155">
        <v>0.25468139280516028</v>
      </c>
      <c r="G105" s="155">
        <v>0.27272787092585049</v>
      </c>
      <c r="H105" s="155">
        <v>0.27346827402270873</v>
      </c>
      <c r="I105" s="155">
        <v>0.27660674262767615</v>
      </c>
      <c r="J105" s="155">
        <v>0.29389571655935343</v>
      </c>
      <c r="K105" s="155">
        <v>0.29495411385082204</v>
      </c>
      <c r="L105" s="155">
        <v>0.30883615249035695</v>
      </c>
      <c r="M105" s="155">
        <v>0.3141710765846657</v>
      </c>
      <c r="N105" s="155">
        <v>0.32465336150014767</v>
      </c>
    </row>
    <row r="106" spans="1:14" ht="12" customHeight="1" x14ac:dyDescent="0.2">
      <c r="A106" s="153" t="s">
        <v>455</v>
      </c>
      <c r="B106" s="154" t="s">
        <v>76</v>
      </c>
      <c r="C106" s="155">
        <v>0.51181405383307821</v>
      </c>
      <c r="D106" s="155">
        <v>0.50882520703753864</v>
      </c>
      <c r="E106" s="155">
        <v>0.51750925118537816</v>
      </c>
      <c r="F106" s="155">
        <v>0.53157258762564397</v>
      </c>
      <c r="G106" s="155">
        <v>0.53567543631417924</v>
      </c>
      <c r="H106" s="155">
        <v>0.58275573818580262</v>
      </c>
      <c r="I106" s="155">
        <v>0.55987867163923444</v>
      </c>
      <c r="J106" s="155">
        <v>0.59882799726386304</v>
      </c>
      <c r="K106" s="155">
        <v>0.59962198506073783</v>
      </c>
      <c r="L106" s="155">
        <v>0.6181446743256328</v>
      </c>
      <c r="M106" s="155">
        <v>0.63219502399637995</v>
      </c>
      <c r="N106" s="155">
        <v>0.65756305108309432</v>
      </c>
    </row>
    <row r="107" spans="1:14" ht="12" customHeight="1" x14ac:dyDescent="0.2">
      <c r="A107" s="157" t="s">
        <v>456</v>
      </c>
      <c r="B107" s="158" t="s">
        <v>77</v>
      </c>
      <c r="C107" s="159">
        <v>3.5307682873063254E-2</v>
      </c>
      <c r="D107" s="159">
        <v>4.1185482027117179E-2</v>
      </c>
      <c r="E107" s="159">
        <v>4.5112842627732581E-2</v>
      </c>
      <c r="F107" s="159">
        <v>4.8198779291122297E-2</v>
      </c>
      <c r="G107" s="159">
        <v>5.4706652095028827E-2</v>
      </c>
      <c r="H107" s="159">
        <v>6.6794305120778011E-2</v>
      </c>
      <c r="I107" s="159">
        <v>7.3729625685647379E-2</v>
      </c>
      <c r="J107" s="159">
        <v>8.7577917239338984E-2</v>
      </c>
      <c r="K107" s="159">
        <v>0.10736209798442345</v>
      </c>
      <c r="L107" s="159">
        <v>0.13826096369728313</v>
      </c>
      <c r="M107" s="159">
        <v>0.17855418381062163</v>
      </c>
      <c r="N107" s="159">
        <v>0.22357362758807828</v>
      </c>
    </row>
    <row r="108" spans="1:14" ht="12" customHeight="1" x14ac:dyDescent="0.2">
      <c r="A108" s="153" t="s">
        <v>469</v>
      </c>
      <c r="B108" s="154" t="s">
        <v>103</v>
      </c>
      <c r="C108" s="155">
        <v>0.9314804541109224</v>
      </c>
      <c r="D108" s="155">
        <v>0.94927715700907755</v>
      </c>
      <c r="E108" s="155">
        <v>0.93497028821648165</v>
      </c>
      <c r="F108" s="155">
        <v>1.1370036472536216</v>
      </c>
      <c r="G108" s="155">
        <v>0.90846570310907049</v>
      </c>
      <c r="H108" s="155">
        <v>0.92860523705682141</v>
      </c>
      <c r="I108" s="155">
        <v>0.92418751107212227</v>
      </c>
      <c r="J108" s="155">
        <v>0.93914552819370034</v>
      </c>
      <c r="K108" s="155">
        <v>0.95422165004901693</v>
      </c>
      <c r="L108" s="155">
        <v>0.96718769236353286</v>
      </c>
      <c r="M108" s="155">
        <v>0.97068769710883107</v>
      </c>
      <c r="N108" s="155">
        <v>0.93110044370334388</v>
      </c>
    </row>
    <row r="109" spans="1:14" ht="12" customHeight="1" x14ac:dyDescent="0.2">
      <c r="A109" s="157" t="s">
        <v>457</v>
      </c>
      <c r="B109" s="158" t="s">
        <v>78</v>
      </c>
      <c r="C109" s="159">
        <v>0.97307675846202124</v>
      </c>
      <c r="D109" s="159">
        <v>0.96802999554437541</v>
      </c>
      <c r="E109" s="159">
        <v>1.0023275946641361</v>
      </c>
      <c r="F109" s="159">
        <v>0.98523059560358606</v>
      </c>
      <c r="G109" s="159">
        <v>0.99611822978736586</v>
      </c>
      <c r="H109" s="159">
        <v>1.0466006256329665</v>
      </c>
      <c r="I109" s="159">
        <v>0.97866529383575196</v>
      </c>
      <c r="J109" s="159">
        <v>1.0551505284210372</v>
      </c>
      <c r="K109" s="159">
        <v>1.043883625960365</v>
      </c>
      <c r="L109" s="159">
        <v>1.0688974475026563</v>
      </c>
      <c r="M109" s="159">
        <v>1.1025084713729616</v>
      </c>
      <c r="N109" s="159">
        <v>1.0635769841780627</v>
      </c>
    </row>
    <row r="110" spans="1:14" ht="12" customHeight="1" x14ac:dyDescent="0.2">
      <c r="A110" s="153" t="s">
        <v>473</v>
      </c>
      <c r="B110" s="154" t="s">
        <v>474</v>
      </c>
      <c r="C110" s="155">
        <v>0.63001808318264019</v>
      </c>
      <c r="D110" s="155">
        <v>0.72077743378052983</v>
      </c>
      <c r="E110" s="155">
        <v>0.74208095626188553</v>
      </c>
      <c r="F110" s="155">
        <v>0.79631455878504753</v>
      </c>
      <c r="G110" s="155">
        <v>0.7329890913186009</v>
      </c>
      <c r="H110" s="155">
        <v>0.70713825623181104</v>
      </c>
      <c r="I110" s="155">
        <v>0.74617998733011381</v>
      </c>
      <c r="J110" s="155">
        <v>0.66131060117321572</v>
      </c>
      <c r="K110" s="155">
        <v>0.72427155751249639</v>
      </c>
      <c r="L110" s="155">
        <v>0.62665007512280391</v>
      </c>
      <c r="M110" s="155">
        <v>0.70984825974700927</v>
      </c>
      <c r="N110" s="155">
        <v>0.79222409201992938</v>
      </c>
    </row>
    <row r="111" spans="1:14" ht="12" customHeight="1" x14ac:dyDescent="0.2">
      <c r="A111" s="153" t="s">
        <v>475</v>
      </c>
      <c r="B111" s="154" t="s">
        <v>476</v>
      </c>
      <c r="C111" s="155" t="s">
        <v>33</v>
      </c>
      <c r="D111" s="155">
        <v>0.39102374246395755</v>
      </c>
      <c r="E111" s="155">
        <v>0.37679315364833793</v>
      </c>
      <c r="F111" s="155">
        <v>0.37621806477731112</v>
      </c>
      <c r="G111" s="155">
        <v>0.38257730552676511</v>
      </c>
      <c r="H111" s="155">
        <v>0.46614700694512734</v>
      </c>
      <c r="I111" s="155">
        <v>0.45740119657374784</v>
      </c>
      <c r="J111" s="155">
        <v>0.41582563862889055</v>
      </c>
      <c r="K111" s="155">
        <v>0.42764986770040719</v>
      </c>
      <c r="L111" s="155">
        <v>0.49067128474259575</v>
      </c>
      <c r="M111" s="155">
        <v>0.51443510685258442</v>
      </c>
      <c r="N111" s="155">
        <v>0.49612791325114569</v>
      </c>
    </row>
    <row r="112" spans="1:14" ht="12" customHeight="1" x14ac:dyDescent="0.2">
      <c r="A112" s="153" t="s">
        <v>477</v>
      </c>
      <c r="B112" s="154" t="s">
        <v>478</v>
      </c>
      <c r="C112" s="155">
        <v>0.14510604969408505</v>
      </c>
      <c r="D112" s="155">
        <v>0.13989184752758727</v>
      </c>
      <c r="E112" s="155">
        <v>0.14010893448048836</v>
      </c>
      <c r="F112" s="155">
        <v>0.13670616562105051</v>
      </c>
      <c r="G112" s="155">
        <v>0.13871883358220333</v>
      </c>
      <c r="H112" s="155">
        <v>0.15469273798812039</v>
      </c>
      <c r="I112" s="155">
        <v>0.15845333717443338</v>
      </c>
      <c r="J112" s="155">
        <v>0.14848200308304882</v>
      </c>
      <c r="K112" s="155">
        <v>0.16657836315012389</v>
      </c>
      <c r="L112" s="155">
        <v>0.18204226419729494</v>
      </c>
      <c r="M112" s="155">
        <v>0.19271570972465549</v>
      </c>
      <c r="N112" s="155">
        <v>0.21664473368576287</v>
      </c>
    </row>
    <row r="113" spans="1:14" ht="12" customHeight="1" x14ac:dyDescent="0.2">
      <c r="A113" s="157" t="s">
        <v>479</v>
      </c>
      <c r="B113" s="158" t="s">
        <v>104</v>
      </c>
      <c r="C113" s="159">
        <v>0.27920629717129508</v>
      </c>
      <c r="D113" s="159">
        <v>0.26370496786227188</v>
      </c>
      <c r="E113" s="159">
        <v>0.24721769910722652</v>
      </c>
      <c r="F113" s="159">
        <v>0.23230390191892697</v>
      </c>
      <c r="G113" s="159">
        <v>0.22765502538332433</v>
      </c>
      <c r="H113" s="159">
        <v>0.24730647259049543</v>
      </c>
      <c r="I113" s="159">
        <v>0.25318051900613503</v>
      </c>
      <c r="J113" s="159">
        <v>0.25059511725718248</v>
      </c>
      <c r="K113" s="159">
        <v>0.27133391218229663</v>
      </c>
      <c r="L113" s="159">
        <v>0.30003946601241666</v>
      </c>
      <c r="M113" s="159">
        <v>0.30467219810378166</v>
      </c>
      <c r="N113" s="159">
        <v>0.33188805982720848</v>
      </c>
    </row>
    <row r="114" spans="1:14" ht="24" customHeight="1" x14ac:dyDescent="0.2"/>
    <row r="115" spans="1:14" ht="24" customHeight="1" x14ac:dyDescent="0.25">
      <c r="A115" s="166" t="s">
        <v>462</v>
      </c>
      <c r="B115" s="138"/>
      <c r="C115" s="168"/>
      <c r="D115" s="168"/>
      <c r="E115" s="168"/>
      <c r="F115" s="139"/>
      <c r="G115" s="139"/>
      <c r="H115" s="139"/>
      <c r="I115" s="139"/>
      <c r="J115" s="139"/>
      <c r="K115" s="139"/>
      <c r="L115" s="139"/>
      <c r="M115" s="139"/>
      <c r="N115" s="139"/>
    </row>
    <row r="116" spans="1:14" ht="24" customHeight="1" x14ac:dyDescent="0.2">
      <c r="A116" s="129"/>
      <c r="B116" s="129"/>
      <c r="C116" s="130">
        <v>2004</v>
      </c>
      <c r="D116" s="130">
        <v>2005</v>
      </c>
      <c r="E116" s="130">
        <v>2006</v>
      </c>
      <c r="F116" s="130">
        <v>2007</v>
      </c>
      <c r="G116" s="130">
        <v>2008</v>
      </c>
      <c r="H116" s="130">
        <v>2009</v>
      </c>
      <c r="I116" s="130">
        <v>2010</v>
      </c>
      <c r="J116" s="130">
        <v>2011</v>
      </c>
      <c r="K116" s="130">
        <v>2012</v>
      </c>
      <c r="L116" s="130">
        <v>2013</v>
      </c>
      <c r="M116" s="130">
        <v>2014</v>
      </c>
      <c r="N116" s="130">
        <v>2015</v>
      </c>
    </row>
    <row r="117" spans="1:14" ht="12" customHeight="1" x14ac:dyDescent="0.2">
      <c r="A117" s="145" t="s">
        <v>428</v>
      </c>
      <c r="B117" s="146" t="s">
        <v>428</v>
      </c>
      <c r="C117" s="147">
        <v>0.10239817207652209</v>
      </c>
      <c r="D117" s="147">
        <v>0.10861238921972209</v>
      </c>
      <c r="E117" s="147">
        <v>0.11443443784609816</v>
      </c>
      <c r="F117" s="147">
        <v>0.12773535427482466</v>
      </c>
      <c r="G117" s="147">
        <v>0.13149586803237232</v>
      </c>
      <c r="H117" s="147">
        <v>0.14724118118883212</v>
      </c>
      <c r="I117" s="147">
        <v>0.14928761279610414</v>
      </c>
      <c r="J117" s="147">
        <v>0.1563682191170172</v>
      </c>
      <c r="K117" s="147">
        <v>0.16411907099027478</v>
      </c>
      <c r="L117" s="147">
        <v>0.16923237252614298</v>
      </c>
      <c r="M117" s="147">
        <v>0.18076807757123373</v>
      </c>
      <c r="N117" s="147">
        <v>0.18593542424564904</v>
      </c>
    </row>
    <row r="118" spans="1:14" ht="12" customHeight="1" x14ac:dyDescent="0.2">
      <c r="A118" s="149" t="s">
        <v>429</v>
      </c>
      <c r="B118" s="150" t="s">
        <v>106</v>
      </c>
      <c r="C118" s="151">
        <v>2.8541592481909666E-2</v>
      </c>
      <c r="D118" s="151">
        <v>3.4318561701136084E-2</v>
      </c>
      <c r="E118" s="151">
        <v>3.7323147193799824E-2</v>
      </c>
      <c r="F118" s="151">
        <v>4.5330174772927563E-2</v>
      </c>
      <c r="G118" s="151">
        <v>5.0236175356775735E-2</v>
      </c>
      <c r="H118" s="151">
        <v>5.9631472352736789E-2</v>
      </c>
      <c r="I118" s="151">
        <v>6.0748231704313427E-2</v>
      </c>
      <c r="J118" s="151">
        <v>6.6285035311831927E-2</v>
      </c>
      <c r="K118" s="151">
        <v>7.2899752491445313E-2</v>
      </c>
      <c r="L118" s="151">
        <v>7.4424026785299427E-2</v>
      </c>
      <c r="M118" s="151">
        <v>7.6794933447200592E-2</v>
      </c>
      <c r="N118" s="151">
        <v>7.6402597310911785E-2</v>
      </c>
    </row>
    <row r="119" spans="1:14" ht="12" customHeight="1" x14ac:dyDescent="0.2">
      <c r="A119" s="153" t="s">
        <v>430</v>
      </c>
      <c r="B119" s="154" t="s">
        <v>54</v>
      </c>
      <c r="C119" s="155">
        <v>0.14062833972097041</v>
      </c>
      <c r="D119" s="155">
        <v>0.14263235263013033</v>
      </c>
      <c r="E119" s="155">
        <v>0.14790223873652858</v>
      </c>
      <c r="F119" s="155">
        <v>0.13862451059763914</v>
      </c>
      <c r="G119" s="155">
        <v>0.17298853711696632</v>
      </c>
      <c r="H119" s="155">
        <v>0.21685182927724359</v>
      </c>
      <c r="I119" s="155">
        <v>0.24411641598188441</v>
      </c>
      <c r="J119" s="155">
        <v>0.24884000519798627</v>
      </c>
      <c r="K119" s="155">
        <v>0.27527632766698529</v>
      </c>
      <c r="L119" s="155">
        <v>0.29204355584052588</v>
      </c>
      <c r="M119" s="155">
        <v>0.28317583122995166</v>
      </c>
      <c r="N119" s="155">
        <v>0.28633432700432637</v>
      </c>
    </row>
    <row r="120" spans="1:14" ht="12" customHeight="1" x14ac:dyDescent="0.2">
      <c r="A120" s="153" t="s">
        <v>431</v>
      </c>
      <c r="B120" s="154" t="s">
        <v>55</v>
      </c>
      <c r="C120" s="155">
        <v>9.9302778746881593E-2</v>
      </c>
      <c r="D120" s="155">
        <v>0.10851893069570979</v>
      </c>
      <c r="E120" s="155">
        <v>0.1124850587193057</v>
      </c>
      <c r="F120" s="155">
        <v>0.12381484371387914</v>
      </c>
      <c r="G120" s="155">
        <v>0.12909450191525629</v>
      </c>
      <c r="H120" s="155">
        <v>0.14280524975992806</v>
      </c>
      <c r="I120" s="155">
        <v>0.14117176202109724</v>
      </c>
      <c r="J120" s="155">
        <v>0.15432870877323199</v>
      </c>
      <c r="K120" s="155">
        <v>0.16273251113212198</v>
      </c>
      <c r="L120" s="155">
        <v>0.1758040003239178</v>
      </c>
      <c r="M120" s="155">
        <v>0.19570282038816381</v>
      </c>
      <c r="N120" s="155">
        <v>0.19824385971517328</v>
      </c>
    </row>
    <row r="121" spans="1:14" ht="12" customHeight="1" x14ac:dyDescent="0.2">
      <c r="A121" s="153" t="s">
        <v>432</v>
      </c>
      <c r="B121" s="154" t="s">
        <v>56</v>
      </c>
      <c r="C121" s="155">
        <v>0.206416413015962</v>
      </c>
      <c r="D121" s="155">
        <v>0.228041501362406</v>
      </c>
      <c r="E121" s="155">
        <v>0.23767109399011718</v>
      </c>
      <c r="F121" s="155">
        <v>0.26874340315751649</v>
      </c>
      <c r="G121" s="155">
        <v>0.28071610299019151</v>
      </c>
      <c r="H121" s="155">
        <v>0.29542560863217798</v>
      </c>
      <c r="I121" s="155">
        <v>0.30957180941150897</v>
      </c>
      <c r="J121" s="155">
        <v>0.32297824628921318</v>
      </c>
      <c r="K121" s="155">
        <v>0.33570279172781053</v>
      </c>
      <c r="L121" s="155">
        <v>0.34919745703462701</v>
      </c>
      <c r="M121" s="155">
        <v>0.37869816228307651</v>
      </c>
      <c r="N121" s="155">
        <v>0.39638972934041977</v>
      </c>
    </row>
    <row r="122" spans="1:14" ht="12" customHeight="1" x14ac:dyDescent="0.2">
      <c r="A122" s="153" t="s">
        <v>433</v>
      </c>
      <c r="B122" s="154" t="s">
        <v>57</v>
      </c>
      <c r="C122" s="155">
        <v>6.333323595180633E-2</v>
      </c>
      <c r="D122" s="155">
        <v>6.8286776764930404E-2</v>
      </c>
      <c r="E122" s="155">
        <v>6.9522484704944751E-2</v>
      </c>
      <c r="F122" s="155">
        <v>8.3618966548719434E-2</v>
      </c>
      <c r="G122" s="155">
        <v>7.3974352771705359E-2</v>
      </c>
      <c r="H122" s="155">
        <v>9.240300318501514E-2</v>
      </c>
      <c r="I122" s="155">
        <v>9.7668897892901133E-2</v>
      </c>
      <c r="J122" s="155">
        <v>0.10470376523254983</v>
      </c>
      <c r="K122" s="155">
        <v>0.10427517987610722</v>
      </c>
      <c r="L122" s="155">
        <v>0.10614826370475347</v>
      </c>
      <c r="M122" s="155">
        <v>0.12176961579313009</v>
      </c>
      <c r="N122" s="155">
        <v>0.1285313614086335</v>
      </c>
    </row>
    <row r="123" spans="1:14" ht="12" customHeight="1" x14ac:dyDescent="0.2">
      <c r="A123" s="153" t="s">
        <v>434</v>
      </c>
      <c r="B123" s="154" t="s">
        <v>58</v>
      </c>
      <c r="C123" s="155">
        <v>0.33241415201594093</v>
      </c>
      <c r="D123" s="155">
        <v>0.32178977013477439</v>
      </c>
      <c r="E123" s="155">
        <v>0.3067557272241993</v>
      </c>
      <c r="F123" s="155">
        <v>0.32708784890078269</v>
      </c>
      <c r="G123" s="155">
        <v>0.35465995654238508</v>
      </c>
      <c r="H123" s="155">
        <v>0.41790258749545001</v>
      </c>
      <c r="I123" s="155">
        <v>0.43253578207176091</v>
      </c>
      <c r="J123" s="155">
        <v>0.44087810848830661</v>
      </c>
      <c r="K123" s="155">
        <v>0.43133241288683505</v>
      </c>
      <c r="L123" s="155">
        <v>0.431579362601127</v>
      </c>
      <c r="M123" s="155">
        <v>0.45156204090325286</v>
      </c>
      <c r="N123" s="155">
        <v>0.49616900483736537</v>
      </c>
    </row>
    <row r="124" spans="1:14" ht="12" customHeight="1" x14ac:dyDescent="0.2">
      <c r="A124" s="153" t="s">
        <v>435</v>
      </c>
      <c r="B124" s="154" t="s">
        <v>59</v>
      </c>
      <c r="C124" s="155">
        <v>2.8838643205196947E-2</v>
      </c>
      <c r="D124" s="155">
        <v>3.5043550430021476E-2</v>
      </c>
      <c r="E124" s="155">
        <v>3.5811270849989287E-2</v>
      </c>
      <c r="F124" s="155">
        <v>3.879573052925344E-2</v>
      </c>
      <c r="G124" s="155">
        <v>3.631804170596712E-2</v>
      </c>
      <c r="H124" s="155">
        <v>4.3018165516672265E-2</v>
      </c>
      <c r="I124" s="155">
        <v>4.4917895910730858E-2</v>
      </c>
      <c r="J124" s="155">
        <v>4.9526692040358596E-2</v>
      </c>
      <c r="K124" s="155">
        <v>5.0720539188662372E-2</v>
      </c>
      <c r="L124" s="155">
        <v>5.4334575005488696E-2</v>
      </c>
      <c r="M124" s="155">
        <v>6.5819027774122366E-2</v>
      </c>
      <c r="N124" s="155">
        <v>6.4055237814603413E-2</v>
      </c>
    </row>
    <row r="125" spans="1:14" ht="12" customHeight="1" x14ac:dyDescent="0.2">
      <c r="A125" s="153" t="s">
        <v>436</v>
      </c>
      <c r="B125" s="154" t="s">
        <v>60</v>
      </c>
      <c r="C125" s="155">
        <v>0.12817510696603984</v>
      </c>
      <c r="D125" s="155">
        <v>0.12795715744513247</v>
      </c>
      <c r="E125" s="155">
        <v>0.1245966296188693</v>
      </c>
      <c r="F125" s="155">
        <v>0.14422327520281314</v>
      </c>
      <c r="G125" s="155">
        <v>0.14263648112132116</v>
      </c>
      <c r="H125" s="155">
        <v>0.16521592859680695</v>
      </c>
      <c r="I125" s="155">
        <v>0.17911592908794904</v>
      </c>
      <c r="J125" s="155">
        <v>0.19443909310937357</v>
      </c>
      <c r="K125" s="155">
        <v>0.23414682046342575</v>
      </c>
      <c r="L125" s="155">
        <v>0.26470390969483548</v>
      </c>
      <c r="M125" s="155">
        <v>0.26853529949752086</v>
      </c>
      <c r="N125" s="155">
        <v>0.25899868839013074</v>
      </c>
    </row>
    <row r="126" spans="1:14" ht="12" customHeight="1" x14ac:dyDescent="0.2">
      <c r="A126" s="153" t="s">
        <v>437</v>
      </c>
      <c r="B126" s="154" t="s">
        <v>61</v>
      </c>
      <c r="C126" s="155">
        <v>9.5299841717547185E-2</v>
      </c>
      <c r="D126" s="155">
        <v>9.3941949949596579E-2</v>
      </c>
      <c r="E126" s="155">
        <v>0.11390142375821928</v>
      </c>
      <c r="F126" s="155">
        <v>0.11265593609295796</v>
      </c>
      <c r="G126" s="155">
        <v>0.11653011496729472</v>
      </c>
      <c r="H126" s="155">
        <v>0.13308841579034167</v>
      </c>
      <c r="I126" s="155">
        <v>0.125938853931467</v>
      </c>
      <c r="J126" s="155">
        <v>0.1361522654879728</v>
      </c>
      <c r="K126" s="155">
        <v>0.14126543762522623</v>
      </c>
      <c r="L126" s="155">
        <v>0.14110743111896912</v>
      </c>
      <c r="M126" s="155">
        <v>0.15746428674174656</v>
      </c>
      <c r="N126" s="155">
        <v>0.16783953580197353</v>
      </c>
    </row>
    <row r="127" spans="1:14" ht="12" customHeight="1" x14ac:dyDescent="0.2">
      <c r="A127" s="153" t="s">
        <v>438</v>
      </c>
      <c r="B127" s="154" t="s">
        <v>62</v>
      </c>
      <c r="C127" s="155">
        <v>0.12319975768127822</v>
      </c>
      <c r="D127" s="155">
        <v>0.12157875183247985</v>
      </c>
      <c r="E127" s="155">
        <v>0.11498475131573715</v>
      </c>
      <c r="F127" s="155">
        <v>0.12453513748119896</v>
      </c>
      <c r="G127" s="155">
        <v>0.12987615448170658</v>
      </c>
      <c r="H127" s="155">
        <v>0.14857585249703606</v>
      </c>
      <c r="I127" s="155">
        <v>0.15781743458154801</v>
      </c>
      <c r="J127" s="155">
        <v>0.16049501597383981</v>
      </c>
      <c r="K127" s="155">
        <v>0.16857699223709366</v>
      </c>
      <c r="L127" s="155">
        <v>0.17935454895855896</v>
      </c>
      <c r="M127" s="155">
        <v>0.1882410396865376</v>
      </c>
      <c r="N127" s="155">
        <v>0.19766101220584767</v>
      </c>
    </row>
    <row r="128" spans="1:14" ht="12" customHeight="1" x14ac:dyDescent="0.2">
      <c r="A128" s="153" t="s">
        <v>439</v>
      </c>
      <c r="B128" s="154" t="s">
        <v>39</v>
      </c>
      <c r="C128" s="155">
        <v>0.29440575115866324</v>
      </c>
      <c r="D128" s="155">
        <v>0.3003648047768443</v>
      </c>
      <c r="E128" s="155">
        <v>0.29105529592153956</v>
      </c>
      <c r="F128" s="155">
        <v>0.29171639046930703</v>
      </c>
      <c r="G128" s="155">
        <v>0.28647669788763658</v>
      </c>
      <c r="H128" s="155">
        <v>0.31169599386954144</v>
      </c>
      <c r="I128" s="155">
        <v>0.32796816051269589</v>
      </c>
      <c r="J128" s="155">
        <v>0.33733477483664381</v>
      </c>
      <c r="K128" s="155">
        <v>0.36472609294735403</v>
      </c>
      <c r="L128" s="155">
        <v>0.37219417763732665</v>
      </c>
      <c r="M128" s="155">
        <v>0.36204616722965871</v>
      </c>
      <c r="N128" s="155">
        <v>0.38584586678411736</v>
      </c>
    </row>
    <row r="129" spans="1:14" ht="12" customHeight="1" x14ac:dyDescent="0.2">
      <c r="A129" s="153" t="s">
        <v>440</v>
      </c>
      <c r="B129" s="154" t="s">
        <v>63</v>
      </c>
      <c r="C129" s="155">
        <v>5.7132322712338805E-2</v>
      </c>
      <c r="D129" s="155">
        <v>8.2229088973807332E-2</v>
      </c>
      <c r="E129" s="155">
        <v>0.10093516825031432</v>
      </c>
      <c r="F129" s="155">
        <v>0.13334427263987134</v>
      </c>
      <c r="G129" s="155">
        <v>0.15311154654131912</v>
      </c>
      <c r="H129" s="155">
        <v>0.16430746175104835</v>
      </c>
      <c r="I129" s="155">
        <v>0.15642057276024571</v>
      </c>
      <c r="J129" s="155">
        <v>0.13818419730085918</v>
      </c>
      <c r="K129" s="155">
        <v>0.16983524096371358</v>
      </c>
      <c r="L129" s="155">
        <v>0.18092221861521285</v>
      </c>
      <c r="M129" s="155">
        <v>0.18887588555948653</v>
      </c>
      <c r="N129" s="155">
        <v>0.19168884918353302</v>
      </c>
    </row>
    <row r="130" spans="1:14" ht="12" customHeight="1" x14ac:dyDescent="0.2">
      <c r="A130" s="153" t="s">
        <v>441</v>
      </c>
      <c r="B130" s="154" t="s">
        <v>64</v>
      </c>
      <c r="C130" s="155">
        <v>9.2644002447601057E-2</v>
      </c>
      <c r="D130" s="155">
        <v>9.969788223095348E-2</v>
      </c>
      <c r="E130" s="155">
        <v>0.1043428558501138</v>
      </c>
      <c r="F130" s="155">
        <v>0.13073909734792397</v>
      </c>
      <c r="G130" s="155">
        <v>0.14471236265954671</v>
      </c>
      <c r="H130" s="155">
        <v>0.16269749840593611</v>
      </c>
      <c r="I130" s="155">
        <v>0.18157998224786062</v>
      </c>
      <c r="J130" s="155">
        <v>0.19182884846613393</v>
      </c>
      <c r="K130" s="155">
        <v>0.20677014511488165</v>
      </c>
      <c r="L130" s="155">
        <v>0.21601114756417367</v>
      </c>
      <c r="M130" s="155">
        <v>0.21567554533569361</v>
      </c>
      <c r="N130" s="155">
        <v>0.22537622292765908</v>
      </c>
    </row>
    <row r="131" spans="1:14" ht="12" customHeight="1" x14ac:dyDescent="0.2">
      <c r="A131" s="153" t="s">
        <v>442</v>
      </c>
      <c r="B131" s="154" t="s">
        <v>65</v>
      </c>
      <c r="C131" s="155">
        <v>0.42487816558173924</v>
      </c>
      <c r="D131" s="155">
        <v>0.42679143896128552</v>
      </c>
      <c r="E131" s="155">
        <v>0.42594476034176382</v>
      </c>
      <c r="F131" s="155">
        <v>0.42362934733052349</v>
      </c>
      <c r="G131" s="155">
        <v>0.42936869084928658</v>
      </c>
      <c r="H131" s="155">
        <v>0.47887111509248748</v>
      </c>
      <c r="I131" s="155">
        <v>0.40744763155690616</v>
      </c>
      <c r="J131" s="155">
        <v>0.4471005135935357</v>
      </c>
      <c r="K131" s="155">
        <v>0.47298127021431113</v>
      </c>
      <c r="L131" s="155">
        <v>0.49717132336679842</v>
      </c>
      <c r="M131" s="155">
        <v>0.52189760764759174</v>
      </c>
      <c r="N131" s="155">
        <v>0.51779352316452143</v>
      </c>
    </row>
    <row r="132" spans="1:14" ht="12" customHeight="1" x14ac:dyDescent="0.2">
      <c r="A132" s="153" t="s">
        <v>443</v>
      </c>
      <c r="B132" s="154" t="s">
        <v>66</v>
      </c>
      <c r="C132" s="155">
        <v>0.30445579345154572</v>
      </c>
      <c r="D132" s="155">
        <v>0.29323182936017445</v>
      </c>
      <c r="E132" s="155">
        <v>0.29230682631737653</v>
      </c>
      <c r="F132" s="155">
        <v>0.29095968355635077</v>
      </c>
      <c r="G132" s="155">
        <v>0.31993754480548769</v>
      </c>
      <c r="H132" s="155">
        <v>0.33721506249583799</v>
      </c>
      <c r="I132" s="155">
        <v>0.32536133541456275</v>
      </c>
      <c r="J132" s="155">
        <v>0.32790182736600421</v>
      </c>
      <c r="K132" s="155">
        <v>0.34537501128476622</v>
      </c>
      <c r="L132" s="155">
        <v>0.36875219829695782</v>
      </c>
      <c r="M132" s="155">
        <v>0.40558297116689046</v>
      </c>
      <c r="N132" s="155">
        <v>0.46085350718937795</v>
      </c>
    </row>
    <row r="133" spans="1:14" ht="12" customHeight="1" x14ac:dyDescent="0.2">
      <c r="A133" s="153" t="s">
        <v>444</v>
      </c>
      <c r="B133" s="154" t="s">
        <v>67</v>
      </c>
      <c r="C133" s="155">
        <v>1.8192032789658485E-2</v>
      </c>
      <c r="D133" s="155">
        <v>3.6272336661637011E-2</v>
      </c>
      <c r="E133" s="155">
        <v>3.640452819081455E-2</v>
      </c>
      <c r="F133" s="155">
        <v>4.3806740516129532E-2</v>
      </c>
      <c r="G133" s="155">
        <v>4.6126507378748287E-2</v>
      </c>
      <c r="H133" s="155">
        <v>4.6791225910835857E-2</v>
      </c>
      <c r="I133" s="155">
        <v>4.7487561037239993E-2</v>
      </c>
      <c r="J133" s="155">
        <v>4.815889219013289E-2</v>
      </c>
      <c r="K133" s="155">
        <v>5.0015138058273519E-2</v>
      </c>
      <c r="L133" s="155">
        <v>5.4598105878685937E-2</v>
      </c>
      <c r="M133" s="155">
        <v>7.2439617452096802E-2</v>
      </c>
      <c r="N133" s="155">
        <v>6.9025984048289565E-2</v>
      </c>
    </row>
    <row r="134" spans="1:14" ht="12" customHeight="1" x14ac:dyDescent="0.2">
      <c r="A134" s="153" t="s">
        <v>445</v>
      </c>
      <c r="B134" s="154" t="s">
        <v>68</v>
      </c>
      <c r="C134" s="155">
        <v>6.4644587227703498E-2</v>
      </c>
      <c r="D134" s="155">
        <v>5.9866466880847728E-2</v>
      </c>
      <c r="E134" s="155">
        <v>7.5091299406513101E-2</v>
      </c>
      <c r="F134" s="155">
        <v>8.8867795636716471E-2</v>
      </c>
      <c r="G134" s="155">
        <v>8.269406377524853E-2</v>
      </c>
      <c r="H134" s="155">
        <v>0.10506923724161255</v>
      </c>
      <c r="I134" s="155">
        <v>0.18102200161916029</v>
      </c>
      <c r="J134" s="155">
        <v>0.20063892968182495</v>
      </c>
      <c r="K134" s="155">
        <v>0.23304104227459407</v>
      </c>
      <c r="L134" s="155">
        <v>0.23713240253787327</v>
      </c>
      <c r="M134" s="155">
        <v>0.2121126064469441</v>
      </c>
      <c r="N134" s="155">
        <v>0.21269811667867508</v>
      </c>
    </row>
    <row r="135" spans="1:14" ht="12" customHeight="1" x14ac:dyDescent="0.2">
      <c r="A135" s="153" t="s">
        <v>446</v>
      </c>
      <c r="B135" s="154" t="s">
        <v>459</v>
      </c>
      <c r="C135" s="155">
        <v>1.0578718108276292E-2</v>
      </c>
      <c r="D135" s="155">
        <v>2.2471910112359553E-2</v>
      </c>
      <c r="E135" s="155">
        <v>2.613746369796709E-2</v>
      </c>
      <c r="F135" s="155">
        <v>3.1761308950914342E-2</v>
      </c>
      <c r="G135" s="155">
        <v>3.629417382999045E-2</v>
      </c>
      <c r="H135" s="155">
        <v>1.7655047532820281E-2</v>
      </c>
      <c r="I135" s="155">
        <v>7.7734229675813352E-2</v>
      </c>
      <c r="J135" s="155">
        <v>0.12245518306470192</v>
      </c>
      <c r="K135" s="155">
        <v>0.13203674718752295</v>
      </c>
      <c r="L135" s="155">
        <v>0.15681134152048451</v>
      </c>
      <c r="M135" s="155">
        <v>0.14481868890406507</v>
      </c>
      <c r="N135" s="155">
        <v>0.14128164302721338</v>
      </c>
    </row>
    <row r="136" spans="1:14" ht="12" customHeight="1" x14ac:dyDescent="0.2">
      <c r="A136" s="153" t="s">
        <v>447</v>
      </c>
      <c r="B136" s="154" t="s">
        <v>69</v>
      </c>
      <c r="C136" s="155">
        <v>2.2101101226088566E-2</v>
      </c>
      <c r="D136" s="155">
        <v>2.4257202727228082E-2</v>
      </c>
      <c r="E136" s="155">
        <v>2.7546909936426868E-2</v>
      </c>
      <c r="F136" s="155">
        <v>2.9733932948581624E-2</v>
      </c>
      <c r="G136" s="155">
        <v>3.0723910720231829E-2</v>
      </c>
      <c r="H136" s="155">
        <v>3.4107537156548948E-2</v>
      </c>
      <c r="I136" s="155">
        <v>3.1275557658356705E-2</v>
      </c>
      <c r="J136" s="155">
        <v>3.707903691506359E-2</v>
      </c>
      <c r="K136" s="155">
        <v>3.8828226011272039E-2</v>
      </c>
      <c r="L136" s="155">
        <v>4.1452105663066806E-2</v>
      </c>
      <c r="M136" s="155">
        <v>5.1587875608469308E-2</v>
      </c>
      <c r="N136" s="155">
        <v>5.5164178715017713E-2</v>
      </c>
    </row>
    <row r="137" spans="1:14" ht="12" customHeight="1" x14ac:dyDescent="0.2">
      <c r="A137" s="153" t="s">
        <v>448</v>
      </c>
      <c r="B137" s="154" t="s">
        <v>70</v>
      </c>
      <c r="C137" s="155">
        <v>0.20084730124810074</v>
      </c>
      <c r="D137" s="155">
        <v>0.22299488392065117</v>
      </c>
      <c r="E137" s="155">
        <v>0.22988659141954143</v>
      </c>
      <c r="F137" s="155">
        <v>0.25581047359974884</v>
      </c>
      <c r="G137" s="155">
        <v>0.25919612644021722</v>
      </c>
      <c r="H137" s="155">
        <v>0.27646857611116815</v>
      </c>
      <c r="I137" s="155">
        <v>0.29462317675345978</v>
      </c>
      <c r="J137" s="155">
        <v>0.29969011153594061</v>
      </c>
      <c r="K137" s="155">
        <v>0.30874235612743806</v>
      </c>
      <c r="L137" s="155">
        <v>0.32715168483302071</v>
      </c>
      <c r="M137" s="155">
        <v>0.31957993775517574</v>
      </c>
      <c r="N137" s="155">
        <v>0.32028056426959894</v>
      </c>
    </row>
    <row r="138" spans="1:14" ht="12" customHeight="1" x14ac:dyDescent="0.2">
      <c r="A138" s="153" t="s">
        <v>449</v>
      </c>
      <c r="B138" s="154" t="s">
        <v>71</v>
      </c>
      <c r="C138" s="155">
        <v>0.10215289969376369</v>
      </c>
      <c r="D138" s="155">
        <v>0.10169323554764247</v>
      </c>
      <c r="E138" s="155">
        <v>0.10175610303741557</v>
      </c>
      <c r="F138" s="155">
        <v>0.10467205728482461</v>
      </c>
      <c r="G138" s="155">
        <v>0.1085690033141009</v>
      </c>
      <c r="H138" s="155">
        <v>0.1154207460759894</v>
      </c>
      <c r="I138" s="155">
        <v>0.11733679815412701</v>
      </c>
      <c r="J138" s="155">
        <v>0.13138000182420853</v>
      </c>
      <c r="K138" s="155">
        <v>0.13378009100328866</v>
      </c>
      <c r="L138" s="155">
        <v>0.14103669484832615</v>
      </c>
      <c r="M138" s="155">
        <v>0.14006550432121906</v>
      </c>
      <c r="N138" s="155">
        <v>0.14269075452085125</v>
      </c>
    </row>
    <row r="139" spans="1:14" ht="12" customHeight="1" x14ac:dyDescent="0.2">
      <c r="A139" s="153" t="s">
        <v>450</v>
      </c>
      <c r="B139" s="154" t="s">
        <v>72</v>
      </c>
      <c r="C139" s="155">
        <v>0.32504262016112223</v>
      </c>
      <c r="D139" s="155">
        <v>0.32086392574881006</v>
      </c>
      <c r="E139" s="155">
        <v>0.34211852612961535</v>
      </c>
      <c r="F139" s="155">
        <v>0.35019500466182552</v>
      </c>
      <c r="G139" s="155">
        <v>0.37508997509811476</v>
      </c>
      <c r="H139" s="155">
        <v>0.37994987667434316</v>
      </c>
      <c r="I139" s="155">
        <v>0.33871316518040917</v>
      </c>
      <c r="J139" s="155">
        <v>0.35234635163242806</v>
      </c>
      <c r="K139" s="155">
        <v>0.33166281406017856</v>
      </c>
      <c r="L139" s="155">
        <v>0.34625721624340466</v>
      </c>
      <c r="M139" s="155">
        <v>0.33968838165949039</v>
      </c>
      <c r="N139" s="155">
        <v>0.33364998844683591</v>
      </c>
    </row>
    <row r="140" spans="1:14" ht="12" customHeight="1" x14ac:dyDescent="0.2">
      <c r="A140" s="153" t="s">
        <v>451</v>
      </c>
      <c r="B140" s="154" t="s">
        <v>73</v>
      </c>
      <c r="C140" s="155">
        <v>0.1756252043792085</v>
      </c>
      <c r="D140" s="155">
        <v>0.18038057066713287</v>
      </c>
      <c r="E140" s="155">
        <v>0.17586616124687265</v>
      </c>
      <c r="F140" s="155">
        <v>0.19444079450607071</v>
      </c>
      <c r="G140" s="155">
        <v>0.23167599162822616</v>
      </c>
      <c r="H140" s="155">
        <v>0.26429223781263061</v>
      </c>
      <c r="I140" s="155">
        <v>0.27236509902751249</v>
      </c>
      <c r="J140" s="155">
        <v>0.24310972413692755</v>
      </c>
      <c r="K140" s="155">
        <v>0.25828489428630402</v>
      </c>
      <c r="L140" s="155">
        <v>0.26190949361458249</v>
      </c>
      <c r="M140" s="155">
        <v>0.26738661115326723</v>
      </c>
      <c r="N140" s="155">
        <v>0.25886289577892113</v>
      </c>
    </row>
    <row r="141" spans="1:14" ht="12" customHeight="1" x14ac:dyDescent="0.2">
      <c r="A141" s="153" t="s">
        <v>452</v>
      </c>
      <c r="B141" s="154" t="s">
        <v>74</v>
      </c>
      <c r="C141" s="155">
        <v>0.18389278409409926</v>
      </c>
      <c r="D141" s="155">
        <v>0.18945252161880741</v>
      </c>
      <c r="E141" s="155">
        <v>0.18554107379788626</v>
      </c>
      <c r="F141" s="155">
        <v>0.20396074999795547</v>
      </c>
      <c r="G141" s="155">
        <v>0.19237830049681706</v>
      </c>
      <c r="H141" s="155">
        <v>0.27564409686318142</v>
      </c>
      <c r="I141" s="155">
        <v>0.28144313260355946</v>
      </c>
      <c r="J141" s="155">
        <v>0.30287226887583374</v>
      </c>
      <c r="K141" s="155">
        <v>0.31457030034291111</v>
      </c>
      <c r="L141" s="155">
        <v>0.33399921602619448</v>
      </c>
      <c r="M141" s="155">
        <v>0.32422173578422131</v>
      </c>
      <c r="N141" s="155">
        <v>0.34068048861514283</v>
      </c>
    </row>
    <row r="142" spans="1:14" ht="12" customHeight="1" x14ac:dyDescent="0.2">
      <c r="A142" s="153" t="s">
        <v>453</v>
      </c>
      <c r="B142" s="154" t="s">
        <v>460</v>
      </c>
      <c r="C142" s="155">
        <v>5.0632577776684042E-2</v>
      </c>
      <c r="D142" s="155">
        <v>5.0320855808266805E-2</v>
      </c>
      <c r="E142" s="155">
        <v>4.4527897517248734E-2</v>
      </c>
      <c r="F142" s="155">
        <v>6.232540569659227E-2</v>
      </c>
      <c r="G142" s="155">
        <v>6.0969705978481371E-2</v>
      </c>
      <c r="H142" s="155">
        <v>8.1775172538780305E-2</v>
      </c>
      <c r="I142" s="155">
        <v>7.8963424659717021E-2</v>
      </c>
      <c r="J142" s="155">
        <v>9.2558591338978993E-2</v>
      </c>
      <c r="K142" s="155">
        <v>8.8011372474704488E-2</v>
      </c>
      <c r="L142" s="155">
        <v>7.8738929687497405E-2</v>
      </c>
      <c r="M142" s="155">
        <v>8.8635604435969267E-2</v>
      </c>
      <c r="N142" s="155">
        <v>0.1079113905566553</v>
      </c>
    </row>
    <row r="143" spans="1:14" ht="12" customHeight="1" x14ac:dyDescent="0.2">
      <c r="A143" s="153" t="s">
        <v>454</v>
      </c>
      <c r="B143" s="154" t="s">
        <v>75</v>
      </c>
      <c r="C143" s="155">
        <v>0.39483755796494269</v>
      </c>
      <c r="D143" s="155">
        <v>0.39101069572862257</v>
      </c>
      <c r="E143" s="155">
        <v>0.41393714150118882</v>
      </c>
      <c r="F143" s="155">
        <v>0.41413347167148912</v>
      </c>
      <c r="G143" s="155">
        <v>0.43250125255452165</v>
      </c>
      <c r="H143" s="155">
        <v>0.43074771358384051</v>
      </c>
      <c r="I143" s="155">
        <v>0.44151867678534373</v>
      </c>
      <c r="J143" s="155">
        <v>0.45890935912025993</v>
      </c>
      <c r="K143" s="155">
        <v>0.4833239095876346</v>
      </c>
      <c r="L143" s="155">
        <v>0.50709808700345316</v>
      </c>
      <c r="M143" s="155">
        <v>0.51931748080185969</v>
      </c>
      <c r="N143" s="155">
        <v>0.52761011008258574</v>
      </c>
    </row>
    <row r="144" spans="1:14" ht="12" customHeight="1" x14ac:dyDescent="0.2">
      <c r="A144" s="153" t="s">
        <v>455</v>
      </c>
      <c r="B144" s="154" t="s">
        <v>76</v>
      </c>
      <c r="C144" s="155">
        <v>0.46714775772359368</v>
      </c>
      <c r="D144" s="155">
        <v>0.51879890122306138</v>
      </c>
      <c r="E144" s="155">
        <v>0.56353579425461231</v>
      </c>
      <c r="F144" s="155">
        <v>0.58745762159488735</v>
      </c>
      <c r="G144" s="155">
        <v>0.6105812384467274</v>
      </c>
      <c r="H144" s="155">
        <v>0.63634388876493553</v>
      </c>
      <c r="I144" s="155">
        <v>0.60949766607243283</v>
      </c>
      <c r="J144" s="155">
        <v>0.62241657914370374</v>
      </c>
      <c r="K144" s="155">
        <v>0.65846795157675697</v>
      </c>
      <c r="L144" s="155">
        <v>0.67130291283843757</v>
      </c>
      <c r="M144" s="155">
        <v>0.6796633498612582</v>
      </c>
      <c r="N144" s="155">
        <v>0.68646852665586833</v>
      </c>
    </row>
    <row r="145" spans="1:14" ht="12" customHeight="1" x14ac:dyDescent="0.2">
      <c r="A145" s="157" t="s">
        <v>456</v>
      </c>
      <c r="B145" s="158" t="s">
        <v>77</v>
      </c>
      <c r="C145" s="159">
        <v>7.2826231629134651E-3</v>
      </c>
      <c r="D145" s="159">
        <v>7.5129822262572166E-3</v>
      </c>
      <c r="E145" s="159">
        <v>8.546938619935383E-3</v>
      </c>
      <c r="F145" s="159">
        <v>1.0001761177696498E-2</v>
      </c>
      <c r="G145" s="159">
        <v>1.9346693263116433E-2</v>
      </c>
      <c r="H145" s="159">
        <v>2.3435594984525181E-2</v>
      </c>
      <c r="I145" s="159">
        <v>2.6592998904591037E-2</v>
      </c>
      <c r="J145" s="159">
        <v>3.0193960255415559E-2</v>
      </c>
      <c r="K145" s="159">
        <v>3.2378047544012564E-2</v>
      </c>
      <c r="L145" s="159">
        <v>4.0306786510175864E-2</v>
      </c>
      <c r="M145" s="159">
        <v>4.7342000124825943E-2</v>
      </c>
      <c r="N145" s="159">
        <v>5.5344022840379849E-2</v>
      </c>
    </row>
    <row r="146" spans="1:14" ht="12" customHeight="1" x14ac:dyDescent="0.2">
      <c r="A146" s="153" t="s">
        <v>469</v>
      </c>
      <c r="B146" s="154" t="s">
        <v>103</v>
      </c>
      <c r="C146" s="155">
        <v>0.52251723808808959</v>
      </c>
      <c r="D146" s="155">
        <v>0.53394196512499081</v>
      </c>
      <c r="E146" s="155">
        <v>0.56920702782957755</v>
      </c>
      <c r="F146" s="155">
        <v>0.58560096104557124</v>
      </c>
      <c r="G146" s="155">
        <v>0.62001491311675061</v>
      </c>
      <c r="H146" s="155">
        <v>0.62134876926516147</v>
      </c>
      <c r="I146" s="155">
        <v>0.63919420446272668</v>
      </c>
      <c r="J146" s="155">
        <v>0.65186568677940315</v>
      </c>
      <c r="K146" s="155">
        <v>0.64562458977880144</v>
      </c>
      <c r="L146" s="155">
        <v>0.59031986304486772</v>
      </c>
      <c r="M146" s="155">
        <v>0.58155343651621172</v>
      </c>
      <c r="N146" s="155">
        <v>0.63370785738890201</v>
      </c>
    </row>
    <row r="147" spans="1:14" ht="12" customHeight="1" x14ac:dyDescent="0.2">
      <c r="A147" s="157" t="s">
        <v>457</v>
      </c>
      <c r="B147" s="158" t="s">
        <v>78</v>
      </c>
      <c r="C147" s="159">
        <v>0.25493290463948431</v>
      </c>
      <c r="D147" s="159">
        <v>0.28799431434892586</v>
      </c>
      <c r="E147" s="159">
        <v>0.28398536785134709</v>
      </c>
      <c r="F147" s="159">
        <v>0.29257310275767695</v>
      </c>
      <c r="G147" s="159">
        <v>0.30835778425265581</v>
      </c>
      <c r="H147" s="159">
        <v>0.31775082898380819</v>
      </c>
      <c r="I147" s="159">
        <v>0.32566039503515865</v>
      </c>
      <c r="J147" s="159">
        <v>0.33807131192097917</v>
      </c>
      <c r="K147" s="159">
        <v>0.33166235372042741</v>
      </c>
      <c r="L147" s="159">
        <v>0.32733349940127299</v>
      </c>
      <c r="M147" s="159">
        <v>0.31654843575788061</v>
      </c>
      <c r="N147" s="159">
        <v>0.33808541952604493</v>
      </c>
    </row>
    <row r="148" spans="1:14" ht="12" customHeight="1" x14ac:dyDescent="0.2">
      <c r="A148" s="153" t="s">
        <v>473</v>
      </c>
      <c r="B148" s="154" t="s">
        <v>474</v>
      </c>
      <c r="C148" s="155">
        <v>0.3420594095809889</v>
      </c>
      <c r="D148" s="155">
        <v>0.39098762864013525</v>
      </c>
      <c r="E148" s="155">
        <v>0.31043383535402558</v>
      </c>
      <c r="F148" s="155">
        <v>0.33486823341627875</v>
      </c>
      <c r="G148" s="155">
        <v>0.38799967243576217</v>
      </c>
      <c r="H148" s="155">
        <v>0.34729803772971451</v>
      </c>
      <c r="I148" s="155">
        <v>0.31660409532969314</v>
      </c>
      <c r="J148" s="155">
        <v>0.31953865260854081</v>
      </c>
      <c r="K148" s="155">
        <v>0.39105022098829861</v>
      </c>
      <c r="L148" s="155">
        <v>0.37766571055326248</v>
      </c>
      <c r="M148" s="155">
        <v>0.30978080345077391</v>
      </c>
      <c r="N148" s="155">
        <v>0.3455496082108041</v>
      </c>
    </row>
    <row r="149" spans="1:14" ht="12" customHeight="1" x14ac:dyDescent="0.2">
      <c r="A149" s="153" t="s">
        <v>475</v>
      </c>
      <c r="B149" s="154" t="s">
        <v>476</v>
      </c>
      <c r="C149" s="155" t="s">
        <v>33</v>
      </c>
      <c r="D149" s="155">
        <v>0.52906690953441227</v>
      </c>
      <c r="E149" s="155">
        <v>0.51358493350056011</v>
      </c>
      <c r="F149" s="155">
        <v>0.49126213442858274</v>
      </c>
      <c r="G149" s="155">
        <v>0.46007973946642283</v>
      </c>
      <c r="H149" s="155">
        <v>0.6207753947612803</v>
      </c>
      <c r="I149" s="155">
        <v>0.76477995983799052</v>
      </c>
      <c r="J149" s="155">
        <v>0.81357698628672726</v>
      </c>
      <c r="K149" s="155">
        <v>0.79856196660782819</v>
      </c>
      <c r="L149" s="155">
        <v>0.68552915724662311</v>
      </c>
      <c r="M149" s="155">
        <v>0.67691190469180873</v>
      </c>
      <c r="N149" s="155">
        <v>0.68615664424047662</v>
      </c>
    </row>
    <row r="150" spans="1:14" ht="12" customHeight="1" x14ac:dyDescent="0.2">
      <c r="A150" s="153" t="s">
        <v>477</v>
      </c>
      <c r="B150" s="154" t="s">
        <v>478</v>
      </c>
      <c r="C150" s="155">
        <v>0.23375822431455309</v>
      </c>
      <c r="D150" s="155">
        <v>0.24681351062793311</v>
      </c>
      <c r="E150" s="155">
        <v>0.24917236525196015</v>
      </c>
      <c r="F150" s="155">
        <v>0.22491250196721449</v>
      </c>
      <c r="G150" s="155">
        <v>0.24641810837901981</v>
      </c>
      <c r="H150" s="155">
        <v>0.29207472902608617</v>
      </c>
      <c r="I150" s="155">
        <v>0.26503499323305613</v>
      </c>
      <c r="J150" s="155">
        <v>0.27338339504168663</v>
      </c>
      <c r="K150" s="155">
        <v>0.29594754643034171</v>
      </c>
      <c r="L150" s="155">
        <v>0.31762456802448502</v>
      </c>
      <c r="M150" s="155">
        <v>0.34990519055714026</v>
      </c>
      <c r="N150" s="155">
        <v>0.3578101698380392</v>
      </c>
    </row>
    <row r="151" spans="1:14" ht="12" customHeight="1" x14ac:dyDescent="0.2">
      <c r="A151" s="157" t="s">
        <v>479</v>
      </c>
      <c r="B151" s="158" t="s">
        <v>104</v>
      </c>
      <c r="C151" s="159">
        <v>0.17726000601311126</v>
      </c>
      <c r="D151" s="159">
        <v>0.17052959987474317</v>
      </c>
      <c r="E151" s="159">
        <v>0.15319660988752215</v>
      </c>
      <c r="F151" s="159">
        <v>0.14676188166072121</v>
      </c>
      <c r="G151" s="159">
        <v>0.14881831416149624</v>
      </c>
      <c r="H151" s="159">
        <v>0.15824368647958881</v>
      </c>
      <c r="I151" s="159">
        <v>0.14638910696997798</v>
      </c>
      <c r="J151" s="159">
        <v>0.12197043830333187</v>
      </c>
      <c r="K151" s="159">
        <v>0.11842001528499091</v>
      </c>
      <c r="L151" s="159">
        <v>0.12739540610963782</v>
      </c>
      <c r="M151" s="159">
        <v>0.12381631683079018</v>
      </c>
      <c r="N151" s="159">
        <v>0.12156834933001076</v>
      </c>
    </row>
  </sheetData>
  <pageMargins left="0.70866141732283472" right="0.70866141732283472" top="0.74803149606299213" bottom="0.74803149606299213" header="0.31496062992125984" footer="0.31496062992125984"/>
  <pageSetup paperSize="9" scale="48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I153"/>
  <sheetViews>
    <sheetView showGridLines="0" topLeftCell="A62" zoomScaleNormal="100" workbookViewId="0">
      <selection activeCell="W17" sqref="W17"/>
    </sheetView>
  </sheetViews>
  <sheetFormatPr defaultColWidth="9.88671875" defaultRowHeight="12" customHeight="1" x14ac:dyDescent="0.2"/>
  <cols>
    <col min="1" max="1" width="18.33203125" style="186" customWidth="1"/>
    <col min="2" max="13" width="6.44140625" style="165" customWidth="1"/>
    <col min="14" max="15" width="9.33203125" style="165" customWidth="1"/>
    <col min="16" max="16" width="7.109375" style="165" customWidth="1"/>
    <col min="17" max="21" width="9.33203125" style="165" customWidth="1"/>
    <col min="22" max="16384" width="9.88671875" style="143"/>
  </cols>
  <sheetData>
    <row r="1" spans="1:35" ht="15.75" customHeight="1" x14ac:dyDescent="0.25">
      <c r="A1" s="169" t="s">
        <v>484</v>
      </c>
      <c r="B1" s="191"/>
      <c r="C1" s="191"/>
      <c r="D1" s="191"/>
      <c r="E1" s="170"/>
      <c r="F1" s="170"/>
      <c r="G1" s="170"/>
      <c r="H1" s="170"/>
      <c r="I1" s="170"/>
    </row>
    <row r="2" spans="1:35" s="144" customFormat="1" ht="24" customHeight="1" x14ac:dyDescent="0.25">
      <c r="A2" s="126"/>
      <c r="B2" s="127">
        <v>2004</v>
      </c>
      <c r="C2" s="127">
        <v>2005</v>
      </c>
      <c r="D2" s="127">
        <v>2006</v>
      </c>
      <c r="E2" s="127">
        <v>2007</v>
      </c>
      <c r="F2" s="127">
        <v>2008</v>
      </c>
      <c r="G2" s="127">
        <v>2009</v>
      </c>
      <c r="H2" s="127">
        <v>2010</v>
      </c>
      <c r="I2" s="127">
        <v>2011</v>
      </c>
      <c r="J2" s="127">
        <v>2012</v>
      </c>
      <c r="K2" s="127">
        <v>2013</v>
      </c>
      <c r="L2" s="127">
        <v>2014</v>
      </c>
      <c r="M2" s="127">
        <v>2015</v>
      </c>
      <c r="N2" s="128" t="s">
        <v>105</v>
      </c>
      <c r="O2" s="127" t="s">
        <v>471</v>
      </c>
      <c r="P2" s="128" t="s">
        <v>470</v>
      </c>
      <c r="Q2" s="128" t="s">
        <v>79</v>
      </c>
      <c r="R2" s="127" t="s">
        <v>80</v>
      </c>
      <c r="S2" s="127" t="s">
        <v>81</v>
      </c>
      <c r="T2" s="127" t="s">
        <v>82</v>
      </c>
      <c r="U2" s="171" t="s">
        <v>53</v>
      </c>
      <c r="W2" s="135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</row>
    <row r="3" spans="1:35" s="144" customFormat="1" ht="12" customHeight="1" x14ac:dyDescent="0.25">
      <c r="A3" s="172" t="s">
        <v>44</v>
      </c>
      <c r="B3" s="173">
        <f>'[3]MAIN TABLES'!C3*100</f>
        <v>8.4554769634881897</v>
      </c>
      <c r="C3" s="173">
        <f>'[3]MAIN TABLES'!D3*100</f>
        <v>8.9844582628263225</v>
      </c>
      <c r="D3" s="173">
        <f>'[3]MAIN TABLES'!E3*100</f>
        <v>9.5032188272928195</v>
      </c>
      <c r="E3" s="173">
        <f>'[3]MAIN TABLES'!F3*100</f>
        <v>10.40017918468401</v>
      </c>
      <c r="F3" s="173">
        <f>'[3]MAIN TABLES'!G3*100</f>
        <v>11.042972813894393</v>
      </c>
      <c r="G3" s="173">
        <f>'[3]MAIN TABLES'!H3*100</f>
        <v>12.362091414704219</v>
      </c>
      <c r="H3" s="173">
        <f>'[3]MAIN TABLES'!I3*100</f>
        <v>12.895532637388389</v>
      </c>
      <c r="I3" s="173">
        <f>'[3]MAIN TABLES'!J3*100</f>
        <v>13.214970589458879</v>
      </c>
      <c r="J3" s="173">
        <f>'[3]MAIN TABLES'!K3*100</f>
        <v>14.427293475141855</v>
      </c>
      <c r="K3" s="173">
        <f>'[3]MAIN TABLES'!L3*100</f>
        <v>15.16732320240582</v>
      </c>
      <c r="L3" s="173">
        <f>'[3]MAIN TABLES'!M3*100</f>
        <v>16.130278648594672</v>
      </c>
      <c r="M3" s="173">
        <f>'[3]MAIN TABLES'!N3*100</f>
        <v>16.658372868309637</v>
      </c>
      <c r="N3" s="174">
        <f>'[3]MAIN TABLES'!O3*100</f>
        <v>13.821132032300367</v>
      </c>
      <c r="O3" s="174">
        <f>'[3]MAIN TABLES'!P3*100</f>
        <v>15.648800925500245</v>
      </c>
      <c r="P3" s="174" t="s">
        <v>33</v>
      </c>
      <c r="Q3" s="174" t="s">
        <v>33</v>
      </c>
      <c r="R3" s="174" t="s">
        <v>33</v>
      </c>
      <c r="S3" s="174" t="s">
        <v>33</v>
      </c>
      <c r="T3" s="174" t="s">
        <v>33</v>
      </c>
      <c r="U3" s="196">
        <f>'[3]MAIN TABLES'!V3*100</f>
        <v>20</v>
      </c>
      <c r="W3" s="175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</row>
    <row r="4" spans="1:35" s="144" customFormat="1" ht="12" customHeight="1" x14ac:dyDescent="0.25">
      <c r="A4" s="177" t="s">
        <v>106</v>
      </c>
      <c r="B4" s="178">
        <f>'[3]MAIN TABLES'!C4*100</f>
        <v>1.8865636879071719</v>
      </c>
      <c r="C4" s="178">
        <f>'[3]MAIN TABLES'!D4*100</f>
        <v>2.3322503154354104</v>
      </c>
      <c r="D4" s="178">
        <f>'[3]MAIN TABLES'!E4*100</f>
        <v>2.639794714660741</v>
      </c>
      <c r="E4" s="178">
        <f>'[3]MAIN TABLES'!F4*100</f>
        <v>3.0921005589954405</v>
      </c>
      <c r="F4" s="178">
        <f>'[3]MAIN TABLES'!G4*100</f>
        <v>3.5978411623621245</v>
      </c>
      <c r="G4" s="178">
        <f>'[3]MAIN TABLES'!H4*100</f>
        <v>4.7197417878313441</v>
      </c>
      <c r="H4" s="178">
        <f>'[3]MAIN TABLES'!I4*100</f>
        <v>5.6522721684510424</v>
      </c>
      <c r="I4" s="178">
        <f>'[3]MAIN TABLES'!J4*100</f>
        <v>6.2874865750620721</v>
      </c>
      <c r="J4" s="178">
        <f>'[3]MAIN TABLES'!K4*100</f>
        <v>7.1769629058736948</v>
      </c>
      <c r="K4" s="178">
        <f>'[3]MAIN TABLES'!L4*100</f>
        <v>7.5383529558566309</v>
      </c>
      <c r="L4" s="178">
        <f>'[3]MAIN TABLES'!M4*100</f>
        <v>7.9821891317999452</v>
      </c>
      <c r="M4" s="178">
        <f>'[3]MAIN TABLES'!N4*100</f>
        <v>7.8807728521922913</v>
      </c>
      <c r="N4" s="179">
        <f>'[3]MAIN TABLES'!O4*100</f>
        <v>6.732224740467883</v>
      </c>
      <c r="O4" s="179">
        <f>'[3]MAIN TABLES'!P4*100</f>
        <v>7.7602710438282871</v>
      </c>
      <c r="P4" s="179">
        <f>'[3]MAIN TABLES'!Q4*100</f>
        <v>2.1999999999999997</v>
      </c>
      <c r="Q4" s="179">
        <f>'[3]MAIN TABLES'!R4*100</f>
        <v>4.3600000000000003</v>
      </c>
      <c r="R4" s="179">
        <f>'[3]MAIN TABLES'!S4*100</f>
        <v>5.44</v>
      </c>
      <c r="S4" s="179">
        <f>'[3]MAIN TABLES'!T4*100</f>
        <v>7.06</v>
      </c>
      <c r="T4" s="179">
        <f>'[3]MAIN TABLES'!U4*100</f>
        <v>9.2200000000000006</v>
      </c>
      <c r="U4" s="197">
        <f>'[3]MAIN TABLES'!V4*100</f>
        <v>13</v>
      </c>
      <c r="W4" s="175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</row>
    <row r="5" spans="1:35" s="144" customFormat="1" ht="12" customHeight="1" x14ac:dyDescent="0.25">
      <c r="A5" s="180" t="s">
        <v>54</v>
      </c>
      <c r="B5" s="181">
        <f>'[3]MAIN TABLES'!C5*100</f>
        <v>9.4483700261711387</v>
      </c>
      <c r="C5" s="181">
        <f>'[3]MAIN TABLES'!D5*100</f>
        <v>9.3569807233227582</v>
      </c>
      <c r="D5" s="181">
        <f>'[3]MAIN TABLES'!E5*100</f>
        <v>9.5717259801396182</v>
      </c>
      <c r="E5" s="181">
        <f>'[3]MAIN TABLES'!F5*100</f>
        <v>9.2387873457766911</v>
      </c>
      <c r="F5" s="181">
        <f>'[3]MAIN TABLES'!G5*100</f>
        <v>10.49213673535691</v>
      </c>
      <c r="G5" s="181">
        <f>'[3]MAIN TABLES'!H5*100</f>
        <v>12.148821967409782</v>
      </c>
      <c r="H5" s="181">
        <f>'[3]MAIN TABLES'!I5*100</f>
        <v>14.070935449290506</v>
      </c>
      <c r="I5" s="181">
        <f>'[3]MAIN TABLES'!J5*100</f>
        <v>14.293400548467067</v>
      </c>
      <c r="J5" s="181">
        <f>'[3]MAIN TABLES'!K5*100</f>
        <v>16.04631876305324</v>
      </c>
      <c r="K5" s="181">
        <f>'[3]MAIN TABLES'!L5*100</f>
        <v>18.968904800845767</v>
      </c>
      <c r="L5" s="181">
        <f>'[3]MAIN TABLES'!M5*100</f>
        <v>18.018741135844131</v>
      </c>
      <c r="M5" s="181">
        <f>'[3]MAIN TABLES'!N5*100</f>
        <v>18.206713412579358</v>
      </c>
      <c r="N5" s="182">
        <f>'[3]MAIN TABLES'!O5*100</f>
        <v>15.169859655760154</v>
      </c>
      <c r="O5" s="182">
        <f>'[3]MAIN TABLES'!P5*100</f>
        <v>18.493822968344947</v>
      </c>
      <c r="P5" s="182">
        <f>'[3]MAIN TABLES'!Q5*100</f>
        <v>9.4</v>
      </c>
      <c r="Q5" s="182">
        <f>'[3]MAIN TABLES'!R5*100</f>
        <v>10.72</v>
      </c>
      <c r="R5" s="182">
        <f>'[3]MAIN TABLES'!S5*100</f>
        <v>11.379999999999999</v>
      </c>
      <c r="S5" s="182">
        <f>'[3]MAIN TABLES'!T5*100</f>
        <v>12.370000000000001</v>
      </c>
      <c r="T5" s="182">
        <f>'[3]MAIN TABLES'!U5*100</f>
        <v>13.69</v>
      </c>
      <c r="U5" s="198">
        <f>'[3]MAIN TABLES'!V5*100</f>
        <v>16</v>
      </c>
      <c r="W5" s="175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</row>
    <row r="6" spans="1:35" s="144" customFormat="1" ht="12" customHeight="1" x14ac:dyDescent="0.25">
      <c r="A6" s="180" t="s">
        <v>55</v>
      </c>
      <c r="B6" s="181">
        <f>'[3]MAIN TABLES'!C6*100</f>
        <v>6.8263316253520445</v>
      </c>
      <c r="C6" s="181">
        <f>'[3]MAIN TABLES'!D6*100</f>
        <v>7.073453136804063</v>
      </c>
      <c r="D6" s="181">
        <f>'[3]MAIN TABLES'!E6*100</f>
        <v>7.3778912657671381</v>
      </c>
      <c r="E6" s="181">
        <f>'[3]MAIN TABLES'!F6*100</f>
        <v>7.956168510787867</v>
      </c>
      <c r="F6" s="181">
        <f>'[3]MAIN TABLES'!G6*100</f>
        <v>8.6213560405103795</v>
      </c>
      <c r="G6" s="181">
        <f>'[3]MAIN TABLES'!H6*100</f>
        <v>9.9318766978025455</v>
      </c>
      <c r="H6" s="181">
        <f>'[3]MAIN TABLES'!I6*100</f>
        <v>10.524096067276762</v>
      </c>
      <c r="I6" s="181">
        <f>'[3]MAIN TABLES'!J6*100</f>
        <v>10.963568412010719</v>
      </c>
      <c r="J6" s="181">
        <f>'[3]MAIN TABLES'!K6*100</f>
        <v>12.826477398759733</v>
      </c>
      <c r="K6" s="181">
        <f>'[3]MAIN TABLES'!L6*100</f>
        <v>13.845487808879684</v>
      </c>
      <c r="L6" s="181">
        <f>'[3]MAIN TABLES'!M6*100</f>
        <v>15.069171620867483</v>
      </c>
      <c r="M6" s="181">
        <f>'[3]MAIN TABLES'!N6*100</f>
        <v>15.071512488846958</v>
      </c>
      <c r="N6" s="182">
        <f>'[3]MAIN TABLES'!O6*100</f>
        <v>11.895022905385225</v>
      </c>
      <c r="O6" s="182">
        <f>'[3]MAIN TABLES'!P6*100</f>
        <v>14.457329714873584</v>
      </c>
      <c r="P6" s="182">
        <f>'[3]MAIN TABLES'!Q6*100</f>
        <v>6.1</v>
      </c>
      <c r="Q6" s="182">
        <f>'[3]MAIN TABLES'!R6*100</f>
        <v>7.48</v>
      </c>
      <c r="R6" s="182">
        <f>'[3]MAIN TABLES'!S6*100</f>
        <v>8.17</v>
      </c>
      <c r="S6" s="182">
        <f>'[3]MAIN TABLES'!T6*100</f>
        <v>9.2050000000000001</v>
      </c>
      <c r="T6" s="182">
        <f>'[3]MAIN TABLES'!U6*100</f>
        <v>10.585000000000001</v>
      </c>
      <c r="U6" s="198">
        <f>'[3]MAIN TABLES'!V6*100</f>
        <v>13</v>
      </c>
      <c r="W6" s="175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</row>
    <row r="7" spans="1:35" s="144" customFormat="1" ht="12" customHeight="1" x14ac:dyDescent="0.25">
      <c r="A7" s="180" t="s">
        <v>56</v>
      </c>
      <c r="B7" s="181">
        <f>'[3]MAIN TABLES'!C7*100</f>
        <v>14.856280206682367</v>
      </c>
      <c r="C7" s="181">
        <f>'[3]MAIN TABLES'!D7*100</f>
        <v>15.969288666878171</v>
      </c>
      <c r="D7" s="181">
        <f>'[3]MAIN TABLES'!E7*100</f>
        <v>16.348920263310372</v>
      </c>
      <c r="E7" s="181">
        <f>'[3]MAIN TABLES'!F7*100</f>
        <v>17.762923608671606</v>
      </c>
      <c r="F7" s="181">
        <f>'[3]MAIN TABLES'!G7*100</f>
        <v>18.564033184017109</v>
      </c>
      <c r="G7" s="181">
        <f>'[3]MAIN TABLES'!H7*100</f>
        <v>19.969389513966348</v>
      </c>
      <c r="H7" s="181">
        <f>'[3]MAIN TABLES'!I7*100</f>
        <v>22.149376680582222</v>
      </c>
      <c r="I7" s="181">
        <f>'[3]MAIN TABLES'!J7*100</f>
        <v>23.51092557263657</v>
      </c>
      <c r="J7" s="181">
        <f>'[3]MAIN TABLES'!K7*100</f>
        <v>25.748009737705353</v>
      </c>
      <c r="K7" s="181">
        <f>'[3]MAIN TABLES'!L7*100</f>
        <v>27.362585624814134</v>
      </c>
      <c r="L7" s="181">
        <f>'[3]MAIN TABLES'!M7*100</f>
        <v>29.347174874180471</v>
      </c>
      <c r="M7" s="181">
        <f>'[3]MAIN TABLES'!N7*100</f>
        <v>30.837405599070077</v>
      </c>
      <c r="N7" s="182">
        <f>'[3]MAIN TABLES'!O7*100</f>
        <v>24.629467655170963</v>
      </c>
      <c r="O7" s="182">
        <f>'[3]MAIN TABLES'!P7*100</f>
        <v>28.354880249497306</v>
      </c>
      <c r="P7" s="182">
        <f>'[3]MAIN TABLES'!Q7*100</f>
        <v>17</v>
      </c>
      <c r="Q7" s="182">
        <f>'[3]MAIN TABLES'!R7*100</f>
        <v>19.600000000000001</v>
      </c>
      <c r="R7" s="182">
        <f>'[3]MAIN TABLES'!S7*100</f>
        <v>20.900000000000002</v>
      </c>
      <c r="S7" s="182">
        <f>'[3]MAIN TABLES'!T7*100</f>
        <v>22.85</v>
      </c>
      <c r="T7" s="182">
        <f>'[3]MAIN TABLES'!U7*100</f>
        <v>25.45</v>
      </c>
      <c r="U7" s="198">
        <f>'[3]MAIN TABLES'!V7*100</f>
        <v>30</v>
      </c>
      <c r="W7" s="175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</row>
    <row r="8" spans="1:35" s="144" customFormat="1" ht="12" customHeight="1" x14ac:dyDescent="0.25">
      <c r="A8" s="180" t="s">
        <v>57</v>
      </c>
      <c r="B8" s="181">
        <f>'[3]MAIN TABLES'!C8*100</f>
        <v>5.7717240850941351</v>
      </c>
      <c r="C8" s="181">
        <f>'[3]MAIN TABLES'!D8*100</f>
        <v>6.710238861315398</v>
      </c>
      <c r="D8" s="181">
        <f>'[3]MAIN TABLES'!E8*100</f>
        <v>7.712302203614481</v>
      </c>
      <c r="E8" s="181">
        <f>'[3]MAIN TABLES'!F8*100</f>
        <v>9.1180629348962086</v>
      </c>
      <c r="F8" s="181">
        <f>'[3]MAIN TABLES'!G8*100</f>
        <v>8.6010387079631858</v>
      </c>
      <c r="G8" s="181">
        <f>'[3]MAIN TABLES'!H8*100</f>
        <v>9.8843172633938909</v>
      </c>
      <c r="H8" s="181">
        <f>'[3]MAIN TABLES'!I8*100</f>
        <v>10.468662380700696</v>
      </c>
      <c r="I8" s="181">
        <f>'[3]MAIN TABLES'!J8*100</f>
        <v>11.435364564905621</v>
      </c>
      <c r="J8" s="181">
        <f>'[3]MAIN TABLES'!K8*100</f>
        <v>12.091758849136085</v>
      </c>
      <c r="K8" s="181">
        <f>'[3]MAIN TABLES'!L8*100</f>
        <v>12.378180612760792</v>
      </c>
      <c r="L8" s="181">
        <f>'[3]MAIN TABLES'!M8*100</f>
        <v>13.826159054327643</v>
      </c>
      <c r="M8" s="181">
        <f>'[3]MAIN TABLES'!N8*100</f>
        <v>14.587141933125711</v>
      </c>
      <c r="N8" s="182">
        <f>'[3]MAIN TABLES'!O8*100</f>
        <v>11.763561707020854</v>
      </c>
      <c r="O8" s="182">
        <f>'[3]MAIN TABLES'!P8*100</f>
        <v>13.10216983354422</v>
      </c>
      <c r="P8" s="182">
        <f>'[3]MAIN TABLES'!Q8*100</f>
        <v>5.8000000000000007</v>
      </c>
      <c r="Q8" s="182">
        <f>'[3]MAIN TABLES'!R8*100</f>
        <v>8.24</v>
      </c>
      <c r="R8" s="182">
        <f>'[3]MAIN TABLES'!S8*100</f>
        <v>9.4600000000000009</v>
      </c>
      <c r="S8" s="182">
        <f>'[3]MAIN TABLES'!T8*100</f>
        <v>11.29</v>
      </c>
      <c r="T8" s="182">
        <f>'[3]MAIN TABLES'!U8*100</f>
        <v>13.73</v>
      </c>
      <c r="U8" s="198">
        <f>'[3]MAIN TABLES'!V8*100</f>
        <v>18</v>
      </c>
      <c r="W8" s="175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</row>
    <row r="9" spans="1:35" s="144" customFormat="1" ht="12" customHeight="1" x14ac:dyDescent="0.25">
      <c r="A9" s="180" t="s">
        <v>58</v>
      </c>
      <c r="B9" s="181">
        <f>'[3]MAIN TABLES'!C9*100</f>
        <v>18.42652660148816</v>
      </c>
      <c r="C9" s="181">
        <f>'[3]MAIN TABLES'!D9*100</f>
        <v>17.463097274931531</v>
      </c>
      <c r="D9" s="181">
        <f>'[3]MAIN TABLES'!E9*100</f>
        <v>16.100255387153439</v>
      </c>
      <c r="E9" s="181">
        <f>'[3]MAIN TABLES'!F9*100</f>
        <v>17.129116173880952</v>
      </c>
      <c r="F9" s="181">
        <f>'[3]MAIN TABLES'!G9*100</f>
        <v>18.919132449659383</v>
      </c>
      <c r="G9" s="181">
        <f>'[3]MAIN TABLES'!H9*100</f>
        <v>23.012877253276162</v>
      </c>
      <c r="H9" s="181">
        <f>'[3]MAIN TABLES'!I9*100</f>
        <v>24.589763612598333</v>
      </c>
      <c r="I9" s="181">
        <f>'[3]MAIN TABLES'!J9*100</f>
        <v>25.523861622255932</v>
      </c>
      <c r="J9" s="181">
        <f>'[3]MAIN TABLES'!K9*100</f>
        <v>25.813990990315318</v>
      </c>
      <c r="K9" s="181">
        <f>'[3]MAIN TABLES'!L9*100</f>
        <v>25.616945246711353</v>
      </c>
      <c r="L9" s="181">
        <f>'[3]MAIN TABLES'!M9*100</f>
        <v>26.3227270330271</v>
      </c>
      <c r="M9" s="181">
        <f>'[3]MAIN TABLES'!N9*100</f>
        <v>28.625076569929416</v>
      </c>
      <c r="N9" s="182">
        <f>'[3]MAIN TABLES'!O9*100</f>
        <v>25.668926306285623</v>
      </c>
      <c r="O9" s="182">
        <f>'[3]MAIN TABLES'!P9*100</f>
        <v>25.96983613986923</v>
      </c>
      <c r="P9" s="182">
        <f>'[3]MAIN TABLES'!Q9*100</f>
        <v>18</v>
      </c>
      <c r="Q9" s="182">
        <f>'[3]MAIN TABLES'!R9*100</f>
        <v>19.400000000000002</v>
      </c>
      <c r="R9" s="182">
        <f>'[3]MAIN TABLES'!S9*100</f>
        <v>20.099999999999998</v>
      </c>
      <c r="S9" s="182">
        <f>'[3]MAIN TABLES'!T9*100</f>
        <v>21.15</v>
      </c>
      <c r="T9" s="182">
        <f>'[3]MAIN TABLES'!U9*100</f>
        <v>22.55</v>
      </c>
      <c r="U9" s="198">
        <f>'[3]MAIN TABLES'!V9*100</f>
        <v>25</v>
      </c>
      <c r="W9" s="175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</row>
    <row r="10" spans="1:35" s="144" customFormat="1" ht="12" customHeight="1" x14ac:dyDescent="0.25">
      <c r="A10" s="180" t="s">
        <v>59</v>
      </c>
      <c r="B10" s="181">
        <f>'[3]MAIN TABLES'!C10*100</f>
        <v>2.3938019409449653</v>
      </c>
      <c r="C10" s="181">
        <f>'[3]MAIN TABLES'!D10*100</f>
        <v>2.8560903466537724</v>
      </c>
      <c r="D10" s="181">
        <f>'[3]MAIN TABLES'!E10*100</f>
        <v>3.1196816390349804</v>
      </c>
      <c r="E10" s="181">
        <f>'[3]MAIN TABLES'!F10*100</f>
        <v>3.6460885384568096</v>
      </c>
      <c r="F10" s="181">
        <f>'[3]MAIN TABLES'!G10*100</f>
        <v>4.0838138448363095</v>
      </c>
      <c r="G10" s="181">
        <f>'[3]MAIN TABLES'!H10*100</f>
        <v>5.1355102378202355</v>
      </c>
      <c r="H10" s="181">
        <f>'[3]MAIN TABLES'!I10*100</f>
        <v>5.6082658320807681</v>
      </c>
      <c r="I10" s="181">
        <f>'[3]MAIN TABLES'!J10*100</f>
        <v>6.5960939534039555</v>
      </c>
      <c r="J10" s="181">
        <f>'[3]MAIN TABLES'!K10*100</f>
        <v>7.1573393258460252</v>
      </c>
      <c r="K10" s="181">
        <f>'[3]MAIN TABLES'!L10*100</f>
        <v>7.712193392279759</v>
      </c>
      <c r="L10" s="181">
        <f>'[3]MAIN TABLES'!M10*100</f>
        <v>8.6545256579558902</v>
      </c>
      <c r="M10" s="181">
        <f>'[3]MAIN TABLES'!N10*100</f>
        <v>9.1617480474847319</v>
      </c>
      <c r="N10" s="182">
        <f>'[3]MAIN TABLES'!O10*100</f>
        <v>6.8767166396249912</v>
      </c>
      <c r="O10" s="182">
        <f>'[3]MAIN TABLES'!P10*100</f>
        <v>8.1833595251178259</v>
      </c>
      <c r="P10" s="182">
        <f>'[3]MAIN TABLES'!Q10*100</f>
        <v>3.1</v>
      </c>
      <c r="Q10" s="182">
        <f>'[3]MAIN TABLES'!R10*100</f>
        <v>5.6800000000000006</v>
      </c>
      <c r="R10" s="182">
        <f>'[3]MAIN TABLES'!S10*100</f>
        <v>6.97</v>
      </c>
      <c r="S10" s="182">
        <f>'[3]MAIN TABLES'!T10*100</f>
        <v>8.9050000000000011</v>
      </c>
      <c r="T10" s="182">
        <f>'[3]MAIN TABLES'!U10*100</f>
        <v>11.485000000000001</v>
      </c>
      <c r="U10" s="198">
        <f>'[3]MAIN TABLES'!V10*100</f>
        <v>16</v>
      </c>
      <c r="W10" s="175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</row>
    <row r="11" spans="1:35" s="144" customFormat="1" ht="12" customHeight="1" x14ac:dyDescent="0.25">
      <c r="A11" s="180" t="s">
        <v>60</v>
      </c>
      <c r="B11" s="181">
        <f>'[3]MAIN TABLES'!C11*100</f>
        <v>6.8964229640440102</v>
      </c>
      <c r="C11" s="181">
        <f>'[3]MAIN TABLES'!D11*100</f>
        <v>7.0352539809346277</v>
      </c>
      <c r="D11" s="181">
        <f>'[3]MAIN TABLES'!E11*100</f>
        <v>7.2032998423196259</v>
      </c>
      <c r="E11" s="181">
        <f>'[3]MAIN TABLES'!F11*100</f>
        <v>8.1505602330500952</v>
      </c>
      <c r="F11" s="181">
        <f>'[3]MAIN TABLES'!G11*100</f>
        <v>8.0116718366487518</v>
      </c>
      <c r="G11" s="181">
        <f>'[3]MAIN TABLES'!H11*100</f>
        <v>8.4783933592972005</v>
      </c>
      <c r="H11" s="181">
        <f>'[3]MAIN TABLES'!I11*100</f>
        <v>9.8109371834741665</v>
      </c>
      <c r="I11" s="181">
        <f>'[3]MAIN TABLES'!J11*100</f>
        <v>10.884853049440087</v>
      </c>
      <c r="J11" s="181">
        <f>'[3]MAIN TABLES'!K11*100</f>
        <v>13.45384755625115</v>
      </c>
      <c r="K11" s="181">
        <f>'[3]MAIN TABLES'!L11*100</f>
        <v>14.985870169064636</v>
      </c>
      <c r="L11" s="181">
        <f>'[3]MAIN TABLES'!M11*100</f>
        <v>15.315717040239099</v>
      </c>
      <c r="M11" s="181">
        <f>'[3]MAIN TABLES'!N11*100</f>
        <v>15.442546944378252</v>
      </c>
      <c r="N11" s="182">
        <f>'[3]MAIN TABLES'!O11*100</f>
        <v>12.169350302845618</v>
      </c>
      <c r="O11" s="182">
        <f>'[3]MAIN TABLES'!P11*100</f>
        <v>15.150793604651868</v>
      </c>
      <c r="P11" s="182">
        <f>'[3]MAIN TABLES'!Q11*100</f>
        <v>6.9</v>
      </c>
      <c r="Q11" s="182">
        <f>'[3]MAIN TABLES'!R11*100</f>
        <v>9.120000000000001</v>
      </c>
      <c r="R11" s="182">
        <f>'[3]MAIN TABLES'!S11*100</f>
        <v>10.23</v>
      </c>
      <c r="S11" s="182">
        <f>'[3]MAIN TABLES'!T11*100</f>
        <v>11.895</v>
      </c>
      <c r="T11" s="182">
        <f>'[3]MAIN TABLES'!U11*100</f>
        <v>14.115</v>
      </c>
      <c r="U11" s="198">
        <f>'[3]MAIN TABLES'!V11*100</f>
        <v>18</v>
      </c>
      <c r="W11" s="175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</row>
    <row r="12" spans="1:35" s="144" customFormat="1" ht="12" customHeight="1" x14ac:dyDescent="0.25">
      <c r="A12" s="180" t="s">
        <v>61</v>
      </c>
      <c r="B12" s="181">
        <f>'[3]MAIN TABLES'!C12*100</f>
        <v>8.3493952783387879</v>
      </c>
      <c r="C12" s="181">
        <f>'[3]MAIN TABLES'!D12*100</f>
        <v>8.4493242027811171</v>
      </c>
      <c r="D12" s="181">
        <f>'[3]MAIN TABLES'!E12*100</f>
        <v>9.1652847318223234</v>
      </c>
      <c r="E12" s="181">
        <f>'[3]MAIN TABLES'!F12*100</f>
        <v>9.6787892418423507</v>
      </c>
      <c r="F12" s="181">
        <f>'[3]MAIN TABLES'!G12*100</f>
        <v>10.763024536248857</v>
      </c>
      <c r="G12" s="181">
        <f>'[3]MAIN TABLES'!H12*100</f>
        <v>12.989780342170917</v>
      </c>
      <c r="H12" s="181">
        <f>'[3]MAIN TABLES'!I12*100</f>
        <v>13.839122619273564</v>
      </c>
      <c r="I12" s="181">
        <f>'[3]MAIN TABLES'!J12*100</f>
        <v>13.24055656152813</v>
      </c>
      <c r="J12" s="181">
        <f>'[3]MAIN TABLES'!K12*100</f>
        <v>14.303237993727139</v>
      </c>
      <c r="K12" s="181">
        <f>'[3]MAIN TABLES'!L12*100</f>
        <v>15.337556203066024</v>
      </c>
      <c r="L12" s="181">
        <f>'[3]MAIN TABLES'!M12*100</f>
        <v>16.13939225719416</v>
      </c>
      <c r="M12" s="181">
        <f>'[3]MAIN TABLES'!N12*100</f>
        <v>16.154470098339772</v>
      </c>
      <c r="N12" s="182">
        <f>'[3]MAIN TABLES'!O12*100</f>
        <v>13.771897277627634</v>
      </c>
      <c r="O12" s="182">
        <f>'[3]MAIN TABLES'!P12*100</f>
        <v>15.738474230130093</v>
      </c>
      <c r="P12" s="182">
        <f>'[3]MAIN TABLES'!Q12*100</f>
        <v>8.6999999999999993</v>
      </c>
      <c r="Q12" s="182">
        <f>'[3]MAIN TABLES'!R12*100</f>
        <v>10.96</v>
      </c>
      <c r="R12" s="182">
        <f>'[3]MAIN TABLES'!S12*100</f>
        <v>12.09</v>
      </c>
      <c r="S12" s="182">
        <f>'[3]MAIN TABLES'!T12*100</f>
        <v>13.785</v>
      </c>
      <c r="T12" s="182">
        <f>'[3]MAIN TABLES'!U12*100</f>
        <v>16.045000000000002</v>
      </c>
      <c r="U12" s="198">
        <f>'[3]MAIN TABLES'!V12*100</f>
        <v>20</v>
      </c>
      <c r="W12" s="175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</row>
    <row r="13" spans="1:35" s="144" customFormat="1" ht="12" customHeight="1" x14ac:dyDescent="0.25">
      <c r="A13" s="180" t="s">
        <v>62</v>
      </c>
      <c r="B13" s="181">
        <f>'[3]MAIN TABLES'!C13*100</f>
        <v>9.4321830227428389</v>
      </c>
      <c r="C13" s="181">
        <f>'[3]MAIN TABLES'!D13*100</f>
        <v>9.5243622652893958</v>
      </c>
      <c r="D13" s="181">
        <f>'[3]MAIN TABLES'!E13*100</f>
        <v>9.2638458529285259</v>
      </c>
      <c r="E13" s="181">
        <f>'[3]MAIN TABLES'!F13*100</f>
        <v>10.114138581139612</v>
      </c>
      <c r="F13" s="181">
        <f>'[3]MAIN TABLES'!G13*100</f>
        <v>11.069820445410489</v>
      </c>
      <c r="G13" s="181">
        <f>'[3]MAIN TABLES'!H13*100</f>
        <v>12.139023108565073</v>
      </c>
      <c r="H13" s="181">
        <f>'[3]MAIN TABLES'!I13*100</f>
        <v>12.524637849199497</v>
      </c>
      <c r="I13" s="181">
        <f>'[3]MAIN TABLES'!J13*100</f>
        <v>11.132871337287119</v>
      </c>
      <c r="J13" s="181">
        <f>'[3]MAIN TABLES'!K13*100</f>
        <v>13.402131194656707</v>
      </c>
      <c r="K13" s="181">
        <f>'[3]MAIN TABLES'!L13*100</f>
        <v>14.05284964985729</v>
      </c>
      <c r="L13" s="181">
        <f>'[3]MAIN TABLES'!M13*100</f>
        <v>14.697325045370071</v>
      </c>
      <c r="M13" s="181">
        <f>'[3]MAIN TABLES'!N13*100</f>
        <v>15.183375787886765</v>
      </c>
      <c r="N13" s="182">
        <f>'[3]MAIN TABLES'!O13*100</f>
        <v>12.267501265971914</v>
      </c>
      <c r="O13" s="182">
        <f>'[3]MAIN TABLES'!P13*100</f>
        <v>14.375087347613679</v>
      </c>
      <c r="P13" s="182">
        <f>'[3]MAIN TABLES'!Q13*100</f>
        <v>10.299999999999999</v>
      </c>
      <c r="Q13" s="182">
        <f>'[3]MAIN TABLES'!R13*100</f>
        <v>12.839999999999998</v>
      </c>
      <c r="R13" s="182">
        <f>'[3]MAIN TABLES'!S13*100</f>
        <v>14.11</v>
      </c>
      <c r="S13" s="182">
        <f>'[3]MAIN TABLES'!T13*100</f>
        <v>16.014999999999997</v>
      </c>
      <c r="T13" s="182">
        <f>'[3]MAIN TABLES'!U13*100</f>
        <v>18.555</v>
      </c>
      <c r="U13" s="198">
        <f>'[3]MAIN TABLES'!V13*100</f>
        <v>23</v>
      </c>
      <c r="W13" s="175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</row>
    <row r="14" spans="1:35" s="144" customFormat="1" ht="12" customHeight="1" x14ac:dyDescent="0.25">
      <c r="A14" s="180" t="s">
        <v>39</v>
      </c>
      <c r="B14" s="181">
        <f>'[3]MAIN TABLES'!C14*100</f>
        <v>23.501946418417763</v>
      </c>
      <c r="C14" s="181">
        <f>'[3]MAIN TABLES'!D14*100</f>
        <v>23.786639258424351</v>
      </c>
      <c r="D14" s="181">
        <f>'[3]MAIN TABLES'!E14*100</f>
        <v>22.713727200105009</v>
      </c>
      <c r="E14" s="181">
        <f>'[3]MAIN TABLES'!F14*100</f>
        <v>22.170980995415878</v>
      </c>
      <c r="F14" s="181">
        <f>'[3]MAIN TABLES'!G14*100</f>
        <v>22.015738396448985</v>
      </c>
      <c r="G14" s="181">
        <f>'[3]MAIN TABLES'!H14*100</f>
        <v>23.605931073027772</v>
      </c>
      <c r="H14" s="181">
        <f>'[3]MAIN TABLES'!I14*100</f>
        <v>25.107789399788043</v>
      </c>
      <c r="I14" s="181">
        <f>'[3]MAIN TABLES'!J14*100</f>
        <v>25.398083948635573</v>
      </c>
      <c r="J14" s="181">
        <f>'[3]MAIN TABLES'!K14*100</f>
        <v>26.767388740519454</v>
      </c>
      <c r="K14" s="181">
        <f>'[3]MAIN TABLES'!L14*100</f>
        <v>28.044793300274733</v>
      </c>
      <c r="L14" s="181">
        <f>'[3]MAIN TABLES'!M14*100</f>
        <v>27.859673508751904</v>
      </c>
      <c r="M14" s="181">
        <f>'[3]MAIN TABLES'!N14*100</f>
        <v>29.002802112809889</v>
      </c>
      <c r="N14" s="182">
        <f>'[3]MAIN TABLES'!O14*100</f>
        <v>26.082736344577519</v>
      </c>
      <c r="O14" s="182">
        <f>'[3]MAIN TABLES'!P14*100</f>
        <v>27.952233404513315</v>
      </c>
      <c r="P14" s="182">
        <f>'[3]MAIN TABLES'!Q14*100</f>
        <v>12.6</v>
      </c>
      <c r="Q14" s="182">
        <f>'[3]MAIN TABLES'!R14*100</f>
        <v>14.08</v>
      </c>
      <c r="R14" s="182">
        <f>'[3]MAIN TABLES'!S14*100</f>
        <v>14.82</v>
      </c>
      <c r="S14" s="182">
        <f>'[3]MAIN TABLES'!T14*100</f>
        <v>15.93</v>
      </c>
      <c r="T14" s="182">
        <f>'[3]MAIN TABLES'!U14*100</f>
        <v>17.41</v>
      </c>
      <c r="U14" s="198">
        <f>'[3]MAIN TABLES'!V14*100</f>
        <v>20</v>
      </c>
      <c r="W14" s="175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</row>
    <row r="15" spans="1:35" s="144" customFormat="1" ht="12" customHeight="1" x14ac:dyDescent="0.25">
      <c r="A15" s="180" t="s">
        <v>63</v>
      </c>
      <c r="B15" s="181">
        <f>'[3]MAIN TABLES'!C15*100</f>
        <v>6.3159232243590075</v>
      </c>
      <c r="C15" s="181">
        <f>'[3]MAIN TABLES'!D15*100</f>
        <v>7.5493822365886558</v>
      </c>
      <c r="D15" s="181">
        <f>'[3]MAIN TABLES'!E15*100</f>
        <v>8.3283792093923559</v>
      </c>
      <c r="E15" s="181">
        <f>'[3]MAIN TABLES'!F15*100</f>
        <v>9.8072738459149384</v>
      </c>
      <c r="F15" s="181">
        <f>'[3]MAIN TABLES'!G15*100</f>
        <v>11.491509047561662</v>
      </c>
      <c r="G15" s="181">
        <f>'[3]MAIN TABLES'!H15*100</f>
        <v>12.775429957741768</v>
      </c>
      <c r="H15" s="181">
        <f>'[3]MAIN TABLES'!I15*100</f>
        <v>13.022706136184697</v>
      </c>
      <c r="I15" s="181">
        <f>'[3]MAIN TABLES'!J15*100</f>
        <v>12.880673642015147</v>
      </c>
      <c r="J15" s="181">
        <f>'[3]MAIN TABLES'!K15*100</f>
        <v>15.440628942229532</v>
      </c>
      <c r="K15" s="181">
        <f>'[3]MAIN TABLES'!L15*100</f>
        <v>16.740660224226115</v>
      </c>
      <c r="L15" s="181">
        <f>'[3]MAIN TABLES'!M15*100</f>
        <v>17.070863783328409</v>
      </c>
      <c r="M15" s="181">
        <f>'[3]MAIN TABLES'!N15*100</f>
        <v>17.489695632282917</v>
      </c>
      <c r="N15" s="182">
        <f>'[3]MAIN TABLES'!O15*100</f>
        <v>14.160651292122338</v>
      </c>
      <c r="O15" s="182">
        <f>'[3]MAIN TABLES'!P15*100</f>
        <v>16.905762003777262</v>
      </c>
      <c r="P15" s="182">
        <f>'[3]MAIN TABLES'!Q15*100</f>
        <v>5.2</v>
      </c>
      <c r="Q15" s="182">
        <f>'[3]MAIN TABLES'!R15*100</f>
        <v>7.5600000000000005</v>
      </c>
      <c r="R15" s="182">
        <f>'[3]MAIN TABLES'!S15*100</f>
        <v>8.74</v>
      </c>
      <c r="S15" s="182">
        <f>'[3]MAIN TABLES'!T15*100</f>
        <v>10.51</v>
      </c>
      <c r="T15" s="182">
        <f>'[3]MAIN TABLES'!U15*100</f>
        <v>12.870000000000001</v>
      </c>
      <c r="U15" s="198">
        <f>'[3]MAIN TABLES'!V15*100</f>
        <v>17</v>
      </c>
      <c r="W15" s="175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</row>
    <row r="16" spans="1:35" s="144" customFormat="1" ht="12" customHeight="1" x14ac:dyDescent="0.25">
      <c r="A16" s="180" t="s">
        <v>64</v>
      </c>
      <c r="B16" s="181">
        <f>'[3]MAIN TABLES'!C16*100</f>
        <v>3.0693144142814117</v>
      </c>
      <c r="C16" s="181">
        <f>'[3]MAIN TABLES'!D16*100</f>
        <v>3.1286385643502794</v>
      </c>
      <c r="D16" s="181">
        <f>'[3]MAIN TABLES'!E16*100</f>
        <v>3.2612425411458617</v>
      </c>
      <c r="E16" s="181">
        <f>'[3]MAIN TABLES'!F16*100</f>
        <v>4.0022992987455215</v>
      </c>
      <c r="F16" s="181">
        <f>'[3]MAIN TABLES'!G16*100</f>
        <v>5.1319619601287654</v>
      </c>
      <c r="G16" s="181">
        <f>'[3]MAIN TABLES'!H16*100</f>
        <v>5.5879704570676187</v>
      </c>
      <c r="H16" s="181">
        <f>'[3]MAIN TABLES'!I16*100</f>
        <v>5.9588259473538585</v>
      </c>
      <c r="I16" s="181">
        <f>'[3]MAIN TABLES'!J16*100</f>
        <v>5.9936251569243248</v>
      </c>
      <c r="J16" s="181">
        <f>'[3]MAIN TABLES'!K16*100</f>
        <v>6.7667784798417872</v>
      </c>
      <c r="K16" s="181">
        <f>'[3]MAIN TABLES'!L16*100</f>
        <v>8.1160002529589654</v>
      </c>
      <c r="L16" s="181">
        <f>'[3]MAIN TABLES'!M16*100</f>
        <v>8.9294403094801531</v>
      </c>
      <c r="M16" s="181">
        <f>'[3]MAIN TABLES'!N16*100</f>
        <v>9.3776988272375874</v>
      </c>
      <c r="N16" s="182">
        <f>'[3]MAIN TABLES'!O16*100</f>
        <v>6.3802018183830551</v>
      </c>
      <c r="O16" s="182">
        <f>'[3]MAIN TABLES'!P16*100</f>
        <v>8.5227202812195593</v>
      </c>
      <c r="P16" s="182">
        <f>'[3]MAIN TABLES'!Q16*100</f>
        <v>2.9000000000000004</v>
      </c>
      <c r="Q16" s="182">
        <f>'[3]MAIN TABLES'!R16*100</f>
        <v>4.9200000000000008</v>
      </c>
      <c r="R16" s="182">
        <f>'[3]MAIN TABLES'!S16*100</f>
        <v>5.9300000000000006</v>
      </c>
      <c r="S16" s="182">
        <f>'[3]MAIN TABLES'!T16*100</f>
        <v>7.4450000000000003</v>
      </c>
      <c r="T16" s="182">
        <f>'[3]MAIN TABLES'!U16*100</f>
        <v>9.4649999999999999</v>
      </c>
      <c r="U16" s="198">
        <f>'[3]MAIN TABLES'!V16*100</f>
        <v>13</v>
      </c>
      <c r="W16" s="175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</row>
    <row r="17" spans="1:35" s="144" customFormat="1" ht="12" customHeight="1" x14ac:dyDescent="0.25">
      <c r="A17" s="180" t="s">
        <v>65</v>
      </c>
      <c r="B17" s="181">
        <f>'[3]MAIN TABLES'!C17*100</f>
        <v>32.79425042264522</v>
      </c>
      <c r="C17" s="181">
        <f>'[3]MAIN TABLES'!D17*100</f>
        <v>32.26440896310671</v>
      </c>
      <c r="D17" s="181">
        <f>'[3]MAIN TABLES'!E17*100</f>
        <v>31.141356986566088</v>
      </c>
      <c r="E17" s="181">
        <f>'[3]MAIN TABLES'!F17*100</f>
        <v>29.614983423637643</v>
      </c>
      <c r="F17" s="181">
        <f>'[3]MAIN TABLES'!G17*100</f>
        <v>29.811405989084889</v>
      </c>
      <c r="G17" s="181">
        <f>'[3]MAIN TABLES'!H17*100</f>
        <v>34.317492422466678</v>
      </c>
      <c r="H17" s="181">
        <f>'[3]MAIN TABLES'!I17*100</f>
        <v>30.375497733824595</v>
      </c>
      <c r="I17" s="181">
        <f>'[3]MAIN TABLES'!J17*100</f>
        <v>33.480530304632893</v>
      </c>
      <c r="J17" s="181">
        <f>'[3]MAIN TABLES'!K17*100</f>
        <v>35.725593626981862</v>
      </c>
      <c r="K17" s="181">
        <f>'[3]MAIN TABLES'!L17*100</f>
        <v>37.076358063713897</v>
      </c>
      <c r="L17" s="181">
        <f>'[3]MAIN TABLES'!M17*100</f>
        <v>38.653837925044023</v>
      </c>
      <c r="M17" s="181">
        <f>'[3]MAIN TABLES'!N17*100</f>
        <v>37.560396936774929</v>
      </c>
      <c r="N17" s="182">
        <f>'[3]MAIN TABLES'!O17*100</f>
        <v>34.603061965807377</v>
      </c>
      <c r="O17" s="182">
        <f>'[3]MAIN TABLES'!P17*100</f>
        <v>37.865097994378957</v>
      </c>
      <c r="P17" s="182">
        <f>'[3]MAIN TABLES'!Q17*100</f>
        <v>32.6</v>
      </c>
      <c r="Q17" s="182">
        <f>'[3]MAIN TABLES'!R17*100</f>
        <v>34.08</v>
      </c>
      <c r="R17" s="182">
        <f>'[3]MAIN TABLES'!S17*100</f>
        <v>34.82</v>
      </c>
      <c r="S17" s="182">
        <f>'[3]MAIN TABLES'!T17*100</f>
        <v>35.93</v>
      </c>
      <c r="T17" s="182">
        <f>'[3]MAIN TABLES'!U17*100</f>
        <v>37.410000000000004</v>
      </c>
      <c r="U17" s="198">
        <f>'[3]MAIN TABLES'!V17*100</f>
        <v>40</v>
      </c>
      <c r="W17" s="175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</row>
    <row r="18" spans="1:35" s="144" customFormat="1" ht="12" customHeight="1" x14ac:dyDescent="0.25">
      <c r="A18" s="180" t="s">
        <v>66</v>
      </c>
      <c r="B18" s="181">
        <f>'[3]MAIN TABLES'!C18*100</f>
        <v>17.223013233455159</v>
      </c>
      <c r="C18" s="181">
        <f>'[3]MAIN TABLES'!D18*100</f>
        <v>16.768614788761248</v>
      </c>
      <c r="D18" s="181">
        <f>'[3]MAIN TABLES'!E18*100</f>
        <v>16.889523882244188</v>
      </c>
      <c r="E18" s="181">
        <f>'[3]MAIN TABLES'!F18*100</f>
        <v>16.482878049459607</v>
      </c>
      <c r="F18" s="181">
        <f>'[3]MAIN TABLES'!G18*100</f>
        <v>17.824154099406485</v>
      </c>
      <c r="G18" s="181">
        <f>'[3]MAIN TABLES'!H18*100</f>
        <v>19.798101697851052</v>
      </c>
      <c r="H18" s="181">
        <f>'[3]MAIN TABLES'!I18*100</f>
        <v>19.639360980550649</v>
      </c>
      <c r="I18" s="181">
        <f>'[3]MAIN TABLES'!J18*100</f>
        <v>19.945006142456961</v>
      </c>
      <c r="J18" s="181">
        <f>'[3]MAIN TABLES'!K18*100</f>
        <v>21.437037057056088</v>
      </c>
      <c r="K18" s="181">
        <f>'[3]MAIN TABLES'!L18*100</f>
        <v>22.688557711991187</v>
      </c>
      <c r="L18" s="181">
        <f>'[3]MAIN TABLES'!M18*100</f>
        <v>23.571772985970043</v>
      </c>
      <c r="M18" s="181">
        <f>'[3]MAIN TABLES'!N18*100</f>
        <v>25.75066094744783</v>
      </c>
      <c r="N18" s="182">
        <f>'[3]MAIN TABLES'!O18*100</f>
        <v>20.691021599756525</v>
      </c>
      <c r="O18" s="182">
        <f>'[3]MAIN TABLES'!P18*100</f>
        <v>23.130165348980615</v>
      </c>
      <c r="P18" s="182">
        <f>'[3]MAIN TABLES'!Q18*100</f>
        <v>15</v>
      </c>
      <c r="Q18" s="182">
        <f>'[3]MAIN TABLES'!R18*100</f>
        <v>16.600000000000001</v>
      </c>
      <c r="R18" s="182">
        <f>'[3]MAIN TABLES'!S18*100</f>
        <v>17.399999999999999</v>
      </c>
      <c r="S18" s="182">
        <f>'[3]MAIN TABLES'!T18*100</f>
        <v>18.600000000000001</v>
      </c>
      <c r="T18" s="182">
        <f>'[3]MAIN TABLES'!U18*100</f>
        <v>20.200000000000003</v>
      </c>
      <c r="U18" s="198">
        <f>'[3]MAIN TABLES'!V18*100</f>
        <v>23</v>
      </c>
      <c r="W18" s="175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</row>
    <row r="19" spans="1:35" s="144" customFormat="1" ht="12" customHeight="1" x14ac:dyDescent="0.25">
      <c r="A19" s="180" t="s">
        <v>67</v>
      </c>
      <c r="B19" s="181">
        <f>'[3]MAIN TABLES'!C19*100</f>
        <v>0.89886196453813882</v>
      </c>
      <c r="C19" s="181">
        <f>'[3]MAIN TABLES'!D19*100</f>
        <v>1.4043444854266887</v>
      </c>
      <c r="D19" s="181">
        <f>'[3]MAIN TABLES'!E19*100</f>
        <v>1.4710018443927446</v>
      </c>
      <c r="E19" s="181">
        <f>'[3]MAIN TABLES'!F19*100</f>
        <v>2.7294673256293862</v>
      </c>
      <c r="F19" s="181">
        <f>'[3]MAIN TABLES'!G19*100</f>
        <v>2.817688754052849</v>
      </c>
      <c r="G19" s="181">
        <f>'[3]MAIN TABLES'!H19*100</f>
        <v>2.9413297402160063</v>
      </c>
      <c r="H19" s="181">
        <f>'[3]MAIN TABLES'!I19*100</f>
        <v>2.8655203620329477</v>
      </c>
      <c r="I19" s="181">
        <f>'[3]MAIN TABLES'!J19*100</f>
        <v>2.8731445070705806</v>
      </c>
      <c r="J19" s="181">
        <f>'[3]MAIN TABLES'!K19*100</f>
        <v>3.1300558255836282</v>
      </c>
      <c r="K19" s="181">
        <f>'[3]MAIN TABLES'!L19*100</f>
        <v>3.5231214107112536</v>
      </c>
      <c r="L19" s="181">
        <f>'[3]MAIN TABLES'!M19*100</f>
        <v>4.5069702405472842</v>
      </c>
      <c r="M19" s="181">
        <f>'[3]MAIN TABLES'!N19*100</f>
        <v>4.9880184599826247</v>
      </c>
      <c r="N19" s="182">
        <f>'[3]MAIN TABLES'!O19*100</f>
        <v>3.0016001663271044</v>
      </c>
      <c r="O19" s="182">
        <f>'[3]MAIN TABLES'!P19*100</f>
        <v>4.0150458256292687</v>
      </c>
      <c r="P19" s="182">
        <f>'[3]MAIN TABLES'!Q19*100</f>
        <v>0.89999999999999991</v>
      </c>
      <c r="Q19" s="182">
        <f>'[3]MAIN TABLES'!R19*100</f>
        <v>2.9200000000000004</v>
      </c>
      <c r="R19" s="182">
        <f>'[3]MAIN TABLES'!S19*100</f>
        <v>3.93</v>
      </c>
      <c r="S19" s="182">
        <f>'[3]MAIN TABLES'!T19*100</f>
        <v>5.4450000000000003</v>
      </c>
      <c r="T19" s="182">
        <f>'[3]MAIN TABLES'!U19*100</f>
        <v>7.4649999999999999</v>
      </c>
      <c r="U19" s="198">
        <f>'[3]MAIN TABLES'!V19*100</f>
        <v>11</v>
      </c>
      <c r="W19" s="175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</row>
    <row r="20" spans="1:35" s="144" customFormat="1" ht="12" customHeight="1" x14ac:dyDescent="0.25">
      <c r="A20" s="180" t="s">
        <v>68</v>
      </c>
      <c r="B20" s="181">
        <f>'[3]MAIN TABLES'!C20*100</f>
        <v>4.3698228918627446</v>
      </c>
      <c r="C20" s="181">
        <f>'[3]MAIN TABLES'!D20*100</f>
        <v>4.4681813879045063</v>
      </c>
      <c r="D20" s="181">
        <f>'[3]MAIN TABLES'!E20*100</f>
        <v>5.0896528704526629</v>
      </c>
      <c r="E20" s="181">
        <f>'[3]MAIN TABLES'!F20*100</f>
        <v>5.8942386605980746</v>
      </c>
      <c r="F20" s="181">
        <f>'[3]MAIN TABLES'!G20*100</f>
        <v>6.4984061345106783</v>
      </c>
      <c r="G20" s="181">
        <f>'[3]MAIN TABLES'!H20*100</f>
        <v>8.0057898487729062</v>
      </c>
      <c r="H20" s="181">
        <f>'[3]MAIN TABLES'!I20*100</f>
        <v>12.751925955588684</v>
      </c>
      <c r="I20" s="181">
        <f>'[3]MAIN TABLES'!J20*100</f>
        <v>13.980508094065822</v>
      </c>
      <c r="J20" s="181">
        <f>'[3]MAIN TABLES'!K20*100</f>
        <v>15.522005833001609</v>
      </c>
      <c r="K20" s="181">
        <f>'[3]MAIN TABLES'!L20*100</f>
        <v>16.205172471241379</v>
      </c>
      <c r="L20" s="181">
        <f>'[3]MAIN TABLES'!M20*100</f>
        <v>14.587473073246956</v>
      </c>
      <c r="M20" s="181">
        <f>'[3]MAIN TABLES'!N20*100</f>
        <v>14.465921195558371</v>
      </c>
      <c r="N20" s="182">
        <f>'[3]MAIN TABLES'!O20*100</f>
        <v>14.751256963533715</v>
      </c>
      <c r="O20" s="182">
        <f>'[3]MAIN TABLES'!P20*100</f>
        <v>15.39632277224417</v>
      </c>
      <c r="P20" s="182">
        <f>'[3]MAIN TABLES'!Q20*100</f>
        <v>4.3</v>
      </c>
      <c r="Q20" s="182">
        <f>'[3]MAIN TABLES'!R20*100</f>
        <v>6.0399999999999991</v>
      </c>
      <c r="R20" s="182">
        <f>'[3]MAIN TABLES'!S20*100</f>
        <v>6.9099999999999993</v>
      </c>
      <c r="S20" s="182">
        <f>'[3]MAIN TABLES'!T20*100</f>
        <v>8.2149999999999999</v>
      </c>
      <c r="T20" s="182">
        <f>'[3]MAIN TABLES'!U20*100</f>
        <v>9.9550000000000001</v>
      </c>
      <c r="U20" s="198">
        <f>'[3]MAIN TABLES'!V20*100</f>
        <v>13</v>
      </c>
      <c r="W20" s="175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</row>
    <row r="21" spans="1:35" s="144" customFormat="1" ht="12" customHeight="1" x14ac:dyDescent="0.25">
      <c r="A21" s="180" t="s">
        <v>459</v>
      </c>
      <c r="B21" s="181">
        <f>'[3]MAIN TABLES'!C21*100</f>
        <v>0.10267403086368805</v>
      </c>
      <c r="C21" s="181">
        <f>'[3]MAIN TABLES'!D21*100</f>
        <v>0.15540521811729857</v>
      </c>
      <c r="D21" s="181">
        <f>'[3]MAIN TABLES'!E21*100</f>
        <v>0.18258857626105926</v>
      </c>
      <c r="E21" s="181">
        <f>'[3]MAIN TABLES'!F21*100</f>
        <v>0.22412394148503678</v>
      </c>
      <c r="F21" s="181">
        <f>'[3]MAIN TABLES'!G21*100</f>
        <v>0.21440836586596609</v>
      </c>
      <c r="G21" s="181">
        <f>'[3]MAIN TABLES'!H21*100</f>
        <v>0.22602132045438658</v>
      </c>
      <c r="H21" s="181">
        <f>'[3]MAIN TABLES'!I21*100</f>
        <v>1.0483791879364859</v>
      </c>
      <c r="I21" s="181">
        <f>'[3]MAIN TABLES'!J21*100</f>
        <v>1.8724202409865653</v>
      </c>
      <c r="J21" s="181">
        <f>'[3]MAIN TABLES'!K21*100</f>
        <v>2.8298995635355682</v>
      </c>
      <c r="K21" s="181">
        <f>'[3]MAIN TABLES'!L21*100</f>
        <v>3.6813024954758946</v>
      </c>
      <c r="L21" s="181">
        <f>'[3]MAIN TABLES'!M21*100</f>
        <v>4.6739990119996326</v>
      </c>
      <c r="M21" s="181">
        <f>'[3]MAIN TABLES'!N21*100</f>
        <v>5.0026207344849842</v>
      </c>
      <c r="N21" s="182">
        <f>'[3]MAIN TABLES'!O21*100</f>
        <v>2.3511599022610667</v>
      </c>
      <c r="O21" s="182">
        <f>'[3]MAIN TABLES'!P21*100</f>
        <v>4.1776507537377636</v>
      </c>
      <c r="P21" s="182">
        <f>'[3]MAIN TABLES'!Q21*100</f>
        <v>0</v>
      </c>
      <c r="Q21" s="182">
        <f>'[3]MAIN TABLES'!R21*100</f>
        <v>2.0000000000000004</v>
      </c>
      <c r="R21" s="182">
        <f>'[3]MAIN TABLES'!S21*100</f>
        <v>3</v>
      </c>
      <c r="S21" s="182">
        <f>'[3]MAIN TABLES'!T21*100</f>
        <v>4.5000000000000009</v>
      </c>
      <c r="T21" s="182">
        <f>'[3]MAIN TABLES'!U21*100</f>
        <v>6.5</v>
      </c>
      <c r="U21" s="198">
        <f>'[3]MAIN TABLES'!V21*100</f>
        <v>10</v>
      </c>
      <c r="W21" s="175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</row>
    <row r="22" spans="1:35" s="144" customFormat="1" ht="12" customHeight="1" x14ac:dyDescent="0.25">
      <c r="A22" s="180" t="s">
        <v>69</v>
      </c>
      <c r="B22" s="181">
        <f>'[3]MAIN TABLES'!C22*100</f>
        <v>2.0536519107003497</v>
      </c>
      <c r="C22" s="181">
        <f>'[3]MAIN TABLES'!D22*100</f>
        <v>2.5088537544067786</v>
      </c>
      <c r="D22" s="181">
        <f>'[3]MAIN TABLES'!E22*100</f>
        <v>2.8084923087404312</v>
      </c>
      <c r="E22" s="181">
        <f>'[3]MAIN TABLES'!F22*100</f>
        <v>3.3310659602990351</v>
      </c>
      <c r="F22" s="181">
        <f>'[3]MAIN TABLES'!G22*100</f>
        <v>3.6238783027926926</v>
      </c>
      <c r="G22" s="181">
        <f>'[3]MAIN TABLES'!H22*100</f>
        <v>4.2911981994118564</v>
      </c>
      <c r="H22" s="181">
        <f>'[3]MAIN TABLES'!I22*100</f>
        <v>3.9360295942731667</v>
      </c>
      <c r="I22" s="181">
        <f>'[3]MAIN TABLES'!J22*100</f>
        <v>4.524158403287629</v>
      </c>
      <c r="J22" s="181">
        <f>'[3]MAIN TABLES'!K22*100</f>
        <v>4.7218525941344742</v>
      </c>
      <c r="K22" s="181">
        <f>'[3]MAIN TABLES'!L22*100</f>
        <v>4.775180995051449</v>
      </c>
      <c r="L22" s="181">
        <f>'[3]MAIN TABLES'!M22*100</f>
        <v>5.5454218143721548</v>
      </c>
      <c r="M22" s="181">
        <f>'[3]MAIN TABLES'!N22*100</f>
        <v>5.8368923481318324</v>
      </c>
      <c r="N22" s="182">
        <f>'[3]MAIN TABLES'!O22*100</f>
        <v>4.623005498711052</v>
      </c>
      <c r="O22" s="182">
        <f>'[3]MAIN TABLES'!P22*100</f>
        <v>5.1603014047118023</v>
      </c>
      <c r="P22" s="182">
        <f>'[3]MAIN TABLES'!Q22*100</f>
        <v>2.4</v>
      </c>
      <c r="Q22" s="182">
        <f>'[3]MAIN TABLES'!R22*100</f>
        <v>4.7200000000000006</v>
      </c>
      <c r="R22" s="182">
        <f>'[3]MAIN TABLES'!S22*100</f>
        <v>5.8800000000000008</v>
      </c>
      <c r="S22" s="182">
        <f>'[3]MAIN TABLES'!T22*100</f>
        <v>7.6200000000000019</v>
      </c>
      <c r="T22" s="182">
        <f>'[3]MAIN TABLES'!U22*100</f>
        <v>9.9400000000000013</v>
      </c>
      <c r="U22" s="198">
        <f>'[3]MAIN TABLES'!V22*100</f>
        <v>14.000000000000002</v>
      </c>
      <c r="W22" s="175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</row>
    <row r="23" spans="1:35" s="144" customFormat="1" ht="12" customHeight="1" x14ac:dyDescent="0.25">
      <c r="A23" s="180" t="s">
        <v>70</v>
      </c>
      <c r="B23" s="181">
        <f>'[3]MAIN TABLES'!C23*100</f>
        <v>22.555375524460306</v>
      </c>
      <c r="C23" s="181">
        <f>'[3]MAIN TABLES'!D23*100</f>
        <v>23.858811639643022</v>
      </c>
      <c r="D23" s="181">
        <f>'[3]MAIN TABLES'!E23*100</f>
        <v>25.363599001744099</v>
      </c>
      <c r="E23" s="181">
        <f>'[3]MAIN TABLES'!F23*100</f>
        <v>27.187889861271131</v>
      </c>
      <c r="F23" s="181">
        <f>'[3]MAIN TABLES'!G23*100</f>
        <v>28.118811256948305</v>
      </c>
      <c r="G23" s="181">
        <f>'[3]MAIN TABLES'!H23*100</f>
        <v>29.944015879519792</v>
      </c>
      <c r="H23" s="181">
        <f>'[3]MAIN TABLES'!I23*100</f>
        <v>30.358940909463577</v>
      </c>
      <c r="I23" s="181">
        <f>'[3]MAIN TABLES'!J23*100</f>
        <v>30.563177198489448</v>
      </c>
      <c r="J23" s="181">
        <f>'[3]MAIN TABLES'!K23*100</f>
        <v>31.411752341027878</v>
      </c>
      <c r="K23" s="181">
        <f>'[3]MAIN TABLES'!L23*100</f>
        <v>32.268697035314744</v>
      </c>
      <c r="L23" s="181">
        <f>'[3]MAIN TABLES'!M23*100</f>
        <v>32.763601873618001</v>
      </c>
      <c r="M23" s="181">
        <f>'[3]MAIN TABLES'!N23*100</f>
        <v>32.955723602083616</v>
      </c>
      <c r="N23" s="182">
        <f>'[3]MAIN TABLES'!O23*100</f>
        <v>30.987464769758667</v>
      </c>
      <c r="O23" s="182">
        <f>'[3]MAIN TABLES'!P23*100</f>
        <v>32.516149454466373</v>
      </c>
      <c r="P23" s="182">
        <f>'[3]MAIN TABLES'!Q23*100</f>
        <v>23.3</v>
      </c>
      <c r="Q23" s="182">
        <f>'[3]MAIN TABLES'!R23*100</f>
        <v>25.44</v>
      </c>
      <c r="R23" s="182">
        <f>'[3]MAIN TABLES'!S23*100</f>
        <v>26.51</v>
      </c>
      <c r="S23" s="182">
        <f>'[3]MAIN TABLES'!T23*100</f>
        <v>28.115000000000002</v>
      </c>
      <c r="T23" s="182">
        <f>'[3]MAIN TABLES'!U23*100</f>
        <v>30.255000000000003</v>
      </c>
      <c r="U23" s="198">
        <f>'[3]MAIN TABLES'!V23*100</f>
        <v>34</v>
      </c>
      <c r="W23" s="175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</row>
    <row r="24" spans="1:35" s="144" customFormat="1" ht="12" customHeight="1" x14ac:dyDescent="0.25">
      <c r="A24" s="180" t="s">
        <v>71</v>
      </c>
      <c r="B24" s="181">
        <f>'[3]MAIN TABLES'!C24*100</f>
        <v>6.9232212713681722</v>
      </c>
      <c r="C24" s="181">
        <f>'[3]MAIN TABLES'!D24*100</f>
        <v>6.909653206896273</v>
      </c>
      <c r="D24" s="181">
        <f>'[3]MAIN TABLES'!E24*100</f>
        <v>6.8975248933172777</v>
      </c>
      <c r="E24" s="181">
        <f>'[3]MAIN TABLES'!F24*100</f>
        <v>6.9390016856164749</v>
      </c>
      <c r="F24" s="181">
        <f>'[3]MAIN TABLES'!G24*100</f>
        <v>7.7202763586968199</v>
      </c>
      <c r="G24" s="181">
        <f>'[3]MAIN TABLES'!H24*100</f>
        <v>8.6609409174332672</v>
      </c>
      <c r="H24" s="181">
        <f>'[3]MAIN TABLES'!I24*100</f>
        <v>9.253425374262255</v>
      </c>
      <c r="I24" s="181">
        <f>'[3]MAIN TABLES'!J24*100</f>
        <v>10.294886904816497</v>
      </c>
      <c r="J24" s="181">
        <f>'[3]MAIN TABLES'!K24*100</f>
        <v>10.899865437815512</v>
      </c>
      <c r="K24" s="181">
        <f>'[3]MAIN TABLES'!L24*100</f>
        <v>11.36830267118463</v>
      </c>
      <c r="L24" s="181">
        <f>'[3]MAIN TABLES'!M24*100</f>
        <v>11.489307118153565</v>
      </c>
      <c r="M24" s="181">
        <f>'[3]MAIN TABLES'!N24*100</f>
        <v>11.784065080122025</v>
      </c>
      <c r="N24" s="182">
        <f>'[3]MAIN TABLES'!O24*100</f>
        <v>10.597376171316004</v>
      </c>
      <c r="O24" s="182">
        <f>'[3]MAIN TABLES'!P24*100</f>
        <v>11.428804894669097</v>
      </c>
      <c r="P24" s="182">
        <f>'[3]MAIN TABLES'!Q24*100</f>
        <v>7.1999999999999993</v>
      </c>
      <c r="Q24" s="182">
        <f>'[3]MAIN TABLES'!R24*100</f>
        <v>8.76</v>
      </c>
      <c r="R24" s="182">
        <f>'[3]MAIN TABLES'!S24*100</f>
        <v>9.5399999999999991</v>
      </c>
      <c r="S24" s="182">
        <f>'[3]MAIN TABLES'!T24*100</f>
        <v>10.71</v>
      </c>
      <c r="T24" s="182">
        <f>'[3]MAIN TABLES'!U24*100</f>
        <v>12.27</v>
      </c>
      <c r="U24" s="198">
        <f>'[3]MAIN TABLES'!V24*100</f>
        <v>15</v>
      </c>
      <c r="W24" s="175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</row>
    <row r="25" spans="1:35" s="144" customFormat="1" ht="12" customHeight="1" x14ac:dyDescent="0.25">
      <c r="A25" s="180" t="s">
        <v>72</v>
      </c>
      <c r="B25" s="181">
        <f>'[3]MAIN TABLES'!C25*100</f>
        <v>19.229311002009755</v>
      </c>
      <c r="C25" s="181">
        <f>'[3]MAIN TABLES'!D25*100</f>
        <v>19.539813935852319</v>
      </c>
      <c r="D25" s="181">
        <f>'[3]MAIN TABLES'!E25*100</f>
        <v>20.802383026961252</v>
      </c>
      <c r="E25" s="181">
        <f>'[3]MAIN TABLES'!F25*100</f>
        <v>21.941057687004786</v>
      </c>
      <c r="F25" s="181">
        <f>'[3]MAIN TABLES'!G25*100</f>
        <v>22.960718457807971</v>
      </c>
      <c r="G25" s="181">
        <f>'[3]MAIN TABLES'!H25*100</f>
        <v>24.440817678169271</v>
      </c>
      <c r="H25" s="181">
        <f>'[3]MAIN TABLES'!I25*100</f>
        <v>24.186604476746773</v>
      </c>
      <c r="I25" s="181">
        <f>'[3]MAIN TABLES'!J25*100</f>
        <v>24.648187981267846</v>
      </c>
      <c r="J25" s="181">
        <f>'[3]MAIN TABLES'!K25*100</f>
        <v>24.601702243675273</v>
      </c>
      <c r="K25" s="181">
        <f>'[3]MAIN TABLES'!L25*100</f>
        <v>25.708900767554077</v>
      </c>
      <c r="L25" s="181">
        <f>'[3]MAIN TABLES'!M25*100</f>
        <v>26.994963114975505</v>
      </c>
      <c r="M25" s="181">
        <f>'[3]MAIN TABLES'!N25*100</f>
        <v>27.985976233375109</v>
      </c>
      <c r="N25" s="182">
        <f>'[3]MAIN TABLES'!O25*100</f>
        <v>24.624945112471558</v>
      </c>
      <c r="O25" s="182">
        <f>'[3]MAIN TABLES'!P25*100</f>
        <v>26.351931941264795</v>
      </c>
      <c r="P25" s="182">
        <f>'[3]MAIN TABLES'!Q25*100</f>
        <v>20.5</v>
      </c>
      <c r="Q25" s="182">
        <f>'[3]MAIN TABLES'!R25*100</f>
        <v>22.599999999999998</v>
      </c>
      <c r="R25" s="182">
        <f>'[3]MAIN TABLES'!S25*100</f>
        <v>23.65</v>
      </c>
      <c r="S25" s="182">
        <f>'[3]MAIN TABLES'!T25*100</f>
        <v>25.224999999999998</v>
      </c>
      <c r="T25" s="182">
        <f>'[3]MAIN TABLES'!U25*100</f>
        <v>27.324999999999999</v>
      </c>
      <c r="U25" s="198">
        <f>'[3]MAIN TABLES'!V25*100</f>
        <v>31</v>
      </c>
      <c r="W25" s="175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</row>
    <row r="26" spans="1:35" s="144" customFormat="1" ht="12" customHeight="1" x14ac:dyDescent="0.25">
      <c r="A26" s="180" t="s">
        <v>73</v>
      </c>
      <c r="B26" s="181">
        <f>'[3]MAIN TABLES'!C26*100</f>
        <v>16.339432625513876</v>
      </c>
      <c r="C26" s="181">
        <f>'[3]MAIN TABLES'!D26*100</f>
        <v>17.28995402307487</v>
      </c>
      <c r="D26" s="181">
        <f>'[3]MAIN TABLES'!E26*100</f>
        <v>17.098495427871843</v>
      </c>
      <c r="E26" s="181">
        <f>'[3]MAIN TABLES'!F26*100</f>
        <v>18.294887522573028</v>
      </c>
      <c r="F26" s="181">
        <f>'[3]MAIN TABLES'!G26*100</f>
        <v>20.49223992310473</v>
      </c>
      <c r="G26" s="181">
        <f>'[3]MAIN TABLES'!H26*100</f>
        <v>22.731279329156283</v>
      </c>
      <c r="H26" s="181">
        <f>'[3]MAIN TABLES'!I26*100</f>
        <v>23.355293958164808</v>
      </c>
      <c r="I26" s="181">
        <f>'[3]MAIN TABLES'!J26*100</f>
        <v>21.409965546617176</v>
      </c>
      <c r="J26" s="181">
        <f>'[3]MAIN TABLES'!K26*100</f>
        <v>22.840304438723727</v>
      </c>
      <c r="K26" s="181">
        <f>'[3]MAIN TABLES'!L26*100</f>
        <v>23.884110596377926</v>
      </c>
      <c r="L26" s="181">
        <f>'[3]MAIN TABLES'!M26*100</f>
        <v>24.844662232419793</v>
      </c>
      <c r="M26" s="181">
        <f>'[3]MAIN TABLES'!N26*100</f>
        <v>24.785377012087487</v>
      </c>
      <c r="N26" s="182">
        <f>'[3]MAIN TABLES'!O26*100</f>
        <v>22.125134992670453</v>
      </c>
      <c r="O26" s="182">
        <f>'[3]MAIN TABLES'!P26*100</f>
        <v>24.364386414398858</v>
      </c>
      <c r="P26" s="182">
        <f>'[3]MAIN TABLES'!Q26*100</f>
        <v>17.8</v>
      </c>
      <c r="Q26" s="182">
        <f>'[3]MAIN TABLES'!R26*100</f>
        <v>19.04</v>
      </c>
      <c r="R26" s="182">
        <f>'[3]MAIN TABLES'!S26*100</f>
        <v>19.66</v>
      </c>
      <c r="S26" s="182">
        <f>'[3]MAIN TABLES'!T26*100</f>
        <v>20.59</v>
      </c>
      <c r="T26" s="182">
        <f>'[3]MAIN TABLES'!U26*100</f>
        <v>21.83</v>
      </c>
      <c r="U26" s="198">
        <f>'[3]MAIN TABLES'!V26*100</f>
        <v>24</v>
      </c>
      <c r="W26" s="175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</row>
    <row r="27" spans="1:35" s="144" customFormat="1" ht="12" customHeight="1" x14ac:dyDescent="0.25">
      <c r="A27" s="180" t="s">
        <v>74</v>
      </c>
      <c r="B27" s="181">
        <f>'[3]MAIN TABLES'!C27*100</f>
        <v>16.147086275645236</v>
      </c>
      <c r="C27" s="181">
        <f>'[3]MAIN TABLES'!D27*100</f>
        <v>16.016126574978056</v>
      </c>
      <c r="D27" s="181">
        <f>'[3]MAIN TABLES'!E27*100</f>
        <v>15.599533743898716</v>
      </c>
      <c r="E27" s="181">
        <f>'[3]MAIN TABLES'!F27*100</f>
        <v>15.610577517521351</v>
      </c>
      <c r="F27" s="181">
        <f>'[3]MAIN TABLES'!G27*100</f>
        <v>14.996601111634678</v>
      </c>
      <c r="G27" s="181">
        <f>'[3]MAIN TABLES'!H27*100</f>
        <v>20.146703657517111</v>
      </c>
      <c r="H27" s="181">
        <f>'[3]MAIN TABLES'!I27*100</f>
        <v>20.420208188109168</v>
      </c>
      <c r="I27" s="181">
        <f>'[3]MAIN TABLES'!J27*100</f>
        <v>20.256666766169271</v>
      </c>
      <c r="J27" s="181">
        <f>'[3]MAIN TABLES'!K27*100</f>
        <v>20.817557834691513</v>
      </c>
      <c r="K27" s="181">
        <f>'[3]MAIN TABLES'!L27*100</f>
        <v>22.406473950570359</v>
      </c>
      <c r="L27" s="181">
        <f>'[3]MAIN TABLES'!M27*100</f>
        <v>21.538811663941512</v>
      </c>
      <c r="M27" s="181">
        <f>'[3]MAIN TABLES'!N27*100</f>
        <v>21.955052732719921</v>
      </c>
      <c r="N27" s="182">
        <f>'[3]MAIN TABLES'!O27*100</f>
        <v>20.537112300430394</v>
      </c>
      <c r="O27" s="182">
        <f>'[3]MAIN TABLES'!P27*100</f>
        <v>21.972642807255937</v>
      </c>
      <c r="P27" s="182">
        <f>'[3]MAIN TABLES'!Q27*100</f>
        <v>16</v>
      </c>
      <c r="Q27" s="182">
        <f>'[3]MAIN TABLES'!R27*100</f>
        <v>17.8</v>
      </c>
      <c r="R27" s="182">
        <f>'[3]MAIN TABLES'!S27*100</f>
        <v>18.7</v>
      </c>
      <c r="S27" s="182">
        <f>'[3]MAIN TABLES'!T27*100</f>
        <v>20.05</v>
      </c>
      <c r="T27" s="182">
        <f>'[3]MAIN TABLES'!U27*100</f>
        <v>21.85</v>
      </c>
      <c r="U27" s="198">
        <f>'[3]MAIN TABLES'!V27*100</f>
        <v>25</v>
      </c>
      <c r="W27" s="175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</row>
    <row r="28" spans="1:35" s="144" customFormat="1" ht="12" customHeight="1" x14ac:dyDescent="0.25">
      <c r="A28" s="180" t="s">
        <v>460</v>
      </c>
      <c r="B28" s="181">
        <f>'[3]MAIN TABLES'!C28*100</f>
        <v>6.3912359365881537</v>
      </c>
      <c r="C28" s="181">
        <f>'[3]MAIN TABLES'!D28*100</f>
        <v>6.3604777372419248</v>
      </c>
      <c r="D28" s="181">
        <f>'[3]MAIN TABLES'!E28*100</f>
        <v>6.6187692568967869</v>
      </c>
      <c r="E28" s="181">
        <f>'[3]MAIN TABLES'!F28*100</f>
        <v>7.7784339766130435</v>
      </c>
      <c r="F28" s="181">
        <f>'[3]MAIN TABLES'!G28*100</f>
        <v>7.7375521478291827</v>
      </c>
      <c r="G28" s="181">
        <f>'[3]MAIN TABLES'!H28*100</f>
        <v>9.3703716123654477</v>
      </c>
      <c r="H28" s="181">
        <f>'[3]MAIN TABLES'!I28*100</f>
        <v>9.1061496739864136</v>
      </c>
      <c r="I28" s="181">
        <f>'[3]MAIN TABLES'!J28*100</f>
        <v>10.325265111582837</v>
      </c>
      <c r="J28" s="181">
        <f>'[3]MAIN TABLES'!K28*100</f>
        <v>10.424619676099248</v>
      </c>
      <c r="K28" s="181">
        <f>'[3]MAIN TABLES'!L28*100</f>
        <v>10.107005384479113</v>
      </c>
      <c r="L28" s="181">
        <f>'[3]MAIN TABLES'!M28*100</f>
        <v>11.66005139344111</v>
      </c>
      <c r="M28" s="181">
        <f>'[3]MAIN TABLES'!N28*100</f>
        <v>12.875206872341266</v>
      </c>
      <c r="N28" s="182">
        <f>'[3]MAIN TABLES'!O28*100</f>
        <v>10.374942393841042</v>
      </c>
      <c r="O28" s="182">
        <f>'[3]MAIN TABLES'!P28*100</f>
        <v>10.88352838896011</v>
      </c>
      <c r="P28" s="182">
        <f>'[3]MAIN TABLES'!Q28*100</f>
        <v>6.7</v>
      </c>
      <c r="Q28" s="182">
        <f>'[3]MAIN TABLES'!R28*100</f>
        <v>8.16</v>
      </c>
      <c r="R28" s="182">
        <f>'[3]MAIN TABLES'!S28*100</f>
        <v>8.89</v>
      </c>
      <c r="S28" s="182">
        <f>'[3]MAIN TABLES'!T28*100</f>
        <v>9.9850000000000012</v>
      </c>
      <c r="T28" s="182">
        <f>'[3]MAIN TABLES'!U28*100</f>
        <v>11.445</v>
      </c>
      <c r="U28" s="198">
        <f>'[3]MAIN TABLES'!V28*100</f>
        <v>14.000000000000002</v>
      </c>
      <c r="W28" s="175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</row>
    <row r="29" spans="1:35" s="144" customFormat="1" ht="12" customHeight="1" x14ac:dyDescent="0.25">
      <c r="A29" s="180" t="s">
        <v>75</v>
      </c>
      <c r="B29" s="181">
        <f>'[3]MAIN TABLES'!C29*100</f>
        <v>29.224151913685382</v>
      </c>
      <c r="C29" s="181">
        <f>'[3]MAIN TABLES'!D29*100</f>
        <v>28.805917636833918</v>
      </c>
      <c r="D29" s="181">
        <f>'[3]MAIN TABLES'!E29*100</f>
        <v>30.037230198865544</v>
      </c>
      <c r="E29" s="181">
        <f>'[3]MAIN TABLES'!F29*100</f>
        <v>29.553329408813699</v>
      </c>
      <c r="F29" s="181">
        <f>'[3]MAIN TABLES'!G29*100</f>
        <v>31.343793645208763</v>
      </c>
      <c r="G29" s="181">
        <f>'[3]MAIN TABLES'!H29*100</f>
        <v>31.325137101364582</v>
      </c>
      <c r="H29" s="181">
        <f>'[3]MAIN TABLES'!I29*100</f>
        <v>32.423339375313951</v>
      </c>
      <c r="I29" s="181">
        <f>'[3]MAIN TABLES'!J29*100</f>
        <v>32.767735104658271</v>
      </c>
      <c r="J29" s="181">
        <f>'[3]MAIN TABLES'!K29*100</f>
        <v>34.412064957251673</v>
      </c>
      <c r="K29" s="181">
        <f>'[3]MAIN TABLES'!L29*100</f>
        <v>36.658934534539881</v>
      </c>
      <c r="L29" s="181">
        <f>'[3]MAIN TABLES'!M29*100</f>
        <v>38.729881287935115</v>
      </c>
      <c r="M29" s="181">
        <f>'[3]MAIN TABLES'!N29*100</f>
        <v>39.289802392436826</v>
      </c>
      <c r="N29" s="182">
        <f>'[3]MAIN TABLES'!O29*100</f>
        <v>33.589900030954972</v>
      </c>
      <c r="O29" s="182">
        <f>'[3]MAIN TABLES'!P29*100</f>
        <v>37.694407911237491</v>
      </c>
      <c r="P29" s="182">
        <f>'[3]MAIN TABLES'!Q29*100</f>
        <v>28.499999999999996</v>
      </c>
      <c r="Q29" s="182">
        <f>'[3]MAIN TABLES'!R29*100</f>
        <v>30.4</v>
      </c>
      <c r="R29" s="182">
        <f>'[3]MAIN TABLES'!S29*100</f>
        <v>31.35</v>
      </c>
      <c r="S29" s="182">
        <f>'[3]MAIN TABLES'!T29*100</f>
        <v>32.774999999999999</v>
      </c>
      <c r="T29" s="182">
        <f>'[3]MAIN TABLES'!U29*100</f>
        <v>34.674999999999997</v>
      </c>
      <c r="U29" s="198">
        <f>'[3]MAIN TABLES'!V29*100</f>
        <v>38</v>
      </c>
      <c r="W29" s="175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</row>
    <row r="30" spans="1:35" s="144" customFormat="1" ht="12" customHeight="1" x14ac:dyDescent="0.25">
      <c r="A30" s="180" t="s">
        <v>76</v>
      </c>
      <c r="B30" s="181">
        <f>'[3]MAIN TABLES'!C30*100</f>
        <v>38.725259823306999</v>
      </c>
      <c r="C30" s="181">
        <f>'[3]MAIN TABLES'!D30*100</f>
        <v>40.579624565366515</v>
      </c>
      <c r="D30" s="181">
        <f>'[3]MAIN TABLES'!E30*100</f>
        <v>42.655357614071526</v>
      </c>
      <c r="E30" s="181">
        <f>'[3]MAIN TABLES'!F30*100</f>
        <v>44.180657645883606</v>
      </c>
      <c r="F30" s="181">
        <f>'[3]MAIN TABLES'!G30*100</f>
        <v>45.273078961910961</v>
      </c>
      <c r="G30" s="181">
        <f>'[3]MAIN TABLES'!H30*100</f>
        <v>48.194772595135213</v>
      </c>
      <c r="H30" s="181">
        <f>'[3]MAIN TABLES'!I30*100</f>
        <v>47.233338423070379</v>
      </c>
      <c r="I30" s="181">
        <f>'[3]MAIN TABLES'!J30*100</f>
        <v>48.704411216832632</v>
      </c>
      <c r="J30" s="181">
        <f>'[3]MAIN TABLES'!K30*100</f>
        <v>51.136040041980678</v>
      </c>
      <c r="K30" s="181">
        <f>'[3]MAIN TABLES'!L30*100</f>
        <v>51.970201579219641</v>
      </c>
      <c r="L30" s="181">
        <f>'[3]MAIN TABLES'!M30*100</f>
        <v>52.515623265320031</v>
      </c>
      <c r="M30" s="181">
        <f>'[3]MAIN TABLES'!N30*100</f>
        <v>53.926399151349557</v>
      </c>
      <c r="N30" s="182">
        <f>'[3]MAIN TABLES'!O30*100</f>
        <v>49.920225629406659</v>
      </c>
      <c r="O30" s="182">
        <f>'[3]MAIN TABLES'!P30*100</f>
        <v>52.242912422269839</v>
      </c>
      <c r="P30" s="182">
        <f>'[3]MAIN TABLES'!Q30*100</f>
        <v>39.800000000000004</v>
      </c>
      <c r="Q30" s="182">
        <f>'[3]MAIN TABLES'!R30*100</f>
        <v>41.64</v>
      </c>
      <c r="R30" s="182">
        <f>'[3]MAIN TABLES'!S30*100</f>
        <v>42.56</v>
      </c>
      <c r="S30" s="182">
        <f>'[3]MAIN TABLES'!T30*100</f>
        <v>43.94</v>
      </c>
      <c r="T30" s="182">
        <f>'[3]MAIN TABLES'!U30*100</f>
        <v>45.78</v>
      </c>
      <c r="U30" s="198">
        <f>'[3]MAIN TABLES'!V30*100</f>
        <v>49</v>
      </c>
      <c r="W30" s="175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</row>
    <row r="31" spans="1:35" s="144" customFormat="1" ht="12" customHeight="1" x14ac:dyDescent="0.25">
      <c r="A31" s="183" t="s">
        <v>77</v>
      </c>
      <c r="B31" s="184">
        <f>'[3]MAIN TABLES'!C31*100</f>
        <v>1.1280889482998098</v>
      </c>
      <c r="C31" s="184">
        <f>'[3]MAIN TABLES'!D31*100</f>
        <v>1.3169680254480853</v>
      </c>
      <c r="D31" s="184">
        <f>'[3]MAIN TABLES'!E31*100</f>
        <v>1.5276526098790588</v>
      </c>
      <c r="E31" s="184">
        <f>'[3]MAIN TABLES'!F31*100</f>
        <v>1.7789443348741385</v>
      </c>
      <c r="F31" s="184">
        <f>'[3]MAIN TABLES'!G31*100</f>
        <v>2.6513640980084063</v>
      </c>
      <c r="G31" s="184">
        <f>'[3]MAIN TABLES'!H31*100</f>
        <v>3.2783803702987702</v>
      </c>
      <c r="H31" s="184">
        <f>'[3]MAIN TABLES'!I31*100</f>
        <v>3.6594257879782162</v>
      </c>
      <c r="I31" s="184">
        <f>'[3]MAIN TABLES'!J31*100</f>
        <v>4.1620839465283197</v>
      </c>
      <c r="J31" s="184">
        <f>'[3]MAIN TABLES'!K31*100</f>
        <v>4.5664321529083773</v>
      </c>
      <c r="K31" s="184">
        <f>'[3]MAIN TABLES'!L31*100</f>
        <v>5.724722616474657</v>
      </c>
      <c r="L31" s="184">
        <f>'[3]MAIN TABLES'!M31*100</f>
        <v>7.0695201181270884</v>
      </c>
      <c r="M31" s="184">
        <f>'[3]MAIN TABLES'!N31*100</f>
        <v>8.2300547020074095</v>
      </c>
      <c r="N31" s="185">
        <f>'[3]MAIN TABLES'!O31*100</f>
        <v>4.364258049718349</v>
      </c>
      <c r="O31" s="185">
        <f>'[3]MAIN TABLES'!P31*100</f>
        <v>6.3971213673008727</v>
      </c>
      <c r="P31" s="185">
        <f>'[3]MAIN TABLES'!Q31*100</f>
        <v>1.3</v>
      </c>
      <c r="Q31" s="185">
        <f>'[3]MAIN TABLES'!R31*100</f>
        <v>4.04</v>
      </c>
      <c r="R31" s="185">
        <f>'[3]MAIN TABLES'!S31*100</f>
        <v>5.4099999999999993</v>
      </c>
      <c r="S31" s="185">
        <f>'[3]MAIN TABLES'!T31*100</f>
        <v>7.4649999999999999</v>
      </c>
      <c r="T31" s="185">
        <f>'[3]MAIN TABLES'!U31*100</f>
        <v>10.204999999999998</v>
      </c>
      <c r="U31" s="199">
        <f>'[3]MAIN TABLES'!V31*100</f>
        <v>15</v>
      </c>
      <c r="W31" s="175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</row>
    <row r="32" spans="1:35" s="144" customFormat="1" ht="12" customHeight="1" x14ac:dyDescent="0.25">
      <c r="A32" s="180" t="s">
        <v>103</v>
      </c>
      <c r="B32" s="181">
        <f>'[3]MAIN TABLES'!C32*100</f>
        <v>58.938208938040724</v>
      </c>
      <c r="C32" s="181">
        <f>'[3]MAIN TABLES'!D32*100</f>
        <v>60.082671268583411</v>
      </c>
      <c r="D32" s="181">
        <f>'[3]MAIN TABLES'!E32*100</f>
        <v>60.794535333241171</v>
      </c>
      <c r="E32" s="181">
        <f>'[3]MAIN TABLES'!F32*100</f>
        <v>71.453172142218307</v>
      </c>
      <c r="F32" s="181">
        <f>'[3]MAIN TABLES'!G32*100</f>
        <v>67.455356810731075</v>
      </c>
      <c r="G32" s="181">
        <f>'[3]MAIN TABLES'!H32*100</f>
        <v>69.687317937758721</v>
      </c>
      <c r="H32" s="181">
        <f>'[3]MAIN TABLES'!I32*100</f>
        <v>70.359894277549117</v>
      </c>
      <c r="I32" s="181">
        <f>'[3]MAIN TABLES'!J32*100</f>
        <v>71.578824613745411</v>
      </c>
      <c r="J32" s="181">
        <f>'[3]MAIN TABLES'!K32*100</f>
        <v>72.499004333952726</v>
      </c>
      <c r="K32" s="181">
        <f>'[3]MAIN TABLES'!L32*100</f>
        <v>71.674686474685046</v>
      </c>
      <c r="L32" s="181">
        <f>'[3]MAIN TABLES'!M32*100</f>
        <v>70.452504618736086</v>
      </c>
      <c r="M32" s="181">
        <f>'[3]MAIN TABLES'!N32*100</f>
        <v>70.190113296336577</v>
      </c>
      <c r="N32" s="182">
        <f>'[3]MAIN TABLES'!O32*100</f>
        <v>72.038914473849076</v>
      </c>
      <c r="O32" s="182">
        <f>'[3]MAIN TABLES'!P32*100</f>
        <v>71.063595546710573</v>
      </c>
      <c r="P32" s="182">
        <f>'[3]MAIN TABLES'!Q32*100</f>
        <v>55.000000000000007</v>
      </c>
      <c r="Q32" s="182">
        <f>'[3]MAIN TABLES'!R32*100</f>
        <v>56.800000000000004</v>
      </c>
      <c r="R32" s="182">
        <f>'[3]MAIN TABLES'!S32*100</f>
        <v>57.70000000000001</v>
      </c>
      <c r="S32" s="182">
        <f>'[3]MAIN TABLES'!T32*100</f>
        <v>59.050000000000004</v>
      </c>
      <c r="T32" s="182">
        <f>'[3]MAIN TABLES'!U32*100</f>
        <v>60.85</v>
      </c>
      <c r="U32" s="198">
        <f>'[3]MAIN TABLES'!V32*100</f>
        <v>64</v>
      </c>
      <c r="W32" s="175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</row>
    <row r="33" spans="1:35" s="144" customFormat="1" ht="12" customHeight="1" x14ac:dyDescent="0.25">
      <c r="A33" s="183" t="s">
        <v>78</v>
      </c>
      <c r="B33" s="184">
        <f>'[3]MAIN TABLES'!C33*100</f>
        <v>58.077861963025882</v>
      </c>
      <c r="C33" s="184">
        <f>'[3]MAIN TABLES'!D33*100</f>
        <v>59.752483845069847</v>
      </c>
      <c r="D33" s="184">
        <f>'[3]MAIN TABLES'!E33*100</f>
        <v>60.232175025921343</v>
      </c>
      <c r="E33" s="184">
        <f>'[3]MAIN TABLES'!F33*100</f>
        <v>60.142450084301288</v>
      </c>
      <c r="F33" s="184">
        <f>'[3]MAIN TABLES'!G33*100</f>
        <v>61.739606698367432</v>
      </c>
      <c r="G33" s="184">
        <f>'[3]MAIN TABLES'!H33*100</f>
        <v>64.819136265327387</v>
      </c>
      <c r="H33" s="184">
        <f>'[3]MAIN TABLES'!I33*100</f>
        <v>61.222135898677145</v>
      </c>
      <c r="I33" s="184">
        <f>'[3]MAIN TABLES'!J33*100</f>
        <v>64.586892885987439</v>
      </c>
      <c r="J33" s="184">
        <f>'[3]MAIN TABLES'!K33*100</f>
        <v>65.629148126261754</v>
      </c>
      <c r="K33" s="184">
        <f>'[3]MAIN TABLES'!L33*100</f>
        <v>66.654256802989693</v>
      </c>
      <c r="L33" s="184">
        <f>'[3]MAIN TABLES'!M33*100</f>
        <v>69.3864047859729</v>
      </c>
      <c r="M33" s="184">
        <f>'[3]MAIN TABLES'!N33*100</f>
        <v>69.434319106353371</v>
      </c>
      <c r="N33" s="185">
        <f>'[3]MAIN TABLES'!O33*100</f>
        <v>65.108020506124589</v>
      </c>
      <c r="O33" s="185">
        <f>'[3]MAIN TABLES'!P33*100</f>
        <v>68.020330794481282</v>
      </c>
      <c r="P33" s="185">
        <f>'[3]MAIN TABLES'!Q33*100</f>
        <v>58.199999999999996</v>
      </c>
      <c r="Q33" s="185">
        <f>'[3]MAIN TABLES'!R33*100</f>
        <v>60.06</v>
      </c>
      <c r="R33" s="185">
        <f>'[3]MAIN TABLES'!S33*100</f>
        <v>60.99</v>
      </c>
      <c r="S33" s="185">
        <f>'[3]MAIN TABLES'!T33*100</f>
        <v>62.385000000000005</v>
      </c>
      <c r="T33" s="185">
        <f>'[3]MAIN TABLES'!U33*100</f>
        <v>64.24499999999999</v>
      </c>
      <c r="U33" s="185">
        <f>'[3]MAIN TABLES'!V33*100</f>
        <v>67.5</v>
      </c>
      <c r="W33" s="175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</row>
    <row r="34" spans="1:35" s="144" customFormat="1" ht="12" customHeight="1" x14ac:dyDescent="0.25">
      <c r="A34" s="180" t="s">
        <v>474</v>
      </c>
      <c r="B34" s="181">
        <f>'[3]MAIN TABLES'!C34*100</f>
        <v>28.126544839185186</v>
      </c>
      <c r="C34" s="181">
        <f>'[3]MAIN TABLES'!D34*100</f>
        <v>30.666619010308949</v>
      </c>
      <c r="D34" s="181">
        <f>'[3]MAIN TABLES'!E34*100</f>
        <v>32.102042521126066</v>
      </c>
      <c r="E34" s="181">
        <f>'[3]MAIN TABLES'!F34*100</f>
        <v>32.774896545858276</v>
      </c>
      <c r="F34" s="181">
        <f>'[3]MAIN TABLES'!G34*100</f>
        <v>32.915240963595664</v>
      </c>
      <c r="G34" s="181">
        <f>'[3]MAIN TABLES'!H34*100</f>
        <v>31.436917633933298</v>
      </c>
      <c r="H34" s="181">
        <f>'[3]MAIN TABLES'!I34*100</f>
        <v>32.005173063263044</v>
      </c>
      <c r="I34" s="181">
        <f>'[3]MAIN TABLES'!J34*100</f>
        <v>31.361715531377619</v>
      </c>
      <c r="J34" s="181">
        <f>'[3]MAIN TABLES'!K34*100</f>
        <v>35.153501916135447</v>
      </c>
      <c r="K34" s="181">
        <f>'[3]MAIN TABLES'!L34*100</f>
        <v>33.167135469000712</v>
      </c>
      <c r="L34" s="181">
        <f>'[3]MAIN TABLES'!M34*100</f>
        <v>31.979032022754865</v>
      </c>
      <c r="M34" s="181">
        <f>'[3]MAIN TABLES'!N34*100</f>
        <v>34.895952125852517</v>
      </c>
      <c r="N34" s="182">
        <f>'[3]MAIN TABLES'!O34*100</f>
        <v>33.25760872375654</v>
      </c>
      <c r="O34" s="182">
        <f>'[3]MAIN TABLES'!P34*100</f>
        <v>32.573083745877788</v>
      </c>
      <c r="P34" s="182" t="s">
        <v>33</v>
      </c>
      <c r="Q34" s="182">
        <f>'[3]MAIN TABLES'!R34*100</f>
        <v>32.6</v>
      </c>
      <c r="R34" s="182">
        <f>'[3]MAIN TABLES'!S34*100</f>
        <v>33.200000000000003</v>
      </c>
      <c r="S34" s="182">
        <f>'[3]MAIN TABLES'!T34*100</f>
        <v>34.300000000000004</v>
      </c>
      <c r="T34" s="182">
        <f>'[3]MAIN TABLES'!U34*100</f>
        <v>35.6</v>
      </c>
      <c r="U34" s="198">
        <f>'[3]MAIN TABLES'!V34*100</f>
        <v>38</v>
      </c>
      <c r="W34" s="175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</row>
    <row r="35" spans="1:35" s="144" customFormat="1" ht="12" customHeight="1" x14ac:dyDescent="0.25">
      <c r="A35" s="180" t="s">
        <v>476</v>
      </c>
      <c r="B35" s="181" t="s">
        <v>33</v>
      </c>
      <c r="C35" s="181">
        <f>'[3]MAIN TABLES'!D35*100</f>
        <v>35.693640541329493</v>
      </c>
      <c r="D35" s="181">
        <f>'[3]MAIN TABLES'!E35*100</f>
        <v>34.842345910962322</v>
      </c>
      <c r="E35" s="181">
        <f>'[3]MAIN TABLES'!F35*100</f>
        <v>32.925383308359926</v>
      </c>
      <c r="F35" s="181">
        <f>'[3]MAIN TABLES'!G35*100</f>
        <v>32.289863569686538</v>
      </c>
      <c r="G35" s="181">
        <f>'[3]MAIN TABLES'!H35*100</f>
        <v>39.371176095599665</v>
      </c>
      <c r="H35" s="181">
        <f>'[3]MAIN TABLES'!I35*100</f>
        <v>40.639824654565331</v>
      </c>
      <c r="I35" s="181">
        <f>'[3]MAIN TABLES'!J35*100</f>
        <v>40.704514893684603</v>
      </c>
      <c r="J35" s="181">
        <f>'[3]MAIN TABLES'!K35*100</f>
        <v>41.564989406147866</v>
      </c>
      <c r="K35" s="181">
        <f>'[3]MAIN TABLES'!L35*100</f>
        <v>43.732355624577401</v>
      </c>
      <c r="L35" s="181">
        <f>'[3]MAIN TABLES'!M35*100</f>
        <v>44.14036458075374</v>
      </c>
      <c r="M35" s="181">
        <f>'[3]MAIN TABLES'!N35*100</f>
        <v>43.117313655248282</v>
      </c>
      <c r="N35" s="182">
        <f>'[3]MAIN TABLES'!O35*100</f>
        <v>41.134752149916231</v>
      </c>
      <c r="O35" s="182">
        <f>'[3]MAIN TABLES'!P35*100</f>
        <v>43.936360102665574</v>
      </c>
      <c r="P35" s="182" t="s">
        <v>33</v>
      </c>
      <c r="Q35" s="182">
        <f>'[3]MAIN TABLES'!R35*100</f>
        <v>27.6</v>
      </c>
      <c r="R35" s="182">
        <f>'[3]MAIN TABLES'!S35*100</f>
        <v>28.299999999999997</v>
      </c>
      <c r="S35" s="182">
        <f>'[3]MAIN TABLES'!T35*100</f>
        <v>29.299999999999997</v>
      </c>
      <c r="T35" s="182">
        <f>'[3]MAIN TABLES'!U35*100</f>
        <v>30.7</v>
      </c>
      <c r="U35" s="198">
        <f>'[3]MAIN TABLES'!V35*100</f>
        <v>33</v>
      </c>
      <c r="W35" s="175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</row>
    <row r="36" spans="1:35" s="144" customFormat="1" ht="12" customHeight="1" x14ac:dyDescent="0.25">
      <c r="A36" s="180" t="s">
        <v>478</v>
      </c>
      <c r="B36" s="181">
        <f>'[3]MAIN TABLES'!C36*100</f>
        <v>15.730127081970419</v>
      </c>
      <c r="C36" s="181">
        <f>'[3]MAIN TABLES'!D36*100</f>
        <v>16.46572927736349</v>
      </c>
      <c r="D36" s="181">
        <f>'[3]MAIN TABLES'!E36*100</f>
        <v>16.527265272370581</v>
      </c>
      <c r="E36" s="181">
        <f>'[3]MAIN TABLES'!F36*100</f>
        <v>14.975748857987606</v>
      </c>
      <c r="F36" s="181">
        <f>'[3]MAIN TABLES'!G36*100</f>
        <v>15.564790837675702</v>
      </c>
      <c r="G36" s="181">
        <f>'[3]MAIN TABLES'!H36*100</f>
        <v>17.237810507005801</v>
      </c>
      <c r="H36" s="181">
        <f>'[3]MAIN TABLES'!I36*100</f>
        <v>16.450902974831148</v>
      </c>
      <c r="I36" s="181">
        <f>'[3]MAIN TABLES'!J36*100</f>
        <v>16.406936430805143</v>
      </c>
      <c r="J36" s="181">
        <f>'[3]MAIN TABLES'!K36*100</f>
        <v>18.127221165463599</v>
      </c>
      <c r="K36" s="181">
        <f>'[3]MAIN TABLES'!L36*100</f>
        <v>18.508171811423427</v>
      </c>
      <c r="L36" s="181">
        <f>'[3]MAIN TABLES'!M36*100</f>
        <v>19.558267536740416</v>
      </c>
      <c r="M36" s="181">
        <f>'[3]MAIN TABLES'!N36*100</f>
        <v>19.85551367177198</v>
      </c>
      <c r="N36" s="182">
        <f>'[3]MAIN TABLES'!O36*100</f>
        <v>17.267078798134371</v>
      </c>
      <c r="O36" s="182">
        <f>'[3]MAIN TABLES'!P36*100</f>
        <v>19.03321967408192</v>
      </c>
      <c r="P36" s="182" t="s">
        <v>33</v>
      </c>
      <c r="Q36" s="182">
        <f>'[3]MAIN TABLES'!R36*100</f>
        <v>23.1</v>
      </c>
      <c r="R36" s="182">
        <f>'[3]MAIN TABLES'!S36*100</f>
        <v>23.7</v>
      </c>
      <c r="S36" s="182">
        <f>'[3]MAIN TABLES'!T36*100</f>
        <v>24.6</v>
      </c>
      <c r="T36" s="182">
        <f>'[3]MAIN TABLES'!U36*100</f>
        <v>25.900000000000002</v>
      </c>
      <c r="U36" s="198">
        <f>'[3]MAIN TABLES'!V36*100</f>
        <v>28.000000000000004</v>
      </c>
      <c r="W36" s="175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</row>
    <row r="37" spans="1:35" s="144" customFormat="1" ht="12" customHeight="1" x14ac:dyDescent="0.25">
      <c r="A37" s="183" t="s">
        <v>104</v>
      </c>
      <c r="B37" s="184">
        <f>'[3]MAIN TABLES'!C37*100</f>
        <v>16.229124698656456</v>
      </c>
      <c r="C37" s="184">
        <f>'[3]MAIN TABLES'!D37*100</f>
        <v>15.566774335645169</v>
      </c>
      <c r="D37" s="184">
        <f>'[3]MAIN TABLES'!E37*100</f>
        <v>14.133766596319333</v>
      </c>
      <c r="E37" s="184">
        <f>'[3]MAIN TABLES'!F37*100</f>
        <v>13.266739361506088</v>
      </c>
      <c r="F37" s="184">
        <f>'[3]MAIN TABLES'!G37*100</f>
        <v>13.471816389009724</v>
      </c>
      <c r="G37" s="184">
        <f>'[3]MAIN TABLES'!H37*100</f>
        <v>14.346549729175869</v>
      </c>
      <c r="H37" s="184">
        <f>'[3]MAIN TABLES'!I37*100</f>
        <v>14.170084681877777</v>
      </c>
      <c r="I37" s="184">
        <f>'[3]MAIN TABLES'!J37*100</f>
        <v>12.954359337673992</v>
      </c>
      <c r="J37" s="184">
        <f>'[3]MAIN TABLES'!K37*100</f>
        <v>13.053728273231876</v>
      </c>
      <c r="K37" s="184">
        <f>'[3]MAIN TABLES'!L37*100</f>
        <v>13.963040392513095</v>
      </c>
      <c r="L37" s="184">
        <f>'[3]MAIN TABLES'!M37*100</f>
        <v>13.656408697233188</v>
      </c>
      <c r="M37" s="184">
        <f>'[3]MAIN TABLES'!N37*100</f>
        <v>13.635080266223746</v>
      </c>
      <c r="N37" s="185">
        <f>'[3]MAIN TABLES'!O37*100</f>
        <v>13.004043805452936</v>
      </c>
      <c r="O37" s="185">
        <f>'[3]MAIN TABLES'!P37*100</f>
        <v>13.809724544873141</v>
      </c>
      <c r="P37" s="185" t="s">
        <v>33</v>
      </c>
      <c r="Q37" s="185" t="s">
        <v>33</v>
      </c>
      <c r="R37" s="185" t="s">
        <v>33</v>
      </c>
      <c r="S37" s="185" t="s">
        <v>33</v>
      </c>
      <c r="T37" s="185" t="s">
        <v>33</v>
      </c>
      <c r="U37" s="185" t="s">
        <v>33</v>
      </c>
      <c r="W37" s="175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</row>
    <row r="38" spans="1:35" ht="24" customHeight="1" x14ac:dyDescent="0.2">
      <c r="A38" s="186" t="s">
        <v>485</v>
      </c>
    </row>
    <row r="39" spans="1:35" ht="24" customHeight="1" x14ac:dyDescent="0.25">
      <c r="A39" s="169" t="s">
        <v>486</v>
      </c>
      <c r="B39" s="191"/>
      <c r="C39" s="191"/>
      <c r="D39" s="191"/>
      <c r="E39" s="170"/>
      <c r="F39" s="170"/>
      <c r="G39" s="170"/>
      <c r="H39" s="170"/>
      <c r="I39" s="170"/>
      <c r="J39" s="170"/>
      <c r="K39" s="170"/>
      <c r="L39" s="170"/>
      <c r="M39" s="170"/>
    </row>
    <row r="40" spans="1:35" ht="24" customHeight="1" x14ac:dyDescent="0.2">
      <c r="A40" s="126"/>
      <c r="B40" s="127">
        <v>2004</v>
      </c>
      <c r="C40" s="127">
        <v>2005</v>
      </c>
      <c r="D40" s="127">
        <v>2006</v>
      </c>
      <c r="E40" s="127">
        <v>2007</v>
      </c>
      <c r="F40" s="127">
        <v>2008</v>
      </c>
      <c r="G40" s="127">
        <v>2009</v>
      </c>
      <c r="H40" s="127">
        <v>2010</v>
      </c>
      <c r="I40" s="127">
        <v>2011</v>
      </c>
      <c r="J40" s="127">
        <v>2012</v>
      </c>
      <c r="K40" s="127">
        <v>2013</v>
      </c>
      <c r="L40" s="127">
        <v>2014</v>
      </c>
      <c r="M40" s="127">
        <v>2015</v>
      </c>
      <c r="N40" s="128" t="s">
        <v>53</v>
      </c>
    </row>
    <row r="41" spans="1:35" ht="12" customHeight="1" x14ac:dyDescent="0.2">
      <c r="A41" s="172" t="s">
        <v>44</v>
      </c>
      <c r="B41" s="187">
        <f>'[3]MAIN TABLES'!C41*100</f>
        <v>1.3934105898101914</v>
      </c>
      <c r="C41" s="187">
        <f>'[3]MAIN TABLES'!D41*100</f>
        <v>1.8059239162038065</v>
      </c>
      <c r="D41" s="187">
        <f>'[3]MAIN TABLES'!E41*100</f>
        <v>2.4523272610341063</v>
      </c>
      <c r="E41" s="187">
        <f>'[3]MAIN TABLES'!F41*100</f>
        <v>3.0835913847413097</v>
      </c>
      <c r="F41" s="187">
        <f>'[3]MAIN TABLES'!G41*100</f>
        <v>3.9129638623715484</v>
      </c>
      <c r="G41" s="187">
        <f>'[3]MAIN TABLES'!H41*100</f>
        <v>4.6231761885733587</v>
      </c>
      <c r="H41" s="187">
        <f>'[3]MAIN TABLES'!I41*100</f>
        <v>5.2001009326056256</v>
      </c>
      <c r="I41" s="187">
        <f>'[3]MAIN TABLES'!J41*100</f>
        <v>3.9594455058543607</v>
      </c>
      <c r="J41" s="187">
        <f>'[3]MAIN TABLES'!K41*100</f>
        <v>5.573981955206726</v>
      </c>
      <c r="K41" s="187">
        <f>'[3]MAIN TABLES'!L41*100</f>
        <v>5.9476014202226439</v>
      </c>
      <c r="L41" s="187">
        <f>'[3]MAIN TABLES'!M41*100</f>
        <v>6.5376125086919297</v>
      </c>
      <c r="M41" s="187">
        <f>'[3]MAIN TABLES'!N41*100</f>
        <v>6.7090298568629327</v>
      </c>
      <c r="N41" s="196">
        <f>'[3]MAIN TABLES'!O41*100</f>
        <v>10</v>
      </c>
    </row>
    <row r="42" spans="1:35" ht="12" customHeight="1" x14ac:dyDescent="0.2">
      <c r="A42" s="177" t="s">
        <v>106</v>
      </c>
      <c r="B42" s="188">
        <f>'[3]MAIN TABLES'!C42*100</f>
        <v>0.53130348348575007</v>
      </c>
      <c r="C42" s="188">
        <f>'[3]MAIN TABLES'!D42*100</f>
        <v>0.60643768279588561</v>
      </c>
      <c r="D42" s="188">
        <f>'[3]MAIN TABLES'!E42*100</f>
        <v>0.55849826857747487</v>
      </c>
      <c r="E42" s="188">
        <f>'[3]MAIN TABLES'!F42*100</f>
        <v>0.58644538296875004</v>
      </c>
      <c r="F42" s="188">
        <f>'[3]MAIN TABLES'!G42*100</f>
        <v>0.61911329861578246</v>
      </c>
      <c r="G42" s="188">
        <f>'[3]MAIN TABLES'!H42*100</f>
        <v>2.1193558346259249</v>
      </c>
      <c r="H42" s="188">
        <f>'[3]MAIN TABLES'!I42*100</f>
        <v>4.7054593625994814</v>
      </c>
      <c r="I42" s="188">
        <f>'[3]MAIN TABLES'!J42*100</f>
        <v>4.6642360413432735</v>
      </c>
      <c r="J42" s="188">
        <f>'[3]MAIN TABLES'!K42*100</f>
        <v>4.8029593048167172</v>
      </c>
      <c r="K42" s="188">
        <f>'[3]MAIN TABLES'!L42*100</f>
        <v>4.9687241358526428</v>
      </c>
      <c r="L42" s="188">
        <f>'[3]MAIN TABLES'!M42*100</f>
        <v>5.7055153157056804</v>
      </c>
      <c r="M42" s="188">
        <f>'[3]MAIN TABLES'!N42*100</f>
        <v>3.823443745679151</v>
      </c>
      <c r="N42" s="197">
        <f>'[3]MAIN TABLES'!O42*100</f>
        <v>10</v>
      </c>
    </row>
    <row r="43" spans="1:35" ht="12" customHeight="1" x14ac:dyDescent="0.2">
      <c r="A43" s="180" t="s">
        <v>54</v>
      </c>
      <c r="B43" s="189">
        <f>'[3]MAIN TABLES'!C43*100</f>
        <v>0.8792391692821071</v>
      </c>
      <c r="C43" s="189">
        <f>'[3]MAIN TABLES'!D43*100</f>
        <v>0.80023903617186032</v>
      </c>
      <c r="D43" s="189">
        <f>'[3]MAIN TABLES'!E43*100</f>
        <v>0.97388243763187543</v>
      </c>
      <c r="E43" s="189">
        <f>'[3]MAIN TABLES'!F43*100</f>
        <v>0.87763078214177959</v>
      </c>
      <c r="F43" s="189">
        <f>'[3]MAIN TABLES'!G43*100</f>
        <v>0.87067248853057044</v>
      </c>
      <c r="G43" s="189">
        <f>'[3]MAIN TABLES'!H43*100</f>
        <v>1.0101725807018003</v>
      </c>
      <c r="H43" s="189">
        <f>'[3]MAIN TABLES'!I43*100</f>
        <v>1.4249197735671606</v>
      </c>
      <c r="I43" s="189">
        <f>'[3]MAIN TABLES'!J43*100</f>
        <v>0.82486767048448173</v>
      </c>
      <c r="J43" s="189">
        <f>'[3]MAIN TABLES'!K43*100</f>
        <v>0.5993157560701704</v>
      </c>
      <c r="K43" s="189">
        <f>'[3]MAIN TABLES'!L43*100</f>
        <v>6.0106055587366409</v>
      </c>
      <c r="L43" s="189">
        <f>'[3]MAIN TABLES'!M43*100</f>
        <v>5.7748282640680468</v>
      </c>
      <c r="M43" s="189">
        <f>'[3]MAIN TABLES'!N43*100</f>
        <v>6.538751580973015</v>
      </c>
      <c r="N43" s="198">
        <f>'[3]MAIN TABLES'!O43*100</f>
        <v>10</v>
      </c>
    </row>
    <row r="44" spans="1:35" ht="12" customHeight="1" x14ac:dyDescent="0.2">
      <c r="A44" s="180" t="s">
        <v>55</v>
      </c>
      <c r="B44" s="189">
        <f>'[3]MAIN TABLES'!C44*100</f>
        <v>1.5730661597703957</v>
      </c>
      <c r="C44" s="189">
        <f>'[3]MAIN TABLES'!D44*100</f>
        <v>0.94572031957188329</v>
      </c>
      <c r="D44" s="189">
        <f>'[3]MAIN TABLES'!E44*100</f>
        <v>1.2041148249493192</v>
      </c>
      <c r="E44" s="189">
        <f>'[3]MAIN TABLES'!F44*100</f>
        <v>1.4044903720648116</v>
      </c>
      <c r="F44" s="189">
        <f>'[3]MAIN TABLES'!G44*100</f>
        <v>2.6564735660444359</v>
      </c>
      <c r="G44" s="189">
        <f>'[3]MAIN TABLES'!H44*100</f>
        <v>4.1135857597700269</v>
      </c>
      <c r="H44" s="189">
        <f>'[3]MAIN TABLES'!I44*100</f>
        <v>5.1235025651128003</v>
      </c>
      <c r="I44" s="189">
        <f>'[3]MAIN TABLES'!J44*100</f>
        <v>1.1809866067480383</v>
      </c>
      <c r="J44" s="189">
        <f>'[3]MAIN TABLES'!K44*100</f>
        <v>6.1479818634916938</v>
      </c>
      <c r="K44" s="189">
        <f>'[3]MAIN TABLES'!L44*100</f>
        <v>6.3438743363770813</v>
      </c>
      <c r="L44" s="189">
        <f>'[3]MAIN TABLES'!M44*100</f>
        <v>6.900762046185366</v>
      </c>
      <c r="M44" s="189">
        <f>'[3]MAIN TABLES'!N44*100</f>
        <v>6.4513999066404963</v>
      </c>
      <c r="N44" s="198">
        <f>'[3]MAIN TABLES'!O44*100</f>
        <v>10</v>
      </c>
    </row>
    <row r="45" spans="1:35" ht="12" customHeight="1" x14ac:dyDescent="0.2">
      <c r="A45" s="180" t="s">
        <v>56</v>
      </c>
      <c r="B45" s="189">
        <f>'[3]MAIN TABLES'!C45*100</f>
        <v>0.44510226485785243</v>
      </c>
      <c r="C45" s="189">
        <f>'[3]MAIN TABLES'!D45*100</f>
        <v>0.44323155228780109</v>
      </c>
      <c r="D45" s="189">
        <f>'[3]MAIN TABLES'!E45*100</f>
        <v>0.52107210355678235</v>
      </c>
      <c r="E45" s="189">
        <f>'[3]MAIN TABLES'!F45*100</f>
        <v>0.53463522632173388</v>
      </c>
      <c r="F45" s="189">
        <f>'[3]MAIN TABLES'!G45*100</f>
        <v>0.54043574962138208</v>
      </c>
      <c r="G45" s="189">
        <f>'[3]MAIN TABLES'!H45*100</f>
        <v>0.69297445370969479</v>
      </c>
      <c r="H45" s="189">
        <f>'[3]MAIN TABLES'!I45*100</f>
        <v>1.1496442053173663</v>
      </c>
      <c r="I45" s="189">
        <f>'[3]MAIN TABLES'!J45*100</f>
        <v>3.6086952171289086</v>
      </c>
      <c r="J45" s="189">
        <f>'[3]MAIN TABLES'!K45*100</f>
        <v>6.4065675818364465</v>
      </c>
      <c r="K45" s="189">
        <f>'[3]MAIN TABLES'!L45*100</f>
        <v>6.5787457835999916</v>
      </c>
      <c r="L45" s="189">
        <f>'[3]MAIN TABLES'!M45*100</f>
        <v>6.6754153304380175</v>
      </c>
      <c r="M45" s="189">
        <f>'[3]MAIN TABLES'!N45*100</f>
        <v>6.6658538428449656</v>
      </c>
      <c r="N45" s="198">
        <f>'[3]MAIN TABLES'!O45*100</f>
        <v>10</v>
      </c>
    </row>
    <row r="46" spans="1:35" ht="12" customHeight="1" x14ac:dyDescent="0.2">
      <c r="A46" s="180" t="s">
        <v>57</v>
      </c>
      <c r="B46" s="189">
        <f>'[3]MAIN TABLES'!C46*100</f>
        <v>2.2156443275725515</v>
      </c>
      <c r="C46" s="189">
        <f>'[3]MAIN TABLES'!D46*100</f>
        <v>4.0337280299884526</v>
      </c>
      <c r="D46" s="189">
        <f>'[3]MAIN TABLES'!E46*100</f>
        <v>6.7792339147683025</v>
      </c>
      <c r="E46" s="189">
        <f>'[3]MAIN TABLES'!F46*100</f>
        <v>7.5280021234733123</v>
      </c>
      <c r="F46" s="189">
        <f>'[3]MAIN TABLES'!G46*100</f>
        <v>6.4355741759758267</v>
      </c>
      <c r="G46" s="189">
        <f>'[3]MAIN TABLES'!H46*100</f>
        <v>5.9407976197072765</v>
      </c>
      <c r="H46" s="189">
        <f>'[3]MAIN TABLES'!I46*100</f>
        <v>6.4464988204805032</v>
      </c>
      <c r="I46" s="189">
        <f>'[3]MAIN TABLES'!J46*100</f>
        <v>6.5822961872635863</v>
      </c>
      <c r="J46" s="189">
        <f>'[3]MAIN TABLES'!K46*100</f>
        <v>7.4931662665154652</v>
      </c>
      <c r="K46" s="189">
        <f>'[3]MAIN TABLES'!L46*100</f>
        <v>6.9434608858227733</v>
      </c>
      <c r="L46" s="189">
        <f>'[3]MAIN TABLES'!M46*100</f>
        <v>7.2619204636347634</v>
      </c>
      <c r="M46" s="189">
        <f>'[3]MAIN TABLES'!N46*100</f>
        <v>6.8297464254638012</v>
      </c>
      <c r="N46" s="198">
        <f>'[3]MAIN TABLES'!O46*100</f>
        <v>10</v>
      </c>
    </row>
    <row r="47" spans="1:35" ht="12" customHeight="1" x14ac:dyDescent="0.2">
      <c r="A47" s="180" t="s">
        <v>58</v>
      </c>
      <c r="B47" s="189">
        <f>'[3]MAIN TABLES'!C47*100</f>
        <v>0.18135602679670848</v>
      </c>
      <c r="C47" s="189">
        <f>'[3]MAIN TABLES'!D47*100</f>
        <v>0.21265847666171095</v>
      </c>
      <c r="D47" s="189">
        <f>'[3]MAIN TABLES'!E47*100</f>
        <v>0.16664934910148768</v>
      </c>
      <c r="E47" s="189">
        <f>'[3]MAIN TABLES'!F47*100</f>
        <v>0.15251669859710473</v>
      </c>
      <c r="F47" s="189">
        <f>'[3]MAIN TABLES'!G47*100</f>
        <v>0.16726419235008552</v>
      </c>
      <c r="G47" s="189">
        <f>'[3]MAIN TABLES'!H47*100</f>
        <v>0.39781592442228392</v>
      </c>
      <c r="H47" s="189">
        <f>'[3]MAIN TABLES'!I47*100</f>
        <v>0.39427596448759389</v>
      </c>
      <c r="I47" s="189">
        <f>'[3]MAIN TABLES'!J47*100</f>
        <v>0.40656891423627778</v>
      </c>
      <c r="J47" s="189">
        <f>'[3]MAIN TABLES'!K47*100</f>
        <v>0.41413214987117725</v>
      </c>
      <c r="K47" s="189">
        <f>'[3]MAIN TABLES'!L47*100</f>
        <v>0.41426649900094087</v>
      </c>
      <c r="L47" s="189">
        <f>'[3]MAIN TABLES'!M47*100</f>
        <v>0.38586068248456296</v>
      </c>
      <c r="M47" s="189">
        <f>'[3]MAIN TABLES'!N47*100</f>
        <v>0.38728666329969957</v>
      </c>
      <c r="N47" s="198">
        <f>'[3]MAIN TABLES'!O47*100</f>
        <v>10</v>
      </c>
    </row>
    <row r="48" spans="1:35" ht="12" customHeight="1" x14ac:dyDescent="0.2">
      <c r="A48" s="180" t="s">
        <v>59</v>
      </c>
      <c r="B48" s="189">
        <f>'[3]MAIN TABLES'!C48*100</f>
        <v>4.088434082929758E-2</v>
      </c>
      <c r="C48" s="189">
        <f>'[3]MAIN TABLES'!D48*100</f>
        <v>7.0848811240389262E-2</v>
      </c>
      <c r="D48" s="189">
        <f>'[3]MAIN TABLES'!E48*100</f>
        <v>9.9324767378653644E-2</v>
      </c>
      <c r="E48" s="189">
        <f>'[3]MAIN TABLES'!F48*100</f>
        <v>0.49508476174941701</v>
      </c>
      <c r="F48" s="189">
        <f>'[3]MAIN TABLES'!G48*100</f>
        <v>1.2897369272779826</v>
      </c>
      <c r="G48" s="189">
        <f>'[3]MAIN TABLES'!H48*100</f>
        <v>1.9500883716587296</v>
      </c>
      <c r="H48" s="189">
        <f>'[3]MAIN TABLES'!I48*100</f>
        <v>2.443882932265022</v>
      </c>
      <c r="I48" s="189">
        <f>'[3]MAIN TABLES'!J48*100</f>
        <v>5.3720820871723616</v>
      </c>
      <c r="J48" s="189">
        <f>'[3]MAIN TABLES'!K48*100</f>
        <v>4.8271861457031333</v>
      </c>
      <c r="K48" s="189">
        <f>'[3]MAIN TABLES'!L48*100</f>
        <v>5.6508803172895927</v>
      </c>
      <c r="L48" s="189">
        <f>'[3]MAIN TABLES'!M48*100</f>
        <v>5.7686063105493828</v>
      </c>
      <c r="M48" s="189">
        <f>'[3]MAIN TABLES'!N48*100</f>
        <v>6.4823284122465035</v>
      </c>
      <c r="N48" s="198">
        <f>'[3]MAIN TABLES'!O48*100</f>
        <v>10</v>
      </c>
    </row>
    <row r="49" spans="1:14" s="143" customFormat="1" ht="12" customHeight="1" x14ac:dyDescent="0.25">
      <c r="A49" s="180" t="s">
        <v>60</v>
      </c>
      <c r="B49" s="189">
        <f>'[3]MAIN TABLES'!C49*100</f>
        <v>7.8386634959353954E-2</v>
      </c>
      <c r="C49" s="189">
        <f>'[3]MAIN TABLES'!D49*100</f>
        <v>5.3475597757707986E-2</v>
      </c>
      <c r="D49" s="189">
        <f>'[3]MAIN TABLES'!E49*100</f>
        <v>0.72864028806612702</v>
      </c>
      <c r="E49" s="189">
        <f>'[3]MAIN TABLES'!F49*100</f>
        <v>1.2619856837115095</v>
      </c>
      <c r="F49" s="189">
        <f>'[3]MAIN TABLES'!G49*100</f>
        <v>1.0545145374527742</v>
      </c>
      <c r="G49" s="189">
        <f>'[3]MAIN TABLES'!H49*100</f>
        <v>1.0950157306761128</v>
      </c>
      <c r="H49" s="189">
        <f>'[3]MAIN TABLES'!I49*100</f>
        <v>1.9107303421265414</v>
      </c>
      <c r="I49" s="189">
        <f>'[3]MAIN TABLES'!J49*100</f>
        <v>0.59131540863457877</v>
      </c>
      <c r="J49" s="189">
        <f>'[3]MAIN TABLES'!K49*100</f>
        <v>0.89359646425750949</v>
      </c>
      <c r="K49" s="189">
        <f>'[3]MAIN TABLES'!L49*100</f>
        <v>0.96251541787807038</v>
      </c>
      <c r="L49" s="189">
        <f>'[3]MAIN TABLES'!M49*100</f>
        <v>1.3002483588684846</v>
      </c>
      <c r="M49" s="189">
        <f>'[3]MAIN TABLES'!N49*100</f>
        <v>1.4291489339488803</v>
      </c>
      <c r="N49" s="198">
        <f>'[3]MAIN TABLES'!O49*100</f>
        <v>10</v>
      </c>
    </row>
    <row r="50" spans="1:14" s="143" customFormat="1" ht="12" customHeight="1" x14ac:dyDescent="0.25">
      <c r="A50" s="180" t="s">
        <v>61</v>
      </c>
      <c r="B50" s="189">
        <f>'[3]MAIN TABLES'!C50*100</f>
        <v>1.0332833074027519</v>
      </c>
      <c r="C50" s="189">
        <f>'[3]MAIN TABLES'!D50*100</f>
        <v>1.2642019670241984</v>
      </c>
      <c r="D50" s="189">
        <f>'[3]MAIN TABLES'!E50*100</f>
        <v>0.8349288931247425</v>
      </c>
      <c r="E50" s="189">
        <f>'[3]MAIN TABLES'!F50*100</f>
        <v>1.370927747561993</v>
      </c>
      <c r="F50" s="189">
        <f>'[3]MAIN TABLES'!G50*100</f>
        <v>2.1590983550252645</v>
      </c>
      <c r="G50" s="189">
        <f>'[3]MAIN TABLES'!H50*100</f>
        <v>3.700726427766913</v>
      </c>
      <c r="H50" s="189">
        <f>'[3]MAIN TABLES'!I50*100</f>
        <v>5.0073758706617184</v>
      </c>
      <c r="I50" s="189">
        <f>'[3]MAIN TABLES'!J50*100</f>
        <v>0.65180178445498038</v>
      </c>
      <c r="J50" s="189">
        <f>'[3]MAIN TABLES'!K50*100</f>
        <v>0.74684011751079682</v>
      </c>
      <c r="K50" s="189">
        <f>'[3]MAIN TABLES'!L50*100</f>
        <v>0.83634204374585575</v>
      </c>
      <c r="L50" s="189">
        <f>'[3]MAIN TABLES'!M50*100</f>
        <v>0.7955732951136133</v>
      </c>
      <c r="M50" s="189">
        <f>'[3]MAIN TABLES'!N50*100</f>
        <v>1.7469287966264739</v>
      </c>
      <c r="N50" s="198">
        <f>'[3]MAIN TABLES'!O50*100</f>
        <v>10</v>
      </c>
    </row>
    <row r="51" spans="1:14" s="143" customFormat="1" ht="12" customHeight="1" x14ac:dyDescent="0.25">
      <c r="A51" s="180" t="s">
        <v>62</v>
      </c>
      <c r="B51" s="189">
        <f>'[3]MAIN TABLES'!C51*100</f>
        <v>1.4778693601690085</v>
      </c>
      <c r="C51" s="189">
        <f>'[3]MAIN TABLES'!D51*100</f>
        <v>2.0599317477028531</v>
      </c>
      <c r="D51" s="189">
        <f>'[3]MAIN TABLES'!E51*100</f>
        <v>2.3323318463640561</v>
      </c>
      <c r="E51" s="189">
        <f>'[3]MAIN TABLES'!F51*100</f>
        <v>3.9711940349461341</v>
      </c>
      <c r="F51" s="189">
        <f>'[3]MAIN TABLES'!G51*100</f>
        <v>6.1689832161460956</v>
      </c>
      <c r="G51" s="189">
        <f>'[3]MAIN TABLES'!H51*100</f>
        <v>6.5727661103910613</v>
      </c>
      <c r="H51" s="189">
        <f>'[3]MAIN TABLES'!I51*100</f>
        <v>6.5014883403302566</v>
      </c>
      <c r="I51" s="189">
        <f>'[3]MAIN TABLES'!J51*100</f>
        <v>0.95217197857373659</v>
      </c>
      <c r="J51" s="189">
        <f>'[3]MAIN TABLES'!K51*100</f>
        <v>7.5448089768836937</v>
      </c>
      <c r="K51" s="189">
        <f>'[3]MAIN TABLES'!L51*100</f>
        <v>7.7254918131556476</v>
      </c>
      <c r="L51" s="189">
        <f>'[3]MAIN TABLES'!M51*100</f>
        <v>8.3785749416011281</v>
      </c>
      <c r="M51" s="189">
        <f>'[3]MAIN TABLES'!N51*100</f>
        <v>8.5180116899160101</v>
      </c>
      <c r="N51" s="198">
        <f>'[3]MAIN TABLES'!O51*100</f>
        <v>10</v>
      </c>
    </row>
    <row r="52" spans="1:14" s="143" customFormat="1" ht="12" customHeight="1" x14ac:dyDescent="0.25">
      <c r="A52" s="180" t="s">
        <v>39</v>
      </c>
      <c r="B52" s="189">
        <f>'[3]MAIN TABLES'!C52*100</f>
        <v>0.99617123457118528</v>
      </c>
      <c r="C52" s="189">
        <f>'[3]MAIN TABLES'!D52*100</f>
        <v>1.0258877681947265</v>
      </c>
      <c r="D52" s="189">
        <f>'[3]MAIN TABLES'!E52*100</f>
        <v>1.0057737627149395</v>
      </c>
      <c r="E52" s="189">
        <f>'[3]MAIN TABLES'!F52*100</f>
        <v>1.132060053306629</v>
      </c>
      <c r="F52" s="189">
        <f>'[3]MAIN TABLES'!G52*100</f>
        <v>1.1766973755853778</v>
      </c>
      <c r="G52" s="189">
        <f>'[3]MAIN TABLES'!H52*100</f>
        <v>1.2900073225848991</v>
      </c>
      <c r="H52" s="189">
        <f>'[3]MAIN TABLES'!I52*100</f>
        <v>1.1061605329610551</v>
      </c>
      <c r="I52" s="189">
        <f>'[3]MAIN TABLES'!J52*100</f>
        <v>1.0241390598466122</v>
      </c>
      <c r="J52" s="189">
        <f>'[3]MAIN TABLES'!K52*100</f>
        <v>1.0436398590025169</v>
      </c>
      <c r="K52" s="189">
        <f>'[3]MAIN TABLES'!L52*100</f>
        <v>4.2899048104799808</v>
      </c>
      <c r="L52" s="189">
        <f>'[3]MAIN TABLES'!M52*100</f>
        <v>4.1426408021532337</v>
      </c>
      <c r="M52" s="189">
        <f>'[3]MAIN TABLES'!N52*100</f>
        <v>3.542964905368077</v>
      </c>
      <c r="N52" s="198">
        <f>'[3]MAIN TABLES'!O52*100</f>
        <v>10</v>
      </c>
    </row>
    <row r="53" spans="1:14" s="143" customFormat="1" ht="12" customHeight="1" x14ac:dyDescent="0.25">
      <c r="A53" s="180" t="s">
        <v>63</v>
      </c>
      <c r="B53" s="189">
        <f>'[3]MAIN TABLES'!C53*100</f>
        <v>1.2131596263840276</v>
      </c>
      <c r="C53" s="189">
        <f>'[3]MAIN TABLES'!D53*100</f>
        <v>1.0482235392086199</v>
      </c>
      <c r="D53" s="189">
        <f>'[3]MAIN TABLES'!E53*100</f>
        <v>0.99482905886895401</v>
      </c>
      <c r="E53" s="189">
        <f>'[3]MAIN TABLES'!F53*100</f>
        <v>0.95995063844407647</v>
      </c>
      <c r="F53" s="189">
        <f>'[3]MAIN TABLES'!G53*100</f>
        <v>2.577873651932062</v>
      </c>
      <c r="G53" s="189">
        <f>'[3]MAIN TABLES'!H53*100</f>
        <v>3.9314080477012228</v>
      </c>
      <c r="H53" s="189">
        <f>'[3]MAIN TABLES'!I53*100</f>
        <v>4.8439408333713088</v>
      </c>
      <c r="I53" s="189">
        <f>'[3]MAIN TABLES'!J53*100</f>
        <v>4.9782259704084879</v>
      </c>
      <c r="J53" s="189">
        <f>'[3]MAIN TABLES'!K53*100</f>
        <v>6.0373003164663732</v>
      </c>
      <c r="K53" s="189">
        <f>'[3]MAIN TABLES'!L53*100</f>
        <v>5.3919370931740342</v>
      </c>
      <c r="L53" s="189">
        <f>'[3]MAIN TABLES'!M53*100</f>
        <v>4.9918777052077665</v>
      </c>
      <c r="M53" s="189">
        <f>'[3]MAIN TABLES'!N53*100</f>
        <v>6.4157636321298757</v>
      </c>
      <c r="N53" s="198">
        <f>'[3]MAIN TABLES'!O53*100</f>
        <v>10</v>
      </c>
    </row>
    <row r="54" spans="1:14" s="143" customFormat="1" ht="12" customHeight="1" x14ac:dyDescent="0.25">
      <c r="A54" s="180" t="s">
        <v>64</v>
      </c>
      <c r="B54" s="189">
        <f>'[3]MAIN TABLES'!C54*100</f>
        <v>0</v>
      </c>
      <c r="C54" s="189">
        <f>'[3]MAIN TABLES'!D54*100</f>
        <v>0</v>
      </c>
      <c r="D54" s="189">
        <f>'[3]MAIN TABLES'!E54*100</f>
        <v>0</v>
      </c>
      <c r="E54" s="189">
        <f>'[3]MAIN TABLES'!F54*100</f>
        <v>0</v>
      </c>
      <c r="F54" s="189">
        <f>'[3]MAIN TABLES'!G54*100</f>
        <v>1.9207683073229294</v>
      </c>
      <c r="G54" s="189">
        <f>'[3]MAIN TABLES'!H54*100</f>
        <v>2.0355328306527301</v>
      </c>
      <c r="H54" s="189">
        <f>'[3]MAIN TABLES'!I54*100</f>
        <v>1.993913649908071</v>
      </c>
      <c r="I54" s="189">
        <f>'[3]MAIN TABLES'!J54*100</f>
        <v>0</v>
      </c>
      <c r="J54" s="189">
        <f>'[3]MAIN TABLES'!K54*100</f>
        <v>0</v>
      </c>
      <c r="K54" s="189">
        <f>'[3]MAIN TABLES'!L54*100</f>
        <v>1.1233110215122939</v>
      </c>
      <c r="L54" s="189">
        <f>'[3]MAIN TABLES'!M54*100</f>
        <v>2.6522968039767472</v>
      </c>
      <c r="M54" s="189">
        <f>'[3]MAIN TABLES'!N54*100</f>
        <v>2.497028947182228</v>
      </c>
      <c r="N54" s="198">
        <f>'[3]MAIN TABLES'!O54*100</f>
        <v>10</v>
      </c>
    </row>
    <row r="55" spans="1:14" s="143" customFormat="1" ht="12" customHeight="1" x14ac:dyDescent="0.25">
      <c r="A55" s="180" t="s">
        <v>65</v>
      </c>
      <c r="B55" s="189">
        <f>'[3]MAIN TABLES'!C55*100</f>
        <v>2.138908784682052</v>
      </c>
      <c r="C55" s="189">
        <f>'[3]MAIN TABLES'!D55*100</f>
        <v>2.3892848949454382</v>
      </c>
      <c r="D55" s="189">
        <f>'[3]MAIN TABLES'!E55*100</f>
        <v>2.1653064598049365</v>
      </c>
      <c r="E55" s="189">
        <f>'[3]MAIN TABLES'!F55*100</f>
        <v>1.6659242543946198</v>
      </c>
      <c r="F55" s="189">
        <f>'[3]MAIN TABLES'!G55*100</f>
        <v>1.6878799437331944</v>
      </c>
      <c r="G55" s="189">
        <f>'[3]MAIN TABLES'!H55*100</f>
        <v>1.8880991754025811</v>
      </c>
      <c r="H55" s="189">
        <f>'[3]MAIN TABLES'!I55*100</f>
        <v>3.9775173412808522</v>
      </c>
      <c r="I55" s="189">
        <f>'[3]MAIN TABLES'!J55*100</f>
        <v>4.0900528774458138</v>
      </c>
      <c r="J55" s="189">
        <f>'[3]MAIN TABLES'!K55*100</f>
        <v>3.9949210650362077</v>
      </c>
      <c r="K55" s="189">
        <f>'[3]MAIN TABLES'!L55*100</f>
        <v>4.0297791967886996</v>
      </c>
      <c r="L55" s="189">
        <f>'[3]MAIN TABLES'!M55*100</f>
        <v>4.0756757971314537</v>
      </c>
      <c r="M55" s="189">
        <f>'[3]MAIN TABLES'!N55*100</f>
        <v>3.9249463682815398</v>
      </c>
      <c r="N55" s="198">
        <f>'[3]MAIN TABLES'!O55*100</f>
        <v>10</v>
      </c>
    </row>
    <row r="56" spans="1:14" s="143" customFormat="1" ht="12" customHeight="1" x14ac:dyDescent="0.25">
      <c r="A56" s="180" t="s">
        <v>66</v>
      </c>
      <c r="B56" s="189">
        <f>'[3]MAIN TABLES'!C56*100</f>
        <v>0.4114659664379649</v>
      </c>
      <c r="C56" s="189">
        <f>'[3]MAIN TABLES'!D56*100</f>
        <v>0.62166693171192111</v>
      </c>
      <c r="D56" s="189">
        <f>'[3]MAIN TABLES'!E56*100</f>
        <v>1.8733395133162332</v>
      </c>
      <c r="E56" s="189">
        <f>'[3]MAIN TABLES'!F56*100</f>
        <v>3.7970400772194357</v>
      </c>
      <c r="F56" s="189">
        <f>'[3]MAIN TABLES'!G56*100</f>
        <v>4.2928201891272595</v>
      </c>
      <c r="G56" s="189">
        <f>'[3]MAIN TABLES'!H56*100</f>
        <v>4.4516230640570464</v>
      </c>
      <c r="H56" s="189">
        <f>'[3]MAIN TABLES'!I56*100</f>
        <v>3.7680044895940781</v>
      </c>
      <c r="I56" s="189">
        <f>'[3]MAIN TABLES'!J56*100</f>
        <v>3.8004935337719772</v>
      </c>
      <c r="J56" s="189">
        <f>'[3]MAIN TABLES'!K56*100</f>
        <v>4.9454820231658445</v>
      </c>
      <c r="K56" s="189">
        <f>'[3]MAIN TABLES'!L56*100</f>
        <v>4.8086089581707681</v>
      </c>
      <c r="L56" s="189">
        <f>'[3]MAIN TABLES'!M56*100</f>
        <v>4.333722450693231</v>
      </c>
      <c r="M56" s="189">
        <f>'[3]MAIN TABLES'!N56*100</f>
        <v>4.5643978387124609</v>
      </c>
      <c r="N56" s="198">
        <f>'[3]MAIN TABLES'!O56*100</f>
        <v>10</v>
      </c>
    </row>
    <row r="57" spans="1:14" s="143" customFormat="1" ht="12" customHeight="1" x14ac:dyDescent="0.25">
      <c r="A57" s="180" t="s">
        <v>67</v>
      </c>
      <c r="B57" s="189">
        <f>'[3]MAIN TABLES'!C57*100</f>
        <v>0.12631940952149806</v>
      </c>
      <c r="C57" s="189">
        <f>'[3]MAIN TABLES'!D57*100</f>
        <v>0.14530575428880235</v>
      </c>
      <c r="D57" s="189">
        <f>'[3]MAIN TABLES'!E57*100</f>
        <v>0.17356522443854797</v>
      </c>
      <c r="E57" s="189">
        <f>'[3]MAIN TABLES'!F57*100</f>
        <v>2.1849267955339431</v>
      </c>
      <c r="F57" s="189">
        <f>'[3]MAIN TABLES'!G57*100</f>
        <v>2.1565081575761362</v>
      </c>
      <c r="G57" s="189">
        <f>'[3]MAIN TABLES'!H57*100</f>
        <v>2.2171399322501379</v>
      </c>
      <c r="H57" s="189">
        <f>'[3]MAIN TABLES'!I57*100</f>
        <v>2.0782296871700789</v>
      </c>
      <c r="I57" s="189">
        <f>'[3]MAIN TABLES'!J57*100</f>
        <v>2.3352109562962133</v>
      </c>
      <c r="J57" s="189">
        <f>'[3]MAIN TABLES'!K57*100</f>
        <v>2.7959267268786725</v>
      </c>
      <c r="K57" s="189">
        <f>'[3]MAIN TABLES'!L57*100</f>
        <v>3.9848893991895293</v>
      </c>
      <c r="L57" s="189">
        <f>'[3]MAIN TABLES'!M57*100</f>
        <v>5.4025669210587033</v>
      </c>
      <c r="M57" s="189">
        <f>'[3]MAIN TABLES'!N57*100</f>
        <v>6.4872262752484255</v>
      </c>
      <c r="N57" s="198">
        <f>'[3]MAIN TABLES'!O57*100</f>
        <v>10</v>
      </c>
    </row>
    <row r="58" spans="1:14" s="143" customFormat="1" ht="12" customHeight="1" x14ac:dyDescent="0.25">
      <c r="A58" s="180" t="s">
        <v>68</v>
      </c>
      <c r="B58" s="189">
        <f>'[3]MAIN TABLES'!C58*100</f>
        <v>0.92015811053782859</v>
      </c>
      <c r="C58" s="189">
        <f>'[3]MAIN TABLES'!D58*100</f>
        <v>0.91704924181388892</v>
      </c>
      <c r="D58" s="189">
        <f>'[3]MAIN TABLES'!E58*100</f>
        <v>1.1267605440386141</v>
      </c>
      <c r="E58" s="189">
        <f>'[3]MAIN TABLES'!F58*100</f>
        <v>1.5427497533106116</v>
      </c>
      <c r="F58" s="189">
        <f>'[3]MAIN TABLES'!G58*100</f>
        <v>5.0682103436774</v>
      </c>
      <c r="G58" s="189">
        <f>'[3]MAIN TABLES'!H58*100</f>
        <v>5.7349531303407311</v>
      </c>
      <c r="H58" s="189">
        <f>'[3]MAIN TABLES'!I58*100</f>
        <v>6.0249697394549582</v>
      </c>
      <c r="I58" s="189">
        <f>'[3]MAIN TABLES'!J58*100</f>
        <v>6.0396606777158901</v>
      </c>
      <c r="J58" s="189">
        <f>'[3]MAIN TABLES'!K58*100</f>
        <v>5.8747687064388998</v>
      </c>
      <c r="K58" s="189">
        <f>'[3]MAIN TABLES'!L58*100</f>
        <v>6.1922602368910749</v>
      </c>
      <c r="L58" s="189">
        <f>'[3]MAIN TABLES'!M58*100</f>
        <v>6.8715251551223515</v>
      </c>
      <c r="M58" s="189">
        <f>'[3]MAIN TABLES'!N58*100</f>
        <v>6.2239326693215293</v>
      </c>
      <c r="N58" s="198">
        <f>'[3]MAIN TABLES'!O58*100</f>
        <v>10</v>
      </c>
    </row>
    <row r="59" spans="1:14" s="143" customFormat="1" ht="12" customHeight="1" x14ac:dyDescent="0.25">
      <c r="A59" s="180" t="s">
        <v>459</v>
      </c>
      <c r="B59" s="189">
        <f>'[3]MAIN TABLES'!C59*100</f>
        <v>0</v>
      </c>
      <c r="C59" s="189">
        <f>'[3]MAIN TABLES'!D59*100</f>
        <v>0</v>
      </c>
      <c r="D59" s="189">
        <f>'[3]MAIN TABLES'!E59*100</f>
        <v>0</v>
      </c>
      <c r="E59" s="189">
        <f>'[3]MAIN TABLES'!F59*100</f>
        <v>0</v>
      </c>
      <c r="F59" s="189">
        <f>'[3]MAIN TABLES'!G59*100</f>
        <v>0</v>
      </c>
      <c r="G59" s="189">
        <f>'[3]MAIN TABLES'!H59*100</f>
        <v>0</v>
      </c>
      <c r="H59" s="189">
        <f>'[3]MAIN TABLES'!I59*100</f>
        <v>0</v>
      </c>
      <c r="I59" s="189">
        <f>'[3]MAIN TABLES'!J59*100</f>
        <v>1.9957300405662921</v>
      </c>
      <c r="J59" s="189">
        <f>'[3]MAIN TABLES'!K59*100</f>
        <v>3.1649166184743236</v>
      </c>
      <c r="K59" s="189">
        <f>'[3]MAIN TABLES'!L59*100</f>
        <v>3.3865225726829928</v>
      </c>
      <c r="L59" s="189">
        <f>'[3]MAIN TABLES'!M59*100</f>
        <v>4.6287996655610399</v>
      </c>
      <c r="M59" s="189">
        <f>'[3]MAIN TABLES'!N59*100</f>
        <v>4.6713841986862628</v>
      </c>
      <c r="N59" s="198">
        <f>'[3]MAIN TABLES'!O59*100</f>
        <v>10</v>
      </c>
    </row>
    <row r="60" spans="1:14" s="143" customFormat="1" ht="12" customHeight="1" x14ac:dyDescent="0.25">
      <c r="A60" s="180" t="s">
        <v>69</v>
      </c>
      <c r="B60" s="189">
        <f>'[3]MAIN TABLES'!C60*100</f>
        <v>0.49482822219360245</v>
      </c>
      <c r="C60" s="189">
        <f>'[3]MAIN TABLES'!D60*100</f>
        <v>0.4728711479439065</v>
      </c>
      <c r="D60" s="189">
        <f>'[3]MAIN TABLES'!E60*100</f>
        <v>0.80470982904398902</v>
      </c>
      <c r="E60" s="189">
        <f>'[3]MAIN TABLES'!F60*100</f>
        <v>3.1377864276211529</v>
      </c>
      <c r="F60" s="189">
        <f>'[3]MAIN TABLES'!G60*100</f>
        <v>2.9359555267551873</v>
      </c>
      <c r="G60" s="189">
        <f>'[3]MAIN TABLES'!H60*100</f>
        <v>3.8366537910495691</v>
      </c>
      <c r="H60" s="189">
        <f>'[3]MAIN TABLES'!I60*100</f>
        <v>2.590971797573137</v>
      </c>
      <c r="I60" s="189">
        <f>'[3]MAIN TABLES'!J60*100</f>
        <v>4.8037336283931813</v>
      </c>
      <c r="J60" s="189">
        <f>'[3]MAIN TABLES'!K60*100</f>
        <v>4.9348323646587779</v>
      </c>
      <c r="K60" s="189">
        <f>'[3]MAIN TABLES'!L60*100</f>
        <v>5.0678756179052771</v>
      </c>
      <c r="L60" s="189">
        <f>'[3]MAIN TABLES'!M60*100</f>
        <v>6.2390621146669183</v>
      </c>
      <c r="M60" s="189">
        <f>'[3]MAIN TABLES'!N60*100</f>
        <v>5.2704868741561013</v>
      </c>
      <c r="N60" s="198">
        <f>'[3]MAIN TABLES'!O60*100</f>
        <v>10</v>
      </c>
    </row>
    <row r="61" spans="1:14" s="143" customFormat="1" ht="12" customHeight="1" x14ac:dyDescent="0.25">
      <c r="A61" s="180" t="s">
        <v>70</v>
      </c>
      <c r="B61" s="189">
        <f>'[3]MAIN TABLES'!C61*100</f>
        <v>4.5492865253254724</v>
      </c>
      <c r="C61" s="189">
        <f>'[3]MAIN TABLES'!D61*100</f>
        <v>4.8289230555936662</v>
      </c>
      <c r="D61" s="189">
        <f>'[3]MAIN TABLES'!E61*100</f>
        <v>7.5653064080425718</v>
      </c>
      <c r="E61" s="189">
        <f>'[3]MAIN TABLES'!F61*100</f>
        <v>8.1999050074840003</v>
      </c>
      <c r="F61" s="189">
        <f>'[3]MAIN TABLES'!G61*100</f>
        <v>9.5632102655533924</v>
      </c>
      <c r="G61" s="189">
        <f>'[3]MAIN TABLES'!H61*100</f>
        <v>11.121269350726111</v>
      </c>
      <c r="H61" s="189">
        <f>'[3]MAIN TABLES'!I61*100</f>
        <v>10.861110087819341</v>
      </c>
      <c r="I61" s="189">
        <f>'[3]MAIN TABLES'!J61*100</f>
        <v>9.9366980404579746</v>
      </c>
      <c r="J61" s="189">
        <f>'[3]MAIN TABLES'!K61*100</f>
        <v>9.8803373461606867</v>
      </c>
      <c r="K61" s="189">
        <f>'[3]MAIN TABLES'!L61*100</f>
        <v>9.4998060656015593</v>
      </c>
      <c r="L61" s="189">
        <f>'[3]MAIN TABLES'!M61*100</f>
        <v>10.850569286214249</v>
      </c>
      <c r="M61" s="189">
        <f>'[3]MAIN TABLES'!N61*100</f>
        <v>11.403769760356926</v>
      </c>
      <c r="N61" s="198">
        <f>'[3]MAIN TABLES'!O61*100</f>
        <v>10</v>
      </c>
    </row>
    <row r="62" spans="1:14" s="143" customFormat="1" ht="12" customHeight="1" x14ac:dyDescent="0.25">
      <c r="A62" s="180" t="s">
        <v>71</v>
      </c>
      <c r="B62" s="189">
        <f>'[3]MAIN TABLES'!C62*100</f>
        <v>1.4443331901140328</v>
      </c>
      <c r="C62" s="189">
        <f>'[3]MAIN TABLES'!D62*100</f>
        <v>1.6240358873966465</v>
      </c>
      <c r="D62" s="189">
        <f>'[3]MAIN TABLES'!E62*100</f>
        <v>1.7171360183269808</v>
      </c>
      <c r="E62" s="189">
        <f>'[3]MAIN TABLES'!F62*100</f>
        <v>1.6504334190526575</v>
      </c>
      <c r="F62" s="189">
        <f>'[3]MAIN TABLES'!G62*100</f>
        <v>4.0446065195145993</v>
      </c>
      <c r="G62" s="189">
        <f>'[3]MAIN TABLES'!H62*100</f>
        <v>5.3361494445266304</v>
      </c>
      <c r="H62" s="189">
        <f>'[3]MAIN TABLES'!I62*100</f>
        <v>6.5713666356154565</v>
      </c>
      <c r="I62" s="189">
        <f>'[3]MAIN TABLES'!J62*100</f>
        <v>6.8462882678300749</v>
      </c>
      <c r="J62" s="189">
        <f>'[3]MAIN TABLES'!K62*100</f>
        <v>6.4622614829640144</v>
      </c>
      <c r="K62" s="189">
        <f>'[3]MAIN TABLES'!L62*100</f>
        <v>6.5898168187364643</v>
      </c>
      <c r="L62" s="189">
        <f>'[3]MAIN TABLES'!M62*100</f>
        <v>6.2466727532691859</v>
      </c>
      <c r="M62" s="189">
        <f>'[3]MAIN TABLES'!N62*100</f>
        <v>6.4420177321926664</v>
      </c>
      <c r="N62" s="198">
        <f>'[3]MAIN TABLES'!O62*100</f>
        <v>10</v>
      </c>
    </row>
    <row r="63" spans="1:14" s="143" customFormat="1" ht="12" customHeight="1" x14ac:dyDescent="0.25">
      <c r="A63" s="180" t="s">
        <v>72</v>
      </c>
      <c r="B63" s="189">
        <f>'[3]MAIN TABLES'!C63*100</f>
        <v>0.42457177654268458</v>
      </c>
      <c r="C63" s="189">
        <f>'[3]MAIN TABLES'!D63*100</f>
        <v>0.45137431401821876</v>
      </c>
      <c r="D63" s="189">
        <f>'[3]MAIN TABLES'!E63*100</f>
        <v>1.6319874414611493</v>
      </c>
      <c r="E63" s="189">
        <f>'[3]MAIN TABLES'!F63*100</f>
        <v>2.4673572679801756</v>
      </c>
      <c r="F63" s="189">
        <f>'[3]MAIN TABLES'!G63*100</f>
        <v>2.5843215366725554</v>
      </c>
      <c r="G63" s="189">
        <f>'[3]MAIN TABLES'!H63*100</f>
        <v>3.9450287985169115</v>
      </c>
      <c r="H63" s="189">
        <f>'[3]MAIN TABLES'!I63*100</f>
        <v>5.6137803244276929</v>
      </c>
      <c r="I63" s="189">
        <f>'[3]MAIN TABLES'!J63*100</f>
        <v>0.69481906940309357</v>
      </c>
      <c r="J63" s="189">
        <f>'[3]MAIN TABLES'!K63*100</f>
        <v>0.80672749053514614</v>
      </c>
      <c r="K63" s="189">
        <f>'[3]MAIN TABLES'!L63*100</f>
        <v>0.92464057377174369</v>
      </c>
      <c r="L63" s="189">
        <f>'[3]MAIN TABLES'!M63*100</f>
        <v>3.6613670098798878</v>
      </c>
      <c r="M63" s="189">
        <f>'[3]MAIN TABLES'!N63*100</f>
        <v>7.3821151153762772</v>
      </c>
      <c r="N63" s="198">
        <f>'[3]MAIN TABLES'!O63*100</f>
        <v>10</v>
      </c>
    </row>
    <row r="64" spans="1:14" s="143" customFormat="1" ht="12" customHeight="1" x14ac:dyDescent="0.25">
      <c r="A64" s="180" t="s">
        <v>73</v>
      </c>
      <c r="B64" s="189">
        <f>'[3]MAIN TABLES'!C64*100</f>
        <v>1.6034215130363776</v>
      </c>
      <c r="C64" s="189">
        <f>'[3]MAIN TABLES'!D64*100</f>
        <v>1.6475840267233439</v>
      </c>
      <c r="D64" s="189">
        <f>'[3]MAIN TABLES'!E64*100</f>
        <v>1.3533860857623099</v>
      </c>
      <c r="E64" s="189">
        <f>'[3]MAIN TABLES'!F64*100</f>
        <v>2.4231054667621925</v>
      </c>
      <c r="F64" s="189">
        <f>'[3]MAIN TABLES'!G64*100</f>
        <v>3.4339810084184244</v>
      </c>
      <c r="G64" s="189">
        <f>'[3]MAIN TABLES'!H64*100</f>
        <v>4.5087987407454708</v>
      </c>
      <c r="H64" s="189">
        <f>'[3]MAIN TABLES'!I64*100</f>
        <v>3.8364402966002125</v>
      </c>
      <c r="I64" s="189">
        <f>'[3]MAIN TABLES'!J64*100</f>
        <v>3.055658352241617</v>
      </c>
      <c r="J64" s="189">
        <f>'[3]MAIN TABLES'!K64*100</f>
        <v>4.9253679123873191</v>
      </c>
      <c r="K64" s="189">
        <f>'[3]MAIN TABLES'!L64*100</f>
        <v>5.4447442217816828</v>
      </c>
      <c r="L64" s="189">
        <f>'[3]MAIN TABLES'!M64*100</f>
        <v>4.6754192046730516</v>
      </c>
      <c r="M64" s="189">
        <f>'[3]MAIN TABLES'!N64*100</f>
        <v>5.488205151627259</v>
      </c>
      <c r="N64" s="198">
        <f>'[3]MAIN TABLES'!O64*100</f>
        <v>10</v>
      </c>
    </row>
    <row r="65" spans="1:14" s="143" customFormat="1" ht="12" customHeight="1" x14ac:dyDescent="0.25">
      <c r="A65" s="180" t="s">
        <v>74</v>
      </c>
      <c r="B65" s="189">
        <f>'[3]MAIN TABLES'!C65*100</f>
        <v>0.85041702326228186</v>
      </c>
      <c r="C65" s="189">
        <f>'[3]MAIN TABLES'!D65*100</f>
        <v>0.83076516156837155</v>
      </c>
      <c r="D65" s="189">
        <f>'[3]MAIN TABLES'!E65*100</f>
        <v>1.056438838015022</v>
      </c>
      <c r="E65" s="189">
        <f>'[3]MAIN TABLES'!F65*100</f>
        <v>1.4725465805657376</v>
      </c>
      <c r="F65" s="189">
        <f>'[3]MAIN TABLES'!G65*100</f>
        <v>1.7733182189337129</v>
      </c>
      <c r="G65" s="189">
        <f>'[3]MAIN TABLES'!H65*100</f>
        <v>2.2507874037769824</v>
      </c>
      <c r="H65" s="189">
        <f>'[3]MAIN TABLES'!I65*100</f>
        <v>3.1178763455082805</v>
      </c>
      <c r="I65" s="189">
        <f>'[3]MAIN TABLES'!J65*100</f>
        <v>2.476674169101035</v>
      </c>
      <c r="J65" s="189">
        <f>'[3]MAIN TABLES'!K65*100</f>
        <v>3.2517013004399313</v>
      </c>
      <c r="K65" s="189">
        <f>'[3]MAIN TABLES'!L65*100</f>
        <v>3.7693681631321239</v>
      </c>
      <c r="L65" s="189">
        <f>'[3]MAIN TABLES'!M65*100</f>
        <v>2.8756414008635995</v>
      </c>
      <c r="M65" s="189">
        <f>'[3]MAIN TABLES'!N65*100</f>
        <v>2.2420481653815676</v>
      </c>
      <c r="N65" s="198">
        <f>'[3]MAIN TABLES'!O65*100</f>
        <v>10</v>
      </c>
    </row>
    <row r="66" spans="1:14" s="143" customFormat="1" ht="12" customHeight="1" x14ac:dyDescent="0.25">
      <c r="A66" s="180" t="s">
        <v>460</v>
      </c>
      <c r="B66" s="189">
        <f>'[3]MAIN TABLES'!C66*100</f>
        <v>1.3649209450729374</v>
      </c>
      <c r="C66" s="189">
        <f>'[3]MAIN TABLES'!D66*100</f>
        <v>1.5636398733853336</v>
      </c>
      <c r="D66" s="189">
        <f>'[3]MAIN TABLES'!E66*100</f>
        <v>3.4225895654642522</v>
      </c>
      <c r="E66" s="189">
        <f>'[3]MAIN TABLES'!F66*100</f>
        <v>3.9827970304876761</v>
      </c>
      <c r="F66" s="189">
        <f>'[3]MAIN TABLES'!G66*100</f>
        <v>4.2863723308574162</v>
      </c>
      <c r="G66" s="189">
        <f>'[3]MAIN TABLES'!H66*100</f>
        <v>5.2988093932725198</v>
      </c>
      <c r="H66" s="189">
        <f>'[3]MAIN TABLES'!I66*100</f>
        <v>5.2662803445659074</v>
      </c>
      <c r="I66" s="189">
        <f>'[3]MAIN TABLES'!J66*100</f>
        <v>5.5301248672836296</v>
      </c>
      <c r="J66" s="189">
        <f>'[3]MAIN TABLES'!K66*100</f>
        <v>5.3691254424894392</v>
      </c>
      <c r="K66" s="189">
        <f>'[3]MAIN TABLES'!L66*100</f>
        <v>5.9829998025072459</v>
      </c>
      <c r="L66" s="189">
        <f>'[3]MAIN TABLES'!M66*100</f>
        <v>7.603791760540231</v>
      </c>
      <c r="M66" s="189">
        <f>'[3]MAIN TABLES'!N66*100</f>
        <v>8.4964488906171578</v>
      </c>
      <c r="N66" s="198">
        <f>'[3]MAIN TABLES'!O66*100</f>
        <v>10</v>
      </c>
    </row>
    <row r="67" spans="1:14" s="143" customFormat="1" ht="12" customHeight="1" x14ac:dyDescent="0.25">
      <c r="A67" s="180" t="s">
        <v>75</v>
      </c>
      <c r="B67" s="189">
        <f>'[3]MAIN TABLES'!C67*100</f>
        <v>1.0096230190699726</v>
      </c>
      <c r="C67" s="189">
        <f>'[3]MAIN TABLES'!D67*100</f>
        <v>0.90956030939468635</v>
      </c>
      <c r="D67" s="189">
        <f>'[3]MAIN TABLES'!E67*100</f>
        <v>0.95649766701873185</v>
      </c>
      <c r="E67" s="189">
        <f>'[3]MAIN TABLES'!F67*100</f>
        <v>1.0253630356593282</v>
      </c>
      <c r="F67" s="189">
        <f>'[3]MAIN TABLES'!G67*100</f>
        <v>2.9446529009267719</v>
      </c>
      <c r="G67" s="189">
        <f>'[3]MAIN TABLES'!H67*100</f>
        <v>4.5536859512054395</v>
      </c>
      <c r="H67" s="189">
        <f>'[3]MAIN TABLES'!I67*100</f>
        <v>4.4051233609860976</v>
      </c>
      <c r="I67" s="189">
        <f>'[3]MAIN TABLES'!J67*100</f>
        <v>1.0232651446708569</v>
      </c>
      <c r="J67" s="189">
        <f>'[3]MAIN TABLES'!K67*100</f>
        <v>1.0658633923108742</v>
      </c>
      <c r="K67" s="189">
        <f>'[3]MAIN TABLES'!L67*100</f>
        <v>10.169678517846204</v>
      </c>
      <c r="L67" s="189">
        <f>'[3]MAIN TABLES'!M67*100</f>
        <v>21.986878497745042</v>
      </c>
      <c r="M67" s="189">
        <f>'[3]MAIN TABLES'!N67*100</f>
        <v>21.980783211098821</v>
      </c>
      <c r="N67" s="198">
        <f>'[3]MAIN TABLES'!O67*100</f>
        <v>10</v>
      </c>
    </row>
    <row r="68" spans="1:14" s="143" customFormat="1" ht="12" customHeight="1" x14ac:dyDescent="0.25">
      <c r="A68" s="180" t="s">
        <v>76</v>
      </c>
      <c r="B68" s="189">
        <f>'[3]MAIN TABLES'!C68*100</f>
        <v>6.2870303189445114</v>
      </c>
      <c r="C68" s="189">
        <f>'[3]MAIN TABLES'!D68*100</f>
        <v>6.1644835185317142</v>
      </c>
      <c r="D68" s="189">
        <f>'[3]MAIN TABLES'!E68*100</f>
        <v>7.0654127238597253</v>
      </c>
      <c r="E68" s="189">
        <f>'[3]MAIN TABLES'!F68*100</f>
        <v>7.9617262476137292</v>
      </c>
      <c r="F68" s="189">
        <f>'[3]MAIN TABLES'!G68*100</f>
        <v>8.2601617074910099</v>
      </c>
      <c r="G68" s="189">
        <f>'[3]MAIN TABLES'!H68*100</f>
        <v>8.9104333588029654</v>
      </c>
      <c r="H68" s="189">
        <f>'[3]MAIN TABLES'!I68*100</f>
        <v>9.2411716881199855</v>
      </c>
      <c r="I68" s="189">
        <f>'[3]MAIN TABLES'!J68*100</f>
        <v>11.545204779676709</v>
      </c>
      <c r="J68" s="189">
        <f>'[3]MAIN TABLES'!K68*100</f>
        <v>14.812560600018029</v>
      </c>
      <c r="K68" s="189">
        <f>'[3]MAIN TABLES'!L68*100</f>
        <v>19.15948848061392</v>
      </c>
      <c r="L68" s="189">
        <f>'[3]MAIN TABLES'!M68*100</f>
        <v>21.0759809169565</v>
      </c>
      <c r="M68" s="189">
        <f>'[3]MAIN TABLES'!N68*100</f>
        <v>23.958825230246802</v>
      </c>
      <c r="N68" s="198">
        <f>'[3]MAIN TABLES'!O68*100</f>
        <v>10</v>
      </c>
    </row>
    <row r="69" spans="1:14" s="143" customFormat="1" ht="12" customHeight="1" x14ac:dyDescent="0.25">
      <c r="A69" s="183" t="s">
        <v>77</v>
      </c>
      <c r="B69" s="190">
        <f>'[3]MAIN TABLES'!C69*100</f>
        <v>0.34681621267907603</v>
      </c>
      <c r="C69" s="190">
        <f>'[3]MAIN TABLES'!D69*100</f>
        <v>0.47113255094293571</v>
      </c>
      <c r="D69" s="190">
        <f>'[3]MAIN TABLES'!E69*100</f>
        <v>0.72895462263045774</v>
      </c>
      <c r="E69" s="190">
        <f>'[3]MAIN TABLES'!F69*100</f>
        <v>1.1315832575520981</v>
      </c>
      <c r="F69" s="190">
        <f>'[3]MAIN TABLES'!G69*100</f>
        <v>2.2966782372580625</v>
      </c>
      <c r="G69" s="190">
        <f>'[3]MAIN TABLES'!H69*100</f>
        <v>2.853552246857642</v>
      </c>
      <c r="H69" s="190">
        <f>'[3]MAIN TABLES'!I69*100</f>
        <v>3.3198902586716268</v>
      </c>
      <c r="I69" s="190">
        <f>'[3]MAIN TABLES'!J69*100</f>
        <v>3.1936026136798392</v>
      </c>
      <c r="J69" s="190">
        <f>'[3]MAIN TABLES'!K69*100</f>
        <v>3.9344923814810264</v>
      </c>
      <c r="K69" s="190">
        <f>'[3]MAIN TABLES'!L69*100</f>
        <v>4.7004739043852908</v>
      </c>
      <c r="L69" s="190">
        <f>'[3]MAIN TABLES'!M69*100</f>
        <v>5.281889918689437</v>
      </c>
      <c r="M69" s="190">
        <f>'[3]MAIN TABLES'!N69*100</f>
        <v>4.4472871333254389</v>
      </c>
      <c r="N69" s="199">
        <f>'[3]MAIN TABLES'!O69*100</f>
        <v>10</v>
      </c>
    </row>
    <row r="70" spans="1:14" s="143" customFormat="1" ht="12" customHeight="1" x14ac:dyDescent="0.25">
      <c r="A70" s="180" t="s">
        <v>103</v>
      </c>
      <c r="B70" s="189">
        <f>'[3]MAIN TABLES'!C70*100</f>
        <v>0</v>
      </c>
      <c r="C70" s="189">
        <f>'[3]MAIN TABLES'!D70*100</f>
        <v>0</v>
      </c>
      <c r="D70" s="189">
        <f>'[3]MAIN TABLES'!E70*100</f>
        <v>0</v>
      </c>
      <c r="E70" s="189">
        <f>'[3]MAIN TABLES'!F70*100</f>
        <v>6.996996133697031E-2</v>
      </c>
      <c r="F70" s="189">
        <f>'[3]MAIN TABLES'!G70*100</f>
        <v>0.10653453408047714</v>
      </c>
      <c r="G70" s="189">
        <f>'[3]MAIN TABLES'!H70*100</f>
        <v>0.13386588719801343</v>
      </c>
      <c r="H70" s="189">
        <f>'[3]MAIN TABLES'!I70*100</f>
        <v>0.19581422409679253</v>
      </c>
      <c r="I70" s="189">
        <f>'[3]MAIN TABLES'!J70*100</f>
        <v>0.87057065029014136</v>
      </c>
      <c r="J70" s="189">
        <f>'[3]MAIN TABLES'!K70*100</f>
        <v>1.356610255136901</v>
      </c>
      <c r="K70" s="189">
        <f>'[3]MAIN TABLES'!L70*100</f>
        <v>1.9837591398732197</v>
      </c>
      <c r="L70" s="189">
        <f>'[3]MAIN TABLES'!M70*100</f>
        <v>3.2652600502672549</v>
      </c>
      <c r="M70" s="189">
        <f>'[3]MAIN TABLES'!N70*100</f>
        <v>5.7421729655458416</v>
      </c>
      <c r="N70" s="198">
        <f>'[3]MAIN TABLES'!O70*100</f>
        <v>10</v>
      </c>
    </row>
    <row r="71" spans="1:14" s="143" customFormat="1" ht="12" customHeight="1" x14ac:dyDescent="0.25">
      <c r="A71" s="183" t="s">
        <v>78</v>
      </c>
      <c r="B71" s="190">
        <f>'[3]MAIN TABLES'!C71*100</f>
        <v>3.0739018534558484</v>
      </c>
      <c r="C71" s="190">
        <f>'[3]MAIN TABLES'!D71*100</f>
        <v>3.0533822536462036</v>
      </c>
      <c r="D71" s="190">
        <f>'[3]MAIN TABLES'!E71*100</f>
        <v>3.2927363353989803</v>
      </c>
      <c r="E71" s="190">
        <f>'[3]MAIN TABLES'!F71*100</f>
        <v>3.722916894988769</v>
      </c>
      <c r="F71" s="190">
        <f>'[3]MAIN TABLES'!G71*100</f>
        <v>5.2933425806892407</v>
      </c>
      <c r="G71" s="190">
        <f>'[3]MAIN TABLES'!H71*100</f>
        <v>5.5515222300983016</v>
      </c>
      <c r="H71" s="190">
        <f>'[3]MAIN TABLES'!I71*100</f>
        <v>5.9040558789978528</v>
      </c>
      <c r="I71" s="190">
        <f>'[3]MAIN TABLES'!J71*100</f>
        <v>3.4586963347547059</v>
      </c>
      <c r="J71" s="190">
        <f>'[3]MAIN TABLES'!K71*100</f>
        <v>3.9369491125923339</v>
      </c>
      <c r="K71" s="190">
        <f>'[3]MAIN TABLES'!L71*100</f>
        <v>3.7794149647332063</v>
      </c>
      <c r="L71" s="190">
        <f>'[3]MAIN TABLES'!M71*100</f>
        <v>7.0691543491478477</v>
      </c>
      <c r="M71" s="190">
        <f>'[3]MAIN TABLES'!N71*100</f>
        <v>8.8690975451141885</v>
      </c>
      <c r="N71" s="199">
        <f>'[3]MAIN TABLES'!O71*100</f>
        <v>10</v>
      </c>
    </row>
    <row r="72" spans="1:14" s="143" customFormat="1" ht="12" customHeight="1" x14ac:dyDescent="0.25">
      <c r="A72" s="180" t="s">
        <v>474</v>
      </c>
      <c r="B72" s="189">
        <f>'[3]MAIN TABLES'!C72*100</f>
        <v>8.8771987506164718E-2</v>
      </c>
      <c r="C72" s="189">
        <f>'[3]MAIN TABLES'!D72*100</f>
        <v>8.5648770796325838E-2</v>
      </c>
      <c r="D72" s="189">
        <f>'[3]MAIN TABLES'!E72*100</f>
        <v>0</v>
      </c>
      <c r="E72" s="189">
        <f>'[3]MAIN TABLES'!F72*100</f>
        <v>0</v>
      </c>
      <c r="F72" s="189">
        <f>'[3]MAIN TABLES'!G72*100</f>
        <v>0</v>
      </c>
      <c r="G72" s="189">
        <f>'[3]MAIN TABLES'!H72*100</f>
        <v>0</v>
      </c>
      <c r="H72" s="189">
        <f>'[3]MAIN TABLES'!I72*100</f>
        <v>0</v>
      </c>
      <c r="I72" s="189">
        <f>'[3]MAIN TABLES'!J72*100</f>
        <v>0</v>
      </c>
      <c r="J72" s="189">
        <f>'[3]MAIN TABLES'!K72*100</f>
        <v>0</v>
      </c>
      <c r="K72" s="189">
        <f>'[3]MAIN TABLES'!L72*100</f>
        <v>0</v>
      </c>
      <c r="L72" s="189">
        <f>'[3]MAIN TABLES'!M72*100</f>
        <v>0</v>
      </c>
      <c r="M72" s="189">
        <f>'[3]MAIN TABLES'!N72*100</f>
        <v>0</v>
      </c>
      <c r="N72" s="182" t="s">
        <v>33</v>
      </c>
    </row>
    <row r="73" spans="1:14" s="143" customFormat="1" ht="12" customHeight="1" x14ac:dyDescent="0.25">
      <c r="A73" s="180" t="s">
        <v>476</v>
      </c>
      <c r="B73" s="189" t="s">
        <v>33</v>
      </c>
      <c r="C73" s="189">
        <f>'[3]MAIN TABLES'!D73*100</f>
        <v>0.45081657475762782</v>
      </c>
      <c r="D73" s="189">
        <f>'[3]MAIN TABLES'!E73*100</f>
        <v>0.45677422676396157</v>
      </c>
      <c r="E73" s="189">
        <f>'[3]MAIN TABLES'!F73*100</f>
        <v>0.9961123314415623</v>
      </c>
      <c r="F73" s="189">
        <f>'[3]MAIN TABLES'!G73*100</f>
        <v>0.88123517888622438</v>
      </c>
      <c r="G73" s="189">
        <f>'[3]MAIN TABLES'!H73*100</f>
        <v>0.69698946492838032</v>
      </c>
      <c r="H73" s="189">
        <f>'[3]MAIN TABLES'!I73*100</f>
        <v>0.78679953101122357</v>
      </c>
      <c r="I73" s="189">
        <f>'[3]MAIN TABLES'!J73*100</f>
        <v>0.74314079623437457</v>
      </c>
      <c r="J73" s="189">
        <f>'[3]MAIN TABLES'!K73*100</f>
        <v>0.90910560323838507</v>
      </c>
      <c r="K73" s="189">
        <f>'[3]MAIN TABLES'!L73*100</f>
        <v>1.3934824570866897</v>
      </c>
      <c r="L73" s="189">
        <f>'[3]MAIN TABLES'!M73*100</f>
        <v>1.3929776052330438</v>
      </c>
      <c r="M73" s="189">
        <f>'[3]MAIN TABLES'!N73*100</f>
        <v>1.4644960098689801</v>
      </c>
      <c r="N73" s="182" t="s">
        <v>33</v>
      </c>
    </row>
    <row r="74" spans="1:14" s="143" customFormat="1" ht="12" customHeight="1" x14ac:dyDescent="0.25">
      <c r="A74" s="180" t="s">
        <v>478</v>
      </c>
      <c r="B74" s="189">
        <f>'[3]MAIN TABLES'!C74*100</f>
        <v>0.1851722785098813</v>
      </c>
      <c r="C74" s="189">
        <f>'[3]MAIN TABLES'!D74*100</f>
        <v>0.2222329519300893</v>
      </c>
      <c r="D74" s="189">
        <f>'[3]MAIN TABLES'!E74*100</f>
        <v>0.25622888004304128</v>
      </c>
      <c r="E74" s="189">
        <f>'[3]MAIN TABLES'!F74*100</f>
        <v>0.25565748360706608</v>
      </c>
      <c r="F74" s="189">
        <f>'[3]MAIN TABLES'!G74*100</f>
        <v>0.25750829269247777</v>
      </c>
      <c r="G74" s="189">
        <f>'[3]MAIN TABLES'!H74*100</f>
        <v>0.21258919458334047</v>
      </c>
      <c r="H74" s="189">
        <f>'[3]MAIN TABLES'!I74*100</f>
        <v>0.1809227250656337</v>
      </c>
      <c r="I74" s="189">
        <f>'[3]MAIN TABLES'!J74*100</f>
        <v>0.16064641420293349</v>
      </c>
      <c r="J74" s="189">
        <f>'[3]MAIN TABLES'!K74*100</f>
        <v>0.17373659734847507</v>
      </c>
      <c r="K74" s="189">
        <f>'[3]MAIN TABLES'!L74*100</f>
        <v>0.1689173968860653</v>
      </c>
      <c r="L74" s="189">
        <f>'[3]MAIN TABLES'!M74*100</f>
        <v>0.19659789318050852</v>
      </c>
      <c r="M74" s="189">
        <f>'[3]MAIN TABLES'!N74*100</f>
        <v>0.16527519971767082</v>
      </c>
      <c r="N74" s="182" t="s">
        <v>33</v>
      </c>
    </row>
    <row r="75" spans="1:14" s="143" customFormat="1" ht="12" customHeight="1" x14ac:dyDescent="0.25">
      <c r="A75" s="183" t="s">
        <v>104</v>
      </c>
      <c r="B75" s="190">
        <f>'[3]MAIN TABLES'!C75*100</f>
        <v>0.27090936617448241</v>
      </c>
      <c r="C75" s="190">
        <f>'[3]MAIN TABLES'!D75*100</f>
        <v>0.26698316930973698</v>
      </c>
      <c r="D75" s="190">
        <f>'[3]MAIN TABLES'!E75*100</f>
        <v>0.24016499731223992</v>
      </c>
      <c r="E75" s="190">
        <f>'[3]MAIN TABLES'!F75*100</f>
        <v>0.23257017939031449</v>
      </c>
      <c r="F75" s="190">
        <f>'[3]MAIN TABLES'!G75*100</f>
        <v>0.23432989287957567</v>
      </c>
      <c r="G75" s="190">
        <f>'[3]MAIN TABLES'!H75*100</f>
        <v>0.18811447846207727</v>
      </c>
      <c r="H75" s="190">
        <f>'[3]MAIN TABLES'!I75*100</f>
        <v>0.20184340317596891</v>
      </c>
      <c r="I75" s="190">
        <f>'[3]MAIN TABLES'!J75*100</f>
        <v>0.24470238796407373</v>
      </c>
      <c r="J75" s="190">
        <f>'[3]MAIN TABLES'!K75*100</f>
        <v>0.27001300553213448</v>
      </c>
      <c r="K75" s="190">
        <f>'[3]MAIN TABLES'!L75*100</f>
        <v>0.26392144640322135</v>
      </c>
      <c r="L75" s="190">
        <f>'[3]MAIN TABLES'!M75*100</f>
        <v>0.29895140032477374</v>
      </c>
      <c r="M75" s="190">
        <f>'[3]MAIN TABLES'!N75*100</f>
        <v>0.30378861563619697</v>
      </c>
      <c r="N75" s="185" t="s">
        <v>33</v>
      </c>
    </row>
    <row r="76" spans="1:14" s="143" customFormat="1" ht="24" customHeight="1" x14ac:dyDescent="0.2">
      <c r="A76" s="186" t="s">
        <v>485</v>
      </c>
      <c r="B76" s="165"/>
      <c r="C76" s="165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</row>
    <row r="77" spans="1:14" s="143" customFormat="1" ht="24" customHeight="1" x14ac:dyDescent="0.25">
      <c r="A77" s="169" t="s">
        <v>487</v>
      </c>
      <c r="B77" s="191"/>
      <c r="C77" s="191"/>
      <c r="D77" s="191"/>
      <c r="E77" s="170"/>
      <c r="F77" s="170"/>
      <c r="G77" s="170"/>
      <c r="H77" s="170"/>
      <c r="I77" s="170"/>
      <c r="J77" s="170"/>
      <c r="K77" s="170"/>
      <c r="L77" s="170"/>
      <c r="M77" s="170"/>
      <c r="N77" s="165"/>
    </row>
    <row r="78" spans="1:14" s="143" customFormat="1" ht="24" customHeight="1" x14ac:dyDescent="0.2">
      <c r="A78" s="126"/>
      <c r="B78" s="127">
        <v>2004</v>
      </c>
      <c r="C78" s="127">
        <v>2005</v>
      </c>
      <c r="D78" s="127">
        <v>2006</v>
      </c>
      <c r="E78" s="127">
        <v>2007</v>
      </c>
      <c r="F78" s="127">
        <v>2008</v>
      </c>
      <c r="G78" s="127">
        <v>2009</v>
      </c>
      <c r="H78" s="127">
        <v>2010</v>
      </c>
      <c r="I78" s="127">
        <v>2011</v>
      </c>
      <c r="J78" s="127">
        <v>2012</v>
      </c>
      <c r="K78" s="127">
        <v>2013</v>
      </c>
      <c r="L78" s="127">
        <v>2014</v>
      </c>
      <c r="M78" s="127">
        <v>2015</v>
      </c>
      <c r="N78" s="165"/>
    </row>
    <row r="79" spans="1:14" s="143" customFormat="1" ht="12" customHeight="1" x14ac:dyDescent="0.2">
      <c r="A79" s="172" t="s">
        <v>44</v>
      </c>
      <c r="B79" s="187">
        <f>'[3]MAIN TABLES'!C79*100</f>
        <v>14.309661140818209</v>
      </c>
      <c r="C79" s="187">
        <f>'[3]MAIN TABLES'!D79*100</f>
        <v>14.834410272568944</v>
      </c>
      <c r="D79" s="187">
        <f>'[3]MAIN TABLES'!E79*100</f>
        <v>15.357828534585458</v>
      </c>
      <c r="E79" s="187">
        <f>'[3]MAIN TABLES'!F79*100</f>
        <v>16.093485212221186</v>
      </c>
      <c r="F79" s="187">
        <f>'[3]MAIN TABLES'!G79*100</f>
        <v>16.991020741486427</v>
      </c>
      <c r="G79" s="187">
        <f>'[3]MAIN TABLES'!H79*100</f>
        <v>18.99606933899743</v>
      </c>
      <c r="H79" s="187">
        <f>'[3]MAIN TABLES'!I79*100</f>
        <v>19.674717600694898</v>
      </c>
      <c r="I79" s="187">
        <f>'[3]MAIN TABLES'!J79*100</f>
        <v>21.697593330464152</v>
      </c>
      <c r="J79" s="187">
        <f>'[3]MAIN TABLES'!K79*100</f>
        <v>23.503825854635107</v>
      </c>
      <c r="K79" s="187">
        <f>'[3]MAIN TABLES'!L79*100</f>
        <v>25.378279291838655</v>
      </c>
      <c r="L79" s="187">
        <f>'[3]MAIN TABLES'!M79*100</f>
        <v>27.461714977507096</v>
      </c>
      <c r="M79" s="187">
        <f>'[3]MAIN TABLES'!N79*100</f>
        <v>28.808647527022082</v>
      </c>
      <c r="N79" s="165"/>
    </row>
    <row r="80" spans="1:14" s="143" customFormat="1" ht="12" customHeight="1" x14ac:dyDescent="0.2">
      <c r="A80" s="177" t="s">
        <v>106</v>
      </c>
      <c r="B80" s="188">
        <f>'[3]MAIN TABLES'!C80*100</f>
        <v>1.6875089077277514</v>
      </c>
      <c r="C80" s="188">
        <f>'[3]MAIN TABLES'!D80*100</f>
        <v>2.3505750973415731</v>
      </c>
      <c r="D80" s="188">
        <f>'[3]MAIN TABLES'!E80*100</f>
        <v>3.0961734248406336</v>
      </c>
      <c r="E80" s="188">
        <f>'[3]MAIN TABLES'!F80*100</f>
        <v>3.633696356452528</v>
      </c>
      <c r="F80" s="188">
        <f>'[3]MAIN TABLES'!G80*100</f>
        <v>4.5987688594901526</v>
      </c>
      <c r="G80" s="188">
        <f>'[3]MAIN TABLES'!H80*100</f>
        <v>6.1723872213144553</v>
      </c>
      <c r="H80" s="188">
        <f>'[3]MAIN TABLES'!I80*100</f>
        <v>7.1412057931501201</v>
      </c>
      <c r="I80" s="188">
        <f>'[3]MAIN TABLES'!J80*100</f>
        <v>9.0701528364895836</v>
      </c>
      <c r="J80" s="188">
        <f>'[3]MAIN TABLES'!K80*100</f>
        <v>11.291830323105881</v>
      </c>
      <c r="K80" s="188">
        <f>'[3]MAIN TABLES'!L80*100</f>
        <v>12.484238541125563</v>
      </c>
      <c r="L80" s="188">
        <f>'[3]MAIN TABLES'!M80*100</f>
        <v>13.389402394411023</v>
      </c>
      <c r="M80" s="188">
        <f>'[3]MAIN TABLES'!N80*100</f>
        <v>15.417079204654685</v>
      </c>
      <c r="N80" s="165"/>
    </row>
    <row r="81" spans="1:13" s="143" customFormat="1" ht="12" customHeight="1" x14ac:dyDescent="0.25">
      <c r="A81" s="180" t="s">
        <v>54</v>
      </c>
      <c r="B81" s="189">
        <f>'[3]MAIN TABLES'!C81*100</f>
        <v>9.0970943979947805</v>
      </c>
      <c r="C81" s="189">
        <f>'[3]MAIN TABLES'!D81*100</f>
        <v>9.2981126848011026</v>
      </c>
      <c r="D81" s="189">
        <f>'[3]MAIN TABLES'!E81*100</f>
        <v>9.2762387109552442</v>
      </c>
      <c r="E81" s="189">
        <f>'[3]MAIN TABLES'!F81*100</f>
        <v>9.3719538112706822</v>
      </c>
      <c r="F81" s="189">
        <f>'[3]MAIN TABLES'!G81*100</f>
        <v>9.9592255060285275</v>
      </c>
      <c r="G81" s="189">
        <f>'[3]MAIN TABLES'!H81*100</f>
        <v>11.262574761561616</v>
      </c>
      <c r="H81" s="189">
        <f>'[3]MAIN TABLES'!I81*100</f>
        <v>12.659268135599044</v>
      </c>
      <c r="I81" s="189">
        <f>'[3]MAIN TABLES'!J81*100</f>
        <v>12.885505621047663</v>
      </c>
      <c r="J81" s="189">
        <f>'[3]MAIN TABLES'!K81*100</f>
        <v>16.053880246792438</v>
      </c>
      <c r="K81" s="189">
        <f>'[3]MAIN TABLES'!L81*100</f>
        <v>18.895195237038884</v>
      </c>
      <c r="L81" s="189">
        <f>'[3]MAIN TABLES'!M81*100</f>
        <v>18.881382652300353</v>
      </c>
      <c r="M81" s="189">
        <f>'[3]MAIN TABLES'!N81*100</f>
        <v>19.13751103587774</v>
      </c>
    </row>
    <row r="82" spans="1:13" s="143" customFormat="1" ht="12" customHeight="1" x14ac:dyDescent="0.25">
      <c r="A82" s="180" t="s">
        <v>55</v>
      </c>
      <c r="B82" s="189">
        <f>'[3]MAIN TABLES'!C82*100</f>
        <v>3.5533462599828725</v>
      </c>
      <c r="C82" s="189">
        <f>'[3]MAIN TABLES'!D82*100</f>
        <v>3.6874652037025104</v>
      </c>
      <c r="D82" s="189">
        <f>'[3]MAIN TABLES'!E82*100</f>
        <v>4.044566397911761</v>
      </c>
      <c r="E82" s="189">
        <f>'[3]MAIN TABLES'!F82*100</f>
        <v>4.6202895662994088</v>
      </c>
      <c r="F82" s="189">
        <f>'[3]MAIN TABLES'!G82*100</f>
        <v>5.1809130096701717</v>
      </c>
      <c r="G82" s="189">
        <f>'[3]MAIN TABLES'!H82*100</f>
        <v>6.3774883386370886</v>
      </c>
      <c r="H82" s="189">
        <f>'[3]MAIN TABLES'!I82*100</f>
        <v>7.5152568633542787</v>
      </c>
      <c r="I82" s="189">
        <f>'[3]MAIN TABLES'!J82*100</f>
        <v>10.609586421018385</v>
      </c>
      <c r="J82" s="189">
        <f>'[3]MAIN TABLES'!K82*100</f>
        <v>11.666613731147715</v>
      </c>
      <c r="K82" s="189">
        <f>'[3]MAIN TABLES'!L82*100</f>
        <v>12.781476094167468</v>
      </c>
      <c r="L82" s="189">
        <f>'[3]MAIN TABLES'!M82*100</f>
        <v>13.890309264696254</v>
      </c>
      <c r="M82" s="189">
        <f>'[3]MAIN TABLES'!N82*100</f>
        <v>14.072146430511228</v>
      </c>
    </row>
    <row r="83" spans="1:13" s="143" customFormat="1" ht="12" customHeight="1" x14ac:dyDescent="0.25">
      <c r="A83" s="180" t="s">
        <v>56</v>
      </c>
      <c r="B83" s="189">
        <f>'[3]MAIN TABLES'!C83*100</f>
        <v>23.766624014088247</v>
      </c>
      <c r="C83" s="189">
        <f>'[3]MAIN TABLES'!D83*100</f>
        <v>24.648085850521444</v>
      </c>
      <c r="D83" s="189">
        <f>'[3]MAIN TABLES'!E83*100</f>
        <v>23.968784380486532</v>
      </c>
      <c r="E83" s="189">
        <f>'[3]MAIN TABLES'!F83*100</f>
        <v>25.001272784051164</v>
      </c>
      <c r="F83" s="189">
        <f>'[3]MAIN TABLES'!G83*100</f>
        <v>25.935985096895315</v>
      </c>
      <c r="G83" s="189">
        <f>'[3]MAIN TABLES'!H83*100</f>
        <v>28.256904330359472</v>
      </c>
      <c r="H83" s="189">
        <f>'[3]MAIN TABLES'!I83*100</f>
        <v>32.736684083798416</v>
      </c>
      <c r="I83" s="189">
        <f>'[3]MAIN TABLES'!J83*100</f>
        <v>35.872944031152066</v>
      </c>
      <c r="J83" s="189">
        <f>'[3]MAIN TABLES'!K83*100</f>
        <v>38.719280979341271</v>
      </c>
      <c r="K83" s="189">
        <f>'[3]MAIN TABLES'!L83*100</f>
        <v>43.088245077628628</v>
      </c>
      <c r="L83" s="189">
        <f>'[3]MAIN TABLES'!M83*100</f>
        <v>48.48919553018208</v>
      </c>
      <c r="M83" s="189">
        <f>'[3]MAIN TABLES'!N83*100</f>
        <v>51.320804820737706</v>
      </c>
    </row>
    <row r="84" spans="1:13" s="143" customFormat="1" ht="12" customHeight="1" x14ac:dyDescent="0.25">
      <c r="A84" s="180" t="s">
        <v>57</v>
      </c>
      <c r="B84" s="189">
        <f>'[3]MAIN TABLES'!C84*100</f>
        <v>9.3993943043783545</v>
      </c>
      <c r="C84" s="189">
        <f>'[3]MAIN TABLES'!D84*100</f>
        <v>10.459432414853834</v>
      </c>
      <c r="D84" s="189">
        <f>'[3]MAIN TABLES'!E84*100</f>
        <v>11.809861239112776</v>
      </c>
      <c r="E84" s="189">
        <f>'[3]MAIN TABLES'!F84*100</f>
        <v>13.554538394705522</v>
      </c>
      <c r="F84" s="189">
        <f>'[3]MAIN TABLES'!G84*100</f>
        <v>15.065444296863431</v>
      </c>
      <c r="G84" s="189">
        <f>'[3]MAIN TABLES'!H84*100</f>
        <v>17.385612095073053</v>
      </c>
      <c r="H84" s="189">
        <f>'[3]MAIN TABLES'!I84*100</f>
        <v>18.101299238566654</v>
      </c>
      <c r="I84" s="189">
        <f>'[3]MAIN TABLES'!J84*100</f>
        <v>20.867444728180164</v>
      </c>
      <c r="J84" s="189">
        <f>'[3]MAIN TABLES'!K84*100</f>
        <v>23.567077021490572</v>
      </c>
      <c r="K84" s="189">
        <f>'[3]MAIN TABLES'!L84*100</f>
        <v>25.348801901449292</v>
      </c>
      <c r="L84" s="189">
        <f>'[3]MAIN TABLES'!M84*100</f>
        <v>28.234149049397544</v>
      </c>
      <c r="M84" s="189">
        <f>'[3]MAIN TABLES'!N84*100</f>
        <v>30.723594264951664</v>
      </c>
    </row>
    <row r="85" spans="1:13" s="143" customFormat="1" ht="12" customHeight="1" x14ac:dyDescent="0.25">
      <c r="A85" s="180" t="s">
        <v>58</v>
      </c>
      <c r="B85" s="189">
        <f>'[3]MAIN TABLES'!C85*100</f>
        <v>0.58519388954171558</v>
      </c>
      <c r="C85" s="189">
        <f>'[3]MAIN TABLES'!D85*100</f>
        <v>1.1459737673592441</v>
      </c>
      <c r="D85" s="189">
        <f>'[3]MAIN TABLES'!E85*100</f>
        <v>1.4784077010704177</v>
      </c>
      <c r="E85" s="189">
        <f>'[3]MAIN TABLES'!F85*100</f>
        <v>1.4975283311025378</v>
      </c>
      <c r="F85" s="189">
        <f>'[3]MAIN TABLES'!G85*100</f>
        <v>2.058876144993345</v>
      </c>
      <c r="G85" s="189">
        <f>'[3]MAIN TABLES'!H85*100</f>
        <v>6.1041822475686178</v>
      </c>
      <c r="H85" s="189">
        <f>'[3]MAIN TABLES'!I85*100</f>
        <v>10.39342994547102</v>
      </c>
      <c r="I85" s="189">
        <f>'[3]MAIN TABLES'!J85*100</f>
        <v>12.278173904582793</v>
      </c>
      <c r="J85" s="189">
        <f>'[3]MAIN TABLES'!K85*100</f>
        <v>15.77509945975655</v>
      </c>
      <c r="K85" s="189">
        <f>'[3]MAIN TABLES'!L85*100</f>
        <v>13.032266820019464</v>
      </c>
      <c r="L85" s="189">
        <f>'[3]MAIN TABLES'!M85*100</f>
        <v>14.05591433218013</v>
      </c>
      <c r="M85" s="189">
        <f>'[3]MAIN TABLES'!N85*100</f>
        <v>15.121849448333904</v>
      </c>
    </row>
    <row r="86" spans="1:13" s="143" customFormat="1" ht="12" customHeight="1" x14ac:dyDescent="0.25">
      <c r="A86" s="180" t="s">
        <v>59</v>
      </c>
      <c r="B86" s="189">
        <f>'[3]MAIN TABLES'!C86*100</f>
        <v>6.0248279370330362</v>
      </c>
      <c r="C86" s="189">
        <f>'[3]MAIN TABLES'!D86*100</f>
        <v>7.232674555456958</v>
      </c>
      <c r="D86" s="189">
        <f>'[3]MAIN TABLES'!E86*100</f>
        <v>8.6912566417076462</v>
      </c>
      <c r="E86" s="189">
        <f>'[3]MAIN TABLES'!F86*100</f>
        <v>10.355303721240757</v>
      </c>
      <c r="F86" s="189">
        <f>'[3]MAIN TABLES'!G86*100</f>
        <v>11.181056118590806</v>
      </c>
      <c r="G86" s="189">
        <f>'[3]MAIN TABLES'!H86*100</f>
        <v>13.353015856919933</v>
      </c>
      <c r="H86" s="189">
        <f>'[3]MAIN TABLES'!I86*100</f>
        <v>14.632760444646307</v>
      </c>
      <c r="I86" s="189">
        <f>'[3]MAIN TABLES'!J86*100</f>
        <v>17.4414373439846</v>
      </c>
      <c r="J86" s="189">
        <f>'[3]MAIN TABLES'!K86*100</f>
        <v>19.661021506900127</v>
      </c>
      <c r="K86" s="189">
        <f>'[3]MAIN TABLES'!L86*100</f>
        <v>20.959958770751644</v>
      </c>
      <c r="L86" s="189">
        <f>'[3]MAIN TABLES'!M86*100</f>
        <v>22.900126641219366</v>
      </c>
      <c r="M86" s="189">
        <f>'[3]MAIN TABLES'!N86*100</f>
        <v>25.246252028153087</v>
      </c>
    </row>
    <row r="87" spans="1:13" s="143" customFormat="1" ht="12" customHeight="1" x14ac:dyDescent="0.25">
      <c r="A87" s="180" t="s">
        <v>60</v>
      </c>
      <c r="B87" s="189">
        <f>'[3]MAIN TABLES'!C87*100</f>
        <v>7.8419361393958722</v>
      </c>
      <c r="C87" s="189">
        <f>'[3]MAIN TABLES'!D87*100</f>
        <v>8.212711647177434</v>
      </c>
      <c r="D87" s="189">
        <f>'[3]MAIN TABLES'!E87*100</f>
        <v>8.9244821948768109</v>
      </c>
      <c r="E87" s="189">
        <f>'[3]MAIN TABLES'!F87*100</f>
        <v>9.3303748034950722</v>
      </c>
      <c r="F87" s="189">
        <f>'[3]MAIN TABLES'!G87*100</f>
        <v>9.646087572763145</v>
      </c>
      <c r="G87" s="189">
        <f>'[3]MAIN TABLES'!H87*100</f>
        <v>11.015702149847712</v>
      </c>
      <c r="H87" s="189">
        <f>'[3]MAIN TABLES'!I87*100</f>
        <v>12.306791230117714</v>
      </c>
      <c r="I87" s="189">
        <f>'[3]MAIN TABLES'!J87*100</f>
        <v>13.810117852686499</v>
      </c>
      <c r="J87" s="189">
        <f>'[3]MAIN TABLES'!K87*100</f>
        <v>16.363627740715849</v>
      </c>
      <c r="K87" s="189">
        <f>'[3]MAIN TABLES'!L87*100</f>
        <v>21.240778127140555</v>
      </c>
      <c r="L87" s="189">
        <f>'[3]MAIN TABLES'!M87*100</f>
        <v>21.923307122379562</v>
      </c>
      <c r="M87" s="189">
        <f>'[3]MAIN TABLES'!N87*100</f>
        <v>22.08918719174746</v>
      </c>
    </row>
    <row r="88" spans="1:13" s="143" customFormat="1" ht="12" customHeight="1" x14ac:dyDescent="0.25">
      <c r="A88" s="180" t="s">
        <v>61</v>
      </c>
      <c r="B88" s="189">
        <f>'[3]MAIN TABLES'!C88*100</f>
        <v>18.981134476353329</v>
      </c>
      <c r="C88" s="189">
        <f>'[3]MAIN TABLES'!D88*100</f>
        <v>19.124267746823755</v>
      </c>
      <c r="D88" s="189">
        <f>'[3]MAIN TABLES'!E88*100</f>
        <v>19.989614288318798</v>
      </c>
      <c r="E88" s="189">
        <f>'[3]MAIN TABLES'!F88*100</f>
        <v>21.683267887217934</v>
      </c>
      <c r="F88" s="189">
        <f>'[3]MAIN TABLES'!G88*100</f>
        <v>23.747268943409384</v>
      </c>
      <c r="G88" s="189">
        <f>'[3]MAIN TABLES'!H88*100</f>
        <v>27.836847601755487</v>
      </c>
      <c r="H88" s="189">
        <f>'[3]MAIN TABLES'!I88*100</f>
        <v>29.778055978268004</v>
      </c>
      <c r="I88" s="189">
        <f>'[3]MAIN TABLES'!J88*100</f>
        <v>31.557255597307737</v>
      </c>
      <c r="J88" s="189">
        <f>'[3]MAIN TABLES'!K88*100</f>
        <v>33.465723322071348</v>
      </c>
      <c r="K88" s="189">
        <f>'[3]MAIN TABLES'!L88*100</f>
        <v>36.725926188947554</v>
      </c>
      <c r="L88" s="189">
        <f>'[3]MAIN TABLES'!M88*100</f>
        <v>37.774444944512467</v>
      </c>
      <c r="M88" s="189">
        <f>'[3]MAIN TABLES'!N88*100</f>
        <v>36.936206667315531</v>
      </c>
    </row>
    <row r="89" spans="1:13" s="143" customFormat="1" ht="12" customHeight="1" x14ac:dyDescent="0.25">
      <c r="A89" s="180" t="s">
        <v>62</v>
      </c>
      <c r="B89" s="189">
        <f>'[3]MAIN TABLES'!C89*100</f>
        <v>13.779342092551897</v>
      </c>
      <c r="C89" s="189">
        <f>'[3]MAIN TABLES'!D89*100</f>
        <v>13.735376848432738</v>
      </c>
      <c r="D89" s="189">
        <f>'[3]MAIN TABLES'!E89*100</f>
        <v>14.056035060638278</v>
      </c>
      <c r="E89" s="189">
        <f>'[3]MAIN TABLES'!F89*100</f>
        <v>14.297072724842941</v>
      </c>
      <c r="F89" s="189">
        <f>'[3]MAIN TABLES'!G89*100</f>
        <v>14.364520794792442</v>
      </c>
      <c r="G89" s="189">
        <f>'[3]MAIN TABLES'!H89*100</f>
        <v>15.096529469485311</v>
      </c>
      <c r="H89" s="189">
        <f>'[3]MAIN TABLES'!I89*100</f>
        <v>14.81939169798606</v>
      </c>
      <c r="I89" s="189">
        <f>'[3]MAIN TABLES'!J89*100</f>
        <v>16.274944736262619</v>
      </c>
      <c r="J89" s="189">
        <f>'[3]MAIN TABLES'!K89*100</f>
        <v>16.414389146071397</v>
      </c>
      <c r="K89" s="189">
        <f>'[3]MAIN TABLES'!L89*100</f>
        <v>16.85182838238191</v>
      </c>
      <c r="L89" s="189">
        <f>'[3]MAIN TABLES'!M89*100</f>
        <v>18.334720237479996</v>
      </c>
      <c r="M89" s="189">
        <f>'[3]MAIN TABLES'!N89*100</f>
        <v>18.763089081081162</v>
      </c>
    </row>
    <row r="90" spans="1:13" s="143" customFormat="1" ht="12" customHeight="1" x14ac:dyDescent="0.25">
      <c r="A90" s="180" t="s">
        <v>39</v>
      </c>
      <c r="B90" s="189">
        <f>'[3]MAIN TABLES'!C90*100</f>
        <v>35.493821666665262</v>
      </c>
      <c r="C90" s="189">
        <f>'[3]MAIN TABLES'!D90*100</f>
        <v>35.642742505015605</v>
      </c>
      <c r="D90" s="189">
        <f>'[3]MAIN TABLES'!E90*100</f>
        <v>35.024246733524997</v>
      </c>
      <c r="E90" s="189">
        <f>'[3]MAIN TABLES'!F90*100</f>
        <v>34.007403190791528</v>
      </c>
      <c r="F90" s="189">
        <f>'[3]MAIN TABLES'!G90*100</f>
        <v>33.894733869958252</v>
      </c>
      <c r="G90" s="189">
        <f>'[3]MAIN TABLES'!H90*100</f>
        <v>35.907687003951864</v>
      </c>
      <c r="H90" s="189">
        <f>'[3]MAIN TABLES'!I90*100</f>
        <v>37.550971308956115</v>
      </c>
      <c r="I90" s="189">
        <f>'[3]MAIN TABLES'!J90*100</f>
        <v>37.622468307138405</v>
      </c>
      <c r="J90" s="189">
        <f>'[3]MAIN TABLES'!K90*100</f>
        <v>38.79532146399773</v>
      </c>
      <c r="K90" s="189">
        <f>'[3]MAIN TABLES'!L90*100</f>
        <v>42.106954395552378</v>
      </c>
      <c r="L90" s="189">
        <f>'[3]MAIN TABLES'!M90*100</f>
        <v>45.289973009558942</v>
      </c>
      <c r="M90" s="189">
        <f>'[3]MAIN TABLES'!N90*100</f>
        <v>45.447883954880744</v>
      </c>
    </row>
    <row r="91" spans="1:13" s="143" customFormat="1" ht="12" customHeight="1" x14ac:dyDescent="0.25">
      <c r="A91" s="180" t="s">
        <v>63</v>
      </c>
      <c r="B91" s="189">
        <f>'[3]MAIN TABLES'!C91*100</f>
        <v>16.086417851419984</v>
      </c>
      <c r="C91" s="189">
        <f>'[3]MAIN TABLES'!D91*100</f>
        <v>16.29278322918092</v>
      </c>
      <c r="D91" s="189">
        <f>'[3]MAIN TABLES'!E91*100</f>
        <v>15.92637632611539</v>
      </c>
      <c r="E91" s="189">
        <f>'[3]MAIN TABLES'!F91*100</f>
        <v>15.953904070750177</v>
      </c>
      <c r="F91" s="189">
        <f>'[3]MAIN TABLES'!G91*100</f>
        <v>16.64528999596445</v>
      </c>
      <c r="G91" s="189">
        <f>'[3]MAIN TABLES'!H91*100</f>
        <v>18.807365028645386</v>
      </c>
      <c r="H91" s="189">
        <f>'[3]MAIN TABLES'!I91*100</f>
        <v>20.09103495944111</v>
      </c>
      <c r="I91" s="189">
        <f>'[3]MAIN TABLES'!J91*100</f>
        <v>23.546429569405937</v>
      </c>
      <c r="J91" s="189">
        <f>'[3]MAIN TABLES'!K91*100</f>
        <v>27.42000301527484</v>
      </c>
      <c r="K91" s="189">
        <f>'[3]MAIN TABLES'!L91*100</f>
        <v>31.302137783826865</v>
      </c>
      <c r="L91" s="189">
        <f>'[3]MAIN TABLES'!M91*100</f>
        <v>33.419761544747168</v>
      </c>
      <c r="M91" s="189">
        <f>'[3]MAIN TABLES'!N91*100</f>
        <v>33.458743751959595</v>
      </c>
    </row>
    <row r="92" spans="1:13" s="143" customFormat="1" ht="12" customHeight="1" x14ac:dyDescent="0.25">
      <c r="A92" s="180" t="s">
        <v>64</v>
      </c>
      <c r="B92" s="189">
        <f>'[3]MAIN TABLES'!C92*100</f>
        <v>1.0759343013568198E-2</v>
      </c>
      <c r="C92" s="189">
        <f>'[3]MAIN TABLES'!D92*100</f>
        <v>1.2931231437057343E-2</v>
      </c>
      <c r="D92" s="189">
        <f>'[3]MAIN TABLES'!E92*100</f>
        <v>2.4871023215821159E-2</v>
      </c>
      <c r="E92" s="189">
        <f>'[3]MAIN TABLES'!F92*100</f>
        <v>6.528433586532538E-2</v>
      </c>
      <c r="F92" s="189">
        <f>'[3]MAIN TABLES'!G92*100</f>
        <v>0.27751525890923412</v>
      </c>
      <c r="G92" s="189">
        <f>'[3]MAIN TABLES'!H92*100</f>
        <v>0.58203259827420917</v>
      </c>
      <c r="H92" s="189">
        <f>'[3]MAIN TABLES'!I92*100</f>
        <v>1.3625892521608416</v>
      </c>
      <c r="I92" s="189">
        <f>'[3]MAIN TABLES'!J92*100</f>
        <v>3.4215392806033593</v>
      </c>
      <c r="J92" s="189">
        <f>'[3]MAIN TABLES'!K92*100</f>
        <v>4.9081925040175491</v>
      </c>
      <c r="K92" s="189">
        <f>'[3]MAIN TABLES'!L92*100</f>
        <v>6.6409518660034124</v>
      </c>
      <c r="L92" s="189">
        <f>'[3]MAIN TABLES'!M92*100</f>
        <v>7.3851613627633483</v>
      </c>
      <c r="M92" s="189">
        <f>'[3]MAIN TABLES'!N92*100</f>
        <v>8.440724058741095</v>
      </c>
    </row>
    <row r="93" spans="1:13" s="143" customFormat="1" ht="12" customHeight="1" x14ac:dyDescent="0.25">
      <c r="A93" s="180" t="s">
        <v>65</v>
      </c>
      <c r="B93" s="189">
        <f>'[3]MAIN TABLES'!C93*100</f>
        <v>45.95789095731984</v>
      </c>
      <c r="C93" s="189">
        <f>'[3]MAIN TABLES'!D93*100</f>
        <v>43.023442977100778</v>
      </c>
      <c r="D93" s="189">
        <f>'[3]MAIN TABLES'!E93*100</f>
        <v>40.413551649538881</v>
      </c>
      <c r="E93" s="189">
        <f>'[3]MAIN TABLES'!F93*100</f>
        <v>38.621637468226375</v>
      </c>
      <c r="F93" s="189">
        <f>'[3]MAIN TABLES'!G93*100</f>
        <v>38.733356550897376</v>
      </c>
      <c r="G93" s="189">
        <f>'[3]MAIN TABLES'!H93*100</f>
        <v>41.94216279328554</v>
      </c>
      <c r="H93" s="189">
        <f>'[3]MAIN TABLES'!I93*100</f>
        <v>42.05409738380326</v>
      </c>
      <c r="I93" s="189">
        <f>'[3]MAIN TABLES'!J93*100</f>
        <v>44.709446982458623</v>
      </c>
      <c r="J93" s="189">
        <f>'[3]MAIN TABLES'!K93*100</f>
        <v>44.887531575782916</v>
      </c>
      <c r="K93" s="189">
        <f>'[3]MAIN TABLES'!L93*100</f>
        <v>48.751034091170261</v>
      </c>
      <c r="L93" s="189">
        <f>'[3]MAIN TABLES'!M93*100</f>
        <v>51.085919588624328</v>
      </c>
      <c r="M93" s="189">
        <f>'[3]MAIN TABLES'!N93*100</f>
        <v>52.238415909603596</v>
      </c>
    </row>
    <row r="94" spans="1:13" s="143" customFormat="1" ht="12" customHeight="1" x14ac:dyDescent="0.25">
      <c r="A94" s="180" t="s">
        <v>66</v>
      </c>
      <c r="B94" s="189">
        <f>'[3]MAIN TABLES'!C94*100</f>
        <v>3.5864390082913253</v>
      </c>
      <c r="C94" s="189">
        <f>'[3]MAIN TABLES'!D94*100</f>
        <v>3.8260855332208266</v>
      </c>
      <c r="D94" s="189">
        <f>'[3]MAIN TABLES'!E94*100</f>
        <v>4.0210348032215162</v>
      </c>
      <c r="E94" s="189">
        <f>'[3]MAIN TABLES'!F94*100</f>
        <v>4.6567127807318478</v>
      </c>
      <c r="F94" s="189">
        <f>'[3]MAIN TABLES'!G94*100</f>
        <v>4.9105257250931134</v>
      </c>
      <c r="G94" s="189">
        <f>'[3]MAIN TABLES'!H94*100</f>
        <v>5.8678467010113424</v>
      </c>
      <c r="H94" s="189">
        <f>'[3]MAIN TABLES'!I94*100</f>
        <v>7.3969278245225842</v>
      </c>
      <c r="I94" s="189">
        <f>'[3]MAIN TABLES'!J94*100</f>
        <v>9.0260241134808759</v>
      </c>
      <c r="J94" s="189">
        <f>'[3]MAIN TABLES'!K94*100</f>
        <v>10.872984973738484</v>
      </c>
      <c r="K94" s="189">
        <f>'[3]MAIN TABLES'!L94*100</f>
        <v>13.140823140089999</v>
      </c>
      <c r="L94" s="189">
        <f>'[3]MAIN TABLES'!M94*100</f>
        <v>13.701402605522453</v>
      </c>
      <c r="M94" s="189">
        <f>'[3]MAIN TABLES'!N94*100</f>
        <v>15.548040488003922</v>
      </c>
    </row>
    <row r="95" spans="1:13" s="143" customFormat="1" ht="12" customHeight="1" x14ac:dyDescent="0.25">
      <c r="A95" s="180" t="s">
        <v>67</v>
      </c>
      <c r="B95" s="189">
        <f>'[3]MAIN TABLES'!C95*100</f>
        <v>2.7725395757456148</v>
      </c>
      <c r="C95" s="189">
        <f>'[3]MAIN TABLES'!D95*100</f>
        <v>3.1655837905014237</v>
      </c>
      <c r="D95" s="189">
        <f>'[3]MAIN TABLES'!E95*100</f>
        <v>3.1596318526208451</v>
      </c>
      <c r="E95" s="189">
        <f>'[3]MAIN TABLES'!F95*100</f>
        <v>3.294221158595434</v>
      </c>
      <c r="F95" s="189">
        <f>'[3]MAIN TABLES'!G95*100</f>
        <v>3.5741271011440303</v>
      </c>
      <c r="G95" s="189">
        <f>'[3]MAIN TABLES'!H95*100</f>
        <v>4.0963362011194393</v>
      </c>
      <c r="H95" s="189">
        <f>'[3]MAIN TABLES'!I95*100</f>
        <v>3.7770716253140857</v>
      </c>
      <c r="I95" s="189">
        <f>'[3]MAIN TABLES'!J95*100</f>
        <v>4.0681716653262354</v>
      </c>
      <c r="J95" s="189">
        <f>'[3]MAIN TABLES'!K95*100</f>
        <v>4.646623707168688</v>
      </c>
      <c r="K95" s="189">
        <f>'[3]MAIN TABLES'!L95*100</f>
        <v>5.3084227704688516</v>
      </c>
      <c r="L95" s="189">
        <f>'[3]MAIN TABLES'!M95*100</f>
        <v>5.9423335534194761</v>
      </c>
      <c r="M95" s="189">
        <f>'[3]MAIN TABLES'!N95*100</f>
        <v>6.1843967589212747</v>
      </c>
    </row>
    <row r="96" spans="1:13" s="143" customFormat="1" ht="12" customHeight="1" x14ac:dyDescent="0.25">
      <c r="A96" s="180" t="s">
        <v>68</v>
      </c>
      <c r="B96" s="189">
        <f>'[3]MAIN TABLES'!C96*100</f>
        <v>2.2196086862482329</v>
      </c>
      <c r="C96" s="189">
        <f>'[3]MAIN TABLES'!D96*100</f>
        <v>4.4186740400214894</v>
      </c>
      <c r="D96" s="189">
        <f>'[3]MAIN TABLES'!E96*100</f>
        <v>3.4531028375555652</v>
      </c>
      <c r="E96" s="189">
        <f>'[3]MAIN TABLES'!F96*100</f>
        <v>4.192801172912838</v>
      </c>
      <c r="F96" s="189">
        <f>'[3]MAIN TABLES'!G96*100</f>
        <v>5.317330150623377</v>
      </c>
      <c r="G96" s="189">
        <f>'[3]MAIN TABLES'!H96*100</f>
        <v>6.9576275953974944</v>
      </c>
      <c r="H96" s="189">
        <f>'[3]MAIN TABLES'!I96*100</f>
        <v>7.1029255275392629</v>
      </c>
      <c r="I96" s="189">
        <f>'[3]MAIN TABLES'!J96*100</f>
        <v>6.378767626358818</v>
      </c>
      <c r="J96" s="189">
        <f>'[3]MAIN TABLES'!K96*100</f>
        <v>6.0568821738800498</v>
      </c>
      <c r="K96" s="189">
        <f>'[3]MAIN TABLES'!L96*100</f>
        <v>6.5999924446358165</v>
      </c>
      <c r="L96" s="189">
        <f>'[3]MAIN TABLES'!M96*100</f>
        <v>7.2807802477606209</v>
      </c>
      <c r="M96" s="189">
        <f>'[3]MAIN TABLES'!N96*100</f>
        <v>7.3020379119130521</v>
      </c>
    </row>
    <row r="97" spans="1:13" s="143" customFormat="1" ht="12" customHeight="1" x14ac:dyDescent="0.25">
      <c r="A97" s="180" t="s">
        <v>459</v>
      </c>
      <c r="B97" s="189">
        <f>'[3]MAIN TABLES'!C97*100</f>
        <v>0</v>
      </c>
      <c r="C97" s="189">
        <f>'[3]MAIN TABLES'!D97*100</f>
        <v>0</v>
      </c>
      <c r="D97" s="189">
        <f>'[3]MAIN TABLES'!E97*100</f>
        <v>0</v>
      </c>
      <c r="E97" s="189">
        <f>'[3]MAIN TABLES'!F97*100</f>
        <v>0</v>
      </c>
      <c r="F97" s="189">
        <f>'[3]MAIN TABLES'!G97*100</f>
        <v>0</v>
      </c>
      <c r="G97" s="189">
        <f>'[3]MAIN TABLES'!H97*100</f>
        <v>0</v>
      </c>
      <c r="H97" s="189">
        <f>'[3]MAIN TABLES'!I97*100</f>
        <v>3.2166508987701049E-2</v>
      </c>
      <c r="I97" s="189">
        <f>'[3]MAIN TABLES'!J97*100</f>
        <v>0.45433685176686561</v>
      </c>
      <c r="J97" s="189">
        <f>'[3]MAIN TABLES'!K97*100</f>
        <v>1.1153443766346991</v>
      </c>
      <c r="K97" s="189">
        <f>'[3]MAIN TABLES'!L97*100</f>
        <v>1.570946246112839</v>
      </c>
      <c r="L97" s="189">
        <f>'[3]MAIN TABLES'!M97*100</f>
        <v>3.3332739420935407</v>
      </c>
      <c r="M97" s="189">
        <f>'[3]MAIN TABLES'!N97*100</f>
        <v>4.2483241408570214</v>
      </c>
    </row>
    <row r="98" spans="1:13" s="143" customFormat="1" ht="12" customHeight="1" x14ac:dyDescent="0.25">
      <c r="A98" s="180" t="s">
        <v>69</v>
      </c>
      <c r="B98" s="189">
        <f>'[3]MAIN TABLES'!C98*100</f>
        <v>4.4467407571333846</v>
      </c>
      <c r="C98" s="189">
        <f>'[3]MAIN TABLES'!D98*100</f>
        <v>6.2967840177153027</v>
      </c>
      <c r="D98" s="189">
        <f>'[3]MAIN TABLES'!E98*100</f>
        <v>6.5410388990685187</v>
      </c>
      <c r="E98" s="189">
        <f>'[3]MAIN TABLES'!F98*100</f>
        <v>5.9625371302470223</v>
      </c>
      <c r="F98" s="189">
        <f>'[3]MAIN TABLES'!G98*100</f>
        <v>7.4661772403170001</v>
      </c>
      <c r="G98" s="189">
        <f>'[3]MAIN TABLES'!H98*100</f>
        <v>9.0720871072804314</v>
      </c>
      <c r="H98" s="189">
        <f>'[3]MAIN TABLES'!I98*100</f>
        <v>9.6031363475738019</v>
      </c>
      <c r="I98" s="189">
        <f>'[3]MAIN TABLES'!J98*100</f>
        <v>9.7553833926782989</v>
      </c>
      <c r="J98" s="189">
        <f>'[3]MAIN TABLES'!K98*100</f>
        <v>10.387396736441508</v>
      </c>
      <c r="K98" s="189">
        <f>'[3]MAIN TABLES'!L98*100</f>
        <v>9.9783907677063919</v>
      </c>
      <c r="L98" s="189">
        <f>'[3]MAIN TABLES'!M98*100</f>
        <v>9.9812111328669779</v>
      </c>
      <c r="M98" s="189">
        <f>'[3]MAIN TABLES'!N98*100</f>
        <v>11.079363513996126</v>
      </c>
    </row>
    <row r="99" spans="1:13" s="143" customFormat="1" ht="12" customHeight="1" x14ac:dyDescent="0.25">
      <c r="A99" s="180" t="s">
        <v>70</v>
      </c>
      <c r="B99" s="189">
        <f>'[3]MAIN TABLES'!C99*100</f>
        <v>61.846466401768019</v>
      </c>
      <c r="C99" s="189">
        <f>'[3]MAIN TABLES'!D99*100</f>
        <v>62.01024468061236</v>
      </c>
      <c r="D99" s="189">
        <f>'[3]MAIN TABLES'!E99*100</f>
        <v>62.238888953107363</v>
      </c>
      <c r="E99" s="189">
        <f>'[3]MAIN TABLES'!F99*100</f>
        <v>64.253856037036599</v>
      </c>
      <c r="F99" s="189">
        <f>'[3]MAIN TABLES'!G99*100</f>
        <v>65.268803007336402</v>
      </c>
      <c r="G99" s="189">
        <f>'[3]MAIN TABLES'!H99*100</f>
        <v>67.860960010439911</v>
      </c>
      <c r="H99" s="189">
        <f>'[3]MAIN TABLES'!I99*100</f>
        <v>65.716891674255635</v>
      </c>
      <c r="I99" s="189">
        <f>'[3]MAIN TABLES'!J99*100</f>
        <v>65.98975726123588</v>
      </c>
      <c r="J99" s="189">
        <f>'[3]MAIN TABLES'!K99*100</f>
        <v>66.510225900094397</v>
      </c>
      <c r="K99" s="189">
        <f>'[3]MAIN TABLES'!L99*100</f>
        <v>68.028316963438101</v>
      </c>
      <c r="L99" s="189">
        <f>'[3]MAIN TABLES'!M99*100</f>
        <v>70.12197321216442</v>
      </c>
      <c r="M99" s="189">
        <f>'[3]MAIN TABLES'!N99*100</f>
        <v>70.298481757784117</v>
      </c>
    </row>
    <row r="100" spans="1:13" s="143" customFormat="1" ht="12" customHeight="1" x14ac:dyDescent="0.25">
      <c r="A100" s="180" t="s">
        <v>71</v>
      </c>
      <c r="B100" s="189">
        <f>'[3]MAIN TABLES'!C100*100</f>
        <v>2.2076340705552768</v>
      </c>
      <c r="C100" s="189">
        <f>'[3]MAIN TABLES'!D100*100</f>
        <v>2.6758650883558852</v>
      </c>
      <c r="D100" s="189">
        <f>'[3]MAIN TABLES'!E100*100</f>
        <v>3.0094059546960135</v>
      </c>
      <c r="E100" s="189">
        <f>'[3]MAIN TABLES'!F100*100</f>
        <v>3.4503010535497323</v>
      </c>
      <c r="F100" s="189">
        <f>'[3]MAIN TABLES'!G100*100</f>
        <v>4.3723252037594555</v>
      </c>
      <c r="G100" s="189">
        <f>'[3]MAIN TABLES'!H100*100</f>
        <v>5.8304626671471409</v>
      </c>
      <c r="H100" s="189">
        <f>'[3]MAIN TABLES'!I100*100</f>
        <v>6.6483414524041482</v>
      </c>
      <c r="I100" s="189">
        <f>'[3]MAIN TABLES'!J100*100</f>
        <v>8.1621952524601156</v>
      </c>
      <c r="J100" s="189">
        <f>'[3]MAIN TABLES'!K100*100</f>
        <v>10.679341451426955</v>
      </c>
      <c r="K100" s="189">
        <f>'[3]MAIN TABLES'!L100*100</f>
        <v>10.731155122509403</v>
      </c>
      <c r="L100" s="189">
        <f>'[3]MAIN TABLES'!M100*100</f>
        <v>12.403743251109297</v>
      </c>
      <c r="M100" s="189">
        <f>'[3]MAIN TABLES'!N100*100</f>
        <v>13.43270175936958</v>
      </c>
    </row>
    <row r="101" spans="1:13" s="143" customFormat="1" ht="12" customHeight="1" x14ac:dyDescent="0.25">
      <c r="A101" s="180" t="s">
        <v>72</v>
      </c>
      <c r="B101" s="189">
        <f>'[3]MAIN TABLES'!C101*100</f>
        <v>27.450130093615076</v>
      </c>
      <c r="C101" s="189">
        <f>'[3]MAIN TABLES'!D101*100</f>
        <v>27.687802972751562</v>
      </c>
      <c r="D101" s="189">
        <f>'[3]MAIN TABLES'!E101*100</f>
        <v>29.310076740702034</v>
      </c>
      <c r="E101" s="189">
        <f>'[3]MAIN TABLES'!F101*100</f>
        <v>32.305475665840646</v>
      </c>
      <c r="F101" s="189">
        <f>'[3]MAIN TABLES'!G101*100</f>
        <v>34.117231872796218</v>
      </c>
      <c r="G101" s="189">
        <f>'[3]MAIN TABLES'!H101*100</f>
        <v>37.611026380834616</v>
      </c>
      <c r="H101" s="189">
        <f>'[3]MAIN TABLES'!I101*100</f>
        <v>40.661423254279924</v>
      </c>
      <c r="I101" s="189">
        <f>'[3]MAIN TABLES'!J101*100</f>
        <v>45.866477441783729</v>
      </c>
      <c r="J101" s="189">
        <f>'[3]MAIN TABLES'!K101*100</f>
        <v>47.568461849141258</v>
      </c>
      <c r="K101" s="189">
        <f>'[3]MAIN TABLES'!L101*100</f>
        <v>49.133476591041422</v>
      </c>
      <c r="L101" s="189">
        <f>'[3]MAIN TABLES'!M101*100</f>
        <v>52.081980976630845</v>
      </c>
      <c r="M101" s="189">
        <f>'[3]MAIN TABLES'!N101*100</f>
        <v>52.627239978366077</v>
      </c>
    </row>
    <row r="102" spans="1:13" s="143" customFormat="1" ht="12" customHeight="1" x14ac:dyDescent="0.25">
      <c r="A102" s="180" t="s">
        <v>73</v>
      </c>
      <c r="B102" s="189">
        <f>'[3]MAIN TABLES'!C102*100</f>
        <v>24.968490280247206</v>
      </c>
      <c r="C102" s="189">
        <f>'[3]MAIN TABLES'!D102*100</f>
        <v>26.871592068878726</v>
      </c>
      <c r="D102" s="189">
        <f>'[3]MAIN TABLES'!E102*100</f>
        <v>28.054196913030282</v>
      </c>
      <c r="E102" s="189">
        <f>'[3]MAIN TABLES'!F102*100</f>
        <v>28.107887087979172</v>
      </c>
      <c r="F102" s="189">
        <f>'[3]MAIN TABLES'!G102*100</f>
        <v>28.075280658693014</v>
      </c>
      <c r="G102" s="189">
        <f>'[3]MAIN TABLES'!H102*100</f>
        <v>30.894398882666874</v>
      </c>
      <c r="H102" s="189">
        <f>'[3]MAIN TABLES'!I102*100</f>
        <v>30.377716983014285</v>
      </c>
      <c r="I102" s="189">
        <f>'[3]MAIN TABLES'!J102*100</f>
        <v>31.131088915711707</v>
      </c>
      <c r="J102" s="189">
        <f>'[3]MAIN TABLES'!K102*100</f>
        <v>33.566948350180446</v>
      </c>
      <c r="K102" s="189">
        <f>'[3]MAIN TABLES'!L102*100</f>
        <v>37.516347793446663</v>
      </c>
      <c r="L102" s="189">
        <f>'[3]MAIN TABLES'!M102*100</f>
        <v>41.678613829941682</v>
      </c>
      <c r="M102" s="189">
        <f>'[3]MAIN TABLES'!N102*100</f>
        <v>43.160874965539044</v>
      </c>
    </row>
    <row r="103" spans="1:13" s="143" customFormat="1" ht="12" customHeight="1" x14ac:dyDescent="0.25">
      <c r="A103" s="180" t="s">
        <v>74</v>
      </c>
      <c r="B103" s="189">
        <f>'[3]MAIN TABLES'!C103*100</f>
        <v>29.270836568459956</v>
      </c>
      <c r="C103" s="189">
        <f>'[3]MAIN TABLES'!D103*100</f>
        <v>28.654339202812785</v>
      </c>
      <c r="D103" s="189">
        <f>'[3]MAIN TABLES'!E103*100</f>
        <v>28.230938428621283</v>
      </c>
      <c r="E103" s="189">
        <f>'[3]MAIN TABLES'!F103*100</f>
        <v>27.69737419175431</v>
      </c>
      <c r="F103" s="189">
        <f>'[3]MAIN TABLES'!G103*100</f>
        <v>29.962376638080475</v>
      </c>
      <c r="G103" s="189">
        <f>'[3]MAIN TABLES'!H103*100</f>
        <v>33.75565816768728</v>
      </c>
      <c r="H103" s="189">
        <f>'[3]MAIN TABLES'!I103*100</f>
        <v>32.200891897258501</v>
      </c>
      <c r="I103" s="189">
        <f>'[3]MAIN TABLES'!J103*100</f>
        <v>31.044433904217232</v>
      </c>
      <c r="J103" s="189">
        <f>'[3]MAIN TABLES'!K103*100</f>
        <v>31.633268272663486</v>
      </c>
      <c r="K103" s="189">
        <f>'[3]MAIN TABLES'!L103*100</f>
        <v>33.085354702797268</v>
      </c>
      <c r="L103" s="189">
        <f>'[3]MAIN TABLES'!M103*100</f>
        <v>33.942781846961694</v>
      </c>
      <c r="M103" s="189">
        <f>'[3]MAIN TABLES'!N103*100</f>
        <v>32.726699144865911</v>
      </c>
    </row>
    <row r="104" spans="1:13" s="143" customFormat="1" ht="12" customHeight="1" x14ac:dyDescent="0.25">
      <c r="A104" s="180" t="s">
        <v>460</v>
      </c>
      <c r="B104" s="189">
        <f>'[3]MAIN TABLES'!C104*100</f>
        <v>15.403037604229336</v>
      </c>
      <c r="C104" s="189">
        <f>'[3]MAIN TABLES'!D104*100</f>
        <v>15.734953883608036</v>
      </c>
      <c r="D104" s="189">
        <f>'[3]MAIN TABLES'!E104*100</f>
        <v>16.566053204908947</v>
      </c>
      <c r="E104" s="189">
        <f>'[3]MAIN TABLES'!F104*100</f>
        <v>16.466522111972449</v>
      </c>
      <c r="F104" s="189">
        <f>'[3]MAIN TABLES'!G104*100</f>
        <v>17.01355430384665</v>
      </c>
      <c r="G104" s="189">
        <f>'[3]MAIN TABLES'!H104*100</f>
        <v>17.76506116823165</v>
      </c>
      <c r="H104" s="189">
        <f>'[3]MAIN TABLES'!I104*100</f>
        <v>17.774383700667844</v>
      </c>
      <c r="I104" s="189">
        <f>'[3]MAIN TABLES'!J104*100</f>
        <v>19.305099164712818</v>
      </c>
      <c r="J104" s="189">
        <f>'[3]MAIN TABLES'!K104*100</f>
        <v>20.05463660480401</v>
      </c>
      <c r="K104" s="189">
        <f>'[3]MAIN TABLES'!L104*100</f>
        <v>20.800093615282357</v>
      </c>
      <c r="L104" s="189">
        <f>'[3]MAIN TABLES'!M104*100</f>
        <v>22.870223702343402</v>
      </c>
      <c r="M104" s="189">
        <f>'[3]MAIN TABLES'!N104*100</f>
        <v>22.656308707209931</v>
      </c>
    </row>
    <row r="105" spans="1:13" s="143" customFormat="1" ht="12" customHeight="1" x14ac:dyDescent="0.25">
      <c r="A105" s="180" t="s">
        <v>75</v>
      </c>
      <c r="B105" s="189">
        <f>'[3]MAIN TABLES'!C105*100</f>
        <v>26.711077886663677</v>
      </c>
      <c r="C105" s="189">
        <f>'[3]MAIN TABLES'!D105*100</f>
        <v>26.918101173530157</v>
      </c>
      <c r="D105" s="189">
        <f>'[3]MAIN TABLES'!E105*100</f>
        <v>26.419512846568676</v>
      </c>
      <c r="E105" s="189">
        <f>'[3]MAIN TABLES'!F105*100</f>
        <v>25.468139280516027</v>
      </c>
      <c r="F105" s="189">
        <f>'[3]MAIN TABLES'!G105*100</f>
        <v>27.272787092585048</v>
      </c>
      <c r="G105" s="189">
        <f>'[3]MAIN TABLES'!H105*100</f>
        <v>27.346827402270872</v>
      </c>
      <c r="H105" s="189">
        <f>'[3]MAIN TABLES'!I105*100</f>
        <v>27.660674262767614</v>
      </c>
      <c r="I105" s="189">
        <f>'[3]MAIN TABLES'!J105*100</f>
        <v>29.389571655935342</v>
      </c>
      <c r="J105" s="189">
        <f>'[3]MAIN TABLES'!K105*100</f>
        <v>29.495411385082203</v>
      </c>
      <c r="K105" s="189">
        <f>'[3]MAIN TABLES'!L105*100</f>
        <v>30.883615249035696</v>
      </c>
      <c r="L105" s="189">
        <f>'[3]MAIN TABLES'!M105*100</f>
        <v>31.41710765846657</v>
      </c>
      <c r="M105" s="189">
        <f>'[3]MAIN TABLES'!N105*100</f>
        <v>32.465336150014764</v>
      </c>
    </row>
    <row r="106" spans="1:13" s="143" customFormat="1" ht="12" customHeight="1" x14ac:dyDescent="0.25">
      <c r="A106" s="180" t="s">
        <v>76</v>
      </c>
      <c r="B106" s="189">
        <f>'[3]MAIN TABLES'!C106*100</f>
        <v>51.181405383307819</v>
      </c>
      <c r="C106" s="189">
        <f>'[3]MAIN TABLES'!D106*100</f>
        <v>50.882520703753862</v>
      </c>
      <c r="D106" s="189">
        <f>'[3]MAIN TABLES'!E106*100</f>
        <v>51.750925118537815</v>
      </c>
      <c r="E106" s="189">
        <f>'[3]MAIN TABLES'!F106*100</f>
        <v>53.157258762564396</v>
      </c>
      <c r="F106" s="189">
        <f>'[3]MAIN TABLES'!G106*100</f>
        <v>53.567543631417927</v>
      </c>
      <c r="G106" s="189">
        <f>'[3]MAIN TABLES'!H106*100</f>
        <v>58.275573818580263</v>
      </c>
      <c r="H106" s="189">
        <f>'[3]MAIN TABLES'!I106*100</f>
        <v>55.987867163923447</v>
      </c>
      <c r="I106" s="189">
        <f>'[3]MAIN TABLES'!J106*100</f>
        <v>59.882799726386303</v>
      </c>
      <c r="J106" s="189">
        <f>'[3]MAIN TABLES'!K106*100</f>
        <v>59.962198506073783</v>
      </c>
      <c r="K106" s="189">
        <f>'[3]MAIN TABLES'!L106*100</f>
        <v>61.814467432563283</v>
      </c>
      <c r="L106" s="189">
        <f>'[3]MAIN TABLES'!M106*100</f>
        <v>63.219502399637996</v>
      </c>
      <c r="M106" s="189">
        <f>'[3]MAIN TABLES'!N106*100</f>
        <v>65.756305108309434</v>
      </c>
    </row>
    <row r="107" spans="1:13" s="143" customFormat="1" ht="12" customHeight="1" x14ac:dyDescent="0.25">
      <c r="A107" s="183" t="s">
        <v>77</v>
      </c>
      <c r="B107" s="190">
        <f>'[3]MAIN TABLES'!C107*100</f>
        <v>3.5307682873063255</v>
      </c>
      <c r="C107" s="190">
        <f>'[3]MAIN TABLES'!D107*100</f>
        <v>4.1185482027117182</v>
      </c>
      <c r="D107" s="190">
        <f>'[3]MAIN TABLES'!E107*100</f>
        <v>4.5112842627732581</v>
      </c>
      <c r="E107" s="190">
        <f>'[3]MAIN TABLES'!F107*100</f>
        <v>4.8198779291122298</v>
      </c>
      <c r="F107" s="190">
        <f>'[3]MAIN TABLES'!G107*100</f>
        <v>5.4706652095028829</v>
      </c>
      <c r="G107" s="190">
        <f>'[3]MAIN TABLES'!H107*100</f>
        <v>6.6794305120778015</v>
      </c>
      <c r="H107" s="190">
        <f>'[3]MAIN TABLES'!I107*100</f>
        <v>7.3729625685647378</v>
      </c>
      <c r="I107" s="190">
        <f>'[3]MAIN TABLES'!J107*100</f>
        <v>8.7577917239338987</v>
      </c>
      <c r="J107" s="190">
        <f>'[3]MAIN TABLES'!K107*100</f>
        <v>10.736209798442346</v>
      </c>
      <c r="K107" s="190">
        <f>'[3]MAIN TABLES'!L107*100</f>
        <v>13.826096369728313</v>
      </c>
      <c r="L107" s="190">
        <f>'[3]MAIN TABLES'!M107*100</f>
        <v>17.855418381062162</v>
      </c>
      <c r="M107" s="190">
        <f>'[3]MAIN TABLES'!N107*100</f>
        <v>22.357362758807827</v>
      </c>
    </row>
    <row r="108" spans="1:13" s="143" customFormat="1" ht="12" customHeight="1" x14ac:dyDescent="0.25">
      <c r="A108" s="180" t="s">
        <v>103</v>
      </c>
      <c r="B108" s="189">
        <f>'[3]MAIN TABLES'!C108*100</f>
        <v>93.148045411092241</v>
      </c>
      <c r="C108" s="189">
        <f>'[3]MAIN TABLES'!D108*100</f>
        <v>94.927715700907754</v>
      </c>
      <c r="D108" s="189">
        <f>'[3]MAIN TABLES'!E108*100</f>
        <v>93.497028821648172</v>
      </c>
      <c r="E108" s="189">
        <f>'[3]MAIN TABLES'!F108*100</f>
        <v>113.70036472536216</v>
      </c>
      <c r="F108" s="189">
        <f>'[3]MAIN TABLES'!G108*100</f>
        <v>90.846570310907055</v>
      </c>
      <c r="G108" s="189">
        <f>'[3]MAIN TABLES'!H108*100</f>
        <v>92.860523705682141</v>
      </c>
      <c r="H108" s="189">
        <f>'[3]MAIN TABLES'!I108*100</f>
        <v>92.418751107212231</v>
      </c>
      <c r="I108" s="189">
        <f>'[3]MAIN TABLES'!J108*100</f>
        <v>93.91455281937003</v>
      </c>
      <c r="J108" s="189">
        <f>'[3]MAIN TABLES'!K108*100</f>
        <v>95.4221650049017</v>
      </c>
      <c r="K108" s="189">
        <f>'[3]MAIN TABLES'!L108*100</f>
        <v>96.718769236353282</v>
      </c>
      <c r="L108" s="189">
        <f>'[3]MAIN TABLES'!M108*100</f>
        <v>97.068769710883103</v>
      </c>
      <c r="M108" s="189">
        <f>'[3]MAIN TABLES'!N108*100</f>
        <v>93.110044370334393</v>
      </c>
    </row>
    <row r="109" spans="1:13" s="143" customFormat="1" ht="12" customHeight="1" x14ac:dyDescent="0.25">
      <c r="A109" s="183" t="s">
        <v>78</v>
      </c>
      <c r="B109" s="190">
        <f>'[3]MAIN TABLES'!C109*100</f>
        <v>97.30767584620213</v>
      </c>
      <c r="C109" s="190">
        <f>'[3]MAIN TABLES'!D109*100</f>
        <v>96.802999554437548</v>
      </c>
      <c r="D109" s="190">
        <f>'[3]MAIN TABLES'!E109*100</f>
        <v>100.23275946641361</v>
      </c>
      <c r="E109" s="190">
        <f>'[3]MAIN TABLES'!F109*100</f>
        <v>98.523059560358604</v>
      </c>
      <c r="F109" s="190">
        <f>'[3]MAIN TABLES'!G109*100</f>
        <v>99.611822978736583</v>
      </c>
      <c r="G109" s="190">
        <f>'[3]MAIN TABLES'!H109*100</f>
        <v>104.66006256329665</v>
      </c>
      <c r="H109" s="190">
        <f>'[3]MAIN TABLES'!I109*100</f>
        <v>97.866529383575198</v>
      </c>
      <c r="I109" s="190">
        <f>'[3]MAIN TABLES'!J109*100</f>
        <v>105.51505284210371</v>
      </c>
      <c r="J109" s="190">
        <f>'[3]MAIN TABLES'!K109*100</f>
        <v>104.3883625960365</v>
      </c>
      <c r="K109" s="190">
        <f>'[3]MAIN TABLES'!L109*100</f>
        <v>106.88974475026562</v>
      </c>
      <c r="L109" s="190">
        <f>'[3]MAIN TABLES'!M109*100</f>
        <v>110.25084713729616</v>
      </c>
      <c r="M109" s="190">
        <f>'[3]MAIN TABLES'!N109*100</f>
        <v>106.35769841780626</v>
      </c>
    </row>
    <row r="110" spans="1:13" s="143" customFormat="1" ht="12" customHeight="1" x14ac:dyDescent="0.25">
      <c r="A110" s="180" t="s">
        <v>474</v>
      </c>
      <c r="B110" s="189">
        <f>'[3]MAIN TABLES'!C110*100</f>
        <v>63.001808318264018</v>
      </c>
      <c r="C110" s="189">
        <f>'[3]MAIN TABLES'!D110*100</f>
        <v>72.077743378052986</v>
      </c>
      <c r="D110" s="189">
        <f>'[3]MAIN TABLES'!E110*100</f>
        <v>74.208095626188552</v>
      </c>
      <c r="E110" s="189">
        <f>'[3]MAIN TABLES'!F110*100</f>
        <v>79.631455878504752</v>
      </c>
      <c r="F110" s="189">
        <f>'[3]MAIN TABLES'!G110*100</f>
        <v>73.298909131860086</v>
      </c>
      <c r="G110" s="189">
        <f>'[3]MAIN TABLES'!H110*100</f>
        <v>70.713825623181108</v>
      </c>
      <c r="H110" s="189">
        <f>'[3]MAIN TABLES'!I110*100</f>
        <v>74.617998733011376</v>
      </c>
      <c r="I110" s="189">
        <f>'[3]MAIN TABLES'!J110*100</f>
        <v>66.131060117321567</v>
      </c>
      <c r="J110" s="189">
        <f>'[3]MAIN TABLES'!K110*100</f>
        <v>72.427155751249643</v>
      </c>
      <c r="K110" s="189">
        <f>'[3]MAIN TABLES'!L110*100</f>
        <v>62.66500751228039</v>
      </c>
      <c r="L110" s="189">
        <f>'[3]MAIN TABLES'!M110*100</f>
        <v>70.984825974700925</v>
      </c>
      <c r="M110" s="189">
        <f>'[3]MAIN TABLES'!N110*100</f>
        <v>79.222409201992932</v>
      </c>
    </row>
    <row r="111" spans="1:13" s="143" customFormat="1" ht="12" customHeight="1" x14ac:dyDescent="0.25">
      <c r="A111" s="180" t="s">
        <v>476</v>
      </c>
      <c r="B111" s="189" t="s">
        <v>33</v>
      </c>
      <c r="C111" s="189">
        <f>'[3]MAIN TABLES'!D111*100</f>
        <v>39.102374246395755</v>
      </c>
      <c r="D111" s="189">
        <f>'[3]MAIN TABLES'!E111*100</f>
        <v>37.679315364833791</v>
      </c>
      <c r="E111" s="189">
        <f>'[3]MAIN TABLES'!F111*100</f>
        <v>37.621806477731113</v>
      </c>
      <c r="F111" s="189">
        <f>'[3]MAIN TABLES'!G111*100</f>
        <v>38.257730552676513</v>
      </c>
      <c r="G111" s="189">
        <f>'[3]MAIN TABLES'!H111*100</f>
        <v>46.614700694512734</v>
      </c>
      <c r="H111" s="189">
        <f>'[3]MAIN TABLES'!I111*100</f>
        <v>45.740119657374784</v>
      </c>
      <c r="I111" s="189">
        <f>'[3]MAIN TABLES'!J111*100</f>
        <v>41.582563862889053</v>
      </c>
      <c r="J111" s="189">
        <f>'[3]MAIN TABLES'!K111*100</f>
        <v>42.764986770040721</v>
      </c>
      <c r="K111" s="189">
        <f>'[3]MAIN TABLES'!L111*100</f>
        <v>49.067128474259576</v>
      </c>
      <c r="L111" s="189">
        <f>'[3]MAIN TABLES'!M111*100</f>
        <v>51.443510685258445</v>
      </c>
      <c r="M111" s="189">
        <f>'[3]MAIN TABLES'!N111*100</f>
        <v>49.612791325114571</v>
      </c>
    </row>
    <row r="112" spans="1:13" s="143" customFormat="1" ht="12" customHeight="1" x14ac:dyDescent="0.25">
      <c r="A112" s="180" t="s">
        <v>478</v>
      </c>
      <c r="B112" s="189">
        <f>'[3]MAIN TABLES'!C112*100</f>
        <v>14.510604969408506</v>
      </c>
      <c r="C112" s="189">
        <f>'[3]MAIN TABLES'!D112*100</f>
        <v>13.989184752758726</v>
      </c>
      <c r="D112" s="189">
        <f>'[3]MAIN TABLES'!E112*100</f>
        <v>14.010893448048837</v>
      </c>
      <c r="E112" s="189">
        <f>'[3]MAIN TABLES'!F112*100</f>
        <v>13.670616562105051</v>
      </c>
      <c r="F112" s="189">
        <f>'[3]MAIN TABLES'!G112*100</f>
        <v>13.871883358220332</v>
      </c>
      <c r="G112" s="189">
        <f>'[3]MAIN TABLES'!H112*100</f>
        <v>15.469273798812038</v>
      </c>
      <c r="H112" s="189">
        <f>'[3]MAIN TABLES'!I112*100</f>
        <v>15.845333717443339</v>
      </c>
      <c r="I112" s="189">
        <f>'[3]MAIN TABLES'!J112*100</f>
        <v>14.848200308304882</v>
      </c>
      <c r="J112" s="189">
        <f>'[3]MAIN TABLES'!K112*100</f>
        <v>16.657836315012389</v>
      </c>
      <c r="K112" s="189">
        <f>'[3]MAIN TABLES'!L112*100</f>
        <v>18.204226419729494</v>
      </c>
      <c r="L112" s="189">
        <f>'[3]MAIN TABLES'!M112*100</f>
        <v>19.27157097246555</v>
      </c>
      <c r="M112" s="189">
        <f>'[3]MAIN TABLES'!N112*100</f>
        <v>21.664473368576289</v>
      </c>
    </row>
    <row r="113" spans="1:13" s="143" customFormat="1" ht="12" customHeight="1" x14ac:dyDescent="0.25">
      <c r="A113" s="183" t="s">
        <v>104</v>
      </c>
      <c r="B113" s="190">
        <f>'[3]MAIN TABLES'!C113*100</f>
        <v>27.920629717129508</v>
      </c>
      <c r="C113" s="190">
        <f>'[3]MAIN TABLES'!D113*100</f>
        <v>26.370496786227189</v>
      </c>
      <c r="D113" s="190">
        <f>'[3]MAIN TABLES'!E113*100</f>
        <v>24.721769910722653</v>
      </c>
      <c r="E113" s="190">
        <f>'[3]MAIN TABLES'!F113*100</f>
        <v>23.230390191892695</v>
      </c>
      <c r="F113" s="190">
        <f>'[3]MAIN TABLES'!G113*100</f>
        <v>22.765502538332434</v>
      </c>
      <c r="G113" s="190">
        <f>'[3]MAIN TABLES'!H113*100</f>
        <v>24.730647259049544</v>
      </c>
      <c r="H113" s="190">
        <f>'[3]MAIN TABLES'!I113*100</f>
        <v>25.318051900613504</v>
      </c>
      <c r="I113" s="190">
        <f>'[3]MAIN TABLES'!J113*100</f>
        <v>25.059511725718249</v>
      </c>
      <c r="J113" s="190">
        <f>'[3]MAIN TABLES'!K113*100</f>
        <v>27.133391218229661</v>
      </c>
      <c r="K113" s="190">
        <f>'[3]MAIN TABLES'!L113*100</f>
        <v>30.003946601241665</v>
      </c>
      <c r="L113" s="190">
        <f>'[3]MAIN TABLES'!M113*100</f>
        <v>30.467219810378165</v>
      </c>
      <c r="M113" s="190">
        <f>'[3]MAIN TABLES'!N113*100</f>
        <v>33.188805982720851</v>
      </c>
    </row>
    <row r="114" spans="1:13" s="143" customFormat="1" ht="24" customHeight="1" x14ac:dyDescent="0.2">
      <c r="A114" s="186" t="s">
        <v>485</v>
      </c>
      <c r="B114" s="165"/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</row>
    <row r="115" spans="1:13" s="143" customFormat="1" ht="24" customHeight="1" x14ac:dyDescent="0.25">
      <c r="A115" s="169" t="s">
        <v>488</v>
      </c>
      <c r="B115" s="191"/>
      <c r="C115" s="191"/>
      <c r="D115" s="191"/>
      <c r="E115" s="170"/>
      <c r="F115" s="170"/>
      <c r="G115" s="170"/>
      <c r="H115" s="170"/>
      <c r="I115" s="170"/>
      <c r="J115" s="170"/>
      <c r="K115" s="170"/>
      <c r="L115" s="170"/>
      <c r="M115" s="170"/>
    </row>
    <row r="116" spans="1:13" s="143" customFormat="1" ht="24" customHeight="1" x14ac:dyDescent="0.25">
      <c r="A116" s="126"/>
      <c r="B116" s="127">
        <v>2004</v>
      </c>
      <c r="C116" s="127">
        <v>2005</v>
      </c>
      <c r="D116" s="127">
        <v>2006</v>
      </c>
      <c r="E116" s="127">
        <v>2007</v>
      </c>
      <c r="F116" s="127">
        <v>2008</v>
      </c>
      <c r="G116" s="127">
        <v>2009</v>
      </c>
      <c r="H116" s="127">
        <v>2010</v>
      </c>
      <c r="I116" s="127">
        <v>2011</v>
      </c>
      <c r="J116" s="127">
        <v>2012</v>
      </c>
      <c r="K116" s="127">
        <v>2013</v>
      </c>
      <c r="L116" s="127">
        <v>2014</v>
      </c>
      <c r="M116" s="127">
        <v>2015</v>
      </c>
    </row>
    <row r="117" spans="1:13" s="143" customFormat="1" ht="12" customHeight="1" x14ac:dyDescent="0.25">
      <c r="A117" s="172" t="s">
        <v>44</v>
      </c>
      <c r="B117" s="187">
        <f>'[3]MAIN TABLES'!C117*100</f>
        <v>10.239817207652209</v>
      </c>
      <c r="C117" s="187">
        <f>'[3]MAIN TABLES'!D117*100</f>
        <v>10.861238921972209</v>
      </c>
      <c r="D117" s="187">
        <f>'[3]MAIN TABLES'!E117*100</f>
        <v>11.443443784609816</v>
      </c>
      <c r="E117" s="187">
        <f>'[3]MAIN TABLES'!F117*100</f>
        <v>12.773535427482466</v>
      </c>
      <c r="F117" s="187">
        <f>'[3]MAIN TABLES'!G117*100</f>
        <v>13.149586803237231</v>
      </c>
      <c r="G117" s="187">
        <f>'[3]MAIN TABLES'!H117*100</f>
        <v>14.724118118883212</v>
      </c>
      <c r="H117" s="187">
        <f>'[3]MAIN TABLES'!I117*100</f>
        <v>14.928761279610415</v>
      </c>
      <c r="I117" s="187">
        <f>'[3]MAIN TABLES'!J117*100</f>
        <v>15.63682191170172</v>
      </c>
      <c r="J117" s="187">
        <f>'[3]MAIN TABLES'!K117*100</f>
        <v>16.411907099027477</v>
      </c>
      <c r="K117" s="187">
        <f>'[3]MAIN TABLES'!L117*100</f>
        <v>16.9232372526143</v>
      </c>
      <c r="L117" s="187">
        <f>'[3]MAIN TABLES'!M117*100</f>
        <v>18.076807757123373</v>
      </c>
      <c r="M117" s="187">
        <f>'[3]MAIN TABLES'!N117*100</f>
        <v>18.593542424564905</v>
      </c>
    </row>
    <row r="118" spans="1:13" s="143" customFormat="1" ht="12" customHeight="1" x14ac:dyDescent="0.25">
      <c r="A118" s="177" t="s">
        <v>106</v>
      </c>
      <c r="B118" s="188">
        <f>'[3]MAIN TABLES'!C118*100</f>
        <v>2.8541592481909666</v>
      </c>
      <c r="C118" s="188">
        <f>'[3]MAIN TABLES'!D118*100</f>
        <v>3.4318561701136083</v>
      </c>
      <c r="D118" s="188">
        <f>'[3]MAIN TABLES'!E118*100</f>
        <v>3.7323147193799824</v>
      </c>
      <c r="E118" s="188">
        <f>'[3]MAIN TABLES'!F118*100</f>
        <v>4.5330174772927565</v>
      </c>
      <c r="F118" s="188">
        <f>'[3]MAIN TABLES'!G118*100</f>
        <v>5.0236175356775732</v>
      </c>
      <c r="G118" s="188">
        <f>'[3]MAIN TABLES'!H118*100</f>
        <v>5.963147235273679</v>
      </c>
      <c r="H118" s="188">
        <f>'[3]MAIN TABLES'!I118*100</f>
        <v>6.0748231704313422</v>
      </c>
      <c r="I118" s="188">
        <f>'[3]MAIN TABLES'!J118*100</f>
        <v>6.6285035311831928</v>
      </c>
      <c r="J118" s="188">
        <f>'[3]MAIN TABLES'!K118*100</f>
        <v>7.2899752491445309</v>
      </c>
      <c r="K118" s="188">
        <f>'[3]MAIN TABLES'!L118*100</f>
        <v>7.4424026785299429</v>
      </c>
      <c r="L118" s="188">
        <f>'[3]MAIN TABLES'!M118*100</f>
        <v>7.6794933447200595</v>
      </c>
      <c r="M118" s="188">
        <f>'[3]MAIN TABLES'!N118*100</f>
        <v>7.6402597310911782</v>
      </c>
    </row>
    <row r="119" spans="1:13" s="143" customFormat="1" ht="12" customHeight="1" x14ac:dyDescent="0.25">
      <c r="A119" s="180" t="s">
        <v>54</v>
      </c>
      <c r="B119" s="189">
        <f>'[3]MAIN TABLES'!C119*100</f>
        <v>14.062833972097041</v>
      </c>
      <c r="C119" s="189">
        <f>'[3]MAIN TABLES'!D119*100</f>
        <v>14.263235263013033</v>
      </c>
      <c r="D119" s="189">
        <f>'[3]MAIN TABLES'!E119*100</f>
        <v>14.790223873652858</v>
      </c>
      <c r="E119" s="189">
        <f>'[3]MAIN TABLES'!F119*100</f>
        <v>13.862451059763913</v>
      </c>
      <c r="F119" s="189">
        <f>'[3]MAIN TABLES'!G119*100</f>
        <v>17.298853711696633</v>
      </c>
      <c r="G119" s="189">
        <f>'[3]MAIN TABLES'!H119*100</f>
        <v>21.685182927724359</v>
      </c>
      <c r="H119" s="189">
        <f>'[3]MAIN TABLES'!I119*100</f>
        <v>24.411641598188442</v>
      </c>
      <c r="I119" s="189">
        <f>'[3]MAIN TABLES'!J119*100</f>
        <v>24.884000519798626</v>
      </c>
      <c r="J119" s="189">
        <f>'[3]MAIN TABLES'!K119*100</f>
        <v>27.527632766698527</v>
      </c>
      <c r="K119" s="189">
        <f>'[3]MAIN TABLES'!L119*100</f>
        <v>29.204355584052589</v>
      </c>
      <c r="L119" s="189">
        <f>'[3]MAIN TABLES'!M119*100</f>
        <v>28.317583122995167</v>
      </c>
      <c r="M119" s="189">
        <f>'[3]MAIN TABLES'!N119*100</f>
        <v>28.633432700432635</v>
      </c>
    </row>
    <row r="120" spans="1:13" s="143" customFormat="1" ht="12" customHeight="1" x14ac:dyDescent="0.25">
      <c r="A120" s="180" t="s">
        <v>55</v>
      </c>
      <c r="B120" s="189">
        <f>'[3]MAIN TABLES'!C120*100</f>
        <v>9.9302778746881586</v>
      </c>
      <c r="C120" s="189">
        <f>'[3]MAIN TABLES'!D120*100</f>
        <v>10.851893069570979</v>
      </c>
      <c r="D120" s="189">
        <f>'[3]MAIN TABLES'!E120*100</f>
        <v>11.24850587193057</v>
      </c>
      <c r="E120" s="189">
        <f>'[3]MAIN TABLES'!F120*100</f>
        <v>12.381484371387915</v>
      </c>
      <c r="F120" s="189">
        <f>'[3]MAIN TABLES'!G120*100</f>
        <v>12.909450191525629</v>
      </c>
      <c r="G120" s="189">
        <f>'[3]MAIN TABLES'!H120*100</f>
        <v>14.280524975992806</v>
      </c>
      <c r="H120" s="189">
        <f>'[3]MAIN TABLES'!I120*100</f>
        <v>14.117176202109723</v>
      </c>
      <c r="I120" s="189">
        <f>'[3]MAIN TABLES'!J120*100</f>
        <v>15.432870877323198</v>
      </c>
      <c r="J120" s="189">
        <f>'[3]MAIN TABLES'!K120*100</f>
        <v>16.273251113212197</v>
      </c>
      <c r="K120" s="189">
        <f>'[3]MAIN TABLES'!L120*100</f>
        <v>17.580400032391779</v>
      </c>
      <c r="L120" s="189">
        <f>'[3]MAIN TABLES'!M120*100</f>
        <v>19.57028203881638</v>
      </c>
      <c r="M120" s="189">
        <f>'[3]MAIN TABLES'!N120*100</f>
        <v>19.824385971517327</v>
      </c>
    </row>
    <row r="121" spans="1:13" s="143" customFormat="1" ht="12" customHeight="1" x14ac:dyDescent="0.25">
      <c r="A121" s="180" t="s">
        <v>56</v>
      </c>
      <c r="B121" s="189">
        <f>'[3]MAIN TABLES'!C121*100</f>
        <v>20.641641301596199</v>
      </c>
      <c r="C121" s="189">
        <f>'[3]MAIN TABLES'!D121*100</f>
        <v>22.804150136240601</v>
      </c>
      <c r="D121" s="189">
        <f>'[3]MAIN TABLES'!E121*100</f>
        <v>23.767109399011719</v>
      </c>
      <c r="E121" s="189">
        <f>'[3]MAIN TABLES'!F121*100</f>
        <v>26.874340315751649</v>
      </c>
      <c r="F121" s="189">
        <f>'[3]MAIN TABLES'!G121*100</f>
        <v>28.071610299019152</v>
      </c>
      <c r="G121" s="189">
        <f>'[3]MAIN TABLES'!H121*100</f>
        <v>29.542560863217798</v>
      </c>
      <c r="H121" s="189">
        <f>'[3]MAIN TABLES'!I121*100</f>
        <v>30.957180941150895</v>
      </c>
      <c r="I121" s="189">
        <f>'[3]MAIN TABLES'!J121*100</f>
        <v>32.297824628921319</v>
      </c>
      <c r="J121" s="189">
        <f>'[3]MAIN TABLES'!K121*100</f>
        <v>33.570279172781056</v>
      </c>
      <c r="K121" s="189">
        <f>'[3]MAIN TABLES'!L121*100</f>
        <v>34.919745703462702</v>
      </c>
      <c r="L121" s="189">
        <f>'[3]MAIN TABLES'!M121*100</f>
        <v>37.869816228307648</v>
      </c>
      <c r="M121" s="189">
        <f>'[3]MAIN TABLES'!N121*100</f>
        <v>39.638972934041981</v>
      </c>
    </row>
    <row r="122" spans="1:13" s="143" customFormat="1" ht="12" customHeight="1" x14ac:dyDescent="0.25">
      <c r="A122" s="180" t="s">
        <v>57</v>
      </c>
      <c r="B122" s="189">
        <f>'[3]MAIN TABLES'!C122*100</f>
        <v>6.3333235951806328</v>
      </c>
      <c r="C122" s="189">
        <f>'[3]MAIN TABLES'!D122*100</f>
        <v>6.8286776764930401</v>
      </c>
      <c r="D122" s="189">
        <f>'[3]MAIN TABLES'!E122*100</f>
        <v>6.9522484704944754</v>
      </c>
      <c r="E122" s="189">
        <f>'[3]MAIN TABLES'!F122*100</f>
        <v>8.3618966548719431</v>
      </c>
      <c r="F122" s="189">
        <f>'[3]MAIN TABLES'!G122*100</f>
        <v>7.3974352771705361</v>
      </c>
      <c r="G122" s="189">
        <f>'[3]MAIN TABLES'!H122*100</f>
        <v>9.2403003185015145</v>
      </c>
      <c r="H122" s="189">
        <f>'[3]MAIN TABLES'!I122*100</f>
        <v>9.7668897892901132</v>
      </c>
      <c r="I122" s="189">
        <f>'[3]MAIN TABLES'!J122*100</f>
        <v>10.470376523254982</v>
      </c>
      <c r="J122" s="189">
        <f>'[3]MAIN TABLES'!K122*100</f>
        <v>10.427517987610722</v>
      </c>
      <c r="K122" s="189">
        <f>'[3]MAIN TABLES'!L122*100</f>
        <v>10.614826370475347</v>
      </c>
      <c r="L122" s="189">
        <f>'[3]MAIN TABLES'!M122*100</f>
        <v>12.176961579313009</v>
      </c>
      <c r="M122" s="189">
        <f>'[3]MAIN TABLES'!N122*100</f>
        <v>12.85313614086335</v>
      </c>
    </row>
    <row r="123" spans="1:13" s="143" customFormat="1" ht="12" customHeight="1" x14ac:dyDescent="0.25">
      <c r="A123" s="180" t="s">
        <v>58</v>
      </c>
      <c r="B123" s="189">
        <f>'[3]MAIN TABLES'!C123*100</f>
        <v>33.241415201594094</v>
      </c>
      <c r="C123" s="189">
        <f>'[3]MAIN TABLES'!D123*100</f>
        <v>32.178977013477436</v>
      </c>
      <c r="D123" s="189">
        <f>'[3]MAIN TABLES'!E123*100</f>
        <v>30.675572722419929</v>
      </c>
      <c r="E123" s="189">
        <f>'[3]MAIN TABLES'!F123*100</f>
        <v>32.70878489007827</v>
      </c>
      <c r="F123" s="189">
        <f>'[3]MAIN TABLES'!G123*100</f>
        <v>35.465995654238505</v>
      </c>
      <c r="G123" s="189">
        <f>'[3]MAIN TABLES'!H123*100</f>
        <v>41.790258749545004</v>
      </c>
      <c r="H123" s="189">
        <f>'[3]MAIN TABLES'!I123*100</f>
        <v>43.253578207176091</v>
      </c>
      <c r="I123" s="189">
        <f>'[3]MAIN TABLES'!J123*100</f>
        <v>44.087810848830664</v>
      </c>
      <c r="J123" s="189">
        <f>'[3]MAIN TABLES'!K123*100</f>
        <v>43.133241288683507</v>
      </c>
      <c r="K123" s="189">
        <f>'[3]MAIN TABLES'!L123*100</f>
        <v>43.157936260112699</v>
      </c>
      <c r="L123" s="189">
        <f>'[3]MAIN TABLES'!M123*100</f>
        <v>45.156204090325289</v>
      </c>
      <c r="M123" s="189">
        <f>'[3]MAIN TABLES'!N123*100</f>
        <v>49.616900483736536</v>
      </c>
    </row>
    <row r="124" spans="1:13" s="143" customFormat="1" ht="12" customHeight="1" x14ac:dyDescent="0.25">
      <c r="A124" s="180" t="s">
        <v>59</v>
      </c>
      <c r="B124" s="189">
        <f>'[3]MAIN TABLES'!C124*100</f>
        <v>2.8838643205196948</v>
      </c>
      <c r="C124" s="189">
        <f>'[3]MAIN TABLES'!D124*100</f>
        <v>3.5043550430021475</v>
      </c>
      <c r="D124" s="189">
        <f>'[3]MAIN TABLES'!E124*100</f>
        <v>3.5811270849989287</v>
      </c>
      <c r="E124" s="189">
        <f>'[3]MAIN TABLES'!F124*100</f>
        <v>3.8795730529253438</v>
      </c>
      <c r="F124" s="189">
        <f>'[3]MAIN TABLES'!G124*100</f>
        <v>3.6318041705967121</v>
      </c>
      <c r="G124" s="189">
        <f>'[3]MAIN TABLES'!H124*100</f>
        <v>4.3018165516672262</v>
      </c>
      <c r="H124" s="189">
        <f>'[3]MAIN TABLES'!I124*100</f>
        <v>4.4917895910730854</v>
      </c>
      <c r="I124" s="189">
        <f>'[3]MAIN TABLES'!J124*100</f>
        <v>4.9526692040358595</v>
      </c>
      <c r="J124" s="189">
        <f>'[3]MAIN TABLES'!K124*100</f>
        <v>5.0720539188662368</v>
      </c>
      <c r="K124" s="189">
        <f>'[3]MAIN TABLES'!L124*100</f>
        <v>5.4334575005488697</v>
      </c>
      <c r="L124" s="189">
        <f>'[3]MAIN TABLES'!M124*100</f>
        <v>6.5819027774122363</v>
      </c>
      <c r="M124" s="189">
        <f>'[3]MAIN TABLES'!N124*100</f>
        <v>6.4055237814603414</v>
      </c>
    </row>
    <row r="125" spans="1:13" s="143" customFormat="1" ht="12" customHeight="1" x14ac:dyDescent="0.25">
      <c r="A125" s="180" t="s">
        <v>60</v>
      </c>
      <c r="B125" s="189">
        <f>'[3]MAIN TABLES'!C125*100</f>
        <v>12.817510696603984</v>
      </c>
      <c r="C125" s="189">
        <f>'[3]MAIN TABLES'!D125*100</f>
        <v>12.795715744513247</v>
      </c>
      <c r="D125" s="189">
        <f>'[3]MAIN TABLES'!E125*100</f>
        <v>12.459662961886931</v>
      </c>
      <c r="E125" s="189">
        <f>'[3]MAIN TABLES'!F125*100</f>
        <v>14.422327520281314</v>
      </c>
      <c r="F125" s="189">
        <f>'[3]MAIN TABLES'!G125*100</f>
        <v>14.263648112132115</v>
      </c>
      <c r="G125" s="189">
        <f>'[3]MAIN TABLES'!H125*100</f>
        <v>16.521592859680695</v>
      </c>
      <c r="H125" s="189">
        <f>'[3]MAIN TABLES'!I125*100</f>
        <v>17.911592908794905</v>
      </c>
      <c r="I125" s="189">
        <f>'[3]MAIN TABLES'!J125*100</f>
        <v>19.443909310937357</v>
      </c>
      <c r="J125" s="189">
        <f>'[3]MAIN TABLES'!K125*100</f>
        <v>23.414682046342573</v>
      </c>
      <c r="K125" s="189">
        <f>'[3]MAIN TABLES'!L125*100</f>
        <v>26.47039096948355</v>
      </c>
      <c r="L125" s="189">
        <f>'[3]MAIN TABLES'!M125*100</f>
        <v>26.853529949752087</v>
      </c>
      <c r="M125" s="189">
        <f>'[3]MAIN TABLES'!N125*100</f>
        <v>25.899868839013074</v>
      </c>
    </row>
    <row r="126" spans="1:13" s="143" customFormat="1" ht="12" customHeight="1" x14ac:dyDescent="0.25">
      <c r="A126" s="180" t="s">
        <v>61</v>
      </c>
      <c r="B126" s="189">
        <f>'[3]MAIN TABLES'!C126*100</f>
        <v>9.5299841717547178</v>
      </c>
      <c r="C126" s="189">
        <f>'[3]MAIN TABLES'!D126*100</f>
        <v>9.3941949949596584</v>
      </c>
      <c r="D126" s="189">
        <f>'[3]MAIN TABLES'!E126*100</f>
        <v>11.390142375821927</v>
      </c>
      <c r="E126" s="189">
        <f>'[3]MAIN TABLES'!F126*100</f>
        <v>11.265593609295795</v>
      </c>
      <c r="F126" s="189">
        <f>'[3]MAIN TABLES'!G126*100</f>
        <v>11.653011496729473</v>
      </c>
      <c r="G126" s="189">
        <f>'[3]MAIN TABLES'!H126*100</f>
        <v>13.308841579034167</v>
      </c>
      <c r="H126" s="189">
        <f>'[3]MAIN TABLES'!I126*100</f>
        <v>12.593885393146701</v>
      </c>
      <c r="I126" s="189">
        <f>'[3]MAIN TABLES'!J126*100</f>
        <v>13.615226548797279</v>
      </c>
      <c r="J126" s="189">
        <f>'[3]MAIN TABLES'!K126*100</f>
        <v>14.126543762522623</v>
      </c>
      <c r="K126" s="189">
        <f>'[3]MAIN TABLES'!L126*100</f>
        <v>14.110743111896912</v>
      </c>
      <c r="L126" s="189">
        <f>'[3]MAIN TABLES'!M126*100</f>
        <v>15.746428674174656</v>
      </c>
      <c r="M126" s="189">
        <f>'[3]MAIN TABLES'!N126*100</f>
        <v>16.783953580197352</v>
      </c>
    </row>
    <row r="127" spans="1:13" s="143" customFormat="1" ht="12" customHeight="1" x14ac:dyDescent="0.25">
      <c r="A127" s="180" t="s">
        <v>62</v>
      </c>
      <c r="B127" s="189">
        <f>'[3]MAIN TABLES'!C127*100</f>
        <v>12.319975768127822</v>
      </c>
      <c r="C127" s="189">
        <f>'[3]MAIN TABLES'!D127*100</f>
        <v>12.157875183247985</v>
      </c>
      <c r="D127" s="189">
        <f>'[3]MAIN TABLES'!E127*100</f>
        <v>11.498475131573716</v>
      </c>
      <c r="E127" s="189">
        <f>'[3]MAIN TABLES'!F127*100</f>
        <v>12.453513748119896</v>
      </c>
      <c r="F127" s="189">
        <f>'[3]MAIN TABLES'!G127*100</f>
        <v>12.987615448170658</v>
      </c>
      <c r="G127" s="189">
        <f>'[3]MAIN TABLES'!H127*100</f>
        <v>14.857585249703606</v>
      </c>
      <c r="H127" s="189">
        <f>'[3]MAIN TABLES'!I127*100</f>
        <v>15.781743458154802</v>
      </c>
      <c r="I127" s="189">
        <f>'[3]MAIN TABLES'!J127*100</f>
        <v>16.04950159738398</v>
      </c>
      <c r="J127" s="189">
        <f>'[3]MAIN TABLES'!K127*100</f>
        <v>16.857699223709368</v>
      </c>
      <c r="K127" s="189">
        <f>'[3]MAIN TABLES'!L127*100</f>
        <v>17.935454895855894</v>
      </c>
      <c r="L127" s="189">
        <f>'[3]MAIN TABLES'!M127*100</f>
        <v>18.824103968653759</v>
      </c>
      <c r="M127" s="189">
        <f>'[3]MAIN TABLES'!N127*100</f>
        <v>19.766101220584765</v>
      </c>
    </row>
    <row r="128" spans="1:13" s="143" customFormat="1" ht="12" customHeight="1" x14ac:dyDescent="0.25">
      <c r="A128" s="180" t="s">
        <v>39</v>
      </c>
      <c r="B128" s="189">
        <f>'[3]MAIN TABLES'!C128*100</f>
        <v>29.440575115866324</v>
      </c>
      <c r="C128" s="189">
        <f>'[3]MAIN TABLES'!D128*100</f>
        <v>30.036480477684428</v>
      </c>
      <c r="D128" s="189">
        <f>'[3]MAIN TABLES'!E128*100</f>
        <v>29.105529592153957</v>
      </c>
      <c r="E128" s="189">
        <f>'[3]MAIN TABLES'!F128*100</f>
        <v>29.171639046930704</v>
      </c>
      <c r="F128" s="189">
        <f>'[3]MAIN TABLES'!G128*100</f>
        <v>28.647669788763658</v>
      </c>
      <c r="G128" s="189">
        <f>'[3]MAIN TABLES'!H128*100</f>
        <v>31.169599386954143</v>
      </c>
      <c r="H128" s="189">
        <f>'[3]MAIN TABLES'!I128*100</f>
        <v>32.796816051269587</v>
      </c>
      <c r="I128" s="189">
        <f>'[3]MAIN TABLES'!J128*100</f>
        <v>33.73347748366438</v>
      </c>
      <c r="J128" s="189">
        <f>'[3]MAIN TABLES'!K128*100</f>
        <v>36.472609294735406</v>
      </c>
      <c r="K128" s="189">
        <f>'[3]MAIN TABLES'!L128*100</f>
        <v>37.219417763732665</v>
      </c>
      <c r="L128" s="189">
        <f>'[3]MAIN TABLES'!M128*100</f>
        <v>36.204616722965874</v>
      </c>
      <c r="M128" s="189">
        <f>'[3]MAIN TABLES'!N128*100</f>
        <v>38.584586678411739</v>
      </c>
    </row>
    <row r="129" spans="1:13" s="143" customFormat="1" ht="12" customHeight="1" x14ac:dyDescent="0.25">
      <c r="A129" s="180" t="s">
        <v>63</v>
      </c>
      <c r="B129" s="189">
        <f>'[3]MAIN TABLES'!C129*100</f>
        <v>5.7132322712338803</v>
      </c>
      <c r="C129" s="189">
        <f>'[3]MAIN TABLES'!D129*100</f>
        <v>8.2229088973807336</v>
      </c>
      <c r="D129" s="189">
        <f>'[3]MAIN TABLES'!E129*100</f>
        <v>10.093516825031431</v>
      </c>
      <c r="E129" s="189">
        <f>'[3]MAIN TABLES'!F129*100</f>
        <v>13.334427263987134</v>
      </c>
      <c r="F129" s="189">
        <f>'[3]MAIN TABLES'!G129*100</f>
        <v>15.311154654131911</v>
      </c>
      <c r="G129" s="189">
        <f>'[3]MAIN TABLES'!H129*100</f>
        <v>16.430746175104836</v>
      </c>
      <c r="H129" s="189">
        <f>'[3]MAIN TABLES'!I129*100</f>
        <v>15.642057276024572</v>
      </c>
      <c r="I129" s="189">
        <f>'[3]MAIN TABLES'!J129*100</f>
        <v>13.818419730085918</v>
      </c>
      <c r="J129" s="189">
        <f>'[3]MAIN TABLES'!K129*100</f>
        <v>16.983524096371358</v>
      </c>
      <c r="K129" s="189">
        <f>'[3]MAIN TABLES'!L129*100</f>
        <v>18.092221861521285</v>
      </c>
      <c r="L129" s="189">
        <f>'[3]MAIN TABLES'!M129*100</f>
        <v>18.887588555948653</v>
      </c>
      <c r="M129" s="189">
        <f>'[3]MAIN TABLES'!N129*100</f>
        <v>19.168884918353303</v>
      </c>
    </row>
    <row r="130" spans="1:13" s="143" customFormat="1" ht="12" customHeight="1" x14ac:dyDescent="0.25">
      <c r="A130" s="180" t="s">
        <v>64</v>
      </c>
      <c r="B130" s="189">
        <f>'[3]MAIN TABLES'!C130*100</f>
        <v>9.2644002447601057</v>
      </c>
      <c r="C130" s="189">
        <f>'[3]MAIN TABLES'!D130*100</f>
        <v>9.9697882230953478</v>
      </c>
      <c r="D130" s="189">
        <f>'[3]MAIN TABLES'!E130*100</f>
        <v>10.434285585011379</v>
      </c>
      <c r="E130" s="189">
        <f>'[3]MAIN TABLES'!F130*100</f>
        <v>13.073909734792396</v>
      </c>
      <c r="F130" s="189">
        <f>'[3]MAIN TABLES'!G130*100</f>
        <v>14.471236265954671</v>
      </c>
      <c r="G130" s="189">
        <f>'[3]MAIN TABLES'!H130*100</f>
        <v>16.269749840593612</v>
      </c>
      <c r="H130" s="189">
        <f>'[3]MAIN TABLES'!I130*100</f>
        <v>18.157998224786063</v>
      </c>
      <c r="I130" s="189">
        <f>'[3]MAIN TABLES'!J130*100</f>
        <v>19.182884846613394</v>
      </c>
      <c r="J130" s="189">
        <f>'[3]MAIN TABLES'!K130*100</f>
        <v>20.677014511488164</v>
      </c>
      <c r="K130" s="189">
        <f>'[3]MAIN TABLES'!L130*100</f>
        <v>21.601114756417367</v>
      </c>
      <c r="L130" s="189">
        <f>'[3]MAIN TABLES'!M130*100</f>
        <v>21.567554533569361</v>
      </c>
      <c r="M130" s="189">
        <f>'[3]MAIN TABLES'!N130*100</f>
        <v>22.537622292765906</v>
      </c>
    </row>
    <row r="131" spans="1:13" s="143" customFormat="1" ht="12" customHeight="1" x14ac:dyDescent="0.25">
      <c r="A131" s="180" t="s">
        <v>65</v>
      </c>
      <c r="B131" s="189">
        <f>'[3]MAIN TABLES'!C131*100</f>
        <v>42.487816558173925</v>
      </c>
      <c r="C131" s="189">
        <f>'[3]MAIN TABLES'!D131*100</f>
        <v>42.679143896128551</v>
      </c>
      <c r="D131" s="189">
        <f>'[3]MAIN TABLES'!E131*100</f>
        <v>42.594476034176381</v>
      </c>
      <c r="E131" s="189">
        <f>'[3]MAIN TABLES'!F131*100</f>
        <v>42.362934733052349</v>
      </c>
      <c r="F131" s="189">
        <f>'[3]MAIN TABLES'!G131*100</f>
        <v>42.936869084928659</v>
      </c>
      <c r="G131" s="189">
        <f>'[3]MAIN TABLES'!H131*100</f>
        <v>47.887111509248747</v>
      </c>
      <c r="H131" s="189">
        <f>'[3]MAIN TABLES'!I131*100</f>
        <v>40.744763155690613</v>
      </c>
      <c r="I131" s="189">
        <f>'[3]MAIN TABLES'!J131*100</f>
        <v>44.710051359353571</v>
      </c>
      <c r="J131" s="189">
        <f>'[3]MAIN TABLES'!K131*100</f>
        <v>47.298127021431114</v>
      </c>
      <c r="K131" s="189">
        <f>'[3]MAIN TABLES'!L131*100</f>
        <v>49.717132336679839</v>
      </c>
      <c r="L131" s="189">
        <f>'[3]MAIN TABLES'!M131*100</f>
        <v>52.189760764759171</v>
      </c>
      <c r="M131" s="189">
        <f>'[3]MAIN TABLES'!N131*100</f>
        <v>51.77935231645214</v>
      </c>
    </row>
    <row r="132" spans="1:13" s="143" customFormat="1" ht="12" customHeight="1" x14ac:dyDescent="0.25">
      <c r="A132" s="180" t="s">
        <v>66</v>
      </c>
      <c r="B132" s="189">
        <f>'[3]MAIN TABLES'!C132*100</f>
        <v>30.44557934515457</v>
      </c>
      <c r="C132" s="189">
        <f>'[3]MAIN TABLES'!D132*100</f>
        <v>29.323182936017446</v>
      </c>
      <c r="D132" s="189">
        <f>'[3]MAIN TABLES'!E132*100</f>
        <v>29.230682631737654</v>
      </c>
      <c r="E132" s="189">
        <f>'[3]MAIN TABLES'!F132*100</f>
        <v>29.095968355635076</v>
      </c>
      <c r="F132" s="189">
        <f>'[3]MAIN TABLES'!G132*100</f>
        <v>31.99375448054877</v>
      </c>
      <c r="G132" s="189">
        <f>'[3]MAIN TABLES'!H132*100</f>
        <v>33.721506249583797</v>
      </c>
      <c r="H132" s="189">
        <f>'[3]MAIN TABLES'!I132*100</f>
        <v>32.536133541456273</v>
      </c>
      <c r="I132" s="189">
        <f>'[3]MAIN TABLES'!J132*100</f>
        <v>32.790182736600421</v>
      </c>
      <c r="J132" s="189">
        <f>'[3]MAIN TABLES'!K132*100</f>
        <v>34.53750112847662</v>
      </c>
      <c r="K132" s="189">
        <f>'[3]MAIN TABLES'!L132*100</f>
        <v>36.87521982969578</v>
      </c>
      <c r="L132" s="189">
        <f>'[3]MAIN TABLES'!M132*100</f>
        <v>40.558297116689047</v>
      </c>
      <c r="M132" s="189">
        <f>'[3]MAIN TABLES'!N132*100</f>
        <v>46.085350718937796</v>
      </c>
    </row>
    <row r="133" spans="1:13" s="143" customFormat="1" ht="12" customHeight="1" x14ac:dyDescent="0.25">
      <c r="A133" s="180" t="s">
        <v>67</v>
      </c>
      <c r="B133" s="189">
        <f>'[3]MAIN TABLES'!C133*100</f>
        <v>1.8192032789658485</v>
      </c>
      <c r="C133" s="189">
        <f>'[3]MAIN TABLES'!D133*100</f>
        <v>3.627233666163701</v>
      </c>
      <c r="D133" s="189">
        <f>'[3]MAIN TABLES'!E133*100</f>
        <v>3.6404528190814549</v>
      </c>
      <c r="E133" s="189">
        <f>'[3]MAIN TABLES'!F133*100</f>
        <v>4.380674051612953</v>
      </c>
      <c r="F133" s="189">
        <f>'[3]MAIN TABLES'!G133*100</f>
        <v>4.6126507378748283</v>
      </c>
      <c r="G133" s="189">
        <f>'[3]MAIN TABLES'!H133*100</f>
        <v>4.6791225910835861</v>
      </c>
      <c r="H133" s="189">
        <f>'[3]MAIN TABLES'!I133*100</f>
        <v>4.7487561037239994</v>
      </c>
      <c r="I133" s="189">
        <f>'[3]MAIN TABLES'!J133*100</f>
        <v>4.8158892190132887</v>
      </c>
      <c r="J133" s="189">
        <f>'[3]MAIN TABLES'!K133*100</f>
        <v>5.0015138058273516</v>
      </c>
      <c r="K133" s="189">
        <f>'[3]MAIN TABLES'!L133*100</f>
        <v>5.4598105878685939</v>
      </c>
      <c r="L133" s="189">
        <f>'[3]MAIN TABLES'!M133*100</f>
        <v>7.2439617452096803</v>
      </c>
      <c r="M133" s="189">
        <f>'[3]MAIN TABLES'!N133*100</f>
        <v>6.9025984048289564</v>
      </c>
    </row>
    <row r="134" spans="1:13" s="143" customFormat="1" ht="12" customHeight="1" x14ac:dyDescent="0.25">
      <c r="A134" s="180" t="s">
        <v>68</v>
      </c>
      <c r="B134" s="189">
        <f>'[3]MAIN TABLES'!C134*100</f>
        <v>6.4644587227703498</v>
      </c>
      <c r="C134" s="189">
        <f>'[3]MAIN TABLES'!D134*100</f>
        <v>5.9866466880847726</v>
      </c>
      <c r="D134" s="189">
        <f>'[3]MAIN TABLES'!E134*100</f>
        <v>7.5091299406513103</v>
      </c>
      <c r="E134" s="189">
        <f>'[3]MAIN TABLES'!F134*100</f>
        <v>8.8867795636716469</v>
      </c>
      <c r="F134" s="189">
        <f>'[3]MAIN TABLES'!G134*100</f>
        <v>8.2694063775248523</v>
      </c>
      <c r="G134" s="189">
        <f>'[3]MAIN TABLES'!H134*100</f>
        <v>10.506923724161254</v>
      </c>
      <c r="H134" s="189">
        <f>'[3]MAIN TABLES'!I134*100</f>
        <v>18.102200161916031</v>
      </c>
      <c r="I134" s="189">
        <f>'[3]MAIN TABLES'!J134*100</f>
        <v>20.063892968182493</v>
      </c>
      <c r="J134" s="189">
        <f>'[3]MAIN TABLES'!K134*100</f>
        <v>23.304104227459408</v>
      </c>
      <c r="K134" s="189">
        <f>'[3]MAIN TABLES'!L134*100</f>
        <v>23.713240253787326</v>
      </c>
      <c r="L134" s="189">
        <f>'[3]MAIN TABLES'!M134*100</f>
        <v>21.211260644694409</v>
      </c>
      <c r="M134" s="189">
        <f>'[3]MAIN TABLES'!N134*100</f>
        <v>21.269811667867508</v>
      </c>
    </row>
    <row r="135" spans="1:13" s="143" customFormat="1" ht="12" customHeight="1" x14ac:dyDescent="0.25">
      <c r="A135" s="180" t="s">
        <v>459</v>
      </c>
      <c r="B135" s="189">
        <f>'[3]MAIN TABLES'!C135*100</f>
        <v>1.057871810827629</v>
      </c>
      <c r="C135" s="189">
        <f>'[3]MAIN TABLES'!D135*100</f>
        <v>2.2471910112359552</v>
      </c>
      <c r="D135" s="189">
        <f>'[3]MAIN TABLES'!E135*100</f>
        <v>2.6137463697967092</v>
      </c>
      <c r="E135" s="189">
        <f>'[3]MAIN TABLES'!F135*100</f>
        <v>3.1761308950914344</v>
      </c>
      <c r="F135" s="189">
        <f>'[3]MAIN TABLES'!G135*100</f>
        <v>3.629417382999045</v>
      </c>
      <c r="G135" s="189">
        <f>'[3]MAIN TABLES'!H135*100</f>
        <v>1.765504753282028</v>
      </c>
      <c r="H135" s="189">
        <f>'[3]MAIN TABLES'!I135*100</f>
        <v>7.7734229675813351</v>
      </c>
      <c r="I135" s="189">
        <f>'[3]MAIN TABLES'!J135*100</f>
        <v>12.245518306470192</v>
      </c>
      <c r="J135" s="189">
        <f>'[3]MAIN TABLES'!K135*100</f>
        <v>13.203674718752294</v>
      </c>
      <c r="K135" s="189">
        <f>'[3]MAIN TABLES'!L135*100</f>
        <v>15.68113415204845</v>
      </c>
      <c r="L135" s="189">
        <f>'[3]MAIN TABLES'!M135*100</f>
        <v>14.481868890406508</v>
      </c>
      <c r="M135" s="189">
        <f>'[3]MAIN TABLES'!N135*100</f>
        <v>14.128164302721338</v>
      </c>
    </row>
    <row r="136" spans="1:13" s="143" customFormat="1" ht="12" customHeight="1" x14ac:dyDescent="0.25">
      <c r="A136" s="180" t="s">
        <v>69</v>
      </c>
      <c r="B136" s="189">
        <f>'[3]MAIN TABLES'!C136*100</f>
        <v>2.2101101226088566</v>
      </c>
      <c r="C136" s="189">
        <f>'[3]MAIN TABLES'!D136*100</f>
        <v>2.425720272722808</v>
      </c>
      <c r="D136" s="189">
        <f>'[3]MAIN TABLES'!E136*100</f>
        <v>2.7546909936426869</v>
      </c>
      <c r="E136" s="189">
        <f>'[3]MAIN TABLES'!F136*100</f>
        <v>2.9733932948581625</v>
      </c>
      <c r="F136" s="189">
        <f>'[3]MAIN TABLES'!G136*100</f>
        <v>3.0723910720231831</v>
      </c>
      <c r="G136" s="189">
        <f>'[3]MAIN TABLES'!H136*100</f>
        <v>3.4107537156548946</v>
      </c>
      <c r="H136" s="189">
        <f>'[3]MAIN TABLES'!I136*100</f>
        <v>3.1275557658356705</v>
      </c>
      <c r="I136" s="189">
        <f>'[3]MAIN TABLES'!J136*100</f>
        <v>3.7079036915063588</v>
      </c>
      <c r="J136" s="189">
        <f>'[3]MAIN TABLES'!K136*100</f>
        <v>3.882822601127204</v>
      </c>
      <c r="K136" s="189">
        <f>'[3]MAIN TABLES'!L136*100</f>
        <v>4.1452105663066803</v>
      </c>
      <c r="L136" s="189">
        <f>'[3]MAIN TABLES'!M136*100</f>
        <v>5.1587875608469309</v>
      </c>
      <c r="M136" s="189">
        <f>'[3]MAIN TABLES'!N136*100</f>
        <v>5.5164178715017709</v>
      </c>
    </row>
    <row r="137" spans="1:13" s="143" customFormat="1" ht="12" customHeight="1" x14ac:dyDescent="0.25">
      <c r="A137" s="180" t="s">
        <v>70</v>
      </c>
      <c r="B137" s="189">
        <f>'[3]MAIN TABLES'!C137*100</f>
        <v>20.084730124810076</v>
      </c>
      <c r="C137" s="189">
        <f>'[3]MAIN TABLES'!D137*100</f>
        <v>22.299488392065118</v>
      </c>
      <c r="D137" s="189">
        <f>'[3]MAIN TABLES'!E137*100</f>
        <v>22.988659141954145</v>
      </c>
      <c r="E137" s="189">
        <f>'[3]MAIN TABLES'!F137*100</f>
        <v>25.581047359974885</v>
      </c>
      <c r="F137" s="189">
        <f>'[3]MAIN TABLES'!G137*100</f>
        <v>25.919612644021722</v>
      </c>
      <c r="G137" s="189">
        <f>'[3]MAIN TABLES'!H137*100</f>
        <v>27.646857611116815</v>
      </c>
      <c r="H137" s="189">
        <f>'[3]MAIN TABLES'!I137*100</f>
        <v>29.462317675345979</v>
      </c>
      <c r="I137" s="189">
        <f>'[3]MAIN TABLES'!J137*100</f>
        <v>29.96901115359406</v>
      </c>
      <c r="J137" s="189">
        <f>'[3]MAIN TABLES'!K137*100</f>
        <v>30.874235612743806</v>
      </c>
      <c r="K137" s="189">
        <f>'[3]MAIN TABLES'!L137*100</f>
        <v>32.715168483302072</v>
      </c>
      <c r="L137" s="189">
        <f>'[3]MAIN TABLES'!M137*100</f>
        <v>31.957993775517572</v>
      </c>
      <c r="M137" s="189">
        <f>'[3]MAIN TABLES'!N137*100</f>
        <v>32.028056426959893</v>
      </c>
    </row>
    <row r="138" spans="1:13" s="143" customFormat="1" ht="12" customHeight="1" x14ac:dyDescent="0.25">
      <c r="A138" s="180" t="s">
        <v>71</v>
      </c>
      <c r="B138" s="189">
        <f>'[3]MAIN TABLES'!C138*100</f>
        <v>10.21528996937637</v>
      </c>
      <c r="C138" s="189">
        <f>'[3]MAIN TABLES'!D138*100</f>
        <v>10.169323554764247</v>
      </c>
      <c r="D138" s="189">
        <f>'[3]MAIN TABLES'!E138*100</f>
        <v>10.175610303741557</v>
      </c>
      <c r="E138" s="189">
        <f>'[3]MAIN TABLES'!F138*100</f>
        <v>10.46720572848246</v>
      </c>
      <c r="F138" s="189">
        <f>'[3]MAIN TABLES'!G138*100</f>
        <v>10.85690033141009</v>
      </c>
      <c r="G138" s="189">
        <f>'[3]MAIN TABLES'!H138*100</f>
        <v>11.54207460759894</v>
      </c>
      <c r="H138" s="189">
        <f>'[3]MAIN TABLES'!I138*100</f>
        <v>11.733679815412701</v>
      </c>
      <c r="I138" s="189">
        <f>'[3]MAIN TABLES'!J138*100</f>
        <v>13.138000182420853</v>
      </c>
      <c r="J138" s="189">
        <f>'[3]MAIN TABLES'!K138*100</f>
        <v>13.378009100328866</v>
      </c>
      <c r="K138" s="189">
        <f>'[3]MAIN TABLES'!L138*100</f>
        <v>14.103669484832615</v>
      </c>
      <c r="L138" s="189">
        <f>'[3]MAIN TABLES'!M138*100</f>
        <v>14.006550432121905</v>
      </c>
      <c r="M138" s="189">
        <f>'[3]MAIN TABLES'!N138*100</f>
        <v>14.269075452085126</v>
      </c>
    </row>
    <row r="139" spans="1:13" s="143" customFormat="1" ht="12" customHeight="1" x14ac:dyDescent="0.25">
      <c r="A139" s="180" t="s">
        <v>72</v>
      </c>
      <c r="B139" s="189">
        <f>'[3]MAIN TABLES'!C139*100</f>
        <v>32.504262016112222</v>
      </c>
      <c r="C139" s="189">
        <f>'[3]MAIN TABLES'!D139*100</f>
        <v>32.086392574881003</v>
      </c>
      <c r="D139" s="189">
        <f>'[3]MAIN TABLES'!E139*100</f>
        <v>34.211852612961536</v>
      </c>
      <c r="E139" s="189">
        <f>'[3]MAIN TABLES'!F139*100</f>
        <v>35.019500466182549</v>
      </c>
      <c r="F139" s="189">
        <f>'[3]MAIN TABLES'!G139*100</f>
        <v>37.508997509811479</v>
      </c>
      <c r="G139" s="189">
        <f>'[3]MAIN TABLES'!H139*100</f>
        <v>37.994987667434316</v>
      </c>
      <c r="H139" s="189">
        <f>'[3]MAIN TABLES'!I139*100</f>
        <v>33.871316518040913</v>
      </c>
      <c r="I139" s="189">
        <f>'[3]MAIN TABLES'!J139*100</f>
        <v>35.234635163242807</v>
      </c>
      <c r="J139" s="189">
        <f>'[3]MAIN TABLES'!K139*100</f>
        <v>33.166281406017859</v>
      </c>
      <c r="K139" s="189">
        <f>'[3]MAIN TABLES'!L139*100</f>
        <v>34.625721624340464</v>
      </c>
      <c r="L139" s="189">
        <f>'[3]MAIN TABLES'!M139*100</f>
        <v>33.968838165949037</v>
      </c>
      <c r="M139" s="189">
        <f>'[3]MAIN TABLES'!N139*100</f>
        <v>33.364998844683591</v>
      </c>
    </row>
    <row r="140" spans="1:13" s="143" customFormat="1" ht="12" customHeight="1" x14ac:dyDescent="0.25">
      <c r="A140" s="180" t="s">
        <v>73</v>
      </c>
      <c r="B140" s="189">
        <f>'[3]MAIN TABLES'!C140*100</f>
        <v>17.562520437920849</v>
      </c>
      <c r="C140" s="189">
        <f>'[3]MAIN TABLES'!D140*100</f>
        <v>18.038057066713286</v>
      </c>
      <c r="D140" s="189">
        <f>'[3]MAIN TABLES'!E140*100</f>
        <v>17.586616124687264</v>
      </c>
      <c r="E140" s="189">
        <f>'[3]MAIN TABLES'!F140*100</f>
        <v>19.44407945060707</v>
      </c>
      <c r="F140" s="189">
        <f>'[3]MAIN TABLES'!G140*100</f>
        <v>23.167599162822615</v>
      </c>
      <c r="G140" s="189">
        <f>'[3]MAIN TABLES'!H140*100</f>
        <v>26.429223781263062</v>
      </c>
      <c r="H140" s="189">
        <f>'[3]MAIN TABLES'!I140*100</f>
        <v>27.236509902751248</v>
      </c>
      <c r="I140" s="189">
        <f>'[3]MAIN TABLES'!J140*100</f>
        <v>24.310972413692756</v>
      </c>
      <c r="J140" s="189">
        <f>'[3]MAIN TABLES'!K140*100</f>
        <v>25.828489428630402</v>
      </c>
      <c r="K140" s="189">
        <f>'[3]MAIN TABLES'!L140*100</f>
        <v>26.190949361458248</v>
      </c>
      <c r="L140" s="189">
        <f>'[3]MAIN TABLES'!M140*100</f>
        <v>26.738661115326721</v>
      </c>
      <c r="M140" s="189">
        <f>'[3]MAIN TABLES'!N140*100</f>
        <v>25.886289577892114</v>
      </c>
    </row>
    <row r="141" spans="1:13" s="143" customFormat="1" ht="12" customHeight="1" x14ac:dyDescent="0.25">
      <c r="A141" s="180" t="s">
        <v>74</v>
      </c>
      <c r="B141" s="189">
        <f>'[3]MAIN TABLES'!C141*100</f>
        <v>18.389278409409926</v>
      </c>
      <c r="C141" s="189">
        <f>'[3]MAIN TABLES'!D141*100</f>
        <v>18.945252161880742</v>
      </c>
      <c r="D141" s="189">
        <f>'[3]MAIN TABLES'!E141*100</f>
        <v>18.554107379788626</v>
      </c>
      <c r="E141" s="189">
        <f>'[3]MAIN TABLES'!F141*100</f>
        <v>20.396074999795548</v>
      </c>
      <c r="F141" s="189">
        <f>'[3]MAIN TABLES'!G141*100</f>
        <v>19.237830049681705</v>
      </c>
      <c r="G141" s="189">
        <f>'[3]MAIN TABLES'!H141*100</f>
        <v>27.564409686318143</v>
      </c>
      <c r="H141" s="189">
        <f>'[3]MAIN TABLES'!I141*100</f>
        <v>28.144313260355947</v>
      </c>
      <c r="I141" s="189">
        <f>'[3]MAIN TABLES'!J141*100</f>
        <v>30.287226887583373</v>
      </c>
      <c r="J141" s="189">
        <f>'[3]MAIN TABLES'!K141*100</f>
        <v>31.457030034291112</v>
      </c>
      <c r="K141" s="189">
        <f>'[3]MAIN TABLES'!L141*100</f>
        <v>33.39992160261945</v>
      </c>
      <c r="L141" s="189">
        <f>'[3]MAIN TABLES'!M141*100</f>
        <v>32.422173578422132</v>
      </c>
      <c r="M141" s="189">
        <f>'[3]MAIN TABLES'!N141*100</f>
        <v>34.068048861514285</v>
      </c>
    </row>
    <row r="142" spans="1:13" s="143" customFormat="1" ht="12" customHeight="1" x14ac:dyDescent="0.25">
      <c r="A142" s="180" t="s">
        <v>460</v>
      </c>
      <c r="B142" s="189">
        <f>'[3]MAIN TABLES'!C142*100</f>
        <v>5.0632577776684045</v>
      </c>
      <c r="C142" s="189">
        <f>'[3]MAIN TABLES'!D142*100</f>
        <v>5.0320855808266804</v>
      </c>
      <c r="D142" s="189">
        <f>'[3]MAIN TABLES'!E142*100</f>
        <v>4.4527897517248736</v>
      </c>
      <c r="E142" s="189">
        <f>'[3]MAIN TABLES'!F142*100</f>
        <v>6.2325405696592266</v>
      </c>
      <c r="F142" s="189">
        <f>'[3]MAIN TABLES'!G142*100</f>
        <v>6.096970597848137</v>
      </c>
      <c r="G142" s="189">
        <f>'[3]MAIN TABLES'!H142*100</f>
        <v>8.1775172538780296</v>
      </c>
      <c r="H142" s="189">
        <f>'[3]MAIN TABLES'!I142*100</f>
        <v>7.8963424659717019</v>
      </c>
      <c r="I142" s="189">
        <f>'[3]MAIN TABLES'!J142*100</f>
        <v>9.2558591338978999</v>
      </c>
      <c r="J142" s="189">
        <f>'[3]MAIN TABLES'!K142*100</f>
        <v>8.8011372474704483</v>
      </c>
      <c r="K142" s="189">
        <f>'[3]MAIN TABLES'!L142*100</f>
        <v>7.8738929687497405</v>
      </c>
      <c r="L142" s="189">
        <f>'[3]MAIN TABLES'!M142*100</f>
        <v>8.863560443596926</v>
      </c>
      <c r="M142" s="189">
        <f>'[3]MAIN TABLES'!N142*100</f>
        <v>10.79113905566553</v>
      </c>
    </row>
    <row r="143" spans="1:13" s="143" customFormat="1" ht="12" customHeight="1" x14ac:dyDescent="0.25">
      <c r="A143" s="180" t="s">
        <v>75</v>
      </c>
      <c r="B143" s="189">
        <f>'[3]MAIN TABLES'!C143*100</f>
        <v>39.483755796494272</v>
      </c>
      <c r="C143" s="189">
        <f>'[3]MAIN TABLES'!D143*100</f>
        <v>39.101069572862258</v>
      </c>
      <c r="D143" s="189">
        <f>'[3]MAIN TABLES'!E143*100</f>
        <v>41.393714150118882</v>
      </c>
      <c r="E143" s="189">
        <f>'[3]MAIN TABLES'!F143*100</f>
        <v>41.413347167148913</v>
      </c>
      <c r="F143" s="189">
        <f>'[3]MAIN TABLES'!G143*100</f>
        <v>43.250125255452168</v>
      </c>
      <c r="G143" s="189">
        <f>'[3]MAIN TABLES'!H143*100</f>
        <v>43.074771358384048</v>
      </c>
      <c r="H143" s="189">
        <f>'[3]MAIN TABLES'!I143*100</f>
        <v>44.151867678534373</v>
      </c>
      <c r="I143" s="189">
        <f>'[3]MAIN TABLES'!J143*100</f>
        <v>45.890935912025995</v>
      </c>
      <c r="J143" s="189">
        <f>'[3]MAIN TABLES'!K143*100</f>
        <v>48.332390958763462</v>
      </c>
      <c r="K143" s="189">
        <f>'[3]MAIN TABLES'!L143*100</f>
        <v>50.709808700345313</v>
      </c>
      <c r="L143" s="189">
        <f>'[3]MAIN TABLES'!M143*100</f>
        <v>51.931748080185969</v>
      </c>
      <c r="M143" s="189">
        <f>'[3]MAIN TABLES'!N143*100</f>
        <v>52.761011008258571</v>
      </c>
    </row>
    <row r="144" spans="1:13" s="143" customFormat="1" ht="12" customHeight="1" x14ac:dyDescent="0.25">
      <c r="A144" s="180" t="s">
        <v>76</v>
      </c>
      <c r="B144" s="189">
        <f>'[3]MAIN TABLES'!C144*100</f>
        <v>46.714775772359367</v>
      </c>
      <c r="C144" s="189">
        <f>'[3]MAIN TABLES'!D144*100</f>
        <v>51.879890122306136</v>
      </c>
      <c r="D144" s="189">
        <f>'[3]MAIN TABLES'!E144*100</f>
        <v>56.353579425461234</v>
      </c>
      <c r="E144" s="189">
        <f>'[3]MAIN TABLES'!F144*100</f>
        <v>58.745762159488734</v>
      </c>
      <c r="F144" s="189">
        <f>'[3]MAIN TABLES'!G144*100</f>
        <v>61.058123844672743</v>
      </c>
      <c r="G144" s="189">
        <f>'[3]MAIN TABLES'!H144*100</f>
        <v>63.634388876493553</v>
      </c>
      <c r="H144" s="189">
        <f>'[3]MAIN TABLES'!I144*100</f>
        <v>60.949766607243284</v>
      </c>
      <c r="I144" s="189">
        <f>'[3]MAIN TABLES'!J144*100</f>
        <v>62.241657914370371</v>
      </c>
      <c r="J144" s="189">
        <f>'[3]MAIN TABLES'!K144*100</f>
        <v>65.8467951576757</v>
      </c>
      <c r="K144" s="189">
        <f>'[3]MAIN TABLES'!L144*100</f>
        <v>67.130291283843761</v>
      </c>
      <c r="L144" s="189">
        <f>'[3]MAIN TABLES'!M144*100</f>
        <v>67.966334986125815</v>
      </c>
      <c r="M144" s="189">
        <f>'[3]MAIN TABLES'!N144*100</f>
        <v>68.646852665586835</v>
      </c>
    </row>
    <row r="145" spans="1:13" s="143" customFormat="1" ht="12" customHeight="1" x14ac:dyDescent="0.25">
      <c r="A145" s="183" t="s">
        <v>77</v>
      </c>
      <c r="B145" s="190">
        <f>'[3]MAIN TABLES'!C145*100</f>
        <v>0.72826231629134652</v>
      </c>
      <c r="C145" s="190">
        <f>'[3]MAIN TABLES'!D145*100</f>
        <v>0.75129822262572166</v>
      </c>
      <c r="D145" s="190">
        <f>'[3]MAIN TABLES'!E145*100</f>
        <v>0.85469386199353825</v>
      </c>
      <c r="E145" s="190">
        <f>'[3]MAIN TABLES'!F145*100</f>
        <v>1.0001761177696498</v>
      </c>
      <c r="F145" s="190">
        <f>'[3]MAIN TABLES'!G145*100</f>
        <v>1.9346693263116432</v>
      </c>
      <c r="G145" s="190">
        <f>'[3]MAIN TABLES'!H145*100</f>
        <v>2.3435594984525179</v>
      </c>
      <c r="H145" s="190">
        <f>'[3]MAIN TABLES'!I145*100</f>
        <v>2.6592998904591036</v>
      </c>
      <c r="I145" s="190">
        <f>'[3]MAIN TABLES'!J145*100</f>
        <v>3.019396025541556</v>
      </c>
      <c r="J145" s="190">
        <f>'[3]MAIN TABLES'!K145*100</f>
        <v>3.2378047544012563</v>
      </c>
      <c r="K145" s="190">
        <f>'[3]MAIN TABLES'!L145*100</f>
        <v>4.0306786510175865</v>
      </c>
      <c r="L145" s="190">
        <f>'[3]MAIN TABLES'!M145*100</f>
        <v>4.734200012482594</v>
      </c>
      <c r="M145" s="190">
        <f>'[3]MAIN TABLES'!N145*100</f>
        <v>5.5344022840379852</v>
      </c>
    </row>
    <row r="146" spans="1:13" s="143" customFormat="1" ht="12" customHeight="1" x14ac:dyDescent="0.25">
      <c r="A146" s="180" t="s">
        <v>103</v>
      </c>
      <c r="B146" s="189">
        <f>'[3]MAIN TABLES'!C146*100</f>
        <v>52.251723808808961</v>
      </c>
      <c r="C146" s="189">
        <f>'[3]MAIN TABLES'!D146*100</f>
        <v>53.394196512499079</v>
      </c>
      <c r="D146" s="189">
        <f>'[3]MAIN TABLES'!E146*100</f>
        <v>56.920702782957754</v>
      </c>
      <c r="E146" s="189">
        <f>'[3]MAIN TABLES'!F146*100</f>
        <v>58.560096104557125</v>
      </c>
      <c r="F146" s="189">
        <f>'[3]MAIN TABLES'!G146*100</f>
        <v>62.001491311675061</v>
      </c>
      <c r="G146" s="189">
        <f>'[3]MAIN TABLES'!H146*100</f>
        <v>62.134876926516149</v>
      </c>
      <c r="H146" s="189">
        <f>'[3]MAIN TABLES'!I146*100</f>
        <v>63.919420446272667</v>
      </c>
      <c r="I146" s="189">
        <f>'[3]MAIN TABLES'!J146*100</f>
        <v>65.186568677940315</v>
      </c>
      <c r="J146" s="189">
        <f>'[3]MAIN TABLES'!K146*100</f>
        <v>64.562458977880141</v>
      </c>
      <c r="K146" s="189">
        <f>'[3]MAIN TABLES'!L146*100</f>
        <v>59.031986304486772</v>
      </c>
      <c r="L146" s="189">
        <f>'[3]MAIN TABLES'!M146*100</f>
        <v>58.155343651621173</v>
      </c>
      <c r="M146" s="189">
        <f>'[3]MAIN TABLES'!N146*100</f>
        <v>63.370785738890199</v>
      </c>
    </row>
    <row r="147" spans="1:13" s="143" customFormat="1" ht="12" customHeight="1" x14ac:dyDescent="0.25">
      <c r="A147" s="183" t="s">
        <v>78</v>
      </c>
      <c r="B147" s="190">
        <f>'[3]MAIN TABLES'!C147*100</f>
        <v>25.49329046394843</v>
      </c>
      <c r="C147" s="190">
        <f>'[3]MAIN TABLES'!D147*100</f>
        <v>28.799431434892586</v>
      </c>
      <c r="D147" s="190">
        <f>'[3]MAIN TABLES'!E147*100</f>
        <v>28.398536785134709</v>
      </c>
      <c r="E147" s="190">
        <f>'[3]MAIN TABLES'!F147*100</f>
        <v>29.257310275767693</v>
      </c>
      <c r="F147" s="190">
        <f>'[3]MAIN TABLES'!G147*100</f>
        <v>30.83577842526558</v>
      </c>
      <c r="G147" s="190">
        <f>'[3]MAIN TABLES'!H147*100</f>
        <v>31.77508289838082</v>
      </c>
      <c r="H147" s="190">
        <f>'[3]MAIN TABLES'!I147*100</f>
        <v>32.566039503515867</v>
      </c>
      <c r="I147" s="190">
        <f>'[3]MAIN TABLES'!J147*100</f>
        <v>33.80713119209792</v>
      </c>
      <c r="J147" s="190">
        <f>'[3]MAIN TABLES'!K147*100</f>
        <v>33.166235372042742</v>
      </c>
      <c r="K147" s="190">
        <f>'[3]MAIN TABLES'!L147*100</f>
        <v>32.733349940127297</v>
      </c>
      <c r="L147" s="190">
        <f>'[3]MAIN TABLES'!M147*100</f>
        <v>31.65484357578806</v>
      </c>
      <c r="M147" s="190">
        <f>'[3]MAIN TABLES'!N147*100</f>
        <v>33.808541952604493</v>
      </c>
    </row>
    <row r="148" spans="1:13" s="143" customFormat="1" ht="12" customHeight="1" x14ac:dyDescent="0.25">
      <c r="A148" s="180" t="s">
        <v>474</v>
      </c>
      <c r="B148" s="189">
        <f>'[3]MAIN TABLES'!C148*100</f>
        <v>34.205940958098893</v>
      </c>
      <c r="C148" s="189">
        <f>'[3]MAIN TABLES'!D148*100</f>
        <v>39.098762864013523</v>
      </c>
      <c r="D148" s="189">
        <f>'[3]MAIN TABLES'!E148*100</f>
        <v>31.043383535402558</v>
      </c>
      <c r="E148" s="189">
        <f>'[3]MAIN TABLES'!F148*100</f>
        <v>33.486823341627876</v>
      </c>
      <c r="F148" s="189">
        <f>'[3]MAIN TABLES'!G148*100</f>
        <v>38.799967243576219</v>
      </c>
      <c r="G148" s="189">
        <f>'[3]MAIN TABLES'!H148*100</f>
        <v>34.729803772971451</v>
      </c>
      <c r="H148" s="189">
        <f>'[3]MAIN TABLES'!I148*100</f>
        <v>31.660409532969314</v>
      </c>
      <c r="I148" s="189">
        <f>'[3]MAIN TABLES'!J148*100</f>
        <v>31.95386526085408</v>
      </c>
      <c r="J148" s="189">
        <f>'[3]MAIN TABLES'!K148*100</f>
        <v>39.105022098829863</v>
      </c>
      <c r="K148" s="189">
        <f>'[3]MAIN TABLES'!L148*100</f>
        <v>37.766571055326246</v>
      </c>
      <c r="L148" s="189">
        <f>'[3]MAIN TABLES'!M148*100</f>
        <v>30.978080345077391</v>
      </c>
      <c r="M148" s="189">
        <f>'[3]MAIN TABLES'!N148*100</f>
        <v>34.554960821080414</v>
      </c>
    </row>
    <row r="149" spans="1:13" s="143" customFormat="1" ht="12" customHeight="1" x14ac:dyDescent="0.25">
      <c r="A149" s="180" t="s">
        <v>476</v>
      </c>
      <c r="B149" s="189" t="s">
        <v>33</v>
      </c>
      <c r="C149" s="189">
        <f>'[3]MAIN TABLES'!D149*100</f>
        <v>52.906690953441228</v>
      </c>
      <c r="D149" s="189">
        <f>'[3]MAIN TABLES'!E149*100</f>
        <v>51.358493350056008</v>
      </c>
      <c r="E149" s="189">
        <f>'[3]MAIN TABLES'!F149*100</f>
        <v>49.126213442858273</v>
      </c>
      <c r="F149" s="189">
        <f>'[3]MAIN TABLES'!G149*100</f>
        <v>46.007973946642281</v>
      </c>
      <c r="G149" s="189">
        <f>'[3]MAIN TABLES'!H149*100</f>
        <v>62.077539476128031</v>
      </c>
      <c r="H149" s="189">
        <f>'[3]MAIN TABLES'!I149*100</f>
        <v>76.477995983799048</v>
      </c>
      <c r="I149" s="189">
        <f>'[3]MAIN TABLES'!J149*100</f>
        <v>81.357698628672722</v>
      </c>
      <c r="J149" s="189">
        <f>'[3]MAIN TABLES'!K149*100</f>
        <v>79.856196660782814</v>
      </c>
      <c r="K149" s="189">
        <f>'[3]MAIN TABLES'!L149*100</f>
        <v>68.552915724662313</v>
      </c>
      <c r="L149" s="189">
        <f>'[3]MAIN TABLES'!M149*100</f>
        <v>67.691190469180867</v>
      </c>
      <c r="M149" s="189">
        <f>'[3]MAIN TABLES'!N149*100</f>
        <v>68.615664424047665</v>
      </c>
    </row>
    <row r="150" spans="1:13" s="143" customFormat="1" ht="12" customHeight="1" x14ac:dyDescent="0.25">
      <c r="A150" s="180" t="s">
        <v>478</v>
      </c>
      <c r="B150" s="189">
        <f>'[3]MAIN TABLES'!C150*100</f>
        <v>23.375822431455308</v>
      </c>
      <c r="C150" s="189">
        <f>'[3]MAIN TABLES'!D150*100</f>
        <v>24.681351062793311</v>
      </c>
      <c r="D150" s="189">
        <f>'[3]MAIN TABLES'!E150*100</f>
        <v>24.917236525196014</v>
      </c>
      <c r="E150" s="189">
        <f>'[3]MAIN TABLES'!F150*100</f>
        <v>22.491250196721449</v>
      </c>
      <c r="F150" s="189">
        <f>'[3]MAIN TABLES'!G150*100</f>
        <v>24.641810837901982</v>
      </c>
      <c r="G150" s="189">
        <f>'[3]MAIN TABLES'!H150*100</f>
        <v>29.207472902608618</v>
      </c>
      <c r="H150" s="189">
        <f>'[3]MAIN TABLES'!I150*100</f>
        <v>26.503499323305611</v>
      </c>
      <c r="I150" s="189">
        <f>'[3]MAIN TABLES'!J150*100</f>
        <v>27.338339504168662</v>
      </c>
      <c r="J150" s="189">
        <f>'[3]MAIN TABLES'!K150*100</f>
        <v>29.594754643034172</v>
      </c>
      <c r="K150" s="189">
        <f>'[3]MAIN TABLES'!L150*100</f>
        <v>31.762456802448501</v>
      </c>
      <c r="L150" s="189">
        <f>'[3]MAIN TABLES'!M150*100</f>
        <v>34.990519055714024</v>
      </c>
      <c r="M150" s="189">
        <f>'[3]MAIN TABLES'!N150*100</f>
        <v>35.781016983803923</v>
      </c>
    </row>
    <row r="151" spans="1:13" s="143" customFormat="1" ht="12" customHeight="1" x14ac:dyDescent="0.25">
      <c r="A151" s="183" t="s">
        <v>104</v>
      </c>
      <c r="B151" s="190">
        <f>'[3]MAIN TABLES'!C151*100</f>
        <v>17.726000601311124</v>
      </c>
      <c r="C151" s="190">
        <f>'[3]MAIN TABLES'!D151*100</f>
        <v>17.052959987474317</v>
      </c>
      <c r="D151" s="190">
        <f>'[3]MAIN TABLES'!E151*100</f>
        <v>15.319660988752215</v>
      </c>
      <c r="E151" s="190">
        <f>'[3]MAIN TABLES'!F151*100</f>
        <v>14.676188166072121</v>
      </c>
      <c r="F151" s="190">
        <f>'[3]MAIN TABLES'!G151*100</f>
        <v>14.881831416149623</v>
      </c>
      <c r="G151" s="190">
        <f>'[3]MAIN TABLES'!H151*100</f>
        <v>15.824368647958881</v>
      </c>
      <c r="H151" s="190">
        <f>'[3]MAIN TABLES'!I151*100</f>
        <v>14.638910696997797</v>
      </c>
      <c r="I151" s="190">
        <f>'[3]MAIN TABLES'!J151*100</f>
        <v>12.197043830333188</v>
      </c>
      <c r="J151" s="190">
        <f>'[3]MAIN TABLES'!K151*100</f>
        <v>11.842001528499091</v>
      </c>
      <c r="K151" s="190">
        <f>'[3]MAIN TABLES'!L151*100</f>
        <v>12.739540610963781</v>
      </c>
      <c r="L151" s="190">
        <f>'[3]MAIN TABLES'!M151*100</f>
        <v>12.381631683079018</v>
      </c>
      <c r="M151" s="190">
        <f>'[3]MAIN TABLES'!N151*100</f>
        <v>12.156834933001075</v>
      </c>
    </row>
    <row r="153" spans="1:13" s="143" customFormat="1" ht="12" customHeight="1" x14ac:dyDescent="0.2">
      <c r="A153" s="186" t="s">
        <v>485</v>
      </c>
      <c r="B153" s="165"/>
      <c r="C153" s="165"/>
      <c r="D153" s="165"/>
      <c r="E153" s="165"/>
      <c r="F153" s="165"/>
      <c r="G153" s="165"/>
      <c r="H153" s="165"/>
      <c r="I153" s="165"/>
      <c r="J153" s="165"/>
      <c r="K153" s="165"/>
      <c r="L153" s="165"/>
      <c r="M153" s="165"/>
    </row>
  </sheetData>
  <pageMargins left="0.70866141732283472" right="0.70866141732283472" top="0.74803149606299213" bottom="0.74803149606299213" header="0.31496062992125984" footer="0.31496062992125984"/>
  <pageSetup paperSize="9" scale="47" orientation="portrait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C55"/>
  <sheetViews>
    <sheetView zoomScaleNormal="100" workbookViewId="0">
      <pane xSplit="1" topLeftCell="B1" activePane="topRight" state="frozen"/>
      <selection activeCell="J22" sqref="J22"/>
      <selection pane="topRight" activeCell="B1" sqref="B1"/>
    </sheetView>
  </sheetViews>
  <sheetFormatPr defaultColWidth="9.109375" defaultRowHeight="11.4" x14ac:dyDescent="0.2"/>
  <cols>
    <col min="1" max="1" width="26.44140625" style="1" customWidth="1"/>
    <col min="2" max="2" width="10" style="1" customWidth="1"/>
    <col min="3" max="23" width="10" style="1" bestFit="1" customWidth="1"/>
    <col min="24" max="26" width="9.33203125" style="1" customWidth="1"/>
    <col min="27" max="27" width="9.44140625" style="1" bestFit="1" customWidth="1"/>
    <col min="28" max="16384" width="9.109375" style="1"/>
  </cols>
  <sheetData>
    <row r="1" spans="1:27" x14ac:dyDescent="0.2">
      <c r="A1" s="3" t="s">
        <v>463</v>
      </c>
    </row>
    <row r="3" spans="1:27" x14ac:dyDescent="0.2">
      <c r="A3" s="3" t="s">
        <v>0</v>
      </c>
      <c r="B3" s="4">
        <v>42772.4</v>
      </c>
    </row>
    <row r="4" spans="1:27" x14ac:dyDescent="0.2">
      <c r="A4" s="3" t="s">
        <v>1</v>
      </c>
      <c r="B4" s="4">
        <v>42801.395109375</v>
      </c>
    </row>
    <row r="5" spans="1:27" x14ac:dyDescent="0.2">
      <c r="A5" s="3" t="s">
        <v>2</v>
      </c>
      <c r="B5" s="3" t="s">
        <v>3</v>
      </c>
    </row>
    <row r="7" spans="1:27" x14ac:dyDescent="0.2">
      <c r="A7" s="3" t="s">
        <v>4</v>
      </c>
      <c r="B7" s="3" t="s">
        <v>480</v>
      </c>
    </row>
    <row r="8" spans="1:27" x14ac:dyDescent="0.2">
      <c r="A8" s="3" t="s">
        <v>5</v>
      </c>
      <c r="B8" s="3" t="s">
        <v>108</v>
      </c>
    </row>
    <row r="9" spans="1:27" x14ac:dyDescent="0.2">
      <c r="A9" s="3" t="s">
        <v>464</v>
      </c>
      <c r="B9" s="3" t="s">
        <v>107</v>
      </c>
    </row>
    <row r="11" spans="1:27" x14ac:dyDescent="0.2">
      <c r="A11" s="192" t="s">
        <v>8</v>
      </c>
      <c r="B11" s="192" t="s">
        <v>30</v>
      </c>
      <c r="C11" s="192" t="s">
        <v>29</v>
      </c>
      <c r="D11" s="192" t="s">
        <v>28</v>
      </c>
      <c r="E11" s="192" t="s">
        <v>27</v>
      </c>
      <c r="F11" s="192" t="s">
        <v>26</v>
      </c>
      <c r="G11" s="192" t="s">
        <v>25</v>
      </c>
      <c r="H11" s="192" t="s">
        <v>24</v>
      </c>
      <c r="I11" s="192" t="s">
        <v>23</v>
      </c>
      <c r="J11" s="192" t="s">
        <v>22</v>
      </c>
      <c r="K11" s="192" t="s">
        <v>21</v>
      </c>
      <c r="L11" s="192" t="s">
        <v>20</v>
      </c>
      <c r="M11" s="192" t="s">
        <v>19</v>
      </c>
      <c r="N11" s="192" t="s">
        <v>18</v>
      </c>
      <c r="O11" s="192" t="s">
        <v>17</v>
      </c>
      <c r="P11" s="192" t="s">
        <v>16</v>
      </c>
      <c r="Q11" s="192" t="s">
        <v>15</v>
      </c>
      <c r="R11" s="192" t="s">
        <v>14</v>
      </c>
      <c r="S11" s="192" t="s">
        <v>13</v>
      </c>
      <c r="T11" s="192" t="s">
        <v>12</v>
      </c>
      <c r="U11" s="192" t="s">
        <v>11</v>
      </c>
      <c r="V11" s="192" t="s">
        <v>10</v>
      </c>
      <c r="W11" s="192" t="s">
        <v>9</v>
      </c>
      <c r="X11" s="192" t="s">
        <v>109</v>
      </c>
      <c r="Y11" s="192" t="s">
        <v>417</v>
      </c>
      <c r="Z11" s="192" t="s">
        <v>465</v>
      </c>
      <c r="AA11" s="192" t="s">
        <v>481</v>
      </c>
    </row>
    <row r="12" spans="1:27" x14ac:dyDescent="0.2">
      <c r="A12" s="192" t="s">
        <v>111</v>
      </c>
      <c r="B12" s="193">
        <v>24972.2</v>
      </c>
      <c r="C12" s="193">
        <v>25971</v>
      </c>
      <c r="D12" s="193">
        <v>27063.4</v>
      </c>
      <c r="E12" s="193">
        <v>27671.3</v>
      </c>
      <c r="F12" s="193">
        <v>28621</v>
      </c>
      <c r="G12" s="193">
        <v>28546.7</v>
      </c>
      <c r="H12" s="193">
        <v>28545.7</v>
      </c>
      <c r="I12" s="193">
        <v>29029</v>
      </c>
      <c r="J12" s="193">
        <v>30044.2</v>
      </c>
      <c r="K12" s="193">
        <v>29912</v>
      </c>
      <c r="L12" s="193">
        <v>30687.3</v>
      </c>
      <c r="M12" s="193">
        <v>32605.4</v>
      </c>
      <c r="N12" s="193">
        <v>27427.9</v>
      </c>
      <c r="O12" s="193">
        <v>26561.4</v>
      </c>
      <c r="P12" s="193">
        <v>28284.2</v>
      </c>
      <c r="Q12" s="193">
        <v>26940.2</v>
      </c>
      <c r="R12" s="193">
        <v>27171.9</v>
      </c>
      <c r="S12" s="193">
        <v>27037</v>
      </c>
      <c r="T12" s="193">
        <v>28570.5</v>
      </c>
      <c r="U12" s="193">
        <v>28873</v>
      </c>
      <c r="V12" s="193">
        <v>32408.400000000001</v>
      </c>
      <c r="W12" s="193">
        <v>26844.6</v>
      </c>
      <c r="X12" s="193">
        <v>28878.7</v>
      </c>
      <c r="Y12" s="193">
        <v>31950.2</v>
      </c>
      <c r="Z12" s="193">
        <v>32244.9</v>
      </c>
      <c r="AA12" s="193">
        <v>29326.7</v>
      </c>
    </row>
    <row r="13" spans="1:27" x14ac:dyDescent="0.2">
      <c r="A13" s="192" t="s">
        <v>112</v>
      </c>
      <c r="B13" s="193">
        <v>66.900000000000006</v>
      </c>
      <c r="C13" s="193">
        <v>94.2</v>
      </c>
      <c r="D13" s="193">
        <v>133.9</v>
      </c>
      <c r="E13" s="193">
        <v>202.5</v>
      </c>
      <c r="F13" s="193">
        <v>300.3</v>
      </c>
      <c r="G13" s="193">
        <v>349.8</v>
      </c>
      <c r="H13" s="193">
        <v>419.3</v>
      </c>
      <c r="I13" s="193">
        <v>632.79999999999995</v>
      </c>
      <c r="J13" s="193">
        <v>969.3</v>
      </c>
      <c r="K13" s="193">
        <v>1221.2</v>
      </c>
      <c r="L13" s="193">
        <v>1911</v>
      </c>
      <c r="M13" s="193">
        <v>2296</v>
      </c>
      <c r="N13" s="193">
        <v>3122.7</v>
      </c>
      <c r="O13" s="193">
        <v>3802.1</v>
      </c>
      <c r="P13" s="193">
        <v>5068.1000000000004</v>
      </c>
      <c r="Q13" s="193">
        <v>6057.9</v>
      </c>
      <c r="R13" s="193">
        <v>7078.5</v>
      </c>
      <c r="S13" s="193">
        <v>8976</v>
      </c>
      <c r="T13" s="193">
        <v>10279.1</v>
      </c>
      <c r="U13" s="193">
        <v>11441</v>
      </c>
      <c r="V13" s="193">
        <v>12842.4</v>
      </c>
      <c r="W13" s="193">
        <v>15449.2</v>
      </c>
      <c r="X13" s="193">
        <v>17714.400000000001</v>
      </c>
      <c r="Y13" s="193">
        <v>20277</v>
      </c>
      <c r="Z13" s="193">
        <v>21763.5</v>
      </c>
      <c r="AA13" s="193">
        <v>25956.1</v>
      </c>
    </row>
    <row r="14" spans="1:27" x14ac:dyDescent="0.2">
      <c r="A14" s="192" t="s">
        <v>113</v>
      </c>
      <c r="B14" s="193">
        <v>141.9</v>
      </c>
      <c r="C14" s="193">
        <v>160.1</v>
      </c>
      <c r="D14" s="193">
        <v>178</v>
      </c>
      <c r="E14" s="193">
        <v>192.7</v>
      </c>
      <c r="F14" s="193">
        <v>234.3</v>
      </c>
      <c r="G14" s="193">
        <v>284.39999999999998</v>
      </c>
      <c r="H14" s="193">
        <v>306.89999999999998</v>
      </c>
      <c r="I14" s="193">
        <v>329.3</v>
      </c>
      <c r="J14" s="193">
        <v>359</v>
      </c>
      <c r="K14" s="193">
        <v>395</v>
      </c>
      <c r="L14" s="193">
        <v>426.7</v>
      </c>
      <c r="M14" s="193">
        <v>469.7</v>
      </c>
      <c r="N14" s="193">
        <v>509.6</v>
      </c>
      <c r="O14" s="193">
        <v>590.1</v>
      </c>
      <c r="P14" s="193">
        <v>631.6</v>
      </c>
      <c r="Q14" s="193">
        <v>703</v>
      </c>
      <c r="R14" s="193">
        <v>804.1</v>
      </c>
      <c r="S14" s="193">
        <v>971.1</v>
      </c>
      <c r="T14" s="193">
        <v>1101.8</v>
      </c>
      <c r="U14" s="193">
        <v>1322.4</v>
      </c>
      <c r="V14" s="193">
        <v>1788.3</v>
      </c>
      <c r="W14" s="193">
        <v>2141.1999999999998</v>
      </c>
      <c r="X14" s="193">
        <v>3218.6</v>
      </c>
      <c r="Y14" s="193">
        <v>3695.3</v>
      </c>
      <c r="Z14" s="193">
        <v>4085.2</v>
      </c>
      <c r="AA14" s="193">
        <v>4252</v>
      </c>
    </row>
    <row r="15" spans="1:27" x14ac:dyDescent="0.2">
      <c r="A15" s="192" t="s">
        <v>114</v>
      </c>
      <c r="B15" s="193">
        <v>1.1000000000000001</v>
      </c>
      <c r="C15" s="193">
        <v>1.3</v>
      </c>
      <c r="D15" s="193">
        <v>1.9</v>
      </c>
      <c r="E15" s="193">
        <v>2.2999999999999998</v>
      </c>
      <c r="F15" s="193">
        <v>2.9</v>
      </c>
      <c r="G15" s="193">
        <v>3.5</v>
      </c>
      <c r="H15" s="193">
        <v>3.9</v>
      </c>
      <c r="I15" s="193">
        <v>4.8</v>
      </c>
      <c r="J15" s="193">
        <v>6.7</v>
      </c>
      <c r="K15" s="193">
        <v>5.6</v>
      </c>
      <c r="L15" s="193">
        <v>10.199999999999999</v>
      </c>
      <c r="M15" s="193">
        <v>16.3</v>
      </c>
      <c r="N15" s="193">
        <v>24.2</v>
      </c>
      <c r="O15" s="193">
        <v>37.799999999999997</v>
      </c>
      <c r="P15" s="193">
        <v>62.5</v>
      </c>
      <c r="Q15" s="193">
        <v>125.6</v>
      </c>
      <c r="R15" s="193">
        <v>214.5</v>
      </c>
      <c r="S15" s="193">
        <v>324.5</v>
      </c>
      <c r="T15" s="193">
        <v>639.5</v>
      </c>
      <c r="U15" s="193">
        <v>1205.5999999999999</v>
      </c>
      <c r="V15" s="193">
        <v>1935</v>
      </c>
      <c r="W15" s="193">
        <v>3896.6</v>
      </c>
      <c r="X15" s="193">
        <v>5793.5</v>
      </c>
      <c r="Y15" s="193">
        <v>6957.6</v>
      </c>
      <c r="Z15" s="193">
        <v>7938.1</v>
      </c>
      <c r="AA15" s="193">
        <v>8798.9</v>
      </c>
    </row>
    <row r="16" spans="1:27" x14ac:dyDescent="0.2">
      <c r="A16" s="192" t="s">
        <v>115</v>
      </c>
      <c r="B16" s="193">
        <v>43.3</v>
      </c>
      <c r="C16" s="193">
        <v>44.5</v>
      </c>
      <c r="D16" s="193">
        <v>44.4</v>
      </c>
      <c r="E16" s="193">
        <v>42.5</v>
      </c>
      <c r="F16" s="193">
        <v>43.1</v>
      </c>
      <c r="G16" s="193">
        <v>43.6</v>
      </c>
      <c r="H16" s="193">
        <v>42.2</v>
      </c>
      <c r="I16" s="193">
        <v>43.9</v>
      </c>
      <c r="J16" s="193">
        <v>44.9</v>
      </c>
      <c r="K16" s="193">
        <v>44.3</v>
      </c>
      <c r="L16" s="193">
        <v>43.6</v>
      </c>
      <c r="M16" s="193">
        <v>41.7</v>
      </c>
      <c r="N16" s="193">
        <v>42.5</v>
      </c>
      <c r="O16" s="193">
        <v>42.1</v>
      </c>
      <c r="P16" s="193">
        <v>40.4</v>
      </c>
      <c r="Q16" s="193">
        <v>41.4</v>
      </c>
      <c r="R16" s="193">
        <v>39.9</v>
      </c>
      <c r="S16" s="193">
        <v>40</v>
      </c>
      <c r="T16" s="193">
        <v>40</v>
      </c>
      <c r="U16" s="193">
        <v>38.6</v>
      </c>
      <c r="V16" s="193">
        <v>41.1</v>
      </c>
      <c r="W16" s="193">
        <v>41.1</v>
      </c>
      <c r="X16" s="193">
        <v>39.700000000000003</v>
      </c>
      <c r="Y16" s="193">
        <v>36.1</v>
      </c>
      <c r="Z16" s="193">
        <v>41.5</v>
      </c>
      <c r="AA16" s="193">
        <v>42</v>
      </c>
    </row>
    <row r="17" spans="1:29" x14ac:dyDescent="0.2">
      <c r="A17" s="192" t="s">
        <v>116</v>
      </c>
      <c r="B17" s="193">
        <v>40626.6</v>
      </c>
      <c r="C17" s="193">
        <v>42383.6</v>
      </c>
      <c r="D17" s="193">
        <v>42900.7</v>
      </c>
      <c r="E17" s="193">
        <v>46312.4</v>
      </c>
      <c r="F17" s="193">
        <v>46061.599999999999</v>
      </c>
      <c r="G17" s="193">
        <v>47645.7</v>
      </c>
      <c r="H17" s="193">
        <v>50708.2</v>
      </c>
      <c r="I17" s="193">
        <v>52806.1</v>
      </c>
      <c r="J17" s="193">
        <v>53402.2</v>
      </c>
      <c r="K17" s="193">
        <v>52929.7</v>
      </c>
      <c r="L17" s="193">
        <v>53834.5</v>
      </c>
      <c r="M17" s="193">
        <v>53920</v>
      </c>
      <c r="N17" s="193">
        <v>55582.7</v>
      </c>
      <c r="O17" s="193">
        <v>61556.4</v>
      </c>
      <c r="P17" s="193">
        <v>62935.9</v>
      </c>
      <c r="Q17" s="193">
        <v>67303</v>
      </c>
      <c r="R17" s="193">
        <v>68927.8</v>
      </c>
      <c r="S17" s="193">
        <v>72420.800000000003</v>
      </c>
      <c r="T17" s="193">
        <v>76507.600000000006</v>
      </c>
      <c r="U17" s="193">
        <v>78821.600000000006</v>
      </c>
      <c r="V17" s="193">
        <v>85466.5</v>
      </c>
      <c r="W17" s="193">
        <v>81120.2</v>
      </c>
      <c r="X17" s="193">
        <v>87563.6</v>
      </c>
      <c r="Y17" s="193">
        <v>89087.7</v>
      </c>
      <c r="Z17" s="193">
        <v>86270</v>
      </c>
      <c r="AA17" s="193">
        <v>90421.3</v>
      </c>
    </row>
    <row r="18" spans="1:29" x14ac:dyDescent="0.2">
      <c r="A18" s="192" t="s">
        <v>117</v>
      </c>
      <c r="B18" s="193">
        <v>665.4</v>
      </c>
      <c r="C18" s="193">
        <v>716.8</v>
      </c>
      <c r="D18" s="193">
        <v>839.9</v>
      </c>
      <c r="E18" s="193">
        <v>943.2</v>
      </c>
      <c r="F18" s="193">
        <v>1017.1</v>
      </c>
      <c r="G18" s="193">
        <v>1135.9000000000001</v>
      </c>
      <c r="H18" s="193">
        <v>1279.4000000000001</v>
      </c>
      <c r="I18" s="193">
        <v>1483.9</v>
      </c>
      <c r="J18" s="193">
        <v>1595.2</v>
      </c>
      <c r="K18" s="193">
        <v>1779.3</v>
      </c>
      <c r="L18" s="193">
        <v>2186.4</v>
      </c>
      <c r="M18" s="193">
        <v>2677</v>
      </c>
      <c r="N18" s="193">
        <v>3309.6</v>
      </c>
      <c r="O18" s="193">
        <v>3227.5</v>
      </c>
      <c r="P18" s="193">
        <v>3597.8</v>
      </c>
      <c r="Q18" s="193">
        <v>4000</v>
      </c>
      <c r="R18" s="193">
        <v>4398.7</v>
      </c>
      <c r="S18" s="193">
        <v>5783</v>
      </c>
      <c r="T18" s="193">
        <v>6604.2</v>
      </c>
      <c r="U18" s="193">
        <v>7397.2</v>
      </c>
      <c r="V18" s="193">
        <v>8530</v>
      </c>
      <c r="W18" s="193">
        <v>10437.5</v>
      </c>
      <c r="X18" s="193">
        <v>12214.8</v>
      </c>
      <c r="Y18" s="193">
        <v>13959.7</v>
      </c>
      <c r="Z18" s="193">
        <v>14982.2</v>
      </c>
      <c r="AA18" s="193">
        <v>15611.8</v>
      </c>
    </row>
    <row r="19" spans="1:29" x14ac:dyDescent="0.2">
      <c r="A19" s="192" t="s">
        <v>118</v>
      </c>
      <c r="B19" s="193">
        <v>2094.1999999999998</v>
      </c>
      <c r="C19" s="193">
        <v>2172.3000000000002</v>
      </c>
      <c r="D19" s="193">
        <v>2225.1</v>
      </c>
      <c r="E19" s="193">
        <v>2327.5</v>
      </c>
      <c r="F19" s="193">
        <v>2390.1999999999998</v>
      </c>
      <c r="G19" s="193">
        <v>2660.9</v>
      </c>
      <c r="H19" s="193">
        <v>2890</v>
      </c>
      <c r="I19" s="193">
        <v>3067</v>
      </c>
      <c r="J19" s="193">
        <v>3289.2</v>
      </c>
      <c r="K19" s="193">
        <v>3599</v>
      </c>
      <c r="L19" s="193">
        <v>3800.8</v>
      </c>
      <c r="M19" s="193">
        <v>4004.4</v>
      </c>
      <c r="N19" s="193">
        <v>4093.7</v>
      </c>
      <c r="O19" s="193">
        <v>4948</v>
      </c>
      <c r="P19" s="193">
        <v>5295.6</v>
      </c>
      <c r="Q19" s="193">
        <v>6025.3</v>
      </c>
      <c r="R19" s="193">
        <v>6535.9</v>
      </c>
      <c r="S19" s="193">
        <v>7263.1</v>
      </c>
      <c r="T19" s="193">
        <v>7225.3</v>
      </c>
      <c r="U19" s="193">
        <v>7422.3</v>
      </c>
      <c r="V19" s="193">
        <v>7864</v>
      </c>
      <c r="W19" s="193">
        <v>8156.3</v>
      </c>
      <c r="X19" s="193">
        <v>8428.2999999999993</v>
      </c>
      <c r="Y19" s="193">
        <v>8723.6</v>
      </c>
      <c r="Z19" s="193">
        <v>9033.4</v>
      </c>
      <c r="AA19" s="193">
        <v>9485.2999999999993</v>
      </c>
    </row>
    <row r="20" spans="1:29" x14ac:dyDescent="0.2">
      <c r="A20" s="192" t="s">
        <v>120</v>
      </c>
      <c r="B20" s="193">
        <v>0</v>
      </c>
      <c r="C20" s="193">
        <v>0</v>
      </c>
      <c r="D20" s="193">
        <v>2.2000000000000002</v>
      </c>
      <c r="E20" s="193">
        <v>18.100000000000001</v>
      </c>
      <c r="F20" s="193">
        <v>24.6</v>
      </c>
      <c r="G20" s="193">
        <v>24.3</v>
      </c>
      <c r="H20" s="193">
        <v>38.6</v>
      </c>
      <c r="I20" s="193">
        <v>53.4</v>
      </c>
      <c r="J20" s="193">
        <v>62.7</v>
      </c>
      <c r="K20" s="193">
        <v>58.2</v>
      </c>
      <c r="L20" s="193">
        <v>59.2</v>
      </c>
      <c r="M20" s="193">
        <v>70.2</v>
      </c>
      <c r="N20" s="193">
        <v>159.19999999999999</v>
      </c>
      <c r="O20" s="193">
        <v>262.8</v>
      </c>
      <c r="P20" s="193">
        <v>310.60000000000002</v>
      </c>
      <c r="Q20" s="193">
        <v>479.9</v>
      </c>
      <c r="R20" s="193">
        <v>740.8</v>
      </c>
      <c r="S20" s="193">
        <v>1035.5</v>
      </c>
      <c r="T20" s="193">
        <v>1491.7</v>
      </c>
      <c r="U20" s="193">
        <v>1688.3</v>
      </c>
      <c r="V20" s="193">
        <v>1972</v>
      </c>
      <c r="W20" s="193">
        <v>1763.3</v>
      </c>
      <c r="X20" s="193">
        <v>2046.4</v>
      </c>
      <c r="Y20" s="193">
        <v>2563.6999999999998</v>
      </c>
      <c r="Z20" s="193">
        <v>2274.4</v>
      </c>
      <c r="AA20" s="193">
        <v>2176.5</v>
      </c>
    </row>
    <row r="21" spans="1:29" x14ac:dyDescent="0.2">
      <c r="A21" s="192" t="s">
        <v>121</v>
      </c>
      <c r="B21" s="193">
        <v>6.3</v>
      </c>
      <c r="C21" s="193">
        <v>6.9</v>
      </c>
      <c r="D21" s="193">
        <v>15.7</v>
      </c>
      <c r="E21" s="193">
        <v>25</v>
      </c>
      <c r="F21" s="193">
        <v>95.3</v>
      </c>
      <c r="G21" s="193">
        <v>187.5</v>
      </c>
      <c r="H21" s="193">
        <v>268.39999999999998</v>
      </c>
      <c r="I21" s="193">
        <v>338.2</v>
      </c>
      <c r="J21" s="193">
        <v>310.39999999999998</v>
      </c>
      <c r="K21" s="193">
        <v>369.4</v>
      </c>
      <c r="L21" s="193">
        <v>634</v>
      </c>
      <c r="M21" s="193">
        <v>789.1</v>
      </c>
      <c r="N21" s="193">
        <v>996.9</v>
      </c>
      <c r="O21" s="193">
        <v>1182.8</v>
      </c>
      <c r="P21" s="193">
        <v>1771.6</v>
      </c>
      <c r="Q21" s="193">
        <v>2499</v>
      </c>
      <c r="R21" s="193">
        <v>3673.7</v>
      </c>
      <c r="S21" s="193">
        <v>5198.7</v>
      </c>
      <c r="T21" s="193">
        <v>6400.7</v>
      </c>
      <c r="U21" s="193">
        <v>7875.7</v>
      </c>
      <c r="V21" s="193">
        <v>8930.5</v>
      </c>
      <c r="W21" s="193">
        <v>8504</v>
      </c>
      <c r="X21" s="193">
        <v>9111.1</v>
      </c>
      <c r="Y21" s="193">
        <v>9787.2999999999993</v>
      </c>
      <c r="Z21" s="193">
        <v>11360.6</v>
      </c>
      <c r="AA21" s="193">
        <v>11076.8</v>
      </c>
    </row>
    <row r="22" spans="1:29" x14ac:dyDescent="0.2">
      <c r="A22" s="192" t="s">
        <v>122</v>
      </c>
      <c r="B22" s="193">
        <v>0</v>
      </c>
      <c r="C22" s="193">
        <v>0</v>
      </c>
      <c r="D22" s="193">
        <v>1.8</v>
      </c>
      <c r="E22" s="193">
        <v>4.5</v>
      </c>
      <c r="F22" s="193">
        <v>15.5</v>
      </c>
      <c r="G22" s="193">
        <v>10.4</v>
      </c>
      <c r="H22" s="193">
        <v>5.9</v>
      </c>
      <c r="I22" s="193">
        <v>9.3000000000000007</v>
      </c>
      <c r="J22" s="193">
        <v>10.199999999999999</v>
      </c>
      <c r="K22" s="193">
        <v>13.2</v>
      </c>
      <c r="L22" s="193">
        <v>15.5</v>
      </c>
      <c r="M22" s="193">
        <v>26.4</v>
      </c>
      <c r="N22" s="193">
        <v>30.1</v>
      </c>
      <c r="O22" s="193">
        <v>50.7</v>
      </c>
      <c r="P22" s="193">
        <v>108.9</v>
      </c>
      <c r="Q22" s="193">
        <v>394.2</v>
      </c>
      <c r="R22" s="193">
        <v>1071.5999999999999</v>
      </c>
      <c r="S22" s="193">
        <v>1128</v>
      </c>
      <c r="T22" s="193">
        <v>823.7</v>
      </c>
      <c r="U22" s="193">
        <v>946</v>
      </c>
      <c r="V22" s="193">
        <v>822.5</v>
      </c>
      <c r="W22" s="193">
        <v>325.7</v>
      </c>
      <c r="X22" s="193">
        <v>324.8</v>
      </c>
      <c r="Y22" s="193">
        <v>392</v>
      </c>
      <c r="Z22" s="193">
        <v>346.5</v>
      </c>
      <c r="AA22" s="193">
        <v>414</v>
      </c>
    </row>
    <row r="23" spans="1:29" x14ac:dyDescent="0.2">
      <c r="A23" s="192" t="s">
        <v>123</v>
      </c>
      <c r="B23" s="193">
        <v>0</v>
      </c>
      <c r="C23" s="193">
        <v>0</v>
      </c>
      <c r="D23" s="193">
        <v>0</v>
      </c>
      <c r="E23" s="193">
        <v>0</v>
      </c>
      <c r="F23" s="193">
        <v>0</v>
      </c>
      <c r="G23" s="193">
        <v>0</v>
      </c>
      <c r="H23" s="193">
        <v>0</v>
      </c>
      <c r="I23" s="193">
        <v>0</v>
      </c>
      <c r="J23" s="193">
        <v>0</v>
      </c>
      <c r="K23" s="193">
        <v>0</v>
      </c>
      <c r="L23" s="193">
        <v>0</v>
      </c>
      <c r="M23" s="193">
        <v>0</v>
      </c>
      <c r="N23" s="193">
        <v>0</v>
      </c>
      <c r="O23" s="193">
        <v>0</v>
      </c>
      <c r="P23" s="193">
        <v>0</v>
      </c>
      <c r="Q23" s="193">
        <v>0</v>
      </c>
      <c r="R23" s="193">
        <v>0</v>
      </c>
      <c r="S23" s="193">
        <v>0</v>
      </c>
      <c r="T23" s="193">
        <v>0</v>
      </c>
      <c r="U23" s="193">
        <v>0</v>
      </c>
      <c r="V23" s="193">
        <v>0</v>
      </c>
      <c r="W23" s="193">
        <v>0.9</v>
      </c>
      <c r="X23" s="193">
        <v>0</v>
      </c>
      <c r="Y23" s="193">
        <v>0</v>
      </c>
      <c r="Z23" s="193">
        <v>0</v>
      </c>
      <c r="AA23" s="193">
        <v>1</v>
      </c>
    </row>
    <row r="24" spans="1:29" x14ac:dyDescent="0.2">
      <c r="A24" s="192" t="s">
        <v>124</v>
      </c>
      <c r="B24" s="193">
        <v>3184.6</v>
      </c>
      <c r="C24" s="193">
        <v>3152.2</v>
      </c>
      <c r="D24" s="193">
        <v>3420.8</v>
      </c>
      <c r="E24" s="193">
        <v>3593.1</v>
      </c>
      <c r="F24" s="193">
        <v>3409.2</v>
      </c>
      <c r="G24" s="193">
        <v>3439.4</v>
      </c>
      <c r="H24" s="193">
        <v>3723.5</v>
      </c>
      <c r="I24" s="193">
        <v>3846.2</v>
      </c>
      <c r="J24" s="193">
        <v>4118.6000000000004</v>
      </c>
      <c r="K24" s="193">
        <v>4325.2</v>
      </c>
      <c r="L24" s="193">
        <v>4587</v>
      </c>
      <c r="M24" s="193">
        <v>4456.8999999999996</v>
      </c>
      <c r="N24" s="193">
        <v>4607.2</v>
      </c>
      <c r="O24" s="193">
        <v>5219.2</v>
      </c>
      <c r="P24" s="193">
        <v>5305.7</v>
      </c>
      <c r="Q24" s="193">
        <v>5309.2</v>
      </c>
      <c r="R24" s="193">
        <v>5486.9</v>
      </c>
      <c r="S24" s="193">
        <v>5623.4</v>
      </c>
      <c r="T24" s="193">
        <v>5619.2</v>
      </c>
      <c r="U24" s="193">
        <v>5473.1</v>
      </c>
      <c r="V24" s="193">
        <v>5517.4</v>
      </c>
      <c r="W24" s="193">
        <v>5760.9</v>
      </c>
      <c r="X24" s="193">
        <v>5683.8</v>
      </c>
      <c r="Y24" s="193">
        <v>5901.4</v>
      </c>
      <c r="Z24" s="193">
        <v>6161.4</v>
      </c>
      <c r="AA24" s="193">
        <v>6466.4</v>
      </c>
    </row>
    <row r="26" spans="1:29" x14ac:dyDescent="0.2">
      <c r="A26" s="3" t="s">
        <v>466</v>
      </c>
    </row>
    <row r="27" spans="1:29" x14ac:dyDescent="0.2">
      <c r="A27" s="3" t="s">
        <v>33</v>
      </c>
      <c r="B27" s="3" t="s">
        <v>467</v>
      </c>
    </row>
    <row r="30" spans="1:29" x14ac:dyDescent="0.2">
      <c r="B30" s="194">
        <f t="shared" ref="B30:Z30" si="0">SUM(B12:B24)</f>
        <v>71802.5</v>
      </c>
      <c r="C30" s="194">
        <f t="shared" si="0"/>
        <v>74702.899999999994</v>
      </c>
      <c r="D30" s="194">
        <f t="shared" si="0"/>
        <v>76827.8</v>
      </c>
      <c r="E30" s="194">
        <f t="shared" si="0"/>
        <v>81335.100000000006</v>
      </c>
      <c r="F30" s="194">
        <f t="shared" si="0"/>
        <v>82215.100000000006</v>
      </c>
      <c r="G30" s="194">
        <f t="shared" si="0"/>
        <v>84332.099999999977</v>
      </c>
      <c r="H30" s="194">
        <f t="shared" si="0"/>
        <v>88231.999999999985</v>
      </c>
      <c r="I30" s="194">
        <f t="shared" si="0"/>
        <v>91643.89999999998</v>
      </c>
      <c r="J30" s="194">
        <f t="shared" si="0"/>
        <v>94212.599999999991</v>
      </c>
      <c r="K30" s="194">
        <f t="shared" si="0"/>
        <v>94652.099999999977</v>
      </c>
      <c r="L30" s="194">
        <f t="shared" si="0"/>
        <v>98196.199999999983</v>
      </c>
      <c r="M30" s="194">
        <f t="shared" si="0"/>
        <v>101373.09999999999</v>
      </c>
      <c r="N30" s="194">
        <f t="shared" si="0"/>
        <v>99906.3</v>
      </c>
      <c r="O30" s="194">
        <f t="shared" si="0"/>
        <v>107480.9</v>
      </c>
      <c r="P30" s="194">
        <f t="shared" si="0"/>
        <v>113412.90000000002</v>
      </c>
      <c r="Q30" s="194">
        <f t="shared" si="0"/>
        <v>119878.7</v>
      </c>
      <c r="R30" s="194">
        <f t="shared" si="0"/>
        <v>126144.3</v>
      </c>
      <c r="S30" s="194">
        <f t="shared" si="0"/>
        <v>135801.1</v>
      </c>
      <c r="T30" s="194">
        <f t="shared" si="0"/>
        <v>145303.30000000005</v>
      </c>
      <c r="U30" s="194">
        <f t="shared" si="0"/>
        <v>152504.80000000002</v>
      </c>
      <c r="V30" s="194">
        <f t="shared" si="0"/>
        <v>168118.1</v>
      </c>
      <c r="W30" s="194">
        <f t="shared" si="0"/>
        <v>164441.49999999997</v>
      </c>
      <c r="X30" s="194">
        <f t="shared" si="0"/>
        <v>181017.69999999995</v>
      </c>
      <c r="Y30" s="194">
        <f t="shared" si="0"/>
        <v>193331.6</v>
      </c>
      <c r="Z30" s="194">
        <f t="shared" si="0"/>
        <v>196501.7</v>
      </c>
      <c r="AA30" s="194">
        <f t="shared" ref="AA30" si="1">SUM(AA12:AA24)</f>
        <v>204028.79999999996</v>
      </c>
      <c r="AB30" s="118">
        <f>AA30/B30-1</f>
        <v>1.8415278019567558</v>
      </c>
      <c r="AC30" s="8">
        <f>((AA30/B30)^(1/(AA11-B11)))-1</f>
        <v>4.265847198894912E-2</v>
      </c>
    </row>
    <row r="31" spans="1:29" x14ac:dyDescent="0.2">
      <c r="C31" s="117">
        <f>C30/B30-1</f>
        <v>4.0394136694404725E-2</v>
      </c>
      <c r="D31" s="117">
        <f t="shared" ref="D31:AA31" si="2">D30/C30-1</f>
        <v>2.8444678854502525E-2</v>
      </c>
      <c r="E31" s="117">
        <f t="shared" si="2"/>
        <v>5.8667565646810083E-2</v>
      </c>
      <c r="F31" s="117">
        <f t="shared" si="2"/>
        <v>1.081943711878397E-2</v>
      </c>
      <c r="G31" s="117">
        <f t="shared" si="2"/>
        <v>2.5749527763147873E-2</v>
      </c>
      <c r="H31" s="117">
        <f t="shared" si="2"/>
        <v>4.624454982147963E-2</v>
      </c>
      <c r="I31" s="117">
        <f t="shared" si="2"/>
        <v>3.8669643666696896E-2</v>
      </c>
      <c r="J31" s="117">
        <f t="shared" si="2"/>
        <v>2.8029143238120779E-2</v>
      </c>
      <c r="K31" s="117">
        <f t="shared" si="2"/>
        <v>4.664981117175282E-3</v>
      </c>
      <c r="L31" s="117">
        <f t="shared" si="2"/>
        <v>3.7443437599377072E-2</v>
      </c>
      <c r="M31" s="117">
        <f t="shared" si="2"/>
        <v>3.2352575761587676E-2</v>
      </c>
      <c r="N31" s="120">
        <f t="shared" si="2"/>
        <v>-1.4469321743144747E-2</v>
      </c>
      <c r="O31" s="117">
        <f t="shared" si="2"/>
        <v>7.5817040567011107E-2</v>
      </c>
      <c r="P31" s="117">
        <f t="shared" si="2"/>
        <v>5.5191201413460789E-2</v>
      </c>
      <c r="Q31" s="117">
        <f t="shared" si="2"/>
        <v>5.7011151288786088E-2</v>
      </c>
      <c r="R31" s="117">
        <f t="shared" si="2"/>
        <v>5.2266165715844526E-2</v>
      </c>
      <c r="S31" s="117">
        <f t="shared" si="2"/>
        <v>7.655359774480508E-2</v>
      </c>
      <c r="T31" s="117">
        <f t="shared" si="2"/>
        <v>6.9971450893991483E-2</v>
      </c>
      <c r="U31" s="117">
        <f t="shared" si="2"/>
        <v>4.9561847528583058E-2</v>
      </c>
      <c r="V31" s="117">
        <f t="shared" si="2"/>
        <v>0.10237907265869661</v>
      </c>
      <c r="W31" s="120">
        <f t="shared" si="2"/>
        <v>-2.1869150317544883E-2</v>
      </c>
      <c r="X31" s="117">
        <f t="shared" si="2"/>
        <v>0.10080302113517559</v>
      </c>
      <c r="Y31" s="117">
        <f t="shared" si="2"/>
        <v>6.8025944424219498E-2</v>
      </c>
      <c r="Z31" s="120">
        <f t="shared" si="2"/>
        <v>1.6397215975039847E-2</v>
      </c>
      <c r="AA31" s="120">
        <f t="shared" si="2"/>
        <v>3.8305521020937539E-2</v>
      </c>
    </row>
    <row r="32" spans="1:29" x14ac:dyDescent="0.2">
      <c r="Z32" s="119">
        <f>Z30/U30-1</f>
        <v>0.28849518179099931</v>
      </c>
      <c r="AA32" s="119">
        <f>AA30/V30-1</f>
        <v>0.21360400813475744</v>
      </c>
    </row>
    <row r="34" spans="1:28" s="6" customFormat="1" ht="12" x14ac:dyDescent="0.25">
      <c r="A34" s="5" t="s">
        <v>43</v>
      </c>
    </row>
    <row r="36" spans="1:28" ht="12" x14ac:dyDescent="0.25">
      <c r="A36" s="7" t="s">
        <v>7</v>
      </c>
      <c r="B36" s="7" t="s">
        <v>418</v>
      </c>
      <c r="C36" s="7" t="s">
        <v>44</v>
      </c>
    </row>
    <row r="38" spans="1:28" s="84" customFormat="1" x14ac:dyDescent="0.2">
      <c r="B38" s="85" t="s">
        <v>30</v>
      </c>
      <c r="C38" s="85"/>
      <c r="D38" s="85"/>
      <c r="E38" s="85"/>
      <c r="F38" s="85"/>
      <c r="G38" s="85" t="s">
        <v>25</v>
      </c>
      <c r="H38" s="85"/>
      <c r="I38" s="85"/>
      <c r="J38" s="85"/>
      <c r="K38" s="85"/>
      <c r="L38" s="85" t="s">
        <v>20</v>
      </c>
      <c r="M38" s="85"/>
      <c r="N38" s="85"/>
      <c r="O38" s="85"/>
      <c r="P38" s="85"/>
      <c r="Q38" s="85" t="s">
        <v>15</v>
      </c>
      <c r="R38" s="85"/>
      <c r="S38" s="85"/>
      <c r="T38" s="85"/>
      <c r="U38" s="85"/>
      <c r="V38" s="85" t="s">
        <v>10</v>
      </c>
      <c r="W38" s="85"/>
      <c r="X38" s="85"/>
      <c r="Y38" s="85"/>
      <c r="Z38" s="85"/>
      <c r="AA38" s="85">
        <v>2015</v>
      </c>
      <c r="AB38" s="86"/>
    </row>
    <row r="39" spans="1:28" x14ac:dyDescent="0.2">
      <c r="A39" s="1" t="s">
        <v>419</v>
      </c>
      <c r="B39" s="9">
        <f t="shared" ref="B39:Z39" si="3">B17/1000</f>
        <v>40.626599999999996</v>
      </c>
      <c r="C39" s="9">
        <f t="shared" si="3"/>
        <v>42.383600000000001</v>
      </c>
      <c r="D39" s="9">
        <f t="shared" si="3"/>
        <v>42.900700000000001</v>
      </c>
      <c r="E39" s="9">
        <f t="shared" si="3"/>
        <v>46.312400000000004</v>
      </c>
      <c r="F39" s="9">
        <f t="shared" si="3"/>
        <v>46.061599999999999</v>
      </c>
      <c r="G39" s="9">
        <f t="shared" si="3"/>
        <v>47.645699999999998</v>
      </c>
      <c r="H39" s="9">
        <f t="shared" si="3"/>
        <v>50.708199999999998</v>
      </c>
      <c r="I39" s="9">
        <f t="shared" si="3"/>
        <v>52.806100000000001</v>
      </c>
      <c r="J39" s="9">
        <f t="shared" si="3"/>
        <v>53.402200000000001</v>
      </c>
      <c r="K39" s="9">
        <f t="shared" si="3"/>
        <v>52.929699999999997</v>
      </c>
      <c r="L39" s="9">
        <f t="shared" si="3"/>
        <v>53.834499999999998</v>
      </c>
      <c r="M39" s="9">
        <f t="shared" si="3"/>
        <v>53.92</v>
      </c>
      <c r="N39" s="9">
        <f t="shared" si="3"/>
        <v>55.582699999999996</v>
      </c>
      <c r="O39" s="9">
        <f t="shared" si="3"/>
        <v>61.556400000000004</v>
      </c>
      <c r="P39" s="9">
        <f t="shared" si="3"/>
        <v>62.935900000000004</v>
      </c>
      <c r="Q39" s="9">
        <f t="shared" si="3"/>
        <v>67.302999999999997</v>
      </c>
      <c r="R39" s="9">
        <f t="shared" si="3"/>
        <v>68.927800000000005</v>
      </c>
      <c r="S39" s="9">
        <f t="shared" si="3"/>
        <v>72.4208</v>
      </c>
      <c r="T39" s="9">
        <f t="shared" si="3"/>
        <v>76.507600000000011</v>
      </c>
      <c r="U39" s="9">
        <f t="shared" si="3"/>
        <v>78.821600000000004</v>
      </c>
      <c r="V39" s="9">
        <f t="shared" si="3"/>
        <v>85.466499999999996</v>
      </c>
      <c r="W39" s="9">
        <f t="shared" si="3"/>
        <v>81.120199999999997</v>
      </c>
      <c r="X39" s="9">
        <f t="shared" si="3"/>
        <v>87.563600000000008</v>
      </c>
      <c r="Y39" s="9">
        <f t="shared" si="3"/>
        <v>89.087699999999998</v>
      </c>
      <c r="Z39" s="9">
        <f t="shared" si="3"/>
        <v>86.27</v>
      </c>
      <c r="AA39" s="9">
        <f t="shared" ref="AA39" si="4">AA17/1000</f>
        <v>90.421300000000002</v>
      </c>
      <c r="AB39" s="22"/>
    </row>
    <row r="40" spans="1:28" x14ac:dyDescent="0.2">
      <c r="A40" s="1" t="s">
        <v>32</v>
      </c>
      <c r="B40" s="9">
        <f t="shared" ref="B40:Z40" si="5">B18/1000</f>
        <v>0.66539999999999999</v>
      </c>
      <c r="C40" s="9">
        <f t="shared" si="5"/>
        <v>0.71679999999999999</v>
      </c>
      <c r="D40" s="9">
        <f t="shared" si="5"/>
        <v>0.83989999999999998</v>
      </c>
      <c r="E40" s="9">
        <f t="shared" si="5"/>
        <v>0.94320000000000004</v>
      </c>
      <c r="F40" s="9">
        <f t="shared" si="5"/>
        <v>1.0171000000000001</v>
      </c>
      <c r="G40" s="9">
        <f t="shared" si="5"/>
        <v>1.1359000000000001</v>
      </c>
      <c r="H40" s="9">
        <f t="shared" si="5"/>
        <v>1.2794000000000001</v>
      </c>
      <c r="I40" s="9">
        <f t="shared" si="5"/>
        <v>1.4839</v>
      </c>
      <c r="J40" s="9">
        <f t="shared" si="5"/>
        <v>1.5952</v>
      </c>
      <c r="K40" s="9">
        <f t="shared" si="5"/>
        <v>1.7792999999999999</v>
      </c>
      <c r="L40" s="9">
        <f t="shared" si="5"/>
        <v>2.1863999999999999</v>
      </c>
      <c r="M40" s="9">
        <f t="shared" si="5"/>
        <v>2.677</v>
      </c>
      <c r="N40" s="9">
        <f t="shared" si="5"/>
        <v>3.3096000000000001</v>
      </c>
      <c r="O40" s="9">
        <f t="shared" si="5"/>
        <v>3.2275</v>
      </c>
      <c r="P40" s="9">
        <f t="shared" si="5"/>
        <v>3.5978000000000003</v>
      </c>
      <c r="Q40" s="9">
        <f t="shared" si="5"/>
        <v>4</v>
      </c>
      <c r="R40" s="9">
        <f t="shared" si="5"/>
        <v>4.3986999999999998</v>
      </c>
      <c r="S40" s="9">
        <f t="shared" si="5"/>
        <v>5.7830000000000004</v>
      </c>
      <c r="T40" s="9">
        <f t="shared" si="5"/>
        <v>6.6041999999999996</v>
      </c>
      <c r="U40" s="9">
        <f t="shared" si="5"/>
        <v>7.3971999999999998</v>
      </c>
      <c r="V40" s="9">
        <f t="shared" si="5"/>
        <v>8.5299999999999994</v>
      </c>
      <c r="W40" s="9">
        <f t="shared" si="5"/>
        <v>10.4375</v>
      </c>
      <c r="X40" s="9">
        <f t="shared" si="5"/>
        <v>12.214799999999999</v>
      </c>
      <c r="Y40" s="9">
        <f t="shared" si="5"/>
        <v>13.959700000000002</v>
      </c>
      <c r="Z40" s="9">
        <f t="shared" si="5"/>
        <v>14.982200000000001</v>
      </c>
      <c r="AA40" s="9">
        <f t="shared" ref="AA40" si="6">AA18/1000</f>
        <v>15.611799999999999</v>
      </c>
      <c r="AB40" s="22"/>
    </row>
    <row r="41" spans="1:28" x14ac:dyDescent="0.2">
      <c r="A41" s="1" t="s">
        <v>45</v>
      </c>
      <c r="B41" s="9">
        <f t="shared" ref="B41:Z41" si="7">SUM(B20:B23)/1000</f>
        <v>6.3E-3</v>
      </c>
      <c r="C41" s="9">
        <f t="shared" si="7"/>
        <v>6.9000000000000008E-3</v>
      </c>
      <c r="D41" s="9">
        <f t="shared" si="7"/>
        <v>1.9699999999999999E-2</v>
      </c>
      <c r="E41" s="9">
        <f t="shared" si="7"/>
        <v>4.7600000000000003E-2</v>
      </c>
      <c r="F41" s="9">
        <f t="shared" si="7"/>
        <v>0.13539999999999999</v>
      </c>
      <c r="G41" s="9">
        <f t="shared" si="7"/>
        <v>0.22220000000000001</v>
      </c>
      <c r="H41" s="9">
        <f t="shared" si="7"/>
        <v>0.31289999999999996</v>
      </c>
      <c r="I41" s="9">
        <f t="shared" si="7"/>
        <v>0.40089999999999998</v>
      </c>
      <c r="J41" s="9">
        <f t="shared" si="7"/>
        <v>0.38329999999999997</v>
      </c>
      <c r="K41" s="9">
        <f t="shared" si="7"/>
        <v>0.44079999999999997</v>
      </c>
      <c r="L41" s="9">
        <f t="shared" si="7"/>
        <v>0.7087</v>
      </c>
      <c r="M41" s="9">
        <f t="shared" si="7"/>
        <v>0.88570000000000004</v>
      </c>
      <c r="N41" s="9">
        <f t="shared" si="7"/>
        <v>1.1861999999999999</v>
      </c>
      <c r="O41" s="9">
        <f t="shared" si="7"/>
        <v>1.4963</v>
      </c>
      <c r="P41" s="9">
        <f t="shared" si="7"/>
        <v>2.1911</v>
      </c>
      <c r="Q41" s="9">
        <f t="shared" si="7"/>
        <v>3.3731</v>
      </c>
      <c r="R41" s="9">
        <f t="shared" si="7"/>
        <v>5.4861000000000004</v>
      </c>
      <c r="S41" s="9">
        <f t="shared" si="7"/>
        <v>7.3621999999999996</v>
      </c>
      <c r="T41" s="9">
        <f t="shared" si="7"/>
        <v>8.7161000000000008</v>
      </c>
      <c r="U41" s="9">
        <f t="shared" si="7"/>
        <v>10.51</v>
      </c>
      <c r="V41" s="9">
        <f t="shared" si="7"/>
        <v>11.725</v>
      </c>
      <c r="W41" s="9">
        <f t="shared" si="7"/>
        <v>10.5939</v>
      </c>
      <c r="X41" s="9">
        <f t="shared" si="7"/>
        <v>11.482299999999999</v>
      </c>
      <c r="Y41" s="9">
        <f t="shared" si="7"/>
        <v>12.743</v>
      </c>
      <c r="Z41" s="9">
        <f t="shared" si="7"/>
        <v>13.9815</v>
      </c>
      <c r="AA41" s="9">
        <f t="shared" ref="AA41" si="8">SUM(AA20:AA23)/1000</f>
        <v>13.668299999999999</v>
      </c>
      <c r="AB41" s="22"/>
    </row>
    <row r="42" spans="1:28" x14ac:dyDescent="0.2">
      <c r="A42" s="1" t="s">
        <v>34</v>
      </c>
      <c r="B42" s="9">
        <f t="shared" ref="B42:Z42" si="9">SUM(B12,B16)/1000</f>
        <v>25.015499999999999</v>
      </c>
      <c r="C42" s="9">
        <f t="shared" si="9"/>
        <v>26.015499999999999</v>
      </c>
      <c r="D42" s="9">
        <f t="shared" si="9"/>
        <v>27.107800000000005</v>
      </c>
      <c r="E42" s="9">
        <f t="shared" si="9"/>
        <v>27.713799999999999</v>
      </c>
      <c r="F42" s="9">
        <f t="shared" si="9"/>
        <v>28.664099999999998</v>
      </c>
      <c r="G42" s="9">
        <f t="shared" si="9"/>
        <v>28.590299999999999</v>
      </c>
      <c r="H42" s="9">
        <f t="shared" si="9"/>
        <v>28.587900000000001</v>
      </c>
      <c r="I42" s="9">
        <f t="shared" si="9"/>
        <v>29.072900000000001</v>
      </c>
      <c r="J42" s="9">
        <f t="shared" si="9"/>
        <v>30.089100000000002</v>
      </c>
      <c r="K42" s="9">
        <f t="shared" si="9"/>
        <v>29.956299999999999</v>
      </c>
      <c r="L42" s="9">
        <f t="shared" si="9"/>
        <v>30.730899999999998</v>
      </c>
      <c r="M42" s="9">
        <f t="shared" si="9"/>
        <v>32.647100000000002</v>
      </c>
      <c r="N42" s="9">
        <f t="shared" si="9"/>
        <v>27.470400000000001</v>
      </c>
      <c r="O42" s="9">
        <f t="shared" si="9"/>
        <v>26.6035</v>
      </c>
      <c r="P42" s="9">
        <f t="shared" si="9"/>
        <v>28.324600000000004</v>
      </c>
      <c r="Q42" s="9">
        <f t="shared" si="9"/>
        <v>26.981600000000004</v>
      </c>
      <c r="R42" s="9">
        <f t="shared" si="9"/>
        <v>27.211800000000004</v>
      </c>
      <c r="S42" s="9">
        <f t="shared" si="9"/>
        <v>27.077000000000002</v>
      </c>
      <c r="T42" s="9">
        <f t="shared" si="9"/>
        <v>28.610499999999998</v>
      </c>
      <c r="U42" s="9">
        <f t="shared" si="9"/>
        <v>28.9116</v>
      </c>
      <c r="V42" s="9">
        <f t="shared" si="9"/>
        <v>32.4495</v>
      </c>
      <c r="W42" s="9">
        <f t="shared" si="9"/>
        <v>26.885699999999996</v>
      </c>
      <c r="X42" s="9">
        <f t="shared" si="9"/>
        <v>28.918400000000002</v>
      </c>
      <c r="Y42" s="9">
        <f t="shared" si="9"/>
        <v>31.9863</v>
      </c>
      <c r="Z42" s="9">
        <f t="shared" si="9"/>
        <v>32.2864</v>
      </c>
      <c r="AA42" s="9">
        <f t="shared" ref="AA42" si="10">SUM(AA12,AA16)/1000</f>
        <v>29.3687</v>
      </c>
      <c r="AB42" s="22"/>
    </row>
    <row r="43" spans="1:28" x14ac:dyDescent="0.2">
      <c r="A43" s="1" t="s">
        <v>35</v>
      </c>
      <c r="B43" s="9">
        <f t="shared" ref="B43:Z43" si="11">B13/1000</f>
        <v>6.6900000000000001E-2</v>
      </c>
      <c r="C43" s="9">
        <f t="shared" si="11"/>
        <v>9.4200000000000006E-2</v>
      </c>
      <c r="D43" s="9">
        <f t="shared" si="11"/>
        <v>0.13390000000000002</v>
      </c>
      <c r="E43" s="9">
        <f t="shared" si="11"/>
        <v>0.20250000000000001</v>
      </c>
      <c r="F43" s="9">
        <f t="shared" si="11"/>
        <v>0.30030000000000001</v>
      </c>
      <c r="G43" s="9">
        <f t="shared" si="11"/>
        <v>0.3498</v>
      </c>
      <c r="H43" s="9">
        <f t="shared" si="11"/>
        <v>0.41930000000000001</v>
      </c>
      <c r="I43" s="9">
        <f t="shared" si="11"/>
        <v>0.63279999999999992</v>
      </c>
      <c r="J43" s="9">
        <f t="shared" si="11"/>
        <v>0.96929999999999994</v>
      </c>
      <c r="K43" s="9">
        <f t="shared" si="11"/>
        <v>1.2212000000000001</v>
      </c>
      <c r="L43" s="9">
        <f t="shared" si="11"/>
        <v>1.911</v>
      </c>
      <c r="M43" s="9">
        <f t="shared" si="11"/>
        <v>2.2959999999999998</v>
      </c>
      <c r="N43" s="9">
        <f t="shared" si="11"/>
        <v>3.1227</v>
      </c>
      <c r="O43" s="9">
        <f t="shared" si="11"/>
        <v>3.8020999999999998</v>
      </c>
      <c r="P43" s="9">
        <f t="shared" si="11"/>
        <v>5.0681000000000003</v>
      </c>
      <c r="Q43" s="9">
        <f t="shared" si="11"/>
        <v>6.0579000000000001</v>
      </c>
      <c r="R43" s="9">
        <f t="shared" si="11"/>
        <v>7.0785</v>
      </c>
      <c r="S43" s="9">
        <f t="shared" si="11"/>
        <v>8.9760000000000009</v>
      </c>
      <c r="T43" s="9">
        <f t="shared" si="11"/>
        <v>10.2791</v>
      </c>
      <c r="U43" s="9">
        <f t="shared" si="11"/>
        <v>11.441000000000001</v>
      </c>
      <c r="V43" s="9">
        <f t="shared" si="11"/>
        <v>12.8424</v>
      </c>
      <c r="W43" s="9">
        <f t="shared" si="11"/>
        <v>15.449200000000001</v>
      </c>
      <c r="X43" s="9">
        <f t="shared" si="11"/>
        <v>17.714400000000001</v>
      </c>
      <c r="Y43" s="9">
        <f t="shared" si="11"/>
        <v>20.277000000000001</v>
      </c>
      <c r="Z43" s="9">
        <f t="shared" si="11"/>
        <v>21.763500000000001</v>
      </c>
      <c r="AA43" s="9">
        <f t="shared" ref="AA43" si="12">AA13/1000</f>
        <v>25.956099999999999</v>
      </c>
      <c r="AB43" s="22"/>
    </row>
    <row r="44" spans="1:28" x14ac:dyDescent="0.2">
      <c r="A44" s="1" t="s">
        <v>31</v>
      </c>
      <c r="B44" s="9">
        <f t="shared" ref="B44:Z44" si="13">SUM(B14:B15)/1000</f>
        <v>0.14299999999999999</v>
      </c>
      <c r="C44" s="9">
        <f t="shared" si="13"/>
        <v>0.16140000000000002</v>
      </c>
      <c r="D44" s="9">
        <f t="shared" si="13"/>
        <v>0.1799</v>
      </c>
      <c r="E44" s="9">
        <f t="shared" si="13"/>
        <v>0.19500000000000001</v>
      </c>
      <c r="F44" s="9">
        <f t="shared" si="13"/>
        <v>0.23720000000000002</v>
      </c>
      <c r="G44" s="9">
        <f t="shared" si="13"/>
        <v>0.28789999999999999</v>
      </c>
      <c r="H44" s="9">
        <f t="shared" si="13"/>
        <v>0.31079999999999997</v>
      </c>
      <c r="I44" s="9">
        <f t="shared" si="13"/>
        <v>0.33410000000000001</v>
      </c>
      <c r="J44" s="9">
        <f t="shared" si="13"/>
        <v>0.36569999999999997</v>
      </c>
      <c r="K44" s="9">
        <f t="shared" si="13"/>
        <v>0.40060000000000001</v>
      </c>
      <c r="L44" s="9">
        <f t="shared" si="13"/>
        <v>0.43689999999999996</v>
      </c>
      <c r="M44" s="9">
        <f t="shared" si="13"/>
        <v>0.48599999999999999</v>
      </c>
      <c r="N44" s="9">
        <f t="shared" si="13"/>
        <v>0.53380000000000005</v>
      </c>
      <c r="O44" s="9">
        <f t="shared" si="13"/>
        <v>0.62790000000000001</v>
      </c>
      <c r="P44" s="9">
        <f t="shared" si="13"/>
        <v>0.69410000000000005</v>
      </c>
      <c r="Q44" s="9">
        <f t="shared" si="13"/>
        <v>0.8286</v>
      </c>
      <c r="R44" s="9">
        <f t="shared" si="13"/>
        <v>1.0185999999999999</v>
      </c>
      <c r="S44" s="9">
        <f t="shared" si="13"/>
        <v>1.2955999999999999</v>
      </c>
      <c r="T44" s="9">
        <f t="shared" si="13"/>
        <v>1.7412999999999998</v>
      </c>
      <c r="U44" s="9">
        <f t="shared" si="13"/>
        <v>2.528</v>
      </c>
      <c r="V44" s="9">
        <f t="shared" si="13"/>
        <v>3.7233000000000001</v>
      </c>
      <c r="W44" s="9">
        <f t="shared" si="13"/>
        <v>6.0377999999999989</v>
      </c>
      <c r="X44" s="9">
        <f t="shared" si="13"/>
        <v>9.0121000000000002</v>
      </c>
      <c r="Y44" s="9">
        <f t="shared" si="13"/>
        <v>10.652900000000001</v>
      </c>
      <c r="Z44" s="9">
        <f t="shared" si="13"/>
        <v>12.023299999999999</v>
      </c>
      <c r="AA44" s="9">
        <f t="shared" ref="AA44" si="14">SUM(AA14:AA15)/1000</f>
        <v>13.0509</v>
      </c>
      <c r="AB44" s="22"/>
    </row>
    <row r="45" spans="1:28" x14ac:dyDescent="0.2">
      <c r="A45" s="1" t="s">
        <v>47</v>
      </c>
      <c r="B45" s="9">
        <f t="shared" ref="B45:Z45" si="15">B24/1000</f>
        <v>3.1846000000000001</v>
      </c>
      <c r="C45" s="9">
        <f t="shared" si="15"/>
        <v>3.1521999999999997</v>
      </c>
      <c r="D45" s="9">
        <f t="shared" si="15"/>
        <v>3.4208000000000003</v>
      </c>
      <c r="E45" s="9">
        <f t="shared" si="15"/>
        <v>3.5930999999999997</v>
      </c>
      <c r="F45" s="9">
        <f t="shared" si="15"/>
        <v>3.4091999999999998</v>
      </c>
      <c r="G45" s="9">
        <f t="shared" si="15"/>
        <v>3.4394</v>
      </c>
      <c r="H45" s="9">
        <f t="shared" si="15"/>
        <v>3.7235</v>
      </c>
      <c r="I45" s="9">
        <f t="shared" si="15"/>
        <v>3.8461999999999996</v>
      </c>
      <c r="J45" s="9">
        <f t="shared" si="15"/>
        <v>4.1186000000000007</v>
      </c>
      <c r="K45" s="9">
        <f t="shared" si="15"/>
        <v>4.3251999999999997</v>
      </c>
      <c r="L45" s="9">
        <f t="shared" si="15"/>
        <v>4.5869999999999997</v>
      </c>
      <c r="M45" s="9">
        <f t="shared" si="15"/>
        <v>4.4568999999999992</v>
      </c>
      <c r="N45" s="9">
        <f t="shared" si="15"/>
        <v>4.6071999999999997</v>
      </c>
      <c r="O45" s="9">
        <f t="shared" si="15"/>
        <v>5.2191999999999998</v>
      </c>
      <c r="P45" s="9">
        <f t="shared" si="15"/>
        <v>5.3056999999999999</v>
      </c>
      <c r="Q45" s="9">
        <f t="shared" si="15"/>
        <v>5.3091999999999997</v>
      </c>
      <c r="R45" s="9">
        <f t="shared" si="15"/>
        <v>5.4868999999999994</v>
      </c>
      <c r="S45" s="9">
        <f t="shared" si="15"/>
        <v>5.6233999999999993</v>
      </c>
      <c r="T45" s="9">
        <f t="shared" si="15"/>
        <v>5.6192000000000002</v>
      </c>
      <c r="U45" s="9">
        <f t="shared" si="15"/>
        <v>5.4731000000000005</v>
      </c>
      <c r="V45" s="9">
        <f t="shared" si="15"/>
        <v>5.5173999999999994</v>
      </c>
      <c r="W45" s="9">
        <f t="shared" si="15"/>
        <v>5.7608999999999995</v>
      </c>
      <c r="X45" s="9">
        <f t="shared" si="15"/>
        <v>5.6837999999999997</v>
      </c>
      <c r="Y45" s="9">
        <f t="shared" si="15"/>
        <v>5.9013999999999998</v>
      </c>
      <c r="Z45" s="9">
        <f t="shared" si="15"/>
        <v>6.1613999999999995</v>
      </c>
      <c r="AA45" s="9">
        <f t="shared" ref="AA45" si="16">AA24/1000</f>
        <v>6.4663999999999993</v>
      </c>
      <c r="AB45" s="22"/>
    </row>
    <row r="46" spans="1:28" x14ac:dyDescent="0.2">
      <c r="A46" s="1" t="s">
        <v>48</v>
      </c>
      <c r="B46" s="9">
        <f t="shared" ref="B46:Z46" si="17">B19/1000</f>
        <v>2.0941999999999998</v>
      </c>
      <c r="C46" s="9">
        <f t="shared" si="17"/>
        <v>2.1723000000000003</v>
      </c>
      <c r="D46" s="9">
        <f t="shared" si="17"/>
        <v>2.2250999999999999</v>
      </c>
      <c r="E46" s="9">
        <f t="shared" si="17"/>
        <v>2.3275000000000001</v>
      </c>
      <c r="F46" s="9">
        <f t="shared" si="17"/>
        <v>2.3901999999999997</v>
      </c>
      <c r="G46" s="9">
        <f t="shared" si="17"/>
        <v>2.6609000000000003</v>
      </c>
      <c r="H46" s="9">
        <f t="shared" si="17"/>
        <v>2.89</v>
      </c>
      <c r="I46" s="9">
        <f t="shared" si="17"/>
        <v>3.0670000000000002</v>
      </c>
      <c r="J46" s="9">
        <f t="shared" si="17"/>
        <v>3.2891999999999997</v>
      </c>
      <c r="K46" s="9">
        <f t="shared" si="17"/>
        <v>3.5990000000000002</v>
      </c>
      <c r="L46" s="9">
        <f t="shared" si="17"/>
        <v>3.8008000000000002</v>
      </c>
      <c r="M46" s="9">
        <f t="shared" si="17"/>
        <v>4.0044000000000004</v>
      </c>
      <c r="N46" s="9">
        <f t="shared" si="17"/>
        <v>4.0937000000000001</v>
      </c>
      <c r="O46" s="9">
        <f t="shared" si="17"/>
        <v>4.9480000000000004</v>
      </c>
      <c r="P46" s="9">
        <f t="shared" si="17"/>
        <v>5.2956000000000003</v>
      </c>
      <c r="Q46" s="9">
        <f t="shared" si="17"/>
        <v>6.0253000000000005</v>
      </c>
      <c r="R46" s="9">
        <f t="shared" si="17"/>
        <v>6.5358999999999998</v>
      </c>
      <c r="S46" s="9">
        <f t="shared" si="17"/>
        <v>7.2631000000000006</v>
      </c>
      <c r="T46" s="9">
        <f t="shared" si="17"/>
        <v>7.2252999999999998</v>
      </c>
      <c r="U46" s="9">
        <f t="shared" si="17"/>
        <v>7.4222999999999999</v>
      </c>
      <c r="V46" s="9">
        <f t="shared" si="17"/>
        <v>7.8639999999999999</v>
      </c>
      <c r="W46" s="9">
        <f t="shared" si="17"/>
        <v>8.1562999999999999</v>
      </c>
      <c r="X46" s="9">
        <f t="shared" si="17"/>
        <v>8.4283000000000001</v>
      </c>
      <c r="Y46" s="9">
        <f t="shared" si="17"/>
        <v>8.7236000000000011</v>
      </c>
      <c r="Z46" s="9">
        <f t="shared" si="17"/>
        <v>9.0334000000000003</v>
      </c>
      <c r="AA46" s="9">
        <f t="shared" ref="AA46" si="18">AA19/1000</f>
        <v>9.4852999999999987</v>
      </c>
      <c r="AB46" s="22"/>
    </row>
    <row r="47" spans="1:28" x14ac:dyDescent="0.2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1:28" x14ac:dyDescent="0.2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spans="1:27" ht="12" x14ac:dyDescent="0.25">
      <c r="A49" s="7" t="s">
        <v>49</v>
      </c>
      <c r="B49" s="7" t="s">
        <v>418</v>
      </c>
      <c r="C49" s="9"/>
    </row>
    <row r="50" spans="1:27" x14ac:dyDescent="0.2">
      <c r="A50" s="1" t="s">
        <v>37</v>
      </c>
      <c r="B50" s="11">
        <f t="shared" ref="B50" si="19">B20/1000</f>
        <v>0</v>
      </c>
      <c r="C50" s="11">
        <f t="shared" ref="C50:Z50" si="20">C20/1000</f>
        <v>0</v>
      </c>
      <c r="D50" s="11">
        <f t="shared" si="20"/>
        <v>2.2000000000000001E-3</v>
      </c>
      <c r="E50" s="11">
        <f t="shared" si="20"/>
        <v>1.8100000000000002E-2</v>
      </c>
      <c r="F50" s="11">
        <f t="shared" si="20"/>
        <v>2.46E-2</v>
      </c>
      <c r="G50" s="11">
        <f t="shared" si="20"/>
        <v>2.4300000000000002E-2</v>
      </c>
      <c r="H50" s="11">
        <f t="shared" si="20"/>
        <v>3.8600000000000002E-2</v>
      </c>
      <c r="I50" s="11">
        <f t="shared" si="20"/>
        <v>5.3399999999999996E-2</v>
      </c>
      <c r="J50" s="11">
        <f t="shared" si="20"/>
        <v>6.2700000000000006E-2</v>
      </c>
      <c r="K50" s="11">
        <f t="shared" si="20"/>
        <v>5.8200000000000002E-2</v>
      </c>
      <c r="L50" s="11">
        <f t="shared" si="20"/>
        <v>5.9200000000000003E-2</v>
      </c>
      <c r="M50" s="11">
        <f t="shared" si="20"/>
        <v>7.0199999999999999E-2</v>
      </c>
      <c r="N50" s="11">
        <f t="shared" si="20"/>
        <v>0.15919999999999998</v>
      </c>
      <c r="O50" s="11">
        <f t="shared" si="20"/>
        <v>0.26280000000000003</v>
      </c>
      <c r="P50" s="11">
        <f t="shared" si="20"/>
        <v>0.31060000000000004</v>
      </c>
      <c r="Q50" s="11">
        <f t="shared" si="20"/>
        <v>0.47989999999999999</v>
      </c>
      <c r="R50" s="11">
        <f t="shared" si="20"/>
        <v>0.7407999999999999</v>
      </c>
      <c r="S50" s="11">
        <f t="shared" si="20"/>
        <v>1.0355000000000001</v>
      </c>
      <c r="T50" s="11">
        <f t="shared" si="20"/>
        <v>1.4917</v>
      </c>
      <c r="U50" s="11">
        <f t="shared" si="20"/>
        <v>1.6882999999999999</v>
      </c>
      <c r="V50" s="11">
        <f t="shared" si="20"/>
        <v>1.972</v>
      </c>
      <c r="W50" s="11">
        <f t="shared" si="20"/>
        <v>1.7632999999999999</v>
      </c>
      <c r="X50" s="11">
        <f t="shared" si="20"/>
        <v>2.0464000000000002</v>
      </c>
      <c r="Y50" s="11">
        <f t="shared" si="20"/>
        <v>2.5636999999999999</v>
      </c>
      <c r="Z50" s="11">
        <f t="shared" si="20"/>
        <v>2.2744</v>
      </c>
      <c r="AA50" s="11">
        <f t="shared" ref="AA50" si="21">AA20/1000</f>
        <v>2.1764999999999999</v>
      </c>
    </row>
    <row r="51" spans="1:27" x14ac:dyDescent="0.2">
      <c r="A51" s="1" t="s">
        <v>40</v>
      </c>
      <c r="B51" s="11">
        <f t="shared" ref="B51" si="22">B21/1000</f>
        <v>6.3E-3</v>
      </c>
      <c r="C51" s="11">
        <f t="shared" ref="C51:Z51" si="23">C21/1000</f>
        <v>6.9000000000000008E-3</v>
      </c>
      <c r="D51" s="11">
        <f t="shared" si="23"/>
        <v>1.5699999999999999E-2</v>
      </c>
      <c r="E51" s="11">
        <f t="shared" si="23"/>
        <v>2.5000000000000001E-2</v>
      </c>
      <c r="F51" s="11">
        <f t="shared" si="23"/>
        <v>9.5299999999999996E-2</v>
      </c>
      <c r="G51" s="11">
        <f t="shared" si="23"/>
        <v>0.1875</v>
      </c>
      <c r="H51" s="11">
        <f t="shared" si="23"/>
        <v>0.26839999999999997</v>
      </c>
      <c r="I51" s="11">
        <f t="shared" si="23"/>
        <v>0.3382</v>
      </c>
      <c r="J51" s="11">
        <f t="shared" si="23"/>
        <v>0.31039999999999995</v>
      </c>
      <c r="K51" s="11">
        <f t="shared" si="23"/>
        <v>0.36939999999999995</v>
      </c>
      <c r="L51" s="11">
        <f t="shared" si="23"/>
        <v>0.63400000000000001</v>
      </c>
      <c r="M51" s="11">
        <f t="shared" si="23"/>
        <v>0.78910000000000002</v>
      </c>
      <c r="N51" s="11">
        <f t="shared" si="23"/>
        <v>0.99690000000000001</v>
      </c>
      <c r="O51" s="11">
        <f t="shared" si="23"/>
        <v>1.1827999999999999</v>
      </c>
      <c r="P51" s="11">
        <f t="shared" si="23"/>
        <v>1.7715999999999998</v>
      </c>
      <c r="Q51" s="11">
        <f t="shared" si="23"/>
        <v>2.4990000000000001</v>
      </c>
      <c r="R51" s="11">
        <f t="shared" si="23"/>
        <v>3.6736999999999997</v>
      </c>
      <c r="S51" s="11">
        <f t="shared" si="23"/>
        <v>5.1986999999999997</v>
      </c>
      <c r="T51" s="11">
        <f t="shared" si="23"/>
        <v>6.4006999999999996</v>
      </c>
      <c r="U51" s="11">
        <f t="shared" si="23"/>
        <v>7.8757000000000001</v>
      </c>
      <c r="V51" s="11">
        <f t="shared" si="23"/>
        <v>8.9305000000000003</v>
      </c>
      <c r="W51" s="11">
        <f t="shared" si="23"/>
        <v>8.5039999999999996</v>
      </c>
      <c r="X51" s="11">
        <f t="shared" si="23"/>
        <v>9.1111000000000004</v>
      </c>
      <c r="Y51" s="11">
        <f t="shared" si="23"/>
        <v>9.7873000000000001</v>
      </c>
      <c r="Z51" s="11">
        <f t="shared" si="23"/>
        <v>11.3606</v>
      </c>
      <c r="AA51" s="11">
        <f t="shared" ref="AA51" si="24">AA21/1000</f>
        <v>11.076799999999999</v>
      </c>
    </row>
    <row r="52" spans="1:27" x14ac:dyDescent="0.2">
      <c r="A52" s="1" t="s">
        <v>41</v>
      </c>
      <c r="B52" s="11">
        <f t="shared" ref="B52" si="25">(B22+B23)/1000</f>
        <v>0</v>
      </c>
      <c r="C52" s="11">
        <f t="shared" ref="C52:Z52" si="26">(C22+C23)/1000</f>
        <v>0</v>
      </c>
      <c r="D52" s="11">
        <f t="shared" si="26"/>
        <v>1.8E-3</v>
      </c>
      <c r="E52" s="11">
        <f t="shared" si="26"/>
        <v>4.4999999999999997E-3</v>
      </c>
      <c r="F52" s="11">
        <f t="shared" si="26"/>
        <v>1.55E-2</v>
      </c>
      <c r="G52" s="11">
        <f t="shared" si="26"/>
        <v>1.04E-2</v>
      </c>
      <c r="H52" s="11">
        <f t="shared" si="26"/>
        <v>5.9000000000000007E-3</v>
      </c>
      <c r="I52" s="11">
        <f t="shared" si="26"/>
        <v>9.300000000000001E-3</v>
      </c>
      <c r="J52" s="11">
        <f t="shared" si="26"/>
        <v>1.0199999999999999E-2</v>
      </c>
      <c r="K52" s="11">
        <f t="shared" si="26"/>
        <v>1.32E-2</v>
      </c>
      <c r="L52" s="11">
        <f t="shared" si="26"/>
        <v>1.55E-2</v>
      </c>
      <c r="M52" s="11">
        <f t="shared" si="26"/>
        <v>2.64E-2</v>
      </c>
      <c r="N52" s="11">
        <f t="shared" si="26"/>
        <v>3.0100000000000002E-2</v>
      </c>
      <c r="O52" s="11">
        <f t="shared" si="26"/>
        <v>5.0700000000000002E-2</v>
      </c>
      <c r="P52" s="11">
        <f t="shared" si="26"/>
        <v>0.10890000000000001</v>
      </c>
      <c r="Q52" s="11">
        <f t="shared" si="26"/>
        <v>0.39419999999999999</v>
      </c>
      <c r="R52" s="11">
        <f t="shared" si="26"/>
        <v>1.0715999999999999</v>
      </c>
      <c r="S52" s="11">
        <f t="shared" si="26"/>
        <v>1.1279999999999999</v>
      </c>
      <c r="T52" s="11">
        <f t="shared" si="26"/>
        <v>0.8237000000000001</v>
      </c>
      <c r="U52" s="11">
        <f t="shared" si="26"/>
        <v>0.94599999999999995</v>
      </c>
      <c r="V52" s="11">
        <f t="shared" si="26"/>
        <v>0.82250000000000001</v>
      </c>
      <c r="W52" s="11">
        <f t="shared" si="26"/>
        <v>0.32659999999999995</v>
      </c>
      <c r="X52" s="11">
        <f t="shared" si="26"/>
        <v>0.32480000000000003</v>
      </c>
      <c r="Y52" s="11">
        <f t="shared" si="26"/>
        <v>0.39200000000000002</v>
      </c>
      <c r="Z52" s="11">
        <f t="shared" si="26"/>
        <v>0.34649999999999997</v>
      </c>
      <c r="AA52" s="11">
        <f t="shared" ref="AA52" si="27">(AA22+AA23)/1000</f>
        <v>0.41499999999999998</v>
      </c>
    </row>
    <row r="54" spans="1:27" x14ac:dyDescent="0.2">
      <c r="W54" s="23"/>
      <c r="X54" s="23"/>
      <c r="Y54" s="23"/>
    </row>
    <row r="55" spans="1:27" x14ac:dyDescent="0.2">
      <c r="V55" s="13"/>
      <c r="W55" s="119">
        <f>W41/V41-1</f>
        <v>-9.6469083155650281E-2</v>
      </c>
      <c r="X55" s="25">
        <f t="shared" ref="X55:AA55" si="28">X41/W41-1</f>
        <v>8.3859579569374842E-2</v>
      </c>
      <c r="Y55" s="25">
        <f t="shared" si="28"/>
        <v>0.10979507589942794</v>
      </c>
      <c r="Z55" s="25">
        <f t="shared" si="28"/>
        <v>9.7190614454994995E-2</v>
      </c>
      <c r="AA55" s="25">
        <f t="shared" si="28"/>
        <v>-2.2401029932410776E-2</v>
      </c>
    </row>
  </sheetData>
  <pageMargins left="0.70866141732283472" right="0.70866141732283472" top="0.74803149606299213" bottom="0.74803149606299213" header="0.31496062992125984" footer="0.31496062992125984"/>
  <pageSetup paperSize="9" scale="2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B41"/>
  <sheetViews>
    <sheetView workbookViewId="0">
      <pane xSplit="2" topLeftCell="C1" activePane="topRight" state="frozen"/>
      <selection activeCell="J22" sqref="J22"/>
      <selection pane="topRight" activeCell="C1" sqref="C1"/>
    </sheetView>
  </sheetViews>
  <sheetFormatPr defaultColWidth="9.109375" defaultRowHeight="11.4" x14ac:dyDescent="0.2"/>
  <cols>
    <col min="1" max="1" width="18.109375" style="1" customWidth="1"/>
    <col min="2" max="2" width="44.33203125" style="1" bestFit="1" customWidth="1"/>
    <col min="3" max="16384" width="9.109375" style="1"/>
  </cols>
  <sheetData>
    <row r="1" spans="1:28" x14ac:dyDescent="0.2">
      <c r="A1" s="3" t="s">
        <v>416</v>
      </c>
    </row>
    <row r="3" spans="1:28" x14ac:dyDescent="0.2">
      <c r="A3" s="3" t="s">
        <v>0</v>
      </c>
      <c r="B3" s="4">
        <v>42762.394733796296</v>
      </c>
    </row>
    <row r="4" spans="1:28" x14ac:dyDescent="0.2">
      <c r="A4" s="3" t="s">
        <v>1</v>
      </c>
      <c r="B4" s="4">
        <v>42801.399532951385</v>
      </c>
    </row>
    <row r="5" spans="1:28" x14ac:dyDescent="0.2">
      <c r="A5" s="3" t="s">
        <v>2</v>
      </c>
      <c r="B5" s="3" t="s">
        <v>3</v>
      </c>
    </row>
    <row r="7" spans="1:28" x14ac:dyDescent="0.2">
      <c r="A7" s="3" t="s">
        <v>4</v>
      </c>
      <c r="B7" s="3" t="s">
        <v>480</v>
      </c>
    </row>
    <row r="8" spans="1:28" x14ac:dyDescent="0.2">
      <c r="A8" s="3" t="s">
        <v>5</v>
      </c>
      <c r="B8" s="3" t="s">
        <v>108</v>
      </c>
    </row>
    <row r="10" spans="1:28" x14ac:dyDescent="0.2">
      <c r="A10" s="192" t="s">
        <v>6</v>
      </c>
      <c r="B10" s="192" t="s">
        <v>8</v>
      </c>
      <c r="C10" s="192" t="s">
        <v>30</v>
      </c>
      <c r="D10" s="192" t="s">
        <v>29</v>
      </c>
      <c r="E10" s="192" t="s">
        <v>28</v>
      </c>
      <c r="F10" s="192" t="s">
        <v>27</v>
      </c>
      <c r="G10" s="192" t="s">
        <v>26</v>
      </c>
      <c r="H10" s="192" t="s">
        <v>25</v>
      </c>
      <c r="I10" s="192" t="s">
        <v>24</v>
      </c>
      <c r="J10" s="192" t="s">
        <v>23</v>
      </c>
      <c r="K10" s="192" t="s">
        <v>22</v>
      </c>
      <c r="L10" s="192" t="s">
        <v>21</v>
      </c>
      <c r="M10" s="192" t="s">
        <v>20</v>
      </c>
      <c r="N10" s="192" t="s">
        <v>19</v>
      </c>
      <c r="O10" s="192" t="s">
        <v>18</v>
      </c>
      <c r="P10" s="192" t="s">
        <v>17</v>
      </c>
      <c r="Q10" s="192" t="s">
        <v>16</v>
      </c>
      <c r="R10" s="192" t="s">
        <v>15</v>
      </c>
      <c r="S10" s="192" t="s">
        <v>14</v>
      </c>
      <c r="T10" s="192" t="s">
        <v>13</v>
      </c>
      <c r="U10" s="192" t="s">
        <v>12</v>
      </c>
      <c r="V10" s="192" t="s">
        <v>11</v>
      </c>
      <c r="W10" s="192" t="s">
        <v>10</v>
      </c>
      <c r="X10" s="192" t="s">
        <v>9</v>
      </c>
      <c r="Y10" s="192" t="s">
        <v>109</v>
      </c>
      <c r="Z10" s="192" t="s">
        <v>417</v>
      </c>
      <c r="AA10" s="192" t="s">
        <v>465</v>
      </c>
      <c r="AB10" s="192" t="s">
        <v>481</v>
      </c>
    </row>
    <row r="11" spans="1:28" x14ac:dyDescent="0.2">
      <c r="A11" s="192" t="s">
        <v>380</v>
      </c>
      <c r="B11" s="192" t="s">
        <v>116</v>
      </c>
      <c r="C11" s="193">
        <v>227.9</v>
      </c>
      <c r="D11" s="193">
        <v>298.8</v>
      </c>
      <c r="E11" s="193">
        <v>298.2</v>
      </c>
      <c r="F11" s="193">
        <v>372.6</v>
      </c>
      <c r="G11" s="193">
        <v>433.2</v>
      </c>
      <c r="H11" s="193">
        <v>452.5</v>
      </c>
      <c r="I11" s="193">
        <v>489</v>
      </c>
      <c r="J11" s="193">
        <v>573.79999999999995</v>
      </c>
      <c r="K11" s="193">
        <v>605.79999999999995</v>
      </c>
      <c r="L11" s="193">
        <v>625.1</v>
      </c>
      <c r="M11" s="193">
        <v>775.5</v>
      </c>
      <c r="N11" s="193">
        <v>923.9</v>
      </c>
      <c r="O11" s="193">
        <v>1214.5999999999999</v>
      </c>
      <c r="P11" s="193">
        <v>1459.4</v>
      </c>
      <c r="Q11" s="193">
        <v>2019.9</v>
      </c>
      <c r="R11" s="193">
        <v>2388.1</v>
      </c>
      <c r="S11" s="193">
        <v>3155.3</v>
      </c>
      <c r="T11" s="193">
        <v>2985.6</v>
      </c>
      <c r="U11" s="193">
        <v>3038.3</v>
      </c>
      <c r="V11" s="193">
        <v>3783.2</v>
      </c>
      <c r="W11" s="193">
        <v>4934.7</v>
      </c>
      <c r="X11" s="193">
        <v>5100.5</v>
      </c>
      <c r="Y11" s="193">
        <v>5104</v>
      </c>
      <c r="Z11" s="193">
        <v>6152.6</v>
      </c>
      <c r="AA11" s="193">
        <v>7453.2</v>
      </c>
      <c r="AB11" s="193">
        <v>7445.9</v>
      </c>
    </row>
    <row r="12" spans="1:28" x14ac:dyDescent="0.2">
      <c r="A12" s="192" t="s">
        <v>380</v>
      </c>
      <c r="B12" s="192" t="s">
        <v>117</v>
      </c>
      <c r="C12" s="193">
        <v>0</v>
      </c>
      <c r="D12" s="193">
        <v>0</v>
      </c>
      <c r="E12" s="193">
        <v>0</v>
      </c>
      <c r="F12" s="193">
        <v>0</v>
      </c>
      <c r="G12" s="193">
        <v>0</v>
      </c>
      <c r="H12" s="193">
        <v>0</v>
      </c>
      <c r="I12" s="193">
        <v>0</v>
      </c>
      <c r="J12" s="193">
        <v>0</v>
      </c>
      <c r="K12" s="193">
        <v>0</v>
      </c>
      <c r="L12" s="193">
        <v>0</v>
      </c>
      <c r="M12" s="193">
        <v>0</v>
      </c>
      <c r="N12" s="193">
        <v>0</v>
      </c>
      <c r="O12" s="193">
        <v>0</v>
      </c>
      <c r="P12" s="193">
        <v>0</v>
      </c>
      <c r="Q12" s="193">
        <v>0</v>
      </c>
      <c r="R12" s="193">
        <v>0</v>
      </c>
      <c r="S12" s="193">
        <v>0</v>
      </c>
      <c r="T12" s="193">
        <v>0</v>
      </c>
      <c r="U12" s="193">
        <v>0</v>
      </c>
      <c r="V12" s="193">
        <v>0</v>
      </c>
      <c r="W12" s="193">
        <v>0</v>
      </c>
      <c r="X12" s="193">
        <v>0</v>
      </c>
      <c r="Y12" s="193">
        <v>0</v>
      </c>
      <c r="Z12" s="193">
        <v>0</v>
      </c>
      <c r="AA12" s="193">
        <v>0</v>
      </c>
      <c r="AB12" s="193">
        <v>0</v>
      </c>
    </row>
    <row r="13" spans="1:28" x14ac:dyDescent="0.2">
      <c r="A13" s="192" t="s">
        <v>380</v>
      </c>
      <c r="B13" s="192" t="s">
        <v>118</v>
      </c>
      <c r="C13" s="193">
        <v>0</v>
      </c>
      <c r="D13" s="193">
        <v>0</v>
      </c>
      <c r="E13" s="193">
        <v>0</v>
      </c>
      <c r="F13" s="193">
        <v>0</v>
      </c>
      <c r="G13" s="193">
        <v>0</v>
      </c>
      <c r="H13" s="193">
        <v>0</v>
      </c>
      <c r="I13" s="193">
        <v>0</v>
      </c>
      <c r="J13" s="193">
        <v>0</v>
      </c>
      <c r="K13" s="193">
        <v>0</v>
      </c>
      <c r="L13" s="193">
        <v>0</v>
      </c>
      <c r="M13" s="193">
        <v>0</v>
      </c>
      <c r="N13" s="193">
        <v>0</v>
      </c>
      <c r="O13" s="193">
        <v>0</v>
      </c>
      <c r="P13" s="193">
        <v>0</v>
      </c>
      <c r="Q13" s="193">
        <v>0</v>
      </c>
      <c r="R13" s="193">
        <v>0</v>
      </c>
      <c r="S13" s="193">
        <v>0</v>
      </c>
      <c r="T13" s="193">
        <v>13.6</v>
      </c>
      <c r="U13" s="193">
        <v>0</v>
      </c>
      <c r="V13" s="193">
        <v>0</v>
      </c>
      <c r="W13" s="193">
        <v>0</v>
      </c>
      <c r="X13" s="193">
        <v>52.6</v>
      </c>
      <c r="Y13" s="193">
        <v>134.5</v>
      </c>
      <c r="Z13" s="193">
        <v>251.3</v>
      </c>
      <c r="AA13" s="193">
        <v>259</v>
      </c>
      <c r="AB13" s="193">
        <v>239.4</v>
      </c>
    </row>
    <row r="14" spans="1:28" x14ac:dyDescent="0.2">
      <c r="A14" s="192" t="s">
        <v>380</v>
      </c>
      <c r="B14" s="192" t="s">
        <v>120</v>
      </c>
      <c r="C14" s="193">
        <v>0</v>
      </c>
      <c r="D14" s="193">
        <v>0</v>
      </c>
      <c r="E14" s="193">
        <v>0</v>
      </c>
      <c r="F14" s="193">
        <v>0</v>
      </c>
      <c r="G14" s="193">
        <v>0</v>
      </c>
      <c r="H14" s="193">
        <v>0</v>
      </c>
      <c r="I14" s="193">
        <v>0</v>
      </c>
      <c r="J14" s="193">
        <v>0</v>
      </c>
      <c r="K14" s="193">
        <v>0</v>
      </c>
      <c r="L14" s="193">
        <v>0</v>
      </c>
      <c r="M14" s="193">
        <v>0</v>
      </c>
      <c r="N14" s="193">
        <v>0</v>
      </c>
      <c r="O14" s="193">
        <v>0.8</v>
      </c>
      <c r="P14" s="193">
        <v>4.3</v>
      </c>
      <c r="Q14" s="193">
        <v>46.5</v>
      </c>
      <c r="R14" s="193">
        <v>127.7</v>
      </c>
      <c r="S14" s="193">
        <v>179</v>
      </c>
      <c r="T14" s="193">
        <v>347.2</v>
      </c>
      <c r="U14" s="193">
        <v>699.4</v>
      </c>
      <c r="V14" s="193">
        <v>1055.7</v>
      </c>
      <c r="W14" s="193">
        <v>1386.6</v>
      </c>
      <c r="X14" s="193">
        <v>1628.5</v>
      </c>
      <c r="Y14" s="193">
        <v>1417.5</v>
      </c>
      <c r="Z14" s="193">
        <v>1095.8</v>
      </c>
      <c r="AA14" s="193">
        <v>1291.9000000000001</v>
      </c>
      <c r="AB14" s="193">
        <v>1495.1</v>
      </c>
    </row>
    <row r="15" spans="1:28" x14ac:dyDescent="0.2">
      <c r="A15" s="192" t="s">
        <v>380</v>
      </c>
      <c r="B15" s="192" t="s">
        <v>121</v>
      </c>
      <c r="C15" s="193">
        <v>0</v>
      </c>
      <c r="D15" s="193">
        <v>0</v>
      </c>
      <c r="E15" s="193">
        <v>0</v>
      </c>
      <c r="F15" s="193">
        <v>0</v>
      </c>
      <c r="G15" s="193">
        <v>1.4</v>
      </c>
      <c r="H15" s="193">
        <v>7.4</v>
      </c>
      <c r="I15" s="193">
        <v>7.6</v>
      </c>
      <c r="J15" s="193">
        <v>10</v>
      </c>
      <c r="K15" s="193">
        <v>27.6</v>
      </c>
      <c r="L15" s="193">
        <v>23.1</v>
      </c>
      <c r="M15" s="193">
        <v>10.199999999999999</v>
      </c>
      <c r="N15" s="193">
        <v>11.2</v>
      </c>
      <c r="O15" s="193">
        <v>2.4</v>
      </c>
      <c r="P15" s="193">
        <v>141.80000000000001</v>
      </c>
      <c r="Q15" s="193">
        <v>55.6</v>
      </c>
      <c r="R15" s="193">
        <v>424.8</v>
      </c>
      <c r="S15" s="193">
        <v>1230</v>
      </c>
      <c r="T15" s="193">
        <v>1862.5</v>
      </c>
      <c r="U15" s="193">
        <v>2927.1</v>
      </c>
      <c r="V15" s="193">
        <v>3093.3</v>
      </c>
      <c r="W15" s="193">
        <v>4191.3999999999996</v>
      </c>
      <c r="X15" s="193">
        <v>5412.1</v>
      </c>
      <c r="Y15" s="193">
        <v>5783.2</v>
      </c>
      <c r="Z15" s="193">
        <v>5041.3</v>
      </c>
      <c r="AA15" s="193">
        <v>5967.6</v>
      </c>
      <c r="AB15" s="193">
        <v>5308.2</v>
      </c>
    </row>
    <row r="16" spans="1:28" x14ac:dyDescent="0.2">
      <c r="A16" s="192" t="s">
        <v>380</v>
      </c>
      <c r="B16" s="192" t="s">
        <v>122</v>
      </c>
      <c r="C16" s="193">
        <v>0</v>
      </c>
      <c r="D16" s="193">
        <v>0</v>
      </c>
      <c r="E16" s="193">
        <v>0</v>
      </c>
      <c r="F16" s="193">
        <v>0</v>
      </c>
      <c r="G16" s="193">
        <v>0</v>
      </c>
      <c r="H16" s="193">
        <v>0</v>
      </c>
      <c r="I16" s="193">
        <v>0</v>
      </c>
      <c r="J16" s="193">
        <v>0</v>
      </c>
      <c r="K16" s="193">
        <v>0</v>
      </c>
      <c r="L16" s="193">
        <v>0</v>
      </c>
      <c r="M16" s="193">
        <v>0</v>
      </c>
      <c r="N16" s="193">
        <v>0</v>
      </c>
      <c r="O16" s="193">
        <v>18.100000000000001</v>
      </c>
      <c r="P16" s="193">
        <v>0.9</v>
      </c>
      <c r="Q16" s="193">
        <v>84.3</v>
      </c>
      <c r="R16" s="193">
        <v>275.60000000000002</v>
      </c>
      <c r="S16" s="193">
        <v>317.7</v>
      </c>
      <c r="T16" s="193">
        <v>38.5</v>
      </c>
      <c r="U16" s="193">
        <v>105.6</v>
      </c>
      <c r="V16" s="193">
        <v>252.8</v>
      </c>
      <c r="W16" s="193">
        <v>574.20000000000005</v>
      </c>
      <c r="X16" s="193">
        <v>516.4</v>
      </c>
      <c r="Y16" s="193">
        <v>559.4</v>
      </c>
      <c r="Z16" s="193">
        <v>633</v>
      </c>
      <c r="AA16" s="193">
        <v>756.2</v>
      </c>
      <c r="AB16" s="193">
        <v>793</v>
      </c>
    </row>
    <row r="17" spans="1:28" x14ac:dyDescent="0.2">
      <c r="A17" s="192" t="s">
        <v>381</v>
      </c>
      <c r="B17" s="192" t="s">
        <v>116</v>
      </c>
      <c r="C17" s="193">
        <v>80.5</v>
      </c>
      <c r="D17" s="193">
        <v>53.3</v>
      </c>
      <c r="E17" s="193">
        <v>60.6</v>
      </c>
      <c r="F17" s="193">
        <v>58.6</v>
      </c>
      <c r="G17" s="193">
        <v>142.4</v>
      </c>
      <c r="H17" s="193">
        <v>180.3</v>
      </c>
      <c r="I17" s="193">
        <v>208.6</v>
      </c>
      <c r="J17" s="193">
        <v>410.7</v>
      </c>
      <c r="K17" s="193">
        <v>522.5</v>
      </c>
      <c r="L17" s="193">
        <v>502.2</v>
      </c>
      <c r="M17" s="193">
        <v>482.8</v>
      </c>
      <c r="N17" s="193">
        <v>656.8</v>
      </c>
      <c r="O17" s="193">
        <v>835</v>
      </c>
      <c r="P17" s="193">
        <v>1199.5999999999999</v>
      </c>
      <c r="Q17" s="193">
        <v>1438.8</v>
      </c>
      <c r="R17" s="193">
        <v>1372.3</v>
      </c>
      <c r="S17" s="193">
        <v>1559.7</v>
      </c>
      <c r="T17" s="193">
        <v>1627.4</v>
      </c>
      <c r="U17" s="193">
        <v>1638</v>
      </c>
      <c r="V17" s="193">
        <v>1716.5</v>
      </c>
      <c r="W17" s="193">
        <v>2242.4</v>
      </c>
      <c r="X17" s="193">
        <v>2355.1999999999998</v>
      </c>
      <c r="Y17" s="193">
        <v>2684.4</v>
      </c>
      <c r="Z17" s="193">
        <v>3129.8</v>
      </c>
      <c r="AA17" s="193">
        <v>3516.2</v>
      </c>
      <c r="AB17" s="193">
        <v>3483.1</v>
      </c>
    </row>
    <row r="18" spans="1:28" x14ac:dyDescent="0.2">
      <c r="A18" s="192" t="s">
        <v>381</v>
      </c>
      <c r="B18" s="192" t="s">
        <v>117</v>
      </c>
      <c r="C18" s="193">
        <v>0</v>
      </c>
      <c r="D18" s="193">
        <v>0</v>
      </c>
      <c r="E18" s="193">
        <v>0</v>
      </c>
      <c r="F18" s="193">
        <v>0</v>
      </c>
      <c r="G18" s="193">
        <v>0</v>
      </c>
      <c r="H18" s="193">
        <v>0</v>
      </c>
      <c r="I18" s="193">
        <v>0</v>
      </c>
      <c r="J18" s="193">
        <v>0</v>
      </c>
      <c r="K18" s="193">
        <v>0</v>
      </c>
      <c r="L18" s="193">
        <v>0</v>
      </c>
      <c r="M18" s="193">
        <v>0</v>
      </c>
      <c r="N18" s="193">
        <v>0</v>
      </c>
      <c r="O18" s="193">
        <v>0</v>
      </c>
      <c r="P18" s="193">
        <v>0</v>
      </c>
      <c r="Q18" s="193">
        <v>0</v>
      </c>
      <c r="R18" s="193">
        <v>0</v>
      </c>
      <c r="S18" s="193">
        <v>0</v>
      </c>
      <c r="T18" s="193">
        <v>0</v>
      </c>
      <c r="U18" s="193">
        <v>0</v>
      </c>
      <c r="V18" s="193">
        <v>0</v>
      </c>
      <c r="W18" s="193">
        <v>0</v>
      </c>
      <c r="X18" s="193">
        <v>0</v>
      </c>
      <c r="Y18" s="193">
        <v>0</v>
      </c>
      <c r="Z18" s="193">
        <v>0</v>
      </c>
      <c r="AA18" s="193">
        <v>0</v>
      </c>
      <c r="AB18" s="193">
        <v>0</v>
      </c>
    </row>
    <row r="19" spans="1:28" x14ac:dyDescent="0.2">
      <c r="A19" s="192" t="s">
        <v>381</v>
      </c>
      <c r="B19" s="192" t="s">
        <v>118</v>
      </c>
      <c r="C19" s="193">
        <v>0</v>
      </c>
      <c r="D19" s="193">
        <v>0</v>
      </c>
      <c r="E19" s="193">
        <v>0</v>
      </c>
      <c r="F19" s="193">
        <v>0</v>
      </c>
      <c r="G19" s="193">
        <v>0</v>
      </c>
      <c r="H19" s="193">
        <v>0</v>
      </c>
      <c r="I19" s="193">
        <v>0</v>
      </c>
      <c r="J19" s="193">
        <v>0</v>
      </c>
      <c r="K19" s="193">
        <v>0</v>
      </c>
      <c r="L19" s="193">
        <v>0</v>
      </c>
      <c r="M19" s="193">
        <v>0</v>
      </c>
      <c r="N19" s="193">
        <v>0</v>
      </c>
      <c r="O19" s="193">
        <v>0</v>
      </c>
      <c r="P19" s="193">
        <v>0</v>
      </c>
      <c r="Q19" s="193">
        <v>0</v>
      </c>
      <c r="R19" s="193">
        <v>0</v>
      </c>
      <c r="S19" s="193">
        <v>0</v>
      </c>
      <c r="T19" s="193">
        <v>0</v>
      </c>
      <c r="U19" s="193">
        <v>0</v>
      </c>
      <c r="V19" s="193">
        <v>0</v>
      </c>
      <c r="W19" s="193">
        <v>0</v>
      </c>
      <c r="X19" s="193">
        <v>30</v>
      </c>
      <c r="Y19" s="193">
        <v>35.1</v>
      </c>
      <c r="Z19" s="193">
        <v>34.5</v>
      </c>
      <c r="AA19" s="193">
        <v>33.9</v>
      </c>
      <c r="AB19" s="193">
        <v>34.5</v>
      </c>
    </row>
    <row r="20" spans="1:28" x14ac:dyDescent="0.2">
      <c r="A20" s="192" t="s">
        <v>381</v>
      </c>
      <c r="B20" s="192" t="s">
        <v>120</v>
      </c>
      <c r="C20" s="193">
        <v>0</v>
      </c>
      <c r="D20" s="193">
        <v>0</v>
      </c>
      <c r="E20" s="193">
        <v>0</v>
      </c>
      <c r="F20" s="193">
        <v>0</v>
      </c>
      <c r="G20" s="193">
        <v>0</v>
      </c>
      <c r="H20" s="193">
        <v>0</v>
      </c>
      <c r="I20" s="193">
        <v>0</v>
      </c>
      <c r="J20" s="193">
        <v>0</v>
      </c>
      <c r="K20" s="193">
        <v>0</v>
      </c>
      <c r="L20" s="193">
        <v>0</v>
      </c>
      <c r="M20" s="193">
        <v>0</v>
      </c>
      <c r="N20" s="193">
        <v>0</v>
      </c>
      <c r="O20" s="193">
        <v>0</v>
      </c>
      <c r="P20" s="193">
        <v>0</v>
      </c>
      <c r="Q20" s="193">
        <v>7.3</v>
      </c>
      <c r="R20" s="193">
        <v>28.2</v>
      </c>
      <c r="S20" s="193">
        <v>30.4</v>
      </c>
      <c r="T20" s="193">
        <v>144</v>
      </c>
      <c r="U20" s="193">
        <v>359.8</v>
      </c>
      <c r="V20" s="193">
        <v>487.9</v>
      </c>
      <c r="W20" s="193">
        <v>556</v>
      </c>
      <c r="X20" s="193">
        <v>497.9</v>
      </c>
      <c r="Y20" s="193">
        <v>638.79999999999995</v>
      </c>
      <c r="Z20" s="193">
        <v>955.6</v>
      </c>
      <c r="AA20" s="193">
        <v>935.6</v>
      </c>
      <c r="AB20" s="193">
        <v>968.6</v>
      </c>
    </row>
    <row r="21" spans="1:28" x14ac:dyDescent="0.2">
      <c r="A21" s="192" t="s">
        <v>381</v>
      </c>
      <c r="B21" s="192" t="s">
        <v>121</v>
      </c>
      <c r="C21" s="193">
        <v>0</v>
      </c>
      <c r="D21" s="193">
        <v>0</v>
      </c>
      <c r="E21" s="193">
        <v>0</v>
      </c>
      <c r="F21" s="193">
        <v>0</v>
      </c>
      <c r="G21" s="193">
        <v>0</v>
      </c>
      <c r="H21" s="193">
        <v>2.1</v>
      </c>
      <c r="I21" s="193">
        <v>2.8</v>
      </c>
      <c r="J21" s="193">
        <v>1.3</v>
      </c>
      <c r="K21" s="193">
        <v>0.1</v>
      </c>
      <c r="L21" s="193">
        <v>0</v>
      </c>
      <c r="M21" s="193">
        <v>0.1</v>
      </c>
      <c r="N21" s="193">
        <v>44.1</v>
      </c>
      <c r="O21" s="193">
        <v>79.400000000000006</v>
      </c>
      <c r="P21" s="193">
        <v>136.5</v>
      </c>
      <c r="Q21" s="193">
        <v>207.6</v>
      </c>
      <c r="R21" s="193">
        <v>383.2</v>
      </c>
      <c r="S21" s="193">
        <v>861.2</v>
      </c>
      <c r="T21" s="193">
        <v>924.5</v>
      </c>
      <c r="U21" s="193">
        <v>1295.5999999999999</v>
      </c>
      <c r="V21" s="193">
        <v>1429.7</v>
      </c>
      <c r="W21" s="193">
        <v>2598.8000000000002</v>
      </c>
      <c r="X21" s="193">
        <v>2890.4</v>
      </c>
      <c r="Y21" s="193">
        <v>3048.6</v>
      </c>
      <c r="Z21" s="193">
        <v>4003.8</v>
      </c>
      <c r="AA21" s="193">
        <v>5507.4</v>
      </c>
      <c r="AB21" s="193">
        <v>4907</v>
      </c>
    </row>
    <row r="22" spans="1:28" x14ac:dyDescent="0.2">
      <c r="A22" s="192" t="s">
        <v>381</v>
      </c>
      <c r="B22" s="192" t="s">
        <v>122</v>
      </c>
      <c r="C22" s="193">
        <v>0</v>
      </c>
      <c r="D22" s="193">
        <v>0</v>
      </c>
      <c r="E22" s="193">
        <v>0</v>
      </c>
      <c r="F22" s="193">
        <v>0</v>
      </c>
      <c r="G22" s="193">
        <v>0</v>
      </c>
      <c r="H22" s="193">
        <v>0</v>
      </c>
      <c r="I22" s="193">
        <v>0</v>
      </c>
      <c r="J22" s="193">
        <v>0</v>
      </c>
      <c r="K22" s="193">
        <v>0</v>
      </c>
      <c r="L22" s="193">
        <v>0</v>
      </c>
      <c r="M22" s="193">
        <v>0</v>
      </c>
      <c r="N22" s="193">
        <v>0</v>
      </c>
      <c r="O22" s="193">
        <v>0</v>
      </c>
      <c r="P22" s="193">
        <v>0</v>
      </c>
      <c r="Q22" s="193">
        <v>0</v>
      </c>
      <c r="R22" s="193">
        <v>0</v>
      </c>
      <c r="S22" s="193">
        <v>0</v>
      </c>
      <c r="T22" s="193">
        <v>0</v>
      </c>
      <c r="U22" s="193">
        <v>0</v>
      </c>
      <c r="V22" s="193">
        <v>0</v>
      </c>
      <c r="W22" s="193">
        <v>0</v>
      </c>
      <c r="X22" s="193">
        <v>0</v>
      </c>
      <c r="Y22" s="193">
        <v>0</v>
      </c>
      <c r="Z22" s="193">
        <v>0</v>
      </c>
      <c r="AA22" s="193">
        <v>0</v>
      </c>
      <c r="AB22" s="193">
        <v>0</v>
      </c>
    </row>
    <row r="23" spans="1:28" x14ac:dyDescent="0.2">
      <c r="A23" s="192" t="s">
        <v>125</v>
      </c>
      <c r="B23" s="192" t="s">
        <v>116</v>
      </c>
      <c r="C23" s="193">
        <v>40963.300000000003</v>
      </c>
      <c r="D23" s="193">
        <v>42882.9</v>
      </c>
      <c r="E23" s="193">
        <v>43207.9</v>
      </c>
      <c r="F23" s="193">
        <v>46672.7</v>
      </c>
      <c r="G23" s="193">
        <v>46360.800000000003</v>
      </c>
      <c r="H23" s="193">
        <v>47917.8</v>
      </c>
      <c r="I23" s="193">
        <v>50962.5</v>
      </c>
      <c r="J23" s="193">
        <v>52980.5</v>
      </c>
      <c r="K23" s="193">
        <v>53517.5</v>
      </c>
      <c r="L23" s="193">
        <v>52980.9</v>
      </c>
      <c r="M23" s="193">
        <v>54115.3</v>
      </c>
      <c r="N23" s="193">
        <v>54267.8</v>
      </c>
      <c r="O23" s="193">
        <v>55987.6</v>
      </c>
      <c r="P23" s="193">
        <v>61797.4</v>
      </c>
      <c r="Q23" s="193">
        <v>63484.4</v>
      </c>
      <c r="R23" s="193">
        <v>68261</v>
      </c>
      <c r="S23" s="193">
        <v>70455.600000000006</v>
      </c>
      <c r="T23" s="193">
        <v>73735.3</v>
      </c>
      <c r="U23" s="193">
        <v>77847.5</v>
      </c>
      <c r="V23" s="193">
        <v>80774.100000000006</v>
      </c>
      <c r="W23" s="193">
        <v>88237.7</v>
      </c>
      <c r="X23" s="193">
        <v>83541.600000000006</v>
      </c>
      <c r="Y23" s="193">
        <v>89801.3</v>
      </c>
      <c r="Z23" s="193">
        <v>92180</v>
      </c>
      <c r="AA23" s="193">
        <v>90052.4</v>
      </c>
      <c r="AB23" s="193">
        <v>94263.2</v>
      </c>
    </row>
    <row r="24" spans="1:28" x14ac:dyDescent="0.2">
      <c r="A24" s="192" t="s">
        <v>125</v>
      </c>
      <c r="B24" s="192" t="s">
        <v>117</v>
      </c>
      <c r="C24" s="193">
        <v>665.4</v>
      </c>
      <c r="D24" s="193">
        <v>716.8</v>
      </c>
      <c r="E24" s="193">
        <v>839.9</v>
      </c>
      <c r="F24" s="193">
        <v>943.2</v>
      </c>
      <c r="G24" s="193">
        <v>1017.1</v>
      </c>
      <c r="H24" s="193">
        <v>1135.9000000000001</v>
      </c>
      <c r="I24" s="193">
        <v>1279.4000000000001</v>
      </c>
      <c r="J24" s="193">
        <v>1484.5</v>
      </c>
      <c r="K24" s="193">
        <v>1595.2</v>
      </c>
      <c r="L24" s="193">
        <v>1779.3</v>
      </c>
      <c r="M24" s="193">
        <v>2186.4</v>
      </c>
      <c r="N24" s="193">
        <v>2677</v>
      </c>
      <c r="O24" s="193">
        <v>3309.6</v>
      </c>
      <c r="P24" s="193">
        <v>3227.5</v>
      </c>
      <c r="Q24" s="193">
        <v>3597.8</v>
      </c>
      <c r="R24" s="193">
        <v>4000</v>
      </c>
      <c r="S24" s="193">
        <v>4398.7</v>
      </c>
      <c r="T24" s="193">
        <v>5783</v>
      </c>
      <c r="U24" s="193">
        <v>6604.2</v>
      </c>
      <c r="V24" s="193">
        <v>7397.2</v>
      </c>
      <c r="W24" s="193">
        <v>8530</v>
      </c>
      <c r="X24" s="193">
        <v>10437.5</v>
      </c>
      <c r="Y24" s="193">
        <v>12214.8</v>
      </c>
      <c r="Z24" s="193">
        <v>13959.7</v>
      </c>
      <c r="AA24" s="193">
        <v>14982.2</v>
      </c>
      <c r="AB24" s="193">
        <v>15611.8</v>
      </c>
    </row>
    <row r="25" spans="1:28" x14ac:dyDescent="0.2">
      <c r="A25" s="192" t="s">
        <v>125</v>
      </c>
      <c r="B25" s="192" t="s">
        <v>118</v>
      </c>
      <c r="C25" s="193">
        <v>2094.1999999999998</v>
      </c>
      <c r="D25" s="193">
        <v>2172.3000000000002</v>
      </c>
      <c r="E25" s="193">
        <v>2225.1</v>
      </c>
      <c r="F25" s="193">
        <v>2327.5</v>
      </c>
      <c r="G25" s="193">
        <v>2390.1999999999998</v>
      </c>
      <c r="H25" s="193">
        <v>2660.9</v>
      </c>
      <c r="I25" s="193">
        <v>2890</v>
      </c>
      <c r="J25" s="193">
        <v>3067</v>
      </c>
      <c r="K25" s="193">
        <v>3289.2</v>
      </c>
      <c r="L25" s="193">
        <v>3599</v>
      </c>
      <c r="M25" s="193">
        <v>3800.9</v>
      </c>
      <c r="N25" s="193">
        <v>4004.4</v>
      </c>
      <c r="O25" s="193">
        <v>4093.7</v>
      </c>
      <c r="P25" s="193">
        <v>4948</v>
      </c>
      <c r="Q25" s="193">
        <v>5295.6</v>
      </c>
      <c r="R25" s="193">
        <v>6025.3</v>
      </c>
      <c r="S25" s="193">
        <v>6535.9</v>
      </c>
      <c r="T25" s="193">
        <v>7276.7</v>
      </c>
      <c r="U25" s="193">
        <v>7225.2</v>
      </c>
      <c r="V25" s="193">
        <v>7422.7</v>
      </c>
      <c r="W25" s="193">
        <v>7863.9</v>
      </c>
      <c r="X25" s="193">
        <v>8178.7</v>
      </c>
      <c r="Y25" s="193">
        <v>8527.6</v>
      </c>
      <c r="Z25" s="193">
        <v>8940.2999999999993</v>
      </c>
      <c r="AA25" s="193">
        <v>9258.6</v>
      </c>
      <c r="AB25" s="193">
        <v>9690.4</v>
      </c>
    </row>
    <row r="26" spans="1:28" x14ac:dyDescent="0.2">
      <c r="A26" s="192" t="s">
        <v>125</v>
      </c>
      <c r="B26" s="192" t="s">
        <v>120</v>
      </c>
      <c r="C26" s="193">
        <v>0</v>
      </c>
      <c r="D26" s="193">
        <v>0</v>
      </c>
      <c r="E26" s="193">
        <v>2.2000000000000002</v>
      </c>
      <c r="F26" s="193">
        <v>18.100000000000001</v>
      </c>
      <c r="G26" s="193">
        <v>24.6</v>
      </c>
      <c r="H26" s="193">
        <v>24.3</v>
      </c>
      <c r="I26" s="193">
        <v>38.6</v>
      </c>
      <c r="J26" s="193">
        <v>53.4</v>
      </c>
      <c r="K26" s="193">
        <v>62.7</v>
      </c>
      <c r="L26" s="193">
        <v>58.2</v>
      </c>
      <c r="M26" s="193">
        <v>59.2</v>
      </c>
      <c r="N26" s="193">
        <v>70.2</v>
      </c>
      <c r="O26" s="193">
        <v>160</v>
      </c>
      <c r="P26" s="193">
        <v>267.10000000000002</v>
      </c>
      <c r="Q26" s="193">
        <v>349.2</v>
      </c>
      <c r="R26" s="193">
        <v>580.29999999999995</v>
      </c>
      <c r="S26" s="193">
        <v>887.3</v>
      </c>
      <c r="T26" s="193">
        <v>1199.4000000000001</v>
      </c>
      <c r="U26" s="193">
        <v>1825.6</v>
      </c>
      <c r="V26" s="193">
        <v>2253.1999999999998</v>
      </c>
      <c r="W26" s="193">
        <v>2802.7</v>
      </c>
      <c r="X26" s="193">
        <v>2878.4</v>
      </c>
      <c r="Y26" s="193">
        <v>2845.7</v>
      </c>
      <c r="Z26" s="193">
        <v>2685.8</v>
      </c>
      <c r="AA26" s="193">
        <v>2655.1</v>
      </c>
      <c r="AB26" s="193">
        <v>2728.6</v>
      </c>
    </row>
    <row r="27" spans="1:28" x14ac:dyDescent="0.2">
      <c r="A27" s="192" t="s">
        <v>125</v>
      </c>
      <c r="B27" s="192" t="s">
        <v>121</v>
      </c>
      <c r="C27" s="193">
        <v>6.3</v>
      </c>
      <c r="D27" s="193">
        <v>6.9</v>
      </c>
      <c r="E27" s="193">
        <v>15.7</v>
      </c>
      <c r="F27" s="193">
        <v>25</v>
      </c>
      <c r="G27" s="193">
        <v>96.7</v>
      </c>
      <c r="H27" s="193">
        <v>192.8</v>
      </c>
      <c r="I27" s="193">
        <v>273.2</v>
      </c>
      <c r="J27" s="193">
        <v>346.9</v>
      </c>
      <c r="K27" s="193">
        <v>338</v>
      </c>
      <c r="L27" s="193">
        <v>392.4</v>
      </c>
      <c r="M27" s="193">
        <v>644.20000000000005</v>
      </c>
      <c r="N27" s="193">
        <v>753.4</v>
      </c>
      <c r="O27" s="193">
        <v>919.9</v>
      </c>
      <c r="P27" s="193">
        <v>1188.0999999999999</v>
      </c>
      <c r="Q27" s="193">
        <v>1618.4</v>
      </c>
      <c r="R27" s="193">
        <v>2527.1</v>
      </c>
      <c r="S27" s="193">
        <v>4023.1</v>
      </c>
      <c r="T27" s="193">
        <v>6084.6</v>
      </c>
      <c r="U27" s="193">
        <v>7943</v>
      </c>
      <c r="V27" s="193">
        <v>9548.6</v>
      </c>
      <c r="W27" s="193">
        <v>10509.7</v>
      </c>
      <c r="X27" s="193">
        <v>10917.2</v>
      </c>
      <c r="Y27" s="193">
        <v>11904.8</v>
      </c>
      <c r="Z27" s="193">
        <v>10706.1</v>
      </c>
      <c r="AA27" s="193">
        <v>11691.8</v>
      </c>
      <c r="AB27" s="193">
        <v>11559.7</v>
      </c>
    </row>
    <row r="28" spans="1:28" x14ac:dyDescent="0.2">
      <c r="A28" s="192" t="s">
        <v>125</v>
      </c>
      <c r="B28" s="192" t="s">
        <v>122</v>
      </c>
      <c r="C28" s="193">
        <v>0</v>
      </c>
      <c r="D28" s="193">
        <v>0</v>
      </c>
      <c r="E28" s="193">
        <v>1.8</v>
      </c>
      <c r="F28" s="193">
        <v>4.5</v>
      </c>
      <c r="G28" s="193">
        <v>15.5</v>
      </c>
      <c r="H28" s="193">
        <v>10.4</v>
      </c>
      <c r="I28" s="193">
        <v>5.9</v>
      </c>
      <c r="J28" s="193">
        <v>9.3000000000000007</v>
      </c>
      <c r="K28" s="193">
        <v>10.199999999999999</v>
      </c>
      <c r="L28" s="193">
        <v>13.2</v>
      </c>
      <c r="M28" s="193">
        <v>15.5</v>
      </c>
      <c r="N28" s="193">
        <v>26.4</v>
      </c>
      <c r="O28" s="193">
        <v>48.3</v>
      </c>
      <c r="P28" s="193">
        <v>51.6</v>
      </c>
      <c r="Q28" s="193">
        <v>193.2</v>
      </c>
      <c r="R28" s="193">
        <v>669.8</v>
      </c>
      <c r="S28" s="193">
        <v>1389.3</v>
      </c>
      <c r="T28" s="193">
        <v>1166.5</v>
      </c>
      <c r="U28" s="193">
        <v>929.3</v>
      </c>
      <c r="V28" s="193">
        <v>1198.9000000000001</v>
      </c>
      <c r="W28" s="193">
        <v>1396.7</v>
      </c>
      <c r="X28" s="193">
        <v>842.2</v>
      </c>
      <c r="Y28" s="193">
        <v>884.3</v>
      </c>
      <c r="Z28" s="193">
        <v>1024.8</v>
      </c>
      <c r="AA28" s="193">
        <v>1102.5999999999999</v>
      </c>
      <c r="AB28" s="193">
        <v>1207.2</v>
      </c>
    </row>
    <row r="30" spans="1:28" x14ac:dyDescent="0.2">
      <c r="A30" s="3" t="s">
        <v>466</v>
      </c>
    </row>
    <row r="31" spans="1:28" x14ac:dyDescent="0.2">
      <c r="A31" s="3" t="s">
        <v>33</v>
      </c>
      <c r="B31" s="3" t="s">
        <v>467</v>
      </c>
    </row>
    <row r="34" spans="1:28" ht="12" x14ac:dyDescent="0.25">
      <c r="A34" s="17" t="s">
        <v>382</v>
      </c>
    </row>
    <row r="35" spans="1:28" x14ac:dyDescent="0.2">
      <c r="A35" s="3" t="s">
        <v>116</v>
      </c>
      <c r="B35" s="3"/>
      <c r="C35" s="13">
        <f t="shared" ref="C35" si="0">(C11-C17)/C23</f>
        <v>3.5983429069435325E-3</v>
      </c>
      <c r="D35" s="13">
        <f t="shared" ref="D35:AA35" si="1">(D11-D17)/D23</f>
        <v>5.7248926728369585E-3</v>
      </c>
      <c r="E35" s="13">
        <f t="shared" si="1"/>
        <v>5.4989943968579815E-3</v>
      </c>
      <c r="F35" s="13">
        <f t="shared" si="1"/>
        <v>6.7277016328603232E-3</v>
      </c>
      <c r="G35" s="13">
        <f t="shared" si="1"/>
        <v>6.272540594640298E-3</v>
      </c>
      <c r="H35" s="13">
        <f t="shared" si="1"/>
        <v>5.6805612945502503E-3</v>
      </c>
      <c r="I35" s="13">
        <f t="shared" si="1"/>
        <v>5.5020848663232761E-3</v>
      </c>
      <c r="J35" s="13">
        <f t="shared" si="1"/>
        <v>3.078491142967695E-3</v>
      </c>
      <c r="K35" s="13">
        <f t="shared" si="1"/>
        <v>1.5565002102116122E-3</v>
      </c>
      <c r="L35" s="13">
        <f t="shared" si="1"/>
        <v>2.3197038932898464E-3</v>
      </c>
      <c r="M35" s="13">
        <f t="shared" si="1"/>
        <v>5.4088215347600395E-3</v>
      </c>
      <c r="N35" s="13">
        <f t="shared" si="1"/>
        <v>4.9218873807303784E-3</v>
      </c>
      <c r="O35" s="13">
        <f t="shared" si="1"/>
        <v>6.7800727303902993E-3</v>
      </c>
      <c r="P35" s="13">
        <f t="shared" si="1"/>
        <v>4.2040603649991775E-3</v>
      </c>
      <c r="Q35" s="13">
        <f t="shared" si="1"/>
        <v>9.153429818979153E-3</v>
      </c>
      <c r="R35" s="13">
        <f t="shared" si="1"/>
        <v>1.4881118061557843E-2</v>
      </c>
      <c r="S35" s="13">
        <f t="shared" si="1"/>
        <v>2.2646886833693845E-2</v>
      </c>
      <c r="T35" s="13">
        <f t="shared" si="1"/>
        <v>1.8419942686881314E-2</v>
      </c>
      <c r="U35" s="13">
        <f t="shared" si="1"/>
        <v>1.7987732425575647E-2</v>
      </c>
      <c r="V35" s="13">
        <f t="shared" si="1"/>
        <v>2.5586171805071174E-2</v>
      </c>
      <c r="W35" s="13">
        <f t="shared" si="1"/>
        <v>3.0511901375489158E-2</v>
      </c>
      <c r="X35" s="13">
        <f t="shared" si="1"/>
        <v>3.286147260765894E-2</v>
      </c>
      <c r="Y35" s="13">
        <f t="shared" si="1"/>
        <v>2.6943930655792286E-2</v>
      </c>
      <c r="Z35" s="13">
        <f t="shared" si="1"/>
        <v>3.2792362768496425E-2</v>
      </c>
      <c r="AA35" s="13">
        <f t="shared" si="1"/>
        <v>4.3718990276772195E-2</v>
      </c>
      <c r="AB35" s="13">
        <f t="shared" ref="AB35" si="2">(AB11-AB17)/AB23</f>
        <v>4.2039735548973514E-2</v>
      </c>
    </row>
    <row r="36" spans="1:28" x14ac:dyDescent="0.2">
      <c r="A36" s="3" t="s">
        <v>117</v>
      </c>
      <c r="B36" s="3"/>
      <c r="C36" s="13">
        <f t="shared" ref="C36" si="3">(C12-C18)/C24</f>
        <v>0</v>
      </c>
      <c r="D36" s="13">
        <f t="shared" ref="D36:AA36" si="4">(D12-D18)/D24</f>
        <v>0</v>
      </c>
      <c r="E36" s="13">
        <f t="shared" si="4"/>
        <v>0</v>
      </c>
      <c r="F36" s="13">
        <f t="shared" si="4"/>
        <v>0</v>
      </c>
      <c r="G36" s="13">
        <f t="shared" si="4"/>
        <v>0</v>
      </c>
      <c r="H36" s="13">
        <f t="shared" si="4"/>
        <v>0</v>
      </c>
      <c r="I36" s="13">
        <f t="shared" si="4"/>
        <v>0</v>
      </c>
      <c r="J36" s="13">
        <f t="shared" si="4"/>
        <v>0</v>
      </c>
      <c r="K36" s="13">
        <f t="shared" si="4"/>
        <v>0</v>
      </c>
      <c r="L36" s="13">
        <f t="shared" si="4"/>
        <v>0</v>
      </c>
      <c r="M36" s="13">
        <f t="shared" si="4"/>
        <v>0</v>
      </c>
      <c r="N36" s="13">
        <f t="shared" si="4"/>
        <v>0</v>
      </c>
      <c r="O36" s="13">
        <f t="shared" si="4"/>
        <v>0</v>
      </c>
      <c r="P36" s="13">
        <f t="shared" si="4"/>
        <v>0</v>
      </c>
      <c r="Q36" s="13">
        <f t="shared" si="4"/>
        <v>0</v>
      </c>
      <c r="R36" s="13">
        <f t="shared" si="4"/>
        <v>0</v>
      </c>
      <c r="S36" s="13">
        <f t="shared" si="4"/>
        <v>0</v>
      </c>
      <c r="T36" s="13">
        <f t="shared" si="4"/>
        <v>0</v>
      </c>
      <c r="U36" s="13">
        <f t="shared" si="4"/>
        <v>0</v>
      </c>
      <c r="V36" s="13">
        <f t="shared" si="4"/>
        <v>0</v>
      </c>
      <c r="W36" s="13">
        <f t="shared" si="4"/>
        <v>0</v>
      </c>
      <c r="X36" s="13">
        <f t="shared" si="4"/>
        <v>0</v>
      </c>
      <c r="Y36" s="13">
        <f t="shared" si="4"/>
        <v>0</v>
      </c>
      <c r="Z36" s="13">
        <f t="shared" si="4"/>
        <v>0</v>
      </c>
      <c r="AA36" s="13">
        <f t="shared" si="4"/>
        <v>0</v>
      </c>
      <c r="AB36" s="13">
        <f t="shared" ref="AB36" si="5">(AB12-AB18)/AB24</f>
        <v>0</v>
      </c>
    </row>
    <row r="37" spans="1:28" x14ac:dyDescent="0.2">
      <c r="A37" s="3" t="s">
        <v>118</v>
      </c>
      <c r="B37" s="3"/>
      <c r="C37" s="13">
        <f t="shared" ref="C37" si="6">(C13-C19)/C25</f>
        <v>0</v>
      </c>
      <c r="D37" s="13">
        <f t="shared" ref="D37:AA37" si="7">(D13-D19)/D25</f>
        <v>0</v>
      </c>
      <c r="E37" s="13">
        <f t="shared" si="7"/>
        <v>0</v>
      </c>
      <c r="F37" s="13">
        <f t="shared" si="7"/>
        <v>0</v>
      </c>
      <c r="G37" s="13">
        <f t="shared" si="7"/>
        <v>0</v>
      </c>
      <c r="H37" s="13">
        <f t="shared" si="7"/>
        <v>0</v>
      </c>
      <c r="I37" s="13">
        <f t="shared" si="7"/>
        <v>0</v>
      </c>
      <c r="J37" s="13">
        <f t="shared" si="7"/>
        <v>0</v>
      </c>
      <c r="K37" s="13">
        <f t="shared" si="7"/>
        <v>0</v>
      </c>
      <c r="L37" s="13">
        <f t="shared" si="7"/>
        <v>0</v>
      </c>
      <c r="M37" s="13">
        <f t="shared" si="7"/>
        <v>0</v>
      </c>
      <c r="N37" s="13">
        <f t="shared" si="7"/>
        <v>0</v>
      </c>
      <c r="O37" s="13">
        <f t="shared" si="7"/>
        <v>0</v>
      </c>
      <c r="P37" s="13">
        <f t="shared" si="7"/>
        <v>0</v>
      </c>
      <c r="Q37" s="13">
        <f t="shared" si="7"/>
        <v>0</v>
      </c>
      <c r="R37" s="13">
        <f t="shared" si="7"/>
        <v>0</v>
      </c>
      <c r="S37" s="13">
        <f t="shared" si="7"/>
        <v>0</v>
      </c>
      <c r="T37" s="13">
        <f t="shared" si="7"/>
        <v>1.8689790701829126E-3</v>
      </c>
      <c r="U37" s="13">
        <f t="shared" si="7"/>
        <v>0</v>
      </c>
      <c r="V37" s="13">
        <f t="shared" si="7"/>
        <v>0</v>
      </c>
      <c r="W37" s="13">
        <f t="shared" si="7"/>
        <v>0</v>
      </c>
      <c r="X37" s="13">
        <f t="shared" si="7"/>
        <v>2.763275337156272E-3</v>
      </c>
      <c r="Y37" s="13">
        <f t="shared" si="7"/>
        <v>1.1656269055771848E-2</v>
      </c>
      <c r="Z37" s="13">
        <f t="shared" si="7"/>
        <v>2.424974553426619E-2</v>
      </c>
      <c r="AA37" s="13">
        <f t="shared" si="7"/>
        <v>2.4312531052210914E-2</v>
      </c>
      <c r="AB37" s="13">
        <f t="shared" ref="AB37" si="8">(AB13-AB19)/AB25</f>
        <v>2.1144637992239743E-2</v>
      </c>
    </row>
    <row r="38" spans="1:28" x14ac:dyDescent="0.2">
      <c r="A38" s="3" t="s">
        <v>120</v>
      </c>
      <c r="B38" s="3"/>
      <c r="C38" s="13" t="e">
        <f t="shared" ref="C38" si="9">(C14-C20)/C26</f>
        <v>#DIV/0!</v>
      </c>
      <c r="D38" s="13" t="e">
        <f t="shared" ref="D38:AA38" si="10">(D14-D20)/D26</f>
        <v>#DIV/0!</v>
      </c>
      <c r="E38" s="13">
        <f t="shared" si="10"/>
        <v>0</v>
      </c>
      <c r="F38" s="13">
        <f t="shared" si="10"/>
        <v>0</v>
      </c>
      <c r="G38" s="13">
        <f t="shared" si="10"/>
        <v>0</v>
      </c>
      <c r="H38" s="13">
        <f t="shared" si="10"/>
        <v>0</v>
      </c>
      <c r="I38" s="13">
        <f t="shared" si="10"/>
        <v>0</v>
      </c>
      <c r="J38" s="13">
        <f t="shared" si="10"/>
        <v>0</v>
      </c>
      <c r="K38" s="13">
        <f t="shared" si="10"/>
        <v>0</v>
      </c>
      <c r="L38" s="13">
        <f t="shared" si="10"/>
        <v>0</v>
      </c>
      <c r="M38" s="13">
        <f t="shared" si="10"/>
        <v>0</v>
      </c>
      <c r="N38" s="13">
        <f t="shared" si="10"/>
        <v>0</v>
      </c>
      <c r="O38" s="13">
        <f t="shared" si="10"/>
        <v>5.0000000000000001E-3</v>
      </c>
      <c r="P38" s="13">
        <f t="shared" si="10"/>
        <v>1.6098839385997751E-2</v>
      </c>
      <c r="Q38" s="13">
        <f t="shared" si="10"/>
        <v>0.11225658648339062</v>
      </c>
      <c r="R38" s="13">
        <f t="shared" si="10"/>
        <v>0.1714630363605032</v>
      </c>
      <c r="S38" s="13">
        <f t="shared" si="10"/>
        <v>0.1674743604192494</v>
      </c>
      <c r="T38" s="13">
        <f t="shared" si="10"/>
        <v>0.16941804235451058</v>
      </c>
      <c r="U38" s="13">
        <f t="shared" si="10"/>
        <v>0.18602103418054336</v>
      </c>
      <c r="V38" s="13">
        <f t="shared" si="10"/>
        <v>0.25199715959524238</v>
      </c>
      <c r="W38" s="13">
        <f t="shared" si="10"/>
        <v>0.29635708424019697</v>
      </c>
      <c r="X38" s="13">
        <f t="shared" si="10"/>
        <v>0.39278765981100605</v>
      </c>
      <c r="Y38" s="13">
        <f t="shared" si="10"/>
        <v>0.27364093193238925</v>
      </c>
      <c r="Z38" s="13">
        <f t="shared" si="10"/>
        <v>5.2200461687392924E-2</v>
      </c>
      <c r="AA38" s="13">
        <f t="shared" si="10"/>
        <v>0.13419456894278939</v>
      </c>
      <c r="AB38" s="13">
        <f t="shared" ref="AB38" si="11">(AB14-AB20)/AB26</f>
        <v>0.19295609470057901</v>
      </c>
    </row>
    <row r="39" spans="1:28" x14ac:dyDescent="0.2">
      <c r="A39" s="3" t="s">
        <v>121</v>
      </c>
      <c r="B39" s="3"/>
      <c r="C39" s="13">
        <f t="shared" ref="C39" si="12">(C15-C21)/C27</f>
        <v>0</v>
      </c>
      <c r="D39" s="13">
        <f t="shared" ref="D39:AA39" si="13">(D15-D21)/D27</f>
        <v>0</v>
      </c>
      <c r="E39" s="13">
        <f t="shared" si="13"/>
        <v>0</v>
      </c>
      <c r="F39" s="13">
        <f t="shared" si="13"/>
        <v>0</v>
      </c>
      <c r="G39" s="13">
        <f t="shared" si="13"/>
        <v>1.4477766287487072E-2</v>
      </c>
      <c r="H39" s="13">
        <f t="shared" si="13"/>
        <v>2.74896265560166E-2</v>
      </c>
      <c r="I39" s="13">
        <f t="shared" si="13"/>
        <v>1.7569546120058566E-2</v>
      </c>
      <c r="J39" s="13">
        <f t="shared" si="13"/>
        <v>2.5079273565869125E-2</v>
      </c>
      <c r="K39" s="13">
        <f t="shared" si="13"/>
        <v>8.1360946745562129E-2</v>
      </c>
      <c r="L39" s="13">
        <f t="shared" si="13"/>
        <v>5.8868501529051993E-2</v>
      </c>
      <c r="M39" s="13">
        <f t="shared" si="13"/>
        <v>1.5678360757528716E-2</v>
      </c>
      <c r="N39" s="13">
        <f t="shared" si="13"/>
        <v>-4.3668701884788969E-2</v>
      </c>
      <c r="O39" s="13">
        <f t="shared" si="13"/>
        <v>-8.3704750516360477E-2</v>
      </c>
      <c r="P39" s="13">
        <f t="shared" si="13"/>
        <v>4.4609039643127785E-3</v>
      </c>
      <c r="Q39" s="13">
        <f t="shared" si="13"/>
        <v>-9.391992090954028E-2</v>
      </c>
      <c r="R39" s="13">
        <f t="shared" si="13"/>
        <v>1.6461556725099927E-2</v>
      </c>
      <c r="S39" s="13">
        <f t="shared" si="13"/>
        <v>9.1670602271879884E-2</v>
      </c>
      <c r="T39" s="13">
        <f t="shared" si="13"/>
        <v>0.1541596818196759</v>
      </c>
      <c r="U39" s="13">
        <f t="shared" si="13"/>
        <v>0.20540098199672668</v>
      </c>
      <c r="V39" s="13">
        <f t="shared" si="13"/>
        <v>0.17422449364304715</v>
      </c>
      <c r="W39" s="13">
        <f t="shared" si="13"/>
        <v>0.15153619989152872</v>
      </c>
      <c r="X39" s="13">
        <f t="shared" si="13"/>
        <v>0.23098413512622284</v>
      </c>
      <c r="Y39" s="13">
        <f t="shared" si="13"/>
        <v>0.2297056649418722</v>
      </c>
      <c r="Z39" s="13">
        <f t="shared" si="13"/>
        <v>9.6907370564444567E-2</v>
      </c>
      <c r="AA39" s="13">
        <f t="shared" si="13"/>
        <v>3.9360919618878255E-2</v>
      </c>
      <c r="AB39" s="13">
        <f t="shared" ref="AB39" si="14">(AB15-AB21)/AB27</f>
        <v>3.4706783048002961E-2</v>
      </c>
    </row>
    <row r="40" spans="1:28" x14ac:dyDescent="0.2">
      <c r="A40" s="3" t="s">
        <v>122</v>
      </c>
      <c r="B40" s="3"/>
      <c r="C40" s="13" t="e">
        <f t="shared" ref="C40" si="15">(C16-C22)/C28</f>
        <v>#DIV/0!</v>
      </c>
      <c r="D40" s="13" t="e">
        <f t="shared" ref="D40:AA40" si="16">(D16-D22)/D28</f>
        <v>#DIV/0!</v>
      </c>
      <c r="E40" s="13">
        <f t="shared" si="16"/>
        <v>0</v>
      </c>
      <c r="F40" s="13">
        <f t="shared" si="16"/>
        <v>0</v>
      </c>
      <c r="G40" s="13">
        <f t="shared" si="16"/>
        <v>0</v>
      </c>
      <c r="H40" s="13">
        <f t="shared" si="16"/>
        <v>0</v>
      </c>
      <c r="I40" s="13">
        <f t="shared" si="16"/>
        <v>0</v>
      </c>
      <c r="J40" s="13">
        <f t="shared" si="16"/>
        <v>0</v>
      </c>
      <c r="K40" s="13">
        <f t="shared" si="16"/>
        <v>0</v>
      </c>
      <c r="L40" s="13">
        <f t="shared" si="16"/>
        <v>0</v>
      </c>
      <c r="M40" s="13">
        <f t="shared" si="16"/>
        <v>0</v>
      </c>
      <c r="N40" s="13">
        <f t="shared" si="16"/>
        <v>0</v>
      </c>
      <c r="O40" s="13">
        <f t="shared" si="16"/>
        <v>0.37474120082815743</v>
      </c>
      <c r="P40" s="13">
        <f t="shared" si="16"/>
        <v>1.7441860465116279E-2</v>
      </c>
      <c r="Q40" s="13">
        <f t="shared" si="16"/>
        <v>0.43633540372670809</v>
      </c>
      <c r="R40" s="13">
        <f t="shared" si="16"/>
        <v>0.41146610928635419</v>
      </c>
      <c r="S40" s="13">
        <f t="shared" si="16"/>
        <v>0.22867631181170373</v>
      </c>
      <c r="T40" s="13">
        <f t="shared" si="16"/>
        <v>3.3004714959279896E-2</v>
      </c>
      <c r="U40" s="13">
        <f t="shared" si="16"/>
        <v>0.1136339180027978</v>
      </c>
      <c r="V40" s="13">
        <f t="shared" si="16"/>
        <v>0.21085995495871215</v>
      </c>
      <c r="W40" s="13">
        <f t="shared" si="16"/>
        <v>0.41111190663707314</v>
      </c>
      <c r="X40" s="13">
        <f t="shared" si="16"/>
        <v>0.61315601994775581</v>
      </c>
      <c r="Y40" s="13">
        <f t="shared" si="16"/>
        <v>0.63259074974556151</v>
      </c>
      <c r="Z40" s="13">
        <f t="shared" si="16"/>
        <v>0.61768149882903989</v>
      </c>
      <c r="AA40" s="13">
        <f t="shared" si="16"/>
        <v>0.68583348449120274</v>
      </c>
      <c r="AB40" s="13">
        <f t="shared" ref="AB40" si="17">(AB16-AB22)/AB28</f>
        <v>0.65689198144466532</v>
      </c>
    </row>
    <row r="41" spans="1:28" ht="12" x14ac:dyDescent="0.25">
      <c r="B41" s="17" t="s">
        <v>42</v>
      </c>
      <c r="C41" s="87">
        <f>(SUM(C14:C16)-SUM(C20:C22))/SUM(C26:C28)</f>
        <v>0</v>
      </c>
      <c r="D41" s="87">
        <f t="shared" ref="D41:AA41" si="18">(SUM(D14:D16)-SUM(D20:D22))/SUM(D26:D28)</f>
        <v>0</v>
      </c>
      <c r="E41" s="87">
        <f t="shared" si="18"/>
        <v>0</v>
      </c>
      <c r="F41" s="87">
        <f t="shared" si="18"/>
        <v>0</v>
      </c>
      <c r="G41" s="87">
        <f t="shared" si="18"/>
        <v>1.0233918128654968E-2</v>
      </c>
      <c r="H41" s="87">
        <f t="shared" si="18"/>
        <v>2.3296703296703296E-2</v>
      </c>
      <c r="I41" s="87">
        <f t="shared" si="18"/>
        <v>1.5108593012275733E-2</v>
      </c>
      <c r="J41" s="87">
        <f t="shared" si="18"/>
        <v>2.1240234375E-2</v>
      </c>
      <c r="K41" s="87">
        <f t="shared" si="18"/>
        <v>6.6926259430518373E-2</v>
      </c>
      <c r="L41" s="87">
        <f t="shared" si="18"/>
        <v>4.9805950840879701E-2</v>
      </c>
      <c r="M41" s="87">
        <f t="shared" si="18"/>
        <v>1.404924189734316E-2</v>
      </c>
      <c r="N41" s="87">
        <f t="shared" si="18"/>
        <v>-3.870588235294118E-2</v>
      </c>
      <c r="O41" s="87">
        <f t="shared" si="18"/>
        <v>-5.1497961354369799E-2</v>
      </c>
      <c r="P41" s="87">
        <f t="shared" si="18"/>
        <v>6.9684098752323008E-3</v>
      </c>
      <c r="Q41" s="87">
        <f t="shared" si="18"/>
        <v>-1.3189559422436147E-2</v>
      </c>
      <c r="R41" s="87">
        <f t="shared" si="18"/>
        <v>0.11031981361855345</v>
      </c>
      <c r="S41" s="87">
        <f t="shared" si="18"/>
        <v>0.13256186802546155</v>
      </c>
      <c r="T41" s="87">
        <f t="shared" si="18"/>
        <v>0.13960120702916984</v>
      </c>
      <c r="U41" s="87">
        <f t="shared" si="18"/>
        <v>0.19412221090120491</v>
      </c>
      <c r="V41" s="87">
        <f t="shared" si="18"/>
        <v>0.1910820186605337</v>
      </c>
      <c r="W41" s="87">
        <f t="shared" si="18"/>
        <v>0.20377861323942317</v>
      </c>
      <c r="X41" s="87">
        <f>(SUM(X14:X16)-SUM(X20:X22))/SUM(X26:X28)</f>
        <v>0.28479006408066782</v>
      </c>
      <c r="Y41" s="87">
        <f t="shared" si="18"/>
        <v>0.26048942103512679</v>
      </c>
      <c r="Z41" s="87">
        <f t="shared" si="18"/>
        <v>0.12559739746266479</v>
      </c>
      <c r="AA41" s="87">
        <f t="shared" si="18"/>
        <v>0.10179617463348327</v>
      </c>
      <c r="AB41" s="87">
        <f t="shared" ref="AB41" si="19">(SUM(AB14:AB16)-SUM(AB20:AB22))/SUM(AB26:AB28)</f>
        <v>0.11104514213804</v>
      </c>
    </row>
  </sheetData>
  <pageMargins left="0.70866141732283472" right="0.70866141732283472" top="0.74803149606299213" bottom="0.74803149606299213" header="0.31496062992125984" footer="0.31496062992125984"/>
  <pageSetup paperSize="9" scale="30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I268"/>
  <sheetViews>
    <sheetView zoomScaleNormal="100" workbookViewId="0">
      <pane xSplit="1" topLeftCell="B1" activePane="topRight" state="frozen"/>
      <selection activeCell="J22" sqref="J22"/>
      <selection pane="topRight" activeCell="B1" sqref="B1"/>
    </sheetView>
  </sheetViews>
  <sheetFormatPr defaultColWidth="9.109375" defaultRowHeight="11.4" x14ac:dyDescent="0.2"/>
  <cols>
    <col min="1" max="1" width="75.109375" style="1" customWidth="1"/>
    <col min="2" max="25" width="11.33203125" style="1" customWidth="1"/>
    <col min="26" max="16384" width="9.109375" style="1"/>
  </cols>
  <sheetData>
    <row r="1" spans="1:27" s="2" customFormat="1" ht="12" x14ac:dyDescent="0.25">
      <c r="A1" s="3" t="s">
        <v>423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3" spans="1:27" x14ac:dyDescent="0.2">
      <c r="A3" s="3" t="s">
        <v>0</v>
      </c>
      <c r="B3" s="4">
        <v>42766.653240740736</v>
      </c>
    </row>
    <row r="4" spans="1:27" x14ac:dyDescent="0.2">
      <c r="A4" s="3" t="s">
        <v>1</v>
      </c>
      <c r="B4" s="4">
        <v>42801.421086435184</v>
      </c>
    </row>
    <row r="5" spans="1:27" x14ac:dyDescent="0.2">
      <c r="A5" s="3" t="s">
        <v>2</v>
      </c>
      <c r="B5" s="3" t="s">
        <v>3</v>
      </c>
    </row>
    <row r="7" spans="1:27" x14ac:dyDescent="0.2">
      <c r="A7" s="3" t="s">
        <v>4</v>
      </c>
      <c r="B7" s="3" t="s">
        <v>424</v>
      </c>
    </row>
    <row r="8" spans="1:27" x14ac:dyDescent="0.2">
      <c r="A8" s="3" t="s">
        <v>36</v>
      </c>
      <c r="B8" s="3" t="s">
        <v>420</v>
      </c>
    </row>
    <row r="9" spans="1:27" x14ac:dyDescent="0.2">
      <c r="A9" s="3" t="s">
        <v>5</v>
      </c>
      <c r="B9" s="3" t="s">
        <v>108</v>
      </c>
    </row>
    <row r="11" spans="1:27" ht="12" x14ac:dyDescent="0.25">
      <c r="A11" s="36" t="s">
        <v>38</v>
      </c>
      <c r="B11" s="30" t="s">
        <v>30</v>
      </c>
      <c r="C11" s="30" t="s">
        <v>29</v>
      </c>
      <c r="D11" s="30" t="s">
        <v>28</v>
      </c>
      <c r="E11" s="30" t="s">
        <v>27</v>
      </c>
      <c r="F11" s="30" t="s">
        <v>26</v>
      </c>
      <c r="G11" s="30" t="s">
        <v>25</v>
      </c>
      <c r="H11" s="30" t="s">
        <v>24</v>
      </c>
      <c r="I11" s="30" t="s">
        <v>23</v>
      </c>
      <c r="J11" s="30" t="s">
        <v>22</v>
      </c>
      <c r="K11" s="30" t="s">
        <v>21</v>
      </c>
      <c r="L11" s="30" t="s">
        <v>20</v>
      </c>
      <c r="M11" s="30" t="s">
        <v>19</v>
      </c>
      <c r="N11" s="30" t="s">
        <v>18</v>
      </c>
      <c r="O11" s="30" t="s">
        <v>17</v>
      </c>
      <c r="P11" s="30" t="s">
        <v>16</v>
      </c>
      <c r="Q11" s="30" t="s">
        <v>15</v>
      </c>
      <c r="R11" s="30" t="s">
        <v>14</v>
      </c>
      <c r="S11" s="30" t="s">
        <v>13</v>
      </c>
      <c r="T11" s="30" t="s">
        <v>12</v>
      </c>
      <c r="U11" s="30" t="s">
        <v>11</v>
      </c>
      <c r="V11" s="30" t="s">
        <v>10</v>
      </c>
      <c r="W11" s="30" t="s">
        <v>9</v>
      </c>
      <c r="X11" s="30" t="s">
        <v>109</v>
      </c>
      <c r="Y11" s="30" t="s">
        <v>417</v>
      </c>
      <c r="Z11" s="30" t="s">
        <v>465</v>
      </c>
      <c r="AA11" s="30" t="s">
        <v>481</v>
      </c>
    </row>
    <row r="12" spans="1:27" ht="12" x14ac:dyDescent="0.25">
      <c r="A12" s="37" t="s">
        <v>166</v>
      </c>
      <c r="B12" s="38">
        <v>1502</v>
      </c>
      <c r="C12" s="38">
        <v>1333</v>
      </c>
      <c r="D12" s="38">
        <v>1515</v>
      </c>
      <c r="E12" s="38">
        <v>1602</v>
      </c>
      <c r="F12" s="38">
        <v>1989</v>
      </c>
      <c r="G12" s="38">
        <v>2154</v>
      </c>
      <c r="H12" s="38">
        <v>2212</v>
      </c>
      <c r="I12" s="38">
        <v>2030</v>
      </c>
      <c r="J12" s="38">
        <v>3111</v>
      </c>
      <c r="K12" s="38">
        <v>4982</v>
      </c>
      <c r="L12" s="38">
        <v>8276</v>
      </c>
      <c r="M12" s="38">
        <v>8327</v>
      </c>
      <c r="N12" s="38">
        <v>8503</v>
      </c>
      <c r="O12" s="38">
        <v>7481</v>
      </c>
      <c r="P12" s="38">
        <v>7664</v>
      </c>
      <c r="Q12" s="38">
        <v>8131</v>
      </c>
      <c r="R12" s="38">
        <v>8643</v>
      </c>
      <c r="S12" s="38">
        <v>9609</v>
      </c>
      <c r="T12" s="38">
        <v>9207</v>
      </c>
      <c r="U12" s="38">
        <v>9477</v>
      </c>
      <c r="V12" s="38">
        <v>10320</v>
      </c>
      <c r="W12" s="38">
        <v>8774</v>
      </c>
      <c r="X12" s="38">
        <v>9826</v>
      </c>
      <c r="Y12" s="38">
        <v>10943</v>
      </c>
      <c r="Z12" s="38">
        <v>11291</v>
      </c>
      <c r="AA12" s="38">
        <v>10242</v>
      </c>
    </row>
    <row r="13" spans="1:27" ht="12" x14ac:dyDescent="0.25">
      <c r="A13" s="39" t="s">
        <v>167</v>
      </c>
      <c r="B13" s="40">
        <v>3947</v>
      </c>
      <c r="C13" s="40">
        <v>2954</v>
      </c>
      <c r="D13" s="40">
        <v>3931</v>
      </c>
      <c r="E13" s="40">
        <v>4119</v>
      </c>
      <c r="F13" s="40">
        <v>4750</v>
      </c>
      <c r="G13" s="40">
        <v>5195</v>
      </c>
      <c r="H13" s="40">
        <v>5306</v>
      </c>
      <c r="I13" s="40">
        <v>4296</v>
      </c>
      <c r="J13" s="40">
        <v>7803</v>
      </c>
      <c r="K13" s="40">
        <v>14730</v>
      </c>
      <c r="L13" s="40">
        <v>29607</v>
      </c>
      <c r="M13" s="40">
        <v>30386</v>
      </c>
      <c r="N13" s="40">
        <v>26587</v>
      </c>
      <c r="O13" s="40">
        <v>23033</v>
      </c>
      <c r="P13" s="40">
        <v>27866</v>
      </c>
      <c r="Q13" s="40">
        <v>25568</v>
      </c>
      <c r="R13" s="40">
        <v>26235</v>
      </c>
      <c r="S13" s="40">
        <v>24327</v>
      </c>
      <c r="T13" s="40">
        <v>27876</v>
      </c>
      <c r="U13" s="40">
        <v>28192</v>
      </c>
      <c r="V13" s="40">
        <v>35568</v>
      </c>
      <c r="W13" s="40">
        <v>29464</v>
      </c>
      <c r="X13" s="40">
        <v>28392</v>
      </c>
      <c r="Y13" s="40">
        <v>35799</v>
      </c>
      <c r="Z13" s="40">
        <v>36821</v>
      </c>
      <c r="AA13" s="40">
        <v>31360</v>
      </c>
    </row>
    <row r="14" spans="1:27" ht="12" x14ac:dyDescent="0.25">
      <c r="A14" s="39" t="s">
        <v>168</v>
      </c>
      <c r="B14" s="40">
        <v>207717</v>
      </c>
      <c r="C14" s="40">
        <v>209582</v>
      </c>
      <c r="D14" s="40">
        <v>216455</v>
      </c>
      <c r="E14" s="40">
        <v>223254</v>
      </c>
      <c r="F14" s="40">
        <v>230481</v>
      </c>
      <c r="G14" s="40">
        <v>235269</v>
      </c>
      <c r="H14" s="40">
        <v>235507</v>
      </c>
      <c r="I14" s="40">
        <v>240744</v>
      </c>
      <c r="J14" s="40">
        <v>248665</v>
      </c>
      <c r="K14" s="40">
        <v>268438</v>
      </c>
      <c r="L14" s="40">
        <v>312766</v>
      </c>
      <c r="M14" s="40">
        <v>333586</v>
      </c>
      <c r="N14" s="40">
        <v>277717</v>
      </c>
      <c r="O14" s="40">
        <v>272359</v>
      </c>
      <c r="P14" s="40">
        <v>286689</v>
      </c>
      <c r="Q14" s="40">
        <v>273264</v>
      </c>
      <c r="R14" s="40">
        <v>274804</v>
      </c>
      <c r="S14" s="40">
        <v>273937</v>
      </c>
      <c r="T14" s="40">
        <v>288169</v>
      </c>
      <c r="U14" s="40">
        <v>291470</v>
      </c>
      <c r="V14" s="40">
        <v>324156</v>
      </c>
      <c r="W14" s="40">
        <v>267527</v>
      </c>
      <c r="X14" s="40">
        <v>291762</v>
      </c>
      <c r="Y14" s="40">
        <v>318536</v>
      </c>
      <c r="Z14" s="40">
        <v>320134</v>
      </c>
      <c r="AA14" s="40">
        <v>293160</v>
      </c>
    </row>
    <row r="15" spans="1:27" ht="12" x14ac:dyDescent="0.25">
      <c r="A15" s="39" t="s">
        <v>169</v>
      </c>
      <c r="B15" s="40">
        <v>53</v>
      </c>
      <c r="C15" s="40">
        <v>112</v>
      </c>
      <c r="D15" s="40">
        <v>125</v>
      </c>
      <c r="E15" s="40">
        <v>123</v>
      </c>
      <c r="F15" s="40">
        <v>143</v>
      </c>
      <c r="G15" s="40">
        <v>168</v>
      </c>
      <c r="H15" s="40">
        <v>144</v>
      </c>
      <c r="I15" s="40">
        <v>226</v>
      </c>
      <c r="J15" s="40">
        <v>244</v>
      </c>
      <c r="K15" s="40">
        <v>378</v>
      </c>
      <c r="L15" s="40">
        <v>609</v>
      </c>
      <c r="M15" s="40">
        <v>728</v>
      </c>
      <c r="N15" s="40">
        <v>614</v>
      </c>
      <c r="O15" s="40">
        <v>551</v>
      </c>
      <c r="P15" s="40">
        <v>854</v>
      </c>
      <c r="Q15" s="40">
        <v>1082</v>
      </c>
      <c r="R15" s="40">
        <v>1099</v>
      </c>
      <c r="S15" s="40">
        <v>1223</v>
      </c>
      <c r="T15" s="40">
        <v>1258</v>
      </c>
      <c r="U15" s="40">
        <v>1112</v>
      </c>
      <c r="V15" s="40">
        <v>1202</v>
      </c>
      <c r="W15" s="40">
        <v>984</v>
      </c>
      <c r="X15" s="40">
        <v>1042</v>
      </c>
      <c r="Y15" s="40">
        <v>1243</v>
      </c>
      <c r="Z15" s="40">
        <v>1413</v>
      </c>
      <c r="AA15" s="40">
        <v>1363</v>
      </c>
    </row>
    <row r="16" spans="1:27" ht="12" x14ac:dyDescent="0.25">
      <c r="A16" s="39" t="s">
        <v>170</v>
      </c>
      <c r="B16" s="40">
        <v>2142</v>
      </c>
      <c r="C16" s="40">
        <v>2115</v>
      </c>
      <c r="D16" s="40">
        <v>2049</v>
      </c>
      <c r="E16" s="40">
        <v>2074</v>
      </c>
      <c r="F16" s="40">
        <v>2159</v>
      </c>
      <c r="G16" s="40">
        <v>2245</v>
      </c>
      <c r="H16" s="40">
        <v>2154</v>
      </c>
      <c r="I16" s="40">
        <v>2257</v>
      </c>
      <c r="J16" s="40">
        <v>2354</v>
      </c>
      <c r="K16" s="40">
        <v>3042</v>
      </c>
      <c r="L16" s="40">
        <v>1535</v>
      </c>
      <c r="M16" s="40">
        <v>1890</v>
      </c>
      <c r="N16" s="40">
        <v>2178</v>
      </c>
      <c r="O16" s="40">
        <v>1778</v>
      </c>
      <c r="P16" s="40">
        <v>2546</v>
      </c>
      <c r="Q16" s="40">
        <v>2314</v>
      </c>
      <c r="R16" s="40">
        <v>2317</v>
      </c>
      <c r="S16" s="40">
        <v>2237</v>
      </c>
      <c r="T16" s="40">
        <v>2444</v>
      </c>
      <c r="U16" s="40">
        <v>2607</v>
      </c>
      <c r="V16" s="40">
        <v>2694</v>
      </c>
      <c r="W16" s="40">
        <v>2394</v>
      </c>
      <c r="X16" s="40">
        <v>2281</v>
      </c>
      <c r="Y16" s="40">
        <v>2417</v>
      </c>
      <c r="Z16" s="40">
        <v>2534</v>
      </c>
      <c r="AA16" s="40">
        <v>2266</v>
      </c>
    </row>
    <row r="17" spans="1:27" ht="12" x14ac:dyDescent="0.25">
      <c r="A17" s="39" t="s">
        <v>171</v>
      </c>
      <c r="B17" s="40">
        <v>11665</v>
      </c>
      <c r="C17" s="40">
        <v>12035</v>
      </c>
      <c r="D17" s="40">
        <v>13282</v>
      </c>
      <c r="E17" s="40">
        <v>12260</v>
      </c>
      <c r="F17" s="40">
        <v>12627</v>
      </c>
      <c r="G17" s="40">
        <v>11780</v>
      </c>
      <c r="H17" s="40">
        <v>10171</v>
      </c>
      <c r="I17" s="40">
        <v>10041</v>
      </c>
      <c r="J17" s="40">
        <v>8465</v>
      </c>
      <c r="K17" s="40">
        <v>10003</v>
      </c>
      <c r="L17" s="40">
        <v>3485</v>
      </c>
      <c r="M17" s="40">
        <v>3743</v>
      </c>
      <c r="N17" s="40">
        <v>3389</v>
      </c>
      <c r="O17" s="40">
        <v>3709</v>
      </c>
      <c r="P17" s="40">
        <v>3250</v>
      </c>
      <c r="Q17" s="40">
        <v>2953</v>
      </c>
      <c r="R17" s="40">
        <v>2913</v>
      </c>
      <c r="S17" s="40">
        <v>3108</v>
      </c>
      <c r="T17" s="40">
        <v>3317</v>
      </c>
      <c r="U17" s="40">
        <v>2935</v>
      </c>
      <c r="V17" s="40">
        <v>2970</v>
      </c>
      <c r="W17" s="40">
        <v>3059</v>
      </c>
      <c r="X17" s="40">
        <v>2556</v>
      </c>
      <c r="Y17" s="40">
        <v>2647</v>
      </c>
      <c r="Z17" s="40">
        <v>2810</v>
      </c>
      <c r="AA17" s="40">
        <v>2677</v>
      </c>
    </row>
    <row r="18" spans="1:27" s="35" customFormat="1" ht="12" x14ac:dyDescent="0.25">
      <c r="A18" s="41" t="s">
        <v>172</v>
      </c>
      <c r="B18" s="42">
        <v>12</v>
      </c>
      <c r="C18" s="42">
        <v>15</v>
      </c>
      <c r="D18" s="42">
        <v>21</v>
      </c>
      <c r="E18" s="42">
        <v>24</v>
      </c>
      <c r="F18" s="42">
        <v>26</v>
      </c>
      <c r="G18" s="42">
        <v>34</v>
      </c>
      <c r="H18" s="42">
        <v>32</v>
      </c>
      <c r="I18" s="42">
        <v>41</v>
      </c>
      <c r="J18" s="42">
        <v>52</v>
      </c>
      <c r="K18" s="42">
        <v>55</v>
      </c>
      <c r="L18" s="42">
        <v>88</v>
      </c>
      <c r="M18" s="42">
        <v>150</v>
      </c>
      <c r="N18" s="42">
        <v>230</v>
      </c>
      <c r="O18" s="42">
        <v>366</v>
      </c>
      <c r="P18" s="42">
        <v>620</v>
      </c>
      <c r="Q18" s="42">
        <v>1374</v>
      </c>
      <c r="R18" s="42">
        <v>2393</v>
      </c>
      <c r="S18" s="42">
        <v>3655</v>
      </c>
      <c r="T18" s="42">
        <v>7257</v>
      </c>
      <c r="U18" s="42">
        <v>13578</v>
      </c>
      <c r="V18" s="42">
        <v>21243</v>
      </c>
      <c r="W18" s="42">
        <v>41721</v>
      </c>
      <c r="X18" s="42">
        <v>60293</v>
      </c>
      <c r="Y18" s="42">
        <v>71203</v>
      </c>
      <c r="Z18" s="42">
        <v>79005</v>
      </c>
      <c r="AA18" s="42">
        <v>86009</v>
      </c>
    </row>
    <row r="19" spans="1:27" s="35" customFormat="1" ht="12" x14ac:dyDescent="0.25">
      <c r="A19" s="41" t="s">
        <v>173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8</v>
      </c>
      <c r="T19" s="42">
        <v>16</v>
      </c>
      <c r="U19" s="42">
        <v>103</v>
      </c>
      <c r="V19" s="42">
        <v>761</v>
      </c>
      <c r="W19" s="42">
        <v>1959</v>
      </c>
      <c r="X19" s="42">
        <v>3775</v>
      </c>
      <c r="Y19" s="42">
        <v>4770</v>
      </c>
      <c r="Z19" s="42">
        <v>5455</v>
      </c>
      <c r="AA19" s="42">
        <v>5593</v>
      </c>
    </row>
    <row r="20" spans="1:27" s="35" customFormat="1" ht="12" x14ac:dyDescent="0.25">
      <c r="A20" s="41" t="s">
        <v>174</v>
      </c>
      <c r="B20" s="42">
        <v>0</v>
      </c>
      <c r="C20" s="42">
        <v>1</v>
      </c>
      <c r="D20" s="42">
        <v>3</v>
      </c>
      <c r="E20" s="42">
        <v>4</v>
      </c>
      <c r="F20" s="42">
        <v>7</v>
      </c>
      <c r="G20" s="42">
        <v>7</v>
      </c>
      <c r="H20" s="42">
        <v>13</v>
      </c>
      <c r="I20" s="42">
        <v>15</v>
      </c>
      <c r="J20" s="42">
        <v>26</v>
      </c>
      <c r="K20" s="42">
        <v>25</v>
      </c>
      <c r="L20" s="42">
        <v>31</v>
      </c>
      <c r="M20" s="42">
        <v>40</v>
      </c>
      <c r="N20" s="42">
        <v>52</v>
      </c>
      <c r="O20" s="42">
        <v>73</v>
      </c>
      <c r="P20" s="42">
        <v>107</v>
      </c>
      <c r="Q20" s="42">
        <v>86</v>
      </c>
      <c r="R20" s="42">
        <v>102</v>
      </c>
      <c r="S20" s="42">
        <v>120</v>
      </c>
      <c r="T20" s="42">
        <v>180</v>
      </c>
      <c r="U20" s="42">
        <v>443</v>
      </c>
      <c r="V20" s="42">
        <v>1260</v>
      </c>
      <c r="W20" s="42">
        <v>3597</v>
      </c>
      <c r="X20" s="42">
        <v>7085</v>
      </c>
      <c r="Y20" s="42">
        <v>9714</v>
      </c>
      <c r="Z20" s="42">
        <v>13315</v>
      </c>
      <c r="AA20" s="42">
        <v>16321</v>
      </c>
    </row>
    <row r="21" spans="1:27" s="35" customFormat="1" ht="12" x14ac:dyDescent="0.25">
      <c r="A21" s="41" t="s">
        <v>175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</row>
    <row r="22" spans="1:27" ht="12" x14ac:dyDescent="0.25">
      <c r="A22" s="39" t="s">
        <v>176</v>
      </c>
      <c r="B22" s="40">
        <v>758562</v>
      </c>
      <c r="C22" s="40">
        <v>783950</v>
      </c>
      <c r="D22" s="40">
        <v>794069</v>
      </c>
      <c r="E22" s="40">
        <v>830243</v>
      </c>
      <c r="F22" s="40">
        <v>831647</v>
      </c>
      <c r="G22" s="40">
        <v>850403</v>
      </c>
      <c r="H22" s="40">
        <v>896752</v>
      </c>
      <c r="I22" s="40">
        <v>910414</v>
      </c>
      <c r="J22" s="40">
        <v>904143</v>
      </c>
      <c r="K22" s="40">
        <v>918204</v>
      </c>
      <c r="L22" s="40">
        <v>922394</v>
      </c>
      <c r="M22" s="40">
        <v>936395</v>
      </c>
      <c r="N22" s="40">
        <v>944148</v>
      </c>
      <c r="O22" s="40">
        <v>951499</v>
      </c>
      <c r="P22" s="40">
        <v>964394</v>
      </c>
      <c r="Q22" s="40">
        <v>955801</v>
      </c>
      <c r="R22" s="40">
        <v>949753</v>
      </c>
      <c r="S22" s="40">
        <v>898409</v>
      </c>
      <c r="T22" s="40">
        <v>899350</v>
      </c>
      <c r="U22" s="40">
        <v>857911</v>
      </c>
      <c r="V22" s="40">
        <v>890748</v>
      </c>
      <c r="W22" s="40">
        <v>879911</v>
      </c>
      <c r="X22" s="40">
        <v>855364</v>
      </c>
      <c r="Y22" s="40">
        <v>850090</v>
      </c>
      <c r="Z22" s="40">
        <v>849485</v>
      </c>
      <c r="AA22" s="40">
        <v>830390</v>
      </c>
    </row>
    <row r="23" spans="1:27" ht="12" x14ac:dyDescent="0.25">
      <c r="A23" s="39" t="s">
        <v>177</v>
      </c>
      <c r="B23" s="40">
        <v>30764</v>
      </c>
      <c r="C23" s="40">
        <v>30726</v>
      </c>
      <c r="D23" s="40">
        <v>28602</v>
      </c>
      <c r="E23" s="40">
        <v>26056</v>
      </c>
      <c r="F23" s="40">
        <v>21755</v>
      </c>
      <c r="G23" s="40">
        <v>25848</v>
      </c>
      <c r="H23" s="40">
        <v>28122</v>
      </c>
      <c r="I23" s="40">
        <v>25992</v>
      </c>
      <c r="J23" s="40">
        <v>27503</v>
      </c>
      <c r="K23" s="40">
        <v>23958</v>
      </c>
      <c r="L23" s="40">
        <v>22599</v>
      </c>
      <c r="M23" s="40">
        <v>42591</v>
      </c>
      <c r="N23" s="40">
        <v>46048</v>
      </c>
      <c r="O23" s="40">
        <v>44361</v>
      </c>
      <c r="P23" s="40">
        <v>44043</v>
      </c>
      <c r="Q23" s="40">
        <v>41898</v>
      </c>
      <c r="R23" s="40">
        <v>40124</v>
      </c>
      <c r="S23" s="40">
        <v>36868</v>
      </c>
      <c r="T23" s="40">
        <v>37865</v>
      </c>
      <c r="U23" s="40">
        <v>36099</v>
      </c>
      <c r="V23" s="40">
        <v>25862</v>
      </c>
      <c r="W23" s="40">
        <v>26833</v>
      </c>
      <c r="X23" s="40">
        <v>27002</v>
      </c>
      <c r="Y23" s="40">
        <v>26740</v>
      </c>
      <c r="Z23" s="40">
        <v>26808</v>
      </c>
      <c r="AA23" s="40">
        <v>26739</v>
      </c>
    </row>
    <row r="24" spans="1:27" ht="12" x14ac:dyDescent="0.25">
      <c r="A24" s="39" t="s">
        <v>178</v>
      </c>
      <c r="B24" s="40">
        <v>5537</v>
      </c>
      <c r="C24" s="40">
        <v>5159</v>
      </c>
      <c r="D24" s="40">
        <v>4652</v>
      </c>
      <c r="E24" s="40">
        <v>5874</v>
      </c>
      <c r="F24" s="40">
        <v>5322</v>
      </c>
      <c r="G24" s="40">
        <v>4570</v>
      </c>
      <c r="H24" s="40">
        <v>1065</v>
      </c>
      <c r="I24" s="40">
        <v>1216</v>
      </c>
      <c r="J24" s="40">
        <v>1205</v>
      </c>
      <c r="K24" s="40">
        <v>1222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</row>
    <row r="25" spans="1:27" ht="12" x14ac:dyDescent="0.25">
      <c r="A25" s="39" t="s">
        <v>179</v>
      </c>
      <c r="B25" s="40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</row>
    <row r="26" spans="1:27" s="14" customFormat="1" ht="12" x14ac:dyDescent="0.25">
      <c r="A26" s="43" t="s">
        <v>180</v>
      </c>
      <c r="B26" s="44">
        <v>286894</v>
      </c>
      <c r="C26" s="44">
        <v>298323</v>
      </c>
      <c r="D26" s="44">
        <v>310723</v>
      </c>
      <c r="E26" s="44">
        <v>316231</v>
      </c>
      <c r="F26" s="44">
        <v>325302</v>
      </c>
      <c r="G26" s="44">
        <v>329435</v>
      </c>
      <c r="H26" s="44">
        <v>333130</v>
      </c>
      <c r="I26" s="44">
        <v>337021</v>
      </c>
      <c r="J26" s="44">
        <v>353202</v>
      </c>
      <c r="K26" s="44">
        <v>353608</v>
      </c>
      <c r="L26" s="44">
        <v>380636</v>
      </c>
      <c r="M26" s="44">
        <v>401576</v>
      </c>
      <c r="N26" s="44">
        <v>346939</v>
      </c>
      <c r="O26" s="44">
        <v>335645</v>
      </c>
      <c r="P26" s="44">
        <v>356035</v>
      </c>
      <c r="Q26" s="44">
        <v>342050</v>
      </c>
      <c r="R26" s="44">
        <v>344803</v>
      </c>
      <c r="S26" s="44">
        <v>341262</v>
      </c>
      <c r="T26" s="44">
        <v>357089</v>
      </c>
      <c r="U26" s="44">
        <v>359951</v>
      </c>
      <c r="V26" s="44">
        <v>401115</v>
      </c>
      <c r="W26" s="44">
        <v>333968</v>
      </c>
      <c r="X26" s="44">
        <v>360713</v>
      </c>
      <c r="Y26" s="44">
        <v>396773</v>
      </c>
      <c r="Z26" s="44">
        <v>399687</v>
      </c>
      <c r="AA26" s="44">
        <v>364851</v>
      </c>
    </row>
    <row r="27" spans="1:27" s="14" customFormat="1" ht="12" x14ac:dyDescent="0.25">
      <c r="A27" s="43" t="s">
        <v>181</v>
      </c>
      <c r="B27" s="44">
        <v>22003</v>
      </c>
      <c r="C27" s="44">
        <v>23737</v>
      </c>
      <c r="D27" s="44">
        <v>25621</v>
      </c>
      <c r="E27" s="44">
        <v>24680</v>
      </c>
      <c r="F27" s="44">
        <v>25512</v>
      </c>
      <c r="G27" s="44">
        <v>23602</v>
      </c>
      <c r="H27" s="44">
        <v>22359</v>
      </c>
      <c r="I27" s="44">
        <v>22247</v>
      </c>
      <c r="J27" s="44">
        <v>21013</v>
      </c>
      <c r="K27" s="44">
        <v>21876</v>
      </c>
      <c r="L27" s="44">
        <v>6245</v>
      </c>
      <c r="M27" s="44">
        <v>6900</v>
      </c>
      <c r="N27" s="44">
        <v>6180</v>
      </c>
      <c r="O27" s="44">
        <v>6038</v>
      </c>
      <c r="P27" s="44">
        <v>6725</v>
      </c>
      <c r="Q27" s="44">
        <v>6350</v>
      </c>
      <c r="R27" s="44">
        <v>6329</v>
      </c>
      <c r="S27" s="44">
        <v>6567</v>
      </c>
      <c r="T27" s="44">
        <v>7023</v>
      </c>
      <c r="U27" s="44">
        <v>6655</v>
      </c>
      <c r="V27" s="44">
        <v>6864</v>
      </c>
      <c r="W27" s="44">
        <v>6439</v>
      </c>
      <c r="X27" s="44">
        <v>5878</v>
      </c>
      <c r="Y27" s="44">
        <v>6307</v>
      </c>
      <c r="Z27" s="44">
        <v>6757</v>
      </c>
      <c r="AA27" s="44">
        <v>6305</v>
      </c>
    </row>
    <row r="28" spans="1:27" s="14" customFormat="1" ht="12" x14ac:dyDescent="0.25">
      <c r="A28" s="43" t="s">
        <v>182</v>
      </c>
      <c r="B28" s="44">
        <v>18445</v>
      </c>
      <c r="C28" s="44">
        <v>19907</v>
      </c>
      <c r="D28" s="44">
        <v>21494</v>
      </c>
      <c r="E28" s="44">
        <v>18951</v>
      </c>
      <c r="F28" s="44">
        <v>17778</v>
      </c>
      <c r="G28" s="44">
        <v>20853</v>
      </c>
      <c r="H28" s="44">
        <v>23282</v>
      </c>
      <c r="I28" s="44">
        <v>21487</v>
      </c>
      <c r="J28" s="44">
        <v>24605</v>
      </c>
      <c r="K28" s="44">
        <v>27379</v>
      </c>
      <c r="L28" s="44">
        <v>29988</v>
      </c>
      <c r="M28" s="44">
        <v>29275</v>
      </c>
      <c r="N28" s="44">
        <v>34133</v>
      </c>
      <c r="O28" s="44">
        <v>32774</v>
      </c>
      <c r="P28" s="44">
        <v>33815</v>
      </c>
      <c r="Q28" s="44">
        <v>35085</v>
      </c>
      <c r="R28" s="44">
        <v>35123</v>
      </c>
      <c r="S28" s="44">
        <v>33389</v>
      </c>
      <c r="T28" s="44">
        <v>31837</v>
      </c>
      <c r="U28" s="44">
        <v>30813</v>
      </c>
      <c r="V28" s="44">
        <v>31069</v>
      </c>
      <c r="W28" s="44">
        <v>28204</v>
      </c>
      <c r="X28" s="44">
        <v>30732</v>
      </c>
      <c r="Y28" s="44">
        <v>31499</v>
      </c>
      <c r="Z28" s="44">
        <v>31436</v>
      </c>
      <c r="AA28" s="44">
        <v>30086</v>
      </c>
    </row>
    <row r="29" spans="1:27" s="14" customFormat="1" ht="12" x14ac:dyDescent="0.25">
      <c r="A29" s="43" t="s">
        <v>183</v>
      </c>
      <c r="B29" s="44">
        <v>25</v>
      </c>
      <c r="C29" s="44">
        <v>110</v>
      </c>
      <c r="D29" s="44">
        <v>103</v>
      </c>
      <c r="E29" s="44">
        <v>143</v>
      </c>
      <c r="F29" s="44">
        <v>174</v>
      </c>
      <c r="G29" s="44">
        <v>186</v>
      </c>
      <c r="H29" s="44">
        <v>221</v>
      </c>
      <c r="I29" s="44">
        <v>174</v>
      </c>
      <c r="J29" s="44">
        <v>196</v>
      </c>
      <c r="K29" s="44">
        <v>229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0</v>
      </c>
      <c r="AA29" s="44">
        <v>0</v>
      </c>
    </row>
    <row r="30" spans="1:27" s="34" customFormat="1" ht="12" x14ac:dyDescent="0.25">
      <c r="A30" s="45" t="s">
        <v>184</v>
      </c>
      <c r="B30" s="46">
        <v>3226</v>
      </c>
      <c r="C30" s="46">
        <v>3187</v>
      </c>
      <c r="D30" s="46">
        <v>3464</v>
      </c>
      <c r="E30" s="46">
        <v>3671</v>
      </c>
      <c r="F30" s="46">
        <v>3450</v>
      </c>
      <c r="G30" s="46">
        <v>3478</v>
      </c>
      <c r="H30" s="46">
        <v>3811</v>
      </c>
      <c r="I30" s="46">
        <v>3956</v>
      </c>
      <c r="J30" s="46">
        <v>4272</v>
      </c>
      <c r="K30" s="46">
        <v>4483</v>
      </c>
      <c r="L30" s="46">
        <v>4785</v>
      </c>
      <c r="M30" s="46">
        <v>4612</v>
      </c>
      <c r="N30" s="46">
        <v>4761</v>
      </c>
      <c r="O30" s="46">
        <v>5434</v>
      </c>
      <c r="P30" s="46">
        <v>5523</v>
      </c>
      <c r="Q30" s="46">
        <v>5397</v>
      </c>
      <c r="R30" s="46">
        <v>5615</v>
      </c>
      <c r="S30" s="46">
        <v>5772</v>
      </c>
      <c r="T30" s="46">
        <v>5732</v>
      </c>
      <c r="U30" s="46">
        <v>5547</v>
      </c>
      <c r="V30" s="46">
        <v>5602</v>
      </c>
      <c r="W30" s="46">
        <v>5884</v>
      </c>
      <c r="X30" s="46">
        <v>5764</v>
      </c>
      <c r="Y30" s="46">
        <v>5936</v>
      </c>
      <c r="Z30" s="46">
        <v>6219</v>
      </c>
      <c r="AA30" s="46">
        <v>6523</v>
      </c>
    </row>
    <row r="31" spans="1:27" s="34" customFormat="1" ht="12" x14ac:dyDescent="0.25">
      <c r="A31" s="45" t="s">
        <v>185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</row>
    <row r="32" spans="1:27" s="34" customFormat="1" ht="12" x14ac:dyDescent="0.25">
      <c r="A32" s="45" t="s">
        <v>186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</row>
    <row r="33" spans="1:27" s="34" customFormat="1" ht="12" x14ac:dyDescent="0.25">
      <c r="A33" s="45" t="s">
        <v>187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</row>
    <row r="34" spans="1:27" s="14" customFormat="1" ht="12" x14ac:dyDescent="0.25">
      <c r="A34" s="43" t="s">
        <v>188</v>
      </c>
      <c r="B34" s="44">
        <v>503</v>
      </c>
      <c r="C34" s="44">
        <v>517</v>
      </c>
      <c r="D34" s="44">
        <v>516</v>
      </c>
      <c r="E34" s="44">
        <v>494</v>
      </c>
      <c r="F34" s="44">
        <v>501</v>
      </c>
      <c r="G34" s="44">
        <v>507</v>
      </c>
      <c r="H34" s="44">
        <v>491</v>
      </c>
      <c r="I34" s="44">
        <v>510</v>
      </c>
      <c r="J34" s="44">
        <v>522</v>
      </c>
      <c r="K34" s="44">
        <v>515</v>
      </c>
      <c r="L34" s="44">
        <v>507</v>
      </c>
      <c r="M34" s="44">
        <v>485</v>
      </c>
      <c r="N34" s="44">
        <v>494</v>
      </c>
      <c r="O34" s="44">
        <v>490</v>
      </c>
      <c r="P34" s="44">
        <v>470</v>
      </c>
      <c r="Q34" s="44">
        <v>481</v>
      </c>
      <c r="R34" s="44">
        <v>464</v>
      </c>
      <c r="S34" s="44">
        <v>465</v>
      </c>
      <c r="T34" s="44">
        <v>465</v>
      </c>
      <c r="U34" s="44">
        <v>448</v>
      </c>
      <c r="V34" s="44">
        <v>476</v>
      </c>
      <c r="W34" s="44">
        <v>477</v>
      </c>
      <c r="X34" s="44">
        <v>458</v>
      </c>
      <c r="Y34" s="44">
        <v>414</v>
      </c>
      <c r="Z34" s="44">
        <v>481</v>
      </c>
      <c r="AA34" s="44">
        <v>487</v>
      </c>
    </row>
    <row r="35" spans="1:27" s="14" customFormat="1" ht="12" x14ac:dyDescent="0.25">
      <c r="A35" s="43" t="s">
        <v>189</v>
      </c>
      <c r="B35" s="44">
        <v>0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1</v>
      </c>
      <c r="V35" s="44">
        <v>2</v>
      </c>
      <c r="W35" s="44">
        <v>1</v>
      </c>
      <c r="X35" s="44">
        <v>4</v>
      </c>
      <c r="Y35" s="44">
        <v>6</v>
      </c>
      <c r="Z35" s="44">
        <v>2</v>
      </c>
      <c r="AA35" s="44">
        <v>2</v>
      </c>
    </row>
    <row r="36" spans="1:27" s="33" customFormat="1" ht="12" x14ac:dyDescent="0.25">
      <c r="A36" s="47" t="s">
        <v>190</v>
      </c>
      <c r="B36" s="48">
        <v>734</v>
      </c>
      <c r="C36" s="48">
        <v>923</v>
      </c>
      <c r="D36" s="48">
        <v>1277</v>
      </c>
      <c r="E36" s="48">
        <v>1532</v>
      </c>
      <c r="F36" s="48">
        <v>1831</v>
      </c>
      <c r="G36" s="48">
        <v>1979</v>
      </c>
      <c r="H36" s="48">
        <v>2301</v>
      </c>
      <c r="I36" s="48">
        <v>3693</v>
      </c>
      <c r="J36" s="48">
        <v>5863</v>
      </c>
      <c r="K36" s="48">
        <v>7786</v>
      </c>
      <c r="L36" s="48">
        <v>21034</v>
      </c>
      <c r="M36" s="48">
        <v>25473</v>
      </c>
      <c r="N36" s="48">
        <v>34715</v>
      </c>
      <c r="O36" s="48">
        <v>42431</v>
      </c>
      <c r="P36" s="48">
        <v>56174</v>
      </c>
      <c r="Q36" s="48">
        <v>66690</v>
      </c>
      <c r="R36" s="48">
        <v>77043</v>
      </c>
      <c r="S36" s="48">
        <v>101486</v>
      </c>
      <c r="T36" s="48">
        <v>116578</v>
      </c>
      <c r="U36" s="48">
        <v>129127</v>
      </c>
      <c r="V36" s="48">
        <v>145973</v>
      </c>
      <c r="W36" s="48">
        <v>175316</v>
      </c>
      <c r="X36" s="48">
        <v>201399</v>
      </c>
      <c r="Y36" s="48">
        <v>229112</v>
      </c>
      <c r="Z36" s="48">
        <v>245159</v>
      </c>
      <c r="AA36" s="48">
        <v>291747</v>
      </c>
    </row>
    <row r="37" spans="1:27" s="33" customFormat="1" ht="12" x14ac:dyDescent="0.25">
      <c r="A37" s="47" t="s">
        <v>191</v>
      </c>
      <c r="B37" s="48">
        <v>44</v>
      </c>
      <c r="C37" s="48">
        <v>173</v>
      </c>
      <c r="D37" s="48">
        <v>280</v>
      </c>
      <c r="E37" s="48">
        <v>823</v>
      </c>
      <c r="F37" s="48">
        <v>1662</v>
      </c>
      <c r="G37" s="48">
        <v>2089</v>
      </c>
      <c r="H37" s="48">
        <v>2575</v>
      </c>
      <c r="I37" s="48">
        <v>3667</v>
      </c>
      <c r="J37" s="48">
        <v>5410</v>
      </c>
      <c r="K37" s="48">
        <v>6417</v>
      </c>
      <c r="L37" s="48">
        <v>1191</v>
      </c>
      <c r="M37" s="48">
        <v>1230</v>
      </c>
      <c r="N37" s="48">
        <v>1602</v>
      </c>
      <c r="O37" s="48">
        <v>1787</v>
      </c>
      <c r="P37" s="48">
        <v>2768</v>
      </c>
      <c r="Q37" s="48">
        <v>3763</v>
      </c>
      <c r="R37" s="48">
        <v>5280</v>
      </c>
      <c r="S37" s="48">
        <v>2905</v>
      </c>
      <c r="T37" s="48">
        <v>2968</v>
      </c>
      <c r="U37" s="48">
        <v>3932</v>
      </c>
      <c r="V37" s="48">
        <v>3384</v>
      </c>
      <c r="W37" s="48">
        <v>4358</v>
      </c>
      <c r="X37" s="48">
        <v>4619</v>
      </c>
      <c r="Y37" s="48">
        <v>6710</v>
      </c>
      <c r="Z37" s="48">
        <v>7950</v>
      </c>
      <c r="AA37" s="48">
        <v>10123</v>
      </c>
    </row>
    <row r="38" spans="1:27" ht="12" x14ac:dyDescent="0.25">
      <c r="A38" s="39" t="s">
        <v>192</v>
      </c>
      <c r="B38" s="40">
        <v>949066</v>
      </c>
      <c r="C38" s="40">
        <v>954428</v>
      </c>
      <c r="D38" s="40">
        <v>946870</v>
      </c>
      <c r="E38" s="40">
        <v>911065</v>
      </c>
      <c r="F38" s="40">
        <v>927991</v>
      </c>
      <c r="G38" s="40">
        <v>965499</v>
      </c>
      <c r="H38" s="40">
        <v>989652</v>
      </c>
      <c r="I38" s="40">
        <v>981672</v>
      </c>
      <c r="J38" s="40">
        <v>1063904</v>
      </c>
      <c r="K38" s="40">
        <v>1084444</v>
      </c>
      <c r="L38" s="40">
        <v>1133295</v>
      </c>
      <c r="M38" s="40">
        <v>1139705</v>
      </c>
      <c r="N38" s="40">
        <v>1191074</v>
      </c>
      <c r="O38" s="40">
        <v>1181410</v>
      </c>
      <c r="P38" s="40">
        <v>1186473</v>
      </c>
      <c r="Q38" s="40">
        <v>1196731</v>
      </c>
      <c r="R38" s="40">
        <v>1209586</v>
      </c>
      <c r="S38" s="40">
        <v>1254298</v>
      </c>
      <c r="T38" s="40">
        <v>1226472</v>
      </c>
      <c r="U38" s="40">
        <v>1103089</v>
      </c>
      <c r="V38" s="40">
        <v>1079227</v>
      </c>
      <c r="W38" s="40">
        <v>1061864</v>
      </c>
      <c r="X38" s="40">
        <v>1024857</v>
      </c>
      <c r="Y38" s="40">
        <v>955991</v>
      </c>
      <c r="Z38" s="40">
        <v>881987</v>
      </c>
      <c r="AA38" s="40">
        <v>892627</v>
      </c>
    </row>
    <row r="39" spans="1:27" ht="12" x14ac:dyDescent="0.25">
      <c r="A39" s="39" t="s">
        <v>193</v>
      </c>
      <c r="B39" s="40">
        <v>334255</v>
      </c>
      <c r="C39" s="40">
        <v>340384</v>
      </c>
      <c r="D39" s="40">
        <v>308125</v>
      </c>
      <c r="E39" s="40">
        <v>306816</v>
      </c>
      <c r="F39" s="40">
        <v>315290</v>
      </c>
      <c r="G39" s="40">
        <v>321448</v>
      </c>
      <c r="H39" s="40">
        <v>343641</v>
      </c>
      <c r="I39" s="40">
        <v>325138</v>
      </c>
      <c r="J39" s="40">
        <v>283900</v>
      </c>
      <c r="K39" s="40">
        <v>276723</v>
      </c>
      <c r="L39" s="40">
        <v>343230</v>
      </c>
      <c r="M39" s="40">
        <v>362763</v>
      </c>
      <c r="N39" s="40">
        <v>372353</v>
      </c>
      <c r="O39" s="40">
        <v>437435</v>
      </c>
      <c r="P39" s="40">
        <v>443216</v>
      </c>
      <c r="Q39" s="40">
        <v>458221</v>
      </c>
      <c r="R39" s="40">
        <v>484598</v>
      </c>
      <c r="S39" s="40">
        <v>480927</v>
      </c>
      <c r="T39" s="40">
        <v>477881</v>
      </c>
      <c r="U39" s="40">
        <v>470447</v>
      </c>
      <c r="V39" s="40">
        <v>529131</v>
      </c>
      <c r="W39" s="40">
        <v>499753</v>
      </c>
      <c r="X39" s="40">
        <v>491942</v>
      </c>
      <c r="Y39" s="40">
        <v>468098</v>
      </c>
      <c r="Z39" s="40">
        <v>440725</v>
      </c>
      <c r="AA39" s="40">
        <v>451801</v>
      </c>
    </row>
    <row r="40" spans="1:27" ht="12" x14ac:dyDescent="0.25">
      <c r="A40" s="39" t="s">
        <v>194</v>
      </c>
      <c r="B40" s="40">
        <v>121000</v>
      </c>
      <c r="C40" s="40">
        <v>114400</v>
      </c>
      <c r="D40" s="40">
        <v>106434</v>
      </c>
      <c r="E40" s="40">
        <v>103626</v>
      </c>
      <c r="F40" s="40">
        <v>102766</v>
      </c>
      <c r="G40" s="40">
        <v>104757</v>
      </c>
      <c r="H40" s="40">
        <v>102944</v>
      </c>
      <c r="I40" s="40">
        <v>103836</v>
      </c>
      <c r="J40" s="40">
        <v>104729</v>
      </c>
      <c r="K40" s="40">
        <v>96755</v>
      </c>
      <c r="L40" s="40">
        <v>74103</v>
      </c>
      <c r="M40" s="40">
        <v>72400</v>
      </c>
      <c r="N40" s="40">
        <v>63044</v>
      </c>
      <c r="O40" s="40">
        <v>50442</v>
      </c>
      <c r="P40" s="40">
        <v>51945</v>
      </c>
      <c r="Q40" s="40">
        <v>53401</v>
      </c>
      <c r="R40" s="40">
        <v>54550</v>
      </c>
      <c r="S40" s="40">
        <v>58281</v>
      </c>
      <c r="T40" s="40">
        <v>53933</v>
      </c>
      <c r="U40" s="40">
        <v>49945</v>
      </c>
      <c r="V40" s="40">
        <v>55596</v>
      </c>
      <c r="W40" s="40">
        <v>55878</v>
      </c>
      <c r="X40" s="40">
        <v>48379</v>
      </c>
      <c r="Y40" s="40">
        <v>43065</v>
      </c>
      <c r="Z40" s="40">
        <v>42130</v>
      </c>
      <c r="AA40" s="40">
        <v>47688</v>
      </c>
    </row>
    <row r="41" spans="1:27" ht="12" x14ac:dyDescent="0.25">
      <c r="A41" s="39" t="s">
        <v>195</v>
      </c>
      <c r="B41" s="40">
        <v>82367</v>
      </c>
      <c r="C41" s="40">
        <v>84011</v>
      </c>
      <c r="D41" s="40">
        <v>92938</v>
      </c>
      <c r="E41" s="40">
        <v>94646</v>
      </c>
      <c r="F41" s="40">
        <v>103324</v>
      </c>
      <c r="G41" s="40">
        <v>109238</v>
      </c>
      <c r="H41" s="40">
        <v>118392</v>
      </c>
      <c r="I41" s="40">
        <v>136669</v>
      </c>
      <c r="J41" s="40">
        <v>145959</v>
      </c>
      <c r="K41" s="40">
        <v>157905</v>
      </c>
      <c r="L41" s="40">
        <v>124241</v>
      </c>
      <c r="M41" s="40">
        <v>123475</v>
      </c>
      <c r="N41" s="40">
        <v>131219</v>
      </c>
      <c r="O41" s="40">
        <v>173960</v>
      </c>
      <c r="P41" s="40">
        <v>177357</v>
      </c>
      <c r="Q41" s="40">
        <v>182906</v>
      </c>
      <c r="R41" s="40">
        <v>184433</v>
      </c>
      <c r="S41" s="40">
        <v>187802</v>
      </c>
      <c r="T41" s="40">
        <v>189609</v>
      </c>
      <c r="U41" s="40">
        <v>180863</v>
      </c>
      <c r="V41" s="40">
        <v>194383</v>
      </c>
      <c r="W41" s="40">
        <v>194942</v>
      </c>
      <c r="X41" s="40">
        <v>194043</v>
      </c>
      <c r="Y41" s="40">
        <v>188947</v>
      </c>
      <c r="Z41" s="40">
        <v>180858</v>
      </c>
      <c r="AA41" s="40">
        <v>191393</v>
      </c>
    </row>
    <row r="42" spans="1:27" ht="12" x14ac:dyDescent="0.25">
      <c r="A42" s="39" t="s">
        <v>196</v>
      </c>
      <c r="B42" s="40">
        <v>0</v>
      </c>
      <c r="C42" s="40">
        <v>0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58</v>
      </c>
      <c r="M42" s="40">
        <v>44</v>
      </c>
      <c r="N42" s="40">
        <v>46</v>
      </c>
      <c r="O42" s="40">
        <v>46</v>
      </c>
      <c r="P42" s="40">
        <v>54</v>
      </c>
      <c r="Q42" s="40">
        <v>206</v>
      </c>
      <c r="R42" s="40">
        <v>212</v>
      </c>
      <c r="S42" s="40">
        <v>204</v>
      </c>
      <c r="T42" s="40">
        <v>200</v>
      </c>
      <c r="U42" s="40">
        <v>111</v>
      </c>
      <c r="V42" s="40">
        <v>183</v>
      </c>
      <c r="W42" s="40">
        <v>111</v>
      </c>
      <c r="X42" s="40">
        <v>185</v>
      </c>
      <c r="Y42" s="40">
        <v>199</v>
      </c>
      <c r="Z42" s="40">
        <v>225</v>
      </c>
      <c r="AA42" s="40">
        <v>248</v>
      </c>
    </row>
    <row r="43" spans="1:27" ht="12" x14ac:dyDescent="0.25">
      <c r="A43" s="39" t="s">
        <v>197</v>
      </c>
      <c r="B43" s="40">
        <v>38</v>
      </c>
      <c r="C43" s="40">
        <v>34</v>
      </c>
      <c r="D43" s="40">
        <v>17</v>
      </c>
      <c r="E43" s="40">
        <v>17</v>
      </c>
      <c r="F43" s="40">
        <v>22</v>
      </c>
      <c r="G43" s="40">
        <v>29</v>
      </c>
      <c r="H43" s="40">
        <v>34</v>
      </c>
      <c r="I43" s="40">
        <v>44</v>
      </c>
      <c r="J43" s="40">
        <v>52</v>
      </c>
      <c r="K43" s="40">
        <v>60</v>
      </c>
      <c r="L43" s="40">
        <v>208</v>
      </c>
      <c r="M43" s="40">
        <v>179</v>
      </c>
      <c r="N43" s="40">
        <v>297</v>
      </c>
      <c r="O43" s="40">
        <v>328</v>
      </c>
      <c r="P43" s="40">
        <v>396</v>
      </c>
      <c r="Q43" s="40">
        <v>535</v>
      </c>
      <c r="R43" s="40">
        <v>520</v>
      </c>
      <c r="S43" s="40">
        <v>551</v>
      </c>
      <c r="T43" s="40">
        <v>556</v>
      </c>
      <c r="U43" s="40">
        <v>474</v>
      </c>
      <c r="V43" s="40">
        <v>615</v>
      </c>
      <c r="W43" s="40">
        <v>588</v>
      </c>
      <c r="X43" s="40">
        <v>583</v>
      </c>
      <c r="Y43" s="40">
        <v>764</v>
      </c>
      <c r="Z43" s="40">
        <v>768</v>
      </c>
      <c r="AA43" s="40">
        <v>773</v>
      </c>
    </row>
    <row r="44" spans="1:27" ht="12" x14ac:dyDescent="0.25">
      <c r="A44" s="39" t="s">
        <v>198</v>
      </c>
      <c r="B44" s="40">
        <v>28</v>
      </c>
      <c r="C44" s="40">
        <v>25</v>
      </c>
      <c r="D44" s="40">
        <v>34</v>
      </c>
      <c r="E44" s="40">
        <v>34</v>
      </c>
      <c r="F44" s="40">
        <v>65</v>
      </c>
      <c r="G44" s="40">
        <v>86</v>
      </c>
      <c r="H44" s="40">
        <v>89</v>
      </c>
      <c r="I44" s="40">
        <v>88</v>
      </c>
      <c r="J44" s="40">
        <v>101</v>
      </c>
      <c r="K44" s="40">
        <v>92</v>
      </c>
      <c r="L44" s="40">
        <v>887</v>
      </c>
      <c r="M44" s="40">
        <v>932</v>
      </c>
      <c r="N44" s="40">
        <v>858</v>
      </c>
      <c r="O44" s="40">
        <v>1208</v>
      </c>
      <c r="P44" s="40">
        <v>1091</v>
      </c>
      <c r="Q44" s="40">
        <v>1090</v>
      </c>
      <c r="R44" s="40">
        <v>1110</v>
      </c>
      <c r="S44" s="40">
        <v>925</v>
      </c>
      <c r="T44" s="40">
        <v>896</v>
      </c>
      <c r="U44" s="40">
        <v>771</v>
      </c>
      <c r="V44" s="40">
        <v>772</v>
      </c>
      <c r="W44" s="40">
        <v>782</v>
      </c>
      <c r="X44" s="40">
        <v>737</v>
      </c>
      <c r="Y44" s="40">
        <v>719</v>
      </c>
      <c r="Z44" s="40">
        <v>632</v>
      </c>
      <c r="AA44" s="40">
        <v>918</v>
      </c>
    </row>
    <row r="45" spans="1:27" ht="12" x14ac:dyDescent="0.25">
      <c r="A45" s="39" t="s">
        <v>199</v>
      </c>
      <c r="B45" s="40">
        <v>0</v>
      </c>
      <c r="C45" s="40">
        <v>0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222</v>
      </c>
      <c r="P45" s="40">
        <v>263</v>
      </c>
      <c r="Q45" s="40">
        <v>208</v>
      </c>
      <c r="R45" s="40">
        <v>224</v>
      </c>
      <c r="S45" s="40">
        <v>264</v>
      </c>
      <c r="T45" s="40">
        <v>271</v>
      </c>
      <c r="U45" s="40">
        <v>221</v>
      </c>
      <c r="V45" s="40">
        <v>268</v>
      </c>
      <c r="W45" s="40">
        <v>303</v>
      </c>
      <c r="X45" s="40">
        <v>303</v>
      </c>
      <c r="Y45" s="40">
        <v>287</v>
      </c>
      <c r="Z45" s="40">
        <v>452</v>
      </c>
      <c r="AA45" s="40">
        <v>1346</v>
      </c>
    </row>
    <row r="46" spans="1:27" ht="12" x14ac:dyDescent="0.25">
      <c r="A46" s="39" t="s">
        <v>200</v>
      </c>
      <c r="B46" s="40">
        <v>146</v>
      </c>
      <c r="C46" s="40">
        <v>96</v>
      </c>
      <c r="D46" s="40">
        <v>486</v>
      </c>
      <c r="E46" s="40">
        <v>533</v>
      </c>
      <c r="F46" s="40">
        <v>456</v>
      </c>
      <c r="G46" s="40">
        <v>579</v>
      </c>
      <c r="H46" s="40">
        <v>492</v>
      </c>
      <c r="I46" s="40">
        <v>835</v>
      </c>
      <c r="J46" s="40">
        <v>838</v>
      </c>
      <c r="K46" s="40">
        <v>744</v>
      </c>
      <c r="L46" s="40">
        <v>146</v>
      </c>
      <c r="M46" s="40">
        <v>131</v>
      </c>
      <c r="N46" s="40">
        <v>138</v>
      </c>
      <c r="O46" s="40">
        <v>772</v>
      </c>
      <c r="P46" s="40">
        <v>792</v>
      </c>
      <c r="Q46" s="40">
        <v>1633</v>
      </c>
      <c r="R46" s="40">
        <v>2111</v>
      </c>
      <c r="S46" s="40">
        <v>1550</v>
      </c>
      <c r="T46" s="40">
        <v>1632</v>
      </c>
      <c r="U46" s="40">
        <v>1304</v>
      </c>
      <c r="V46" s="40">
        <v>1639</v>
      </c>
      <c r="W46" s="40">
        <v>1805</v>
      </c>
      <c r="X46" s="40">
        <v>1852</v>
      </c>
      <c r="Y46" s="40">
        <v>1774</v>
      </c>
      <c r="Z46" s="40">
        <v>1718</v>
      </c>
      <c r="AA46" s="40">
        <v>1864</v>
      </c>
    </row>
    <row r="47" spans="1:27" ht="12" x14ac:dyDescent="0.25">
      <c r="A47" s="39" t="s">
        <v>201</v>
      </c>
      <c r="B47" s="40">
        <v>0</v>
      </c>
      <c r="C47" s="40">
        <v>0</v>
      </c>
      <c r="D47" s="40">
        <v>0</v>
      </c>
      <c r="E47" s="40">
        <v>0</v>
      </c>
      <c r="F47" s="40">
        <v>0</v>
      </c>
      <c r="G47" s="40">
        <v>23</v>
      </c>
      <c r="H47" s="40">
        <v>34</v>
      </c>
      <c r="I47" s="40">
        <v>39</v>
      </c>
      <c r="J47" s="40">
        <v>38</v>
      </c>
      <c r="K47" s="40">
        <v>38</v>
      </c>
      <c r="L47" s="40">
        <v>39</v>
      </c>
      <c r="M47" s="40">
        <v>36</v>
      </c>
      <c r="N47" s="40">
        <v>33</v>
      </c>
      <c r="O47" s="40">
        <v>1069</v>
      </c>
      <c r="P47" s="40">
        <v>4319</v>
      </c>
      <c r="Q47" s="40">
        <v>6950</v>
      </c>
      <c r="R47" s="40">
        <v>2149</v>
      </c>
      <c r="S47" s="40">
        <v>1419</v>
      </c>
      <c r="T47" s="40">
        <v>919</v>
      </c>
      <c r="U47" s="40">
        <v>1008</v>
      </c>
      <c r="V47" s="40">
        <v>910</v>
      </c>
      <c r="W47" s="40">
        <v>798</v>
      </c>
      <c r="X47" s="40">
        <v>963</v>
      </c>
      <c r="Y47" s="40">
        <v>773</v>
      </c>
      <c r="Z47" s="40">
        <v>865</v>
      </c>
      <c r="AA47" s="40">
        <v>522</v>
      </c>
    </row>
    <row r="48" spans="1:27" ht="12" x14ac:dyDescent="0.25">
      <c r="A48" s="39" t="s">
        <v>202</v>
      </c>
      <c r="B48" s="40">
        <v>715542</v>
      </c>
      <c r="C48" s="40">
        <v>739887</v>
      </c>
      <c r="D48" s="40">
        <v>748352</v>
      </c>
      <c r="E48" s="40">
        <v>782947</v>
      </c>
      <c r="F48" s="40">
        <v>783930</v>
      </c>
      <c r="G48" s="40">
        <v>802892</v>
      </c>
      <c r="H48" s="40">
        <v>848051</v>
      </c>
      <c r="I48" s="40">
        <v>860253</v>
      </c>
      <c r="J48" s="40">
        <v>854127</v>
      </c>
      <c r="K48" s="40">
        <v>869116</v>
      </c>
      <c r="L48" s="40">
        <v>873534</v>
      </c>
      <c r="M48" s="40">
        <v>888598</v>
      </c>
      <c r="N48" s="40">
        <v>896894</v>
      </c>
      <c r="O48" s="40">
        <v>904436</v>
      </c>
      <c r="P48" s="40">
        <v>917035</v>
      </c>
      <c r="Q48" s="40">
        <v>907404</v>
      </c>
      <c r="R48" s="40">
        <v>901698</v>
      </c>
      <c r="S48" s="40">
        <v>851058</v>
      </c>
      <c r="T48" s="40">
        <v>852939</v>
      </c>
      <c r="U48" s="40">
        <v>812520</v>
      </c>
      <c r="V48" s="40">
        <v>844191</v>
      </c>
      <c r="W48" s="40">
        <v>833475</v>
      </c>
      <c r="X48" s="40">
        <v>810729</v>
      </c>
      <c r="Y48" s="40">
        <v>806072</v>
      </c>
      <c r="Z48" s="40">
        <v>805679</v>
      </c>
      <c r="AA48" s="40">
        <v>787441</v>
      </c>
    </row>
    <row r="49" spans="1:27" ht="12" x14ac:dyDescent="0.25">
      <c r="A49" s="39" t="s">
        <v>203</v>
      </c>
      <c r="B49" s="40">
        <v>28608</v>
      </c>
      <c r="C49" s="40">
        <v>28517</v>
      </c>
      <c r="D49" s="40">
        <v>26485</v>
      </c>
      <c r="E49" s="40">
        <v>24033</v>
      </c>
      <c r="F49" s="40">
        <v>19861</v>
      </c>
      <c r="G49" s="40">
        <v>23850</v>
      </c>
      <c r="H49" s="40">
        <v>26024</v>
      </c>
      <c r="I49" s="40">
        <v>23999</v>
      </c>
      <c r="J49" s="40">
        <v>25411</v>
      </c>
      <c r="K49" s="40">
        <v>22017</v>
      </c>
      <c r="L49" s="40">
        <v>20399</v>
      </c>
      <c r="M49" s="40">
        <v>38975</v>
      </c>
      <c r="N49" s="40">
        <v>42410</v>
      </c>
      <c r="O49" s="40">
        <v>40888</v>
      </c>
      <c r="P49" s="40">
        <v>40565</v>
      </c>
      <c r="Q49" s="40">
        <v>38747</v>
      </c>
      <c r="R49" s="40">
        <v>37192</v>
      </c>
      <c r="S49" s="40">
        <v>34298</v>
      </c>
      <c r="T49" s="40">
        <v>35273</v>
      </c>
      <c r="U49" s="40">
        <v>33604</v>
      </c>
      <c r="V49" s="40">
        <v>23719</v>
      </c>
      <c r="W49" s="40">
        <v>25175</v>
      </c>
      <c r="X49" s="40">
        <v>25243</v>
      </c>
      <c r="Y49" s="40">
        <v>25018</v>
      </c>
      <c r="Z49" s="40">
        <v>25160</v>
      </c>
      <c r="AA49" s="40">
        <v>25094</v>
      </c>
    </row>
    <row r="50" spans="1:27" ht="12" x14ac:dyDescent="0.25">
      <c r="A50" s="39" t="s">
        <v>204</v>
      </c>
      <c r="B50" s="40">
        <v>4786</v>
      </c>
      <c r="C50" s="40">
        <v>4431</v>
      </c>
      <c r="D50" s="40">
        <v>3963</v>
      </c>
      <c r="E50" s="40">
        <v>5084</v>
      </c>
      <c r="F50" s="40">
        <v>4521</v>
      </c>
      <c r="G50" s="40">
        <v>3850</v>
      </c>
      <c r="H50" s="40">
        <v>1054</v>
      </c>
      <c r="I50" s="40">
        <v>1207</v>
      </c>
      <c r="J50" s="40">
        <v>1205</v>
      </c>
      <c r="K50" s="40">
        <v>1222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40">
        <v>0</v>
      </c>
      <c r="U50" s="40">
        <v>0</v>
      </c>
      <c r="V50" s="40">
        <v>0</v>
      </c>
      <c r="W50" s="40">
        <v>0</v>
      </c>
      <c r="X50" s="40">
        <v>0</v>
      </c>
      <c r="Y50" s="40">
        <v>0</v>
      </c>
      <c r="Z50" s="40">
        <v>0</v>
      </c>
      <c r="AA50" s="40">
        <v>0</v>
      </c>
    </row>
    <row r="51" spans="1:27" ht="12" x14ac:dyDescent="0.25">
      <c r="A51" s="39" t="s">
        <v>205</v>
      </c>
      <c r="B51" s="40">
        <v>0</v>
      </c>
      <c r="C51" s="40">
        <v>0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T51" s="40">
        <v>0</v>
      </c>
      <c r="U51" s="40">
        <v>0</v>
      </c>
      <c r="V51" s="40">
        <v>0</v>
      </c>
      <c r="W51" s="40">
        <v>0</v>
      </c>
      <c r="X51" s="40">
        <v>0</v>
      </c>
      <c r="Y51" s="40">
        <v>0</v>
      </c>
      <c r="Z51" s="40">
        <v>0</v>
      </c>
      <c r="AA51" s="40">
        <v>0</v>
      </c>
    </row>
    <row r="52" spans="1:27" ht="12" x14ac:dyDescent="0.25">
      <c r="A52" s="39" t="s">
        <v>206</v>
      </c>
      <c r="B52" s="40">
        <v>283352</v>
      </c>
      <c r="C52" s="40">
        <v>294369</v>
      </c>
      <c r="D52" s="40">
        <v>306880</v>
      </c>
      <c r="E52" s="40">
        <v>312176</v>
      </c>
      <c r="F52" s="40">
        <v>321135</v>
      </c>
      <c r="G52" s="40">
        <v>324976</v>
      </c>
      <c r="H52" s="40">
        <v>328626</v>
      </c>
      <c r="I52" s="40">
        <v>332547</v>
      </c>
      <c r="J52" s="40">
        <v>348743</v>
      </c>
      <c r="K52" s="40">
        <v>347926</v>
      </c>
      <c r="L52" s="40">
        <v>374830</v>
      </c>
      <c r="M52" s="40">
        <v>396066</v>
      </c>
      <c r="N52" s="40">
        <v>341495</v>
      </c>
      <c r="O52" s="40">
        <v>330286</v>
      </c>
      <c r="P52" s="40">
        <v>350301</v>
      </c>
      <c r="Q52" s="40">
        <v>336459</v>
      </c>
      <c r="R52" s="40">
        <v>339008</v>
      </c>
      <c r="S52" s="40">
        <v>336141</v>
      </c>
      <c r="T52" s="40">
        <v>351833</v>
      </c>
      <c r="U52" s="40">
        <v>354450</v>
      </c>
      <c r="V52" s="40">
        <v>395579</v>
      </c>
      <c r="W52" s="40">
        <v>328354</v>
      </c>
      <c r="X52" s="40">
        <v>354701</v>
      </c>
      <c r="Y52" s="40">
        <v>390164</v>
      </c>
      <c r="Z52" s="40">
        <v>393585</v>
      </c>
      <c r="AA52" s="40">
        <v>358576</v>
      </c>
    </row>
    <row r="53" spans="1:27" ht="12" x14ac:dyDescent="0.25">
      <c r="A53" s="39" t="s">
        <v>207</v>
      </c>
      <c r="B53" s="40">
        <v>21339</v>
      </c>
      <c r="C53" s="40">
        <v>23011</v>
      </c>
      <c r="D53" s="40">
        <v>24829</v>
      </c>
      <c r="E53" s="40">
        <v>24408</v>
      </c>
      <c r="F53" s="40">
        <v>25243</v>
      </c>
      <c r="G53" s="40">
        <v>23333</v>
      </c>
      <c r="H53" s="40">
        <v>22083</v>
      </c>
      <c r="I53" s="40">
        <v>22016</v>
      </c>
      <c r="J53" s="40">
        <v>20787</v>
      </c>
      <c r="K53" s="40">
        <v>21650</v>
      </c>
      <c r="L53" s="40">
        <v>6195</v>
      </c>
      <c r="M53" s="40">
        <v>6847</v>
      </c>
      <c r="N53" s="40">
        <v>6089</v>
      </c>
      <c r="O53" s="40">
        <v>5980</v>
      </c>
      <c r="P53" s="40">
        <v>6656</v>
      </c>
      <c r="Q53" s="40">
        <v>6075</v>
      </c>
      <c r="R53" s="40">
        <v>6215</v>
      </c>
      <c r="S53" s="40">
        <v>6459</v>
      </c>
      <c r="T53" s="40">
        <v>6814</v>
      </c>
      <c r="U53" s="40">
        <v>6523</v>
      </c>
      <c r="V53" s="40">
        <v>6752</v>
      </c>
      <c r="W53" s="40">
        <v>6317</v>
      </c>
      <c r="X53" s="40">
        <v>5793</v>
      </c>
      <c r="Y53" s="40">
        <v>6215</v>
      </c>
      <c r="Z53" s="40">
        <v>6658</v>
      </c>
      <c r="AA53" s="40">
        <v>6199</v>
      </c>
    </row>
    <row r="54" spans="1:27" ht="12" x14ac:dyDescent="0.25">
      <c r="A54" s="39" t="s">
        <v>208</v>
      </c>
      <c r="B54" s="40">
        <v>18058</v>
      </c>
      <c r="C54" s="40">
        <v>19550</v>
      </c>
      <c r="D54" s="40">
        <v>21078</v>
      </c>
      <c r="E54" s="40">
        <v>18611</v>
      </c>
      <c r="F54" s="40">
        <v>17490</v>
      </c>
      <c r="G54" s="40">
        <v>20497</v>
      </c>
      <c r="H54" s="40">
        <v>22909</v>
      </c>
      <c r="I54" s="40">
        <v>21136</v>
      </c>
      <c r="J54" s="40">
        <v>24210</v>
      </c>
      <c r="K54" s="40">
        <v>26894</v>
      </c>
      <c r="L54" s="40">
        <v>29488</v>
      </c>
      <c r="M54" s="40">
        <v>28808</v>
      </c>
      <c r="N54" s="40">
        <v>33581</v>
      </c>
      <c r="O54" s="40">
        <v>32265</v>
      </c>
      <c r="P54" s="40">
        <v>33287</v>
      </c>
      <c r="Q54" s="40">
        <v>34415</v>
      </c>
      <c r="R54" s="40">
        <v>34505</v>
      </c>
      <c r="S54" s="40">
        <v>32910</v>
      </c>
      <c r="T54" s="40">
        <v>31382</v>
      </c>
      <c r="U54" s="40">
        <v>30344</v>
      </c>
      <c r="V54" s="40">
        <v>30653</v>
      </c>
      <c r="W54" s="40">
        <v>27741</v>
      </c>
      <c r="X54" s="40">
        <v>30167</v>
      </c>
      <c r="Y54" s="40">
        <v>30939</v>
      </c>
      <c r="Z54" s="40">
        <v>30884</v>
      </c>
      <c r="AA54" s="40">
        <v>29546</v>
      </c>
    </row>
    <row r="55" spans="1:27" ht="12" x14ac:dyDescent="0.25">
      <c r="A55" s="39" t="s">
        <v>209</v>
      </c>
      <c r="B55" s="40">
        <v>25</v>
      </c>
      <c r="C55" s="40">
        <v>109</v>
      </c>
      <c r="D55" s="40">
        <v>102</v>
      </c>
      <c r="E55" s="40">
        <v>142</v>
      </c>
      <c r="F55" s="40">
        <v>173</v>
      </c>
      <c r="G55" s="40">
        <v>185</v>
      </c>
      <c r="H55" s="40">
        <v>220</v>
      </c>
      <c r="I55" s="40">
        <v>173</v>
      </c>
      <c r="J55" s="40">
        <v>195</v>
      </c>
      <c r="K55" s="40">
        <v>227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0</v>
      </c>
      <c r="T55" s="40">
        <v>0</v>
      </c>
      <c r="U55" s="40">
        <v>0</v>
      </c>
      <c r="V55" s="40">
        <v>0</v>
      </c>
      <c r="W55" s="40">
        <v>0</v>
      </c>
      <c r="X55" s="40">
        <v>0</v>
      </c>
      <c r="Y55" s="40">
        <v>0</v>
      </c>
      <c r="Z55" s="40">
        <v>0</v>
      </c>
      <c r="AA55" s="40">
        <v>0</v>
      </c>
    </row>
    <row r="56" spans="1:27" ht="12" x14ac:dyDescent="0.25">
      <c r="A56" s="39" t="s">
        <v>210</v>
      </c>
      <c r="B56" s="40">
        <v>3062</v>
      </c>
      <c r="C56" s="40">
        <v>3008</v>
      </c>
      <c r="D56" s="40">
        <v>3259</v>
      </c>
      <c r="E56" s="40">
        <v>3463</v>
      </c>
      <c r="F56" s="40">
        <v>3228</v>
      </c>
      <c r="G56" s="40">
        <v>3257</v>
      </c>
      <c r="H56" s="40">
        <v>3577</v>
      </c>
      <c r="I56" s="40">
        <v>3718</v>
      </c>
      <c r="J56" s="40">
        <v>4010</v>
      </c>
      <c r="K56" s="40">
        <v>4208</v>
      </c>
      <c r="L56" s="40">
        <v>4496</v>
      </c>
      <c r="M56" s="40">
        <v>4361</v>
      </c>
      <c r="N56" s="40">
        <v>4484</v>
      </c>
      <c r="O56" s="40">
        <v>5128</v>
      </c>
      <c r="P56" s="40">
        <v>5213</v>
      </c>
      <c r="Q56" s="40">
        <v>5095</v>
      </c>
      <c r="R56" s="40">
        <v>5296</v>
      </c>
      <c r="S56" s="40">
        <v>5423</v>
      </c>
      <c r="T56" s="40">
        <v>5382</v>
      </c>
      <c r="U56" s="40">
        <v>5193</v>
      </c>
      <c r="V56" s="40">
        <v>5241</v>
      </c>
      <c r="W56" s="40">
        <v>5521</v>
      </c>
      <c r="X56" s="40">
        <v>5412</v>
      </c>
      <c r="Y56" s="40">
        <v>5561</v>
      </c>
      <c r="Z56" s="40">
        <v>5817</v>
      </c>
      <c r="AA56" s="40">
        <v>6098</v>
      </c>
    </row>
    <row r="57" spans="1:27" ht="12" x14ac:dyDescent="0.25">
      <c r="A57" s="39" t="s">
        <v>211</v>
      </c>
      <c r="B57" s="40">
        <v>0</v>
      </c>
      <c r="C57" s="40">
        <v>0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T57" s="40">
        <v>0</v>
      </c>
      <c r="U57" s="40">
        <v>0</v>
      </c>
      <c r="V57" s="40">
        <v>0</v>
      </c>
      <c r="W57" s="40">
        <v>0</v>
      </c>
      <c r="X57" s="40">
        <v>0</v>
      </c>
      <c r="Y57" s="40">
        <v>0</v>
      </c>
      <c r="Z57" s="40">
        <v>0</v>
      </c>
      <c r="AA57" s="40">
        <v>0</v>
      </c>
    </row>
    <row r="58" spans="1:27" ht="12" x14ac:dyDescent="0.25">
      <c r="A58" s="39" t="s">
        <v>212</v>
      </c>
      <c r="B58" s="40">
        <v>0</v>
      </c>
      <c r="C58" s="40">
        <v>0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T58" s="40">
        <v>0</v>
      </c>
      <c r="U58" s="40">
        <v>0</v>
      </c>
      <c r="V58" s="40">
        <v>0</v>
      </c>
      <c r="W58" s="40">
        <v>0</v>
      </c>
      <c r="X58" s="40">
        <v>0</v>
      </c>
      <c r="Y58" s="40">
        <v>0</v>
      </c>
      <c r="Z58" s="40">
        <v>0</v>
      </c>
      <c r="AA58" s="40">
        <v>0</v>
      </c>
    </row>
    <row r="59" spans="1:27" ht="12" x14ac:dyDescent="0.25">
      <c r="A59" s="39" t="s">
        <v>213</v>
      </c>
      <c r="B59" s="40">
        <v>0</v>
      </c>
      <c r="C59" s="40">
        <v>0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>
        <v>0</v>
      </c>
      <c r="U59" s="40">
        <v>0</v>
      </c>
      <c r="V59" s="40">
        <v>0</v>
      </c>
      <c r="W59" s="40">
        <v>0</v>
      </c>
      <c r="X59" s="40">
        <v>0</v>
      </c>
      <c r="Y59" s="40">
        <v>0</v>
      </c>
      <c r="Z59" s="40">
        <v>0</v>
      </c>
      <c r="AA59" s="40">
        <v>0</v>
      </c>
    </row>
    <row r="60" spans="1:27" ht="12" x14ac:dyDescent="0.25">
      <c r="A60" s="39" t="s">
        <v>214</v>
      </c>
      <c r="B60" s="40">
        <v>12</v>
      </c>
      <c r="C60" s="40">
        <v>14</v>
      </c>
      <c r="D60" s="40">
        <v>20</v>
      </c>
      <c r="E60" s="40">
        <v>24</v>
      </c>
      <c r="F60" s="40">
        <v>26</v>
      </c>
      <c r="G60" s="40">
        <v>33</v>
      </c>
      <c r="H60" s="40">
        <v>31</v>
      </c>
      <c r="I60" s="40">
        <v>40</v>
      </c>
      <c r="J60" s="40">
        <v>50</v>
      </c>
      <c r="K60" s="40">
        <v>53</v>
      </c>
      <c r="L60" s="40">
        <v>87</v>
      </c>
      <c r="M60" s="40">
        <v>150</v>
      </c>
      <c r="N60" s="40">
        <v>230</v>
      </c>
      <c r="O60" s="40">
        <v>366</v>
      </c>
      <c r="P60" s="40">
        <v>620</v>
      </c>
      <c r="Q60" s="40">
        <v>1372</v>
      </c>
      <c r="R60" s="40">
        <v>2389</v>
      </c>
      <c r="S60" s="40">
        <v>3647</v>
      </c>
      <c r="T60" s="40">
        <v>7246</v>
      </c>
      <c r="U60" s="40">
        <v>13649</v>
      </c>
      <c r="V60" s="40">
        <v>21896</v>
      </c>
      <c r="W60" s="40">
        <v>43352</v>
      </c>
      <c r="X60" s="40">
        <v>63279</v>
      </c>
      <c r="Y60" s="40">
        <v>75132</v>
      </c>
      <c r="Z60" s="40">
        <v>83440</v>
      </c>
      <c r="AA60" s="40">
        <v>90663</v>
      </c>
    </row>
    <row r="61" spans="1:27" ht="12" x14ac:dyDescent="0.25">
      <c r="A61" s="39" t="s">
        <v>215</v>
      </c>
      <c r="B61" s="40">
        <v>0</v>
      </c>
      <c r="C61" s="40">
        <v>2</v>
      </c>
      <c r="D61" s="40">
        <v>4</v>
      </c>
      <c r="E61" s="40">
        <v>4</v>
      </c>
      <c r="F61" s="40">
        <v>8</v>
      </c>
      <c r="G61" s="40">
        <v>9</v>
      </c>
      <c r="H61" s="40">
        <v>14</v>
      </c>
      <c r="I61" s="40">
        <v>16</v>
      </c>
      <c r="J61" s="40">
        <v>27</v>
      </c>
      <c r="K61" s="40">
        <v>25</v>
      </c>
      <c r="L61" s="40">
        <v>31</v>
      </c>
      <c r="M61" s="40">
        <v>40</v>
      </c>
      <c r="N61" s="40">
        <v>52</v>
      </c>
      <c r="O61" s="40">
        <v>74</v>
      </c>
      <c r="P61" s="40">
        <v>106</v>
      </c>
      <c r="Q61" s="40">
        <v>87</v>
      </c>
      <c r="R61" s="40">
        <v>102</v>
      </c>
      <c r="S61" s="40">
        <v>118</v>
      </c>
      <c r="T61" s="40">
        <v>179</v>
      </c>
      <c r="U61" s="40">
        <v>442</v>
      </c>
      <c r="V61" s="40">
        <v>1260</v>
      </c>
      <c r="W61" s="40">
        <v>3596</v>
      </c>
      <c r="X61" s="40">
        <v>7067</v>
      </c>
      <c r="Y61" s="40">
        <v>9692</v>
      </c>
      <c r="Z61" s="40">
        <v>13294</v>
      </c>
      <c r="AA61" s="40">
        <v>16296</v>
      </c>
    </row>
    <row r="62" spans="1:27" ht="12" x14ac:dyDescent="0.25">
      <c r="A62" s="39" t="s">
        <v>216</v>
      </c>
      <c r="B62" s="40">
        <v>497</v>
      </c>
      <c r="C62" s="40">
        <v>511</v>
      </c>
      <c r="D62" s="40">
        <v>510</v>
      </c>
      <c r="E62" s="40">
        <v>488</v>
      </c>
      <c r="F62" s="40">
        <v>495</v>
      </c>
      <c r="G62" s="40">
        <v>501</v>
      </c>
      <c r="H62" s="40">
        <v>485</v>
      </c>
      <c r="I62" s="40">
        <v>504</v>
      </c>
      <c r="J62" s="40">
        <v>516</v>
      </c>
      <c r="K62" s="40">
        <v>509</v>
      </c>
      <c r="L62" s="40">
        <v>501</v>
      </c>
      <c r="M62" s="40">
        <v>479</v>
      </c>
      <c r="N62" s="40">
        <v>488</v>
      </c>
      <c r="O62" s="40">
        <v>484</v>
      </c>
      <c r="P62" s="40">
        <v>464</v>
      </c>
      <c r="Q62" s="40">
        <v>475</v>
      </c>
      <c r="R62" s="40">
        <v>458</v>
      </c>
      <c r="S62" s="40">
        <v>459</v>
      </c>
      <c r="T62" s="40">
        <v>459</v>
      </c>
      <c r="U62" s="40">
        <v>443</v>
      </c>
      <c r="V62" s="40">
        <v>470</v>
      </c>
      <c r="W62" s="40">
        <v>471</v>
      </c>
      <c r="X62" s="40">
        <v>452</v>
      </c>
      <c r="Y62" s="40">
        <v>409</v>
      </c>
      <c r="Z62" s="40">
        <v>475</v>
      </c>
      <c r="AA62" s="40">
        <v>481</v>
      </c>
    </row>
    <row r="63" spans="1:27" ht="12" x14ac:dyDescent="0.25">
      <c r="A63" s="39" t="s">
        <v>217</v>
      </c>
      <c r="B63" s="40">
        <v>0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1</v>
      </c>
      <c r="V63" s="40">
        <v>2</v>
      </c>
      <c r="W63" s="40">
        <v>1</v>
      </c>
      <c r="X63" s="40">
        <v>4</v>
      </c>
      <c r="Y63" s="40">
        <v>6</v>
      </c>
      <c r="Z63" s="40">
        <v>2</v>
      </c>
      <c r="AA63" s="40">
        <v>2</v>
      </c>
    </row>
    <row r="64" spans="1:27" ht="12" x14ac:dyDescent="0.25">
      <c r="A64" s="39" t="s">
        <v>218</v>
      </c>
      <c r="B64" s="40">
        <v>734</v>
      </c>
      <c r="C64" s="40">
        <v>923</v>
      </c>
      <c r="D64" s="40">
        <v>1276</v>
      </c>
      <c r="E64" s="40">
        <v>1530</v>
      </c>
      <c r="F64" s="40">
        <v>1827</v>
      </c>
      <c r="G64" s="40">
        <v>1973</v>
      </c>
      <c r="H64" s="40">
        <v>2293</v>
      </c>
      <c r="I64" s="40">
        <v>3689</v>
      </c>
      <c r="J64" s="40">
        <v>5862</v>
      </c>
      <c r="K64" s="40">
        <v>7784</v>
      </c>
      <c r="L64" s="40">
        <v>21004</v>
      </c>
      <c r="M64" s="40">
        <v>25403</v>
      </c>
      <c r="N64" s="40">
        <v>34618</v>
      </c>
      <c r="O64" s="40">
        <v>42304</v>
      </c>
      <c r="P64" s="40">
        <v>55915</v>
      </c>
      <c r="Q64" s="40">
        <v>66468</v>
      </c>
      <c r="R64" s="40">
        <v>76603</v>
      </c>
      <c r="S64" s="40">
        <v>100968</v>
      </c>
      <c r="T64" s="40">
        <v>115533</v>
      </c>
      <c r="U64" s="40">
        <v>127890</v>
      </c>
      <c r="V64" s="40">
        <v>144515</v>
      </c>
      <c r="W64" s="40">
        <v>173824</v>
      </c>
      <c r="X64" s="40">
        <v>198964</v>
      </c>
      <c r="Y64" s="40">
        <v>227423</v>
      </c>
      <c r="Z64" s="40">
        <v>243303</v>
      </c>
      <c r="AA64" s="40">
        <v>289346</v>
      </c>
    </row>
    <row r="65" spans="1:27" ht="12" x14ac:dyDescent="0.25">
      <c r="A65" s="39" t="s">
        <v>219</v>
      </c>
      <c r="B65" s="40">
        <v>43</v>
      </c>
      <c r="C65" s="40">
        <v>173</v>
      </c>
      <c r="D65" s="40">
        <v>280</v>
      </c>
      <c r="E65" s="40">
        <v>814</v>
      </c>
      <c r="F65" s="40">
        <v>1648</v>
      </c>
      <c r="G65" s="40">
        <v>2073</v>
      </c>
      <c r="H65" s="40">
        <v>2575</v>
      </c>
      <c r="I65" s="40">
        <v>3667</v>
      </c>
      <c r="J65" s="40">
        <v>5410</v>
      </c>
      <c r="K65" s="40">
        <v>6417</v>
      </c>
      <c r="L65" s="40">
        <v>1190</v>
      </c>
      <c r="M65" s="40">
        <v>1230</v>
      </c>
      <c r="N65" s="40">
        <v>1602</v>
      </c>
      <c r="O65" s="40">
        <v>1787</v>
      </c>
      <c r="P65" s="40">
        <v>2768</v>
      </c>
      <c r="Q65" s="40">
        <v>3762</v>
      </c>
      <c r="R65" s="40">
        <v>5280</v>
      </c>
      <c r="S65" s="40">
        <v>2905</v>
      </c>
      <c r="T65" s="40">
        <v>2968</v>
      </c>
      <c r="U65" s="40">
        <v>3931</v>
      </c>
      <c r="V65" s="40">
        <v>3382</v>
      </c>
      <c r="W65" s="40">
        <v>4358</v>
      </c>
      <c r="X65" s="40">
        <v>4618</v>
      </c>
      <c r="Y65" s="40">
        <v>6708</v>
      </c>
      <c r="Z65" s="40">
        <v>7933</v>
      </c>
      <c r="AA65" s="40">
        <v>10117</v>
      </c>
    </row>
    <row r="66" spans="1:27" ht="12" x14ac:dyDescent="0.25">
      <c r="A66" s="39" t="s">
        <v>220</v>
      </c>
      <c r="B66" s="40">
        <v>881693</v>
      </c>
      <c r="C66" s="40">
        <v>888674</v>
      </c>
      <c r="D66" s="40">
        <v>883918</v>
      </c>
      <c r="E66" s="40">
        <v>849384</v>
      </c>
      <c r="F66" s="40">
        <v>867092</v>
      </c>
      <c r="G66" s="40">
        <v>900454</v>
      </c>
      <c r="H66" s="40">
        <v>926239</v>
      </c>
      <c r="I66" s="40">
        <v>918064</v>
      </c>
      <c r="J66" s="40">
        <v>998022</v>
      </c>
      <c r="K66" s="40">
        <v>1017198</v>
      </c>
      <c r="L66" s="40">
        <v>1063938</v>
      </c>
      <c r="M66" s="40">
        <v>1072160</v>
      </c>
      <c r="N66" s="40">
        <v>1116592</v>
      </c>
      <c r="O66" s="40">
        <v>1110481</v>
      </c>
      <c r="P66" s="40">
        <v>1116250</v>
      </c>
      <c r="Q66" s="40">
        <v>1126704</v>
      </c>
      <c r="R66" s="40">
        <v>1137382</v>
      </c>
      <c r="S66" s="40">
        <v>1180987</v>
      </c>
      <c r="T66" s="40">
        <v>1156747</v>
      </c>
      <c r="U66" s="40">
        <v>1035920</v>
      </c>
      <c r="V66" s="40">
        <v>1017119</v>
      </c>
      <c r="W66" s="40">
        <v>998439</v>
      </c>
      <c r="X66" s="40">
        <v>958892</v>
      </c>
      <c r="Y66" s="40">
        <v>893495</v>
      </c>
      <c r="Z66" s="40">
        <v>823527</v>
      </c>
      <c r="AA66" s="40">
        <v>832996</v>
      </c>
    </row>
    <row r="67" spans="1:27" ht="12" x14ac:dyDescent="0.25">
      <c r="A67" s="39" t="s">
        <v>221</v>
      </c>
      <c r="B67" s="40">
        <v>305106</v>
      </c>
      <c r="C67" s="40">
        <v>308752</v>
      </c>
      <c r="D67" s="40">
        <v>280464</v>
      </c>
      <c r="E67" s="40">
        <v>281315</v>
      </c>
      <c r="F67" s="40">
        <v>289045</v>
      </c>
      <c r="G67" s="40">
        <v>296380</v>
      </c>
      <c r="H67" s="40">
        <v>314669</v>
      </c>
      <c r="I67" s="40">
        <v>300268</v>
      </c>
      <c r="J67" s="40">
        <v>260031</v>
      </c>
      <c r="K67" s="40">
        <v>253203</v>
      </c>
      <c r="L67" s="40">
        <v>318453</v>
      </c>
      <c r="M67" s="40">
        <v>337462</v>
      </c>
      <c r="N67" s="40">
        <v>346409</v>
      </c>
      <c r="O67" s="40">
        <v>406949</v>
      </c>
      <c r="P67" s="40">
        <v>413673</v>
      </c>
      <c r="Q67" s="40">
        <v>428182</v>
      </c>
      <c r="R67" s="40">
        <v>453819</v>
      </c>
      <c r="S67" s="40">
        <v>450457</v>
      </c>
      <c r="T67" s="40">
        <v>447605</v>
      </c>
      <c r="U67" s="40">
        <v>439841</v>
      </c>
      <c r="V67" s="40">
        <v>493411</v>
      </c>
      <c r="W67" s="40">
        <v>465218</v>
      </c>
      <c r="X67" s="40">
        <v>458062</v>
      </c>
      <c r="Y67" s="40">
        <v>435547</v>
      </c>
      <c r="Z67" s="40">
        <v>408488</v>
      </c>
      <c r="AA67" s="40">
        <v>419267</v>
      </c>
    </row>
    <row r="68" spans="1:27" ht="12" x14ac:dyDescent="0.25">
      <c r="A68" s="39" t="s">
        <v>222</v>
      </c>
      <c r="B68" s="40">
        <v>111897</v>
      </c>
      <c r="C68" s="40">
        <v>106439</v>
      </c>
      <c r="D68" s="40">
        <v>98991</v>
      </c>
      <c r="E68" s="40">
        <v>96373</v>
      </c>
      <c r="F68" s="40">
        <v>96004</v>
      </c>
      <c r="G68" s="40">
        <v>97692</v>
      </c>
      <c r="H68" s="40">
        <v>96240</v>
      </c>
      <c r="I68" s="40">
        <v>97151</v>
      </c>
      <c r="J68" s="40">
        <v>98229</v>
      </c>
      <c r="K68" s="40">
        <v>90885</v>
      </c>
      <c r="L68" s="40">
        <v>69252</v>
      </c>
      <c r="M68" s="40">
        <v>64773</v>
      </c>
      <c r="N68" s="40">
        <v>58868</v>
      </c>
      <c r="O68" s="40">
        <v>46796</v>
      </c>
      <c r="P68" s="40">
        <v>47901</v>
      </c>
      <c r="Q68" s="40">
        <v>49110</v>
      </c>
      <c r="R68" s="40">
        <v>50258</v>
      </c>
      <c r="S68" s="40">
        <v>53760</v>
      </c>
      <c r="T68" s="40">
        <v>49017</v>
      </c>
      <c r="U68" s="40">
        <v>45634</v>
      </c>
      <c r="V68" s="40">
        <v>51439</v>
      </c>
      <c r="W68" s="40">
        <v>51383</v>
      </c>
      <c r="X68" s="40">
        <v>44315</v>
      </c>
      <c r="Y68" s="40">
        <v>39120</v>
      </c>
      <c r="Z68" s="40">
        <v>38052</v>
      </c>
      <c r="AA68" s="40">
        <v>42985</v>
      </c>
    </row>
    <row r="69" spans="1:27" ht="12" x14ac:dyDescent="0.25">
      <c r="A69" s="39" t="s">
        <v>223</v>
      </c>
      <c r="B69" s="40">
        <v>75819</v>
      </c>
      <c r="C69" s="40">
        <v>77454</v>
      </c>
      <c r="D69" s="40">
        <v>85420</v>
      </c>
      <c r="E69" s="40">
        <v>87577</v>
      </c>
      <c r="F69" s="40">
        <v>96015</v>
      </c>
      <c r="G69" s="40">
        <v>102736</v>
      </c>
      <c r="H69" s="40">
        <v>111934</v>
      </c>
      <c r="I69" s="40">
        <v>129877</v>
      </c>
      <c r="J69" s="40">
        <v>138737</v>
      </c>
      <c r="K69" s="40">
        <v>150148</v>
      </c>
      <c r="L69" s="40">
        <v>118170</v>
      </c>
      <c r="M69" s="40">
        <v>117066</v>
      </c>
      <c r="N69" s="40">
        <v>124669</v>
      </c>
      <c r="O69" s="40">
        <v>164811</v>
      </c>
      <c r="P69" s="40">
        <v>168642</v>
      </c>
      <c r="Q69" s="40">
        <v>173832</v>
      </c>
      <c r="R69" s="40">
        <v>174900</v>
      </c>
      <c r="S69" s="40">
        <v>178287</v>
      </c>
      <c r="T69" s="40">
        <v>180627</v>
      </c>
      <c r="U69" s="40">
        <v>172492</v>
      </c>
      <c r="V69" s="40">
        <v>185195</v>
      </c>
      <c r="W69" s="40">
        <v>185055</v>
      </c>
      <c r="X69" s="40">
        <v>183809</v>
      </c>
      <c r="Y69" s="40">
        <v>179417</v>
      </c>
      <c r="Z69" s="40">
        <v>171707</v>
      </c>
      <c r="AA69" s="40">
        <v>182280</v>
      </c>
    </row>
    <row r="70" spans="1:27" ht="12" x14ac:dyDescent="0.25">
      <c r="A70" s="39" t="s">
        <v>224</v>
      </c>
      <c r="B70" s="40">
        <v>0</v>
      </c>
      <c r="C70" s="40">
        <v>0</v>
      </c>
      <c r="D70" s="40"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52</v>
      </c>
      <c r="M70" s="40">
        <v>40</v>
      </c>
      <c r="N70" s="40">
        <v>41</v>
      </c>
      <c r="O70" s="40">
        <v>42</v>
      </c>
      <c r="P70" s="40">
        <v>48</v>
      </c>
      <c r="Q70" s="40">
        <v>179</v>
      </c>
      <c r="R70" s="40">
        <v>177</v>
      </c>
      <c r="S70" s="40">
        <v>172</v>
      </c>
      <c r="T70" s="40">
        <v>171</v>
      </c>
      <c r="U70" s="40">
        <v>87</v>
      </c>
      <c r="V70" s="40">
        <v>146</v>
      </c>
      <c r="W70" s="40">
        <v>104</v>
      </c>
      <c r="X70" s="40">
        <v>150</v>
      </c>
      <c r="Y70" s="40">
        <v>186</v>
      </c>
      <c r="Z70" s="40">
        <v>211</v>
      </c>
      <c r="AA70" s="40">
        <v>233</v>
      </c>
    </row>
    <row r="71" spans="1:27" ht="12" x14ac:dyDescent="0.25">
      <c r="A71" s="39" t="s">
        <v>225</v>
      </c>
      <c r="B71" s="40">
        <v>35</v>
      </c>
      <c r="C71" s="40">
        <v>26</v>
      </c>
      <c r="D71" s="40">
        <v>16</v>
      </c>
      <c r="E71" s="40">
        <v>16</v>
      </c>
      <c r="F71" s="40">
        <v>20</v>
      </c>
      <c r="G71" s="40">
        <v>28</v>
      </c>
      <c r="H71" s="40">
        <v>28</v>
      </c>
      <c r="I71" s="40">
        <v>33</v>
      </c>
      <c r="J71" s="40">
        <v>44</v>
      </c>
      <c r="K71" s="40">
        <v>52</v>
      </c>
      <c r="L71" s="40">
        <v>198</v>
      </c>
      <c r="M71" s="40">
        <v>170</v>
      </c>
      <c r="N71" s="40">
        <v>286</v>
      </c>
      <c r="O71" s="40">
        <v>318</v>
      </c>
      <c r="P71" s="40">
        <v>383</v>
      </c>
      <c r="Q71" s="40">
        <v>519</v>
      </c>
      <c r="R71" s="40">
        <v>506</v>
      </c>
      <c r="S71" s="40">
        <v>534</v>
      </c>
      <c r="T71" s="40">
        <v>537</v>
      </c>
      <c r="U71" s="40">
        <v>456</v>
      </c>
      <c r="V71" s="40">
        <v>575</v>
      </c>
      <c r="W71" s="40">
        <v>567</v>
      </c>
      <c r="X71" s="40">
        <v>560</v>
      </c>
      <c r="Y71" s="40">
        <v>717</v>
      </c>
      <c r="Z71" s="40">
        <v>715</v>
      </c>
      <c r="AA71" s="40">
        <v>725</v>
      </c>
    </row>
    <row r="72" spans="1:27" ht="12" x14ac:dyDescent="0.25">
      <c r="A72" s="39" t="s">
        <v>226</v>
      </c>
      <c r="B72" s="40">
        <v>28</v>
      </c>
      <c r="C72" s="40">
        <v>25</v>
      </c>
      <c r="D72" s="40">
        <v>33</v>
      </c>
      <c r="E72" s="40">
        <v>33</v>
      </c>
      <c r="F72" s="40">
        <v>65</v>
      </c>
      <c r="G72" s="40">
        <v>86</v>
      </c>
      <c r="H72" s="40">
        <v>88</v>
      </c>
      <c r="I72" s="40">
        <v>86</v>
      </c>
      <c r="J72" s="40">
        <v>98</v>
      </c>
      <c r="K72" s="40">
        <v>92</v>
      </c>
      <c r="L72" s="40">
        <v>845</v>
      </c>
      <c r="M72" s="40">
        <v>892</v>
      </c>
      <c r="N72" s="40">
        <v>816</v>
      </c>
      <c r="O72" s="40">
        <v>1119</v>
      </c>
      <c r="P72" s="40">
        <v>1005</v>
      </c>
      <c r="Q72" s="40">
        <v>1025</v>
      </c>
      <c r="R72" s="40">
        <v>1059</v>
      </c>
      <c r="S72" s="40">
        <v>885</v>
      </c>
      <c r="T72" s="40">
        <v>852</v>
      </c>
      <c r="U72" s="40">
        <v>730</v>
      </c>
      <c r="V72" s="40">
        <v>722</v>
      </c>
      <c r="W72" s="40">
        <v>739</v>
      </c>
      <c r="X72" s="40">
        <v>700</v>
      </c>
      <c r="Y72" s="40">
        <v>663</v>
      </c>
      <c r="Z72" s="40">
        <v>601</v>
      </c>
      <c r="AA72" s="40">
        <v>847</v>
      </c>
    </row>
    <row r="73" spans="1:27" ht="12" x14ac:dyDescent="0.25">
      <c r="A73" s="39" t="s">
        <v>227</v>
      </c>
      <c r="B73" s="40">
        <v>0</v>
      </c>
      <c r="C73" s="40">
        <v>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201</v>
      </c>
      <c r="P73" s="40">
        <v>231</v>
      </c>
      <c r="Q73" s="40">
        <v>188</v>
      </c>
      <c r="R73" s="40">
        <v>210</v>
      </c>
      <c r="S73" s="40">
        <v>249</v>
      </c>
      <c r="T73" s="40">
        <v>255</v>
      </c>
      <c r="U73" s="40">
        <v>209</v>
      </c>
      <c r="V73" s="40">
        <v>247</v>
      </c>
      <c r="W73" s="40">
        <v>279</v>
      </c>
      <c r="X73" s="40">
        <v>281</v>
      </c>
      <c r="Y73" s="40">
        <v>251</v>
      </c>
      <c r="Z73" s="40">
        <v>422</v>
      </c>
      <c r="AA73" s="40">
        <v>1287</v>
      </c>
    </row>
    <row r="74" spans="1:27" ht="12" x14ac:dyDescent="0.25">
      <c r="A74" s="39" t="s">
        <v>228</v>
      </c>
      <c r="B74" s="40">
        <v>146</v>
      </c>
      <c r="C74" s="40">
        <v>96</v>
      </c>
      <c r="D74" s="40">
        <v>464</v>
      </c>
      <c r="E74" s="40">
        <v>510</v>
      </c>
      <c r="F74" s="40">
        <v>436</v>
      </c>
      <c r="G74" s="40">
        <v>545</v>
      </c>
      <c r="H74" s="40">
        <v>473</v>
      </c>
      <c r="I74" s="40">
        <v>793</v>
      </c>
      <c r="J74" s="40">
        <v>788</v>
      </c>
      <c r="K74" s="40">
        <v>709</v>
      </c>
      <c r="L74" s="40">
        <v>146</v>
      </c>
      <c r="M74" s="40">
        <v>131</v>
      </c>
      <c r="N74" s="40">
        <v>138</v>
      </c>
      <c r="O74" s="40">
        <v>721</v>
      </c>
      <c r="P74" s="40">
        <v>746</v>
      </c>
      <c r="Q74" s="40">
        <v>1504</v>
      </c>
      <c r="R74" s="40">
        <v>1998</v>
      </c>
      <c r="S74" s="40">
        <v>1463</v>
      </c>
      <c r="T74" s="40">
        <v>1547</v>
      </c>
      <c r="U74" s="40">
        <v>1227</v>
      </c>
      <c r="V74" s="40">
        <v>1546</v>
      </c>
      <c r="W74" s="40">
        <v>1705</v>
      </c>
      <c r="X74" s="40">
        <v>1761</v>
      </c>
      <c r="Y74" s="40">
        <v>1707</v>
      </c>
      <c r="Z74" s="40">
        <v>1637</v>
      </c>
      <c r="AA74" s="40">
        <v>1799</v>
      </c>
    </row>
    <row r="75" spans="1:27" ht="12" x14ac:dyDescent="0.25">
      <c r="A75" s="39" t="s">
        <v>229</v>
      </c>
      <c r="B75" s="40">
        <v>0</v>
      </c>
      <c r="C75" s="40">
        <v>0</v>
      </c>
      <c r="D75" s="40">
        <v>0</v>
      </c>
      <c r="E75" s="40">
        <v>0</v>
      </c>
      <c r="F75" s="40">
        <v>0</v>
      </c>
      <c r="G75" s="40">
        <v>23</v>
      </c>
      <c r="H75" s="40">
        <v>34</v>
      </c>
      <c r="I75" s="40">
        <v>39</v>
      </c>
      <c r="J75" s="40">
        <v>38</v>
      </c>
      <c r="K75" s="40">
        <v>38</v>
      </c>
      <c r="L75" s="40">
        <v>39</v>
      </c>
      <c r="M75" s="40">
        <v>36</v>
      </c>
      <c r="N75" s="40">
        <v>33</v>
      </c>
      <c r="O75" s="40">
        <v>957</v>
      </c>
      <c r="P75" s="40">
        <v>4195</v>
      </c>
      <c r="Q75" s="40">
        <v>6244</v>
      </c>
      <c r="R75" s="40">
        <v>2031</v>
      </c>
      <c r="S75" s="40">
        <v>1329</v>
      </c>
      <c r="T75" s="40">
        <v>857</v>
      </c>
      <c r="U75" s="40">
        <v>939</v>
      </c>
      <c r="V75" s="40">
        <v>845</v>
      </c>
      <c r="W75" s="40">
        <v>742</v>
      </c>
      <c r="X75" s="40">
        <v>906</v>
      </c>
      <c r="Y75" s="40">
        <v>738</v>
      </c>
      <c r="Z75" s="40">
        <v>824</v>
      </c>
      <c r="AA75" s="40">
        <v>469</v>
      </c>
    </row>
    <row r="76" spans="1:27" ht="12" x14ac:dyDescent="0.25">
      <c r="A76" s="39" t="s">
        <v>230</v>
      </c>
      <c r="B76" s="40">
        <v>2595179</v>
      </c>
      <c r="C76" s="40">
        <v>2640089</v>
      </c>
      <c r="D76" s="40">
        <v>2624132</v>
      </c>
      <c r="E76" s="40">
        <v>2626369</v>
      </c>
      <c r="F76" s="40">
        <v>2666930</v>
      </c>
      <c r="G76" s="40">
        <v>2743612</v>
      </c>
      <c r="H76" s="40">
        <v>2845929</v>
      </c>
      <c r="I76" s="40">
        <v>2857093</v>
      </c>
      <c r="J76" s="40">
        <v>2922731</v>
      </c>
      <c r="K76" s="40">
        <v>2954908</v>
      </c>
      <c r="L76" s="40">
        <v>3035750</v>
      </c>
      <c r="M76" s="40">
        <v>3119159</v>
      </c>
      <c r="N76" s="40">
        <v>3144281</v>
      </c>
      <c r="O76" s="40">
        <v>3235074</v>
      </c>
      <c r="P76" s="40">
        <v>3302815</v>
      </c>
      <c r="Q76" s="40">
        <v>3325804</v>
      </c>
      <c r="R76" s="40">
        <v>3371443</v>
      </c>
      <c r="S76" s="40">
        <v>3383776</v>
      </c>
      <c r="T76" s="40">
        <v>3387037</v>
      </c>
      <c r="U76" s="40">
        <v>3222083</v>
      </c>
      <c r="V76" s="40">
        <v>3366093</v>
      </c>
      <c r="W76" s="40">
        <v>3297335</v>
      </c>
      <c r="X76" s="40">
        <v>3296273</v>
      </c>
      <c r="Y76" s="40">
        <v>3268484</v>
      </c>
      <c r="Z76" s="40">
        <v>3190773</v>
      </c>
      <c r="AA76" s="40">
        <v>3234341</v>
      </c>
    </row>
    <row r="77" spans="1:27" ht="12" x14ac:dyDescent="0.25">
      <c r="A77" s="39" t="s">
        <v>231</v>
      </c>
      <c r="B77" s="40">
        <v>2432699</v>
      </c>
      <c r="C77" s="40">
        <v>2476312</v>
      </c>
      <c r="D77" s="40">
        <v>2465164</v>
      </c>
      <c r="E77" s="40">
        <v>2470179</v>
      </c>
      <c r="F77" s="40">
        <v>2510599</v>
      </c>
      <c r="G77" s="40">
        <v>2584691</v>
      </c>
      <c r="H77" s="40">
        <v>2684518</v>
      </c>
      <c r="I77" s="40">
        <v>2697967</v>
      </c>
      <c r="J77" s="40">
        <v>2762135</v>
      </c>
      <c r="K77" s="40">
        <v>2793252</v>
      </c>
      <c r="L77" s="40">
        <v>2873391</v>
      </c>
      <c r="M77" s="40">
        <v>2954918</v>
      </c>
      <c r="N77" s="40">
        <v>2976260</v>
      </c>
      <c r="O77" s="40">
        <v>3064180</v>
      </c>
      <c r="P77" s="40">
        <v>3132763</v>
      </c>
      <c r="Q77" s="40">
        <v>3153361</v>
      </c>
      <c r="R77" s="40">
        <v>3196624</v>
      </c>
      <c r="S77" s="40">
        <v>3209638</v>
      </c>
      <c r="T77" s="40">
        <v>3216973</v>
      </c>
      <c r="U77" s="40">
        <v>3056233</v>
      </c>
      <c r="V77" s="40">
        <v>3198324</v>
      </c>
      <c r="W77" s="40">
        <v>3128719</v>
      </c>
      <c r="X77" s="40">
        <v>3125770</v>
      </c>
      <c r="Y77" s="40">
        <v>3104327</v>
      </c>
      <c r="Z77" s="40">
        <v>3031617</v>
      </c>
      <c r="AA77" s="40">
        <v>3073270</v>
      </c>
    </row>
    <row r="78" spans="1:27" ht="12" x14ac:dyDescent="0.25">
      <c r="A78" s="39" t="s">
        <v>232</v>
      </c>
      <c r="B78" s="40">
        <v>0</v>
      </c>
      <c r="C78" s="40">
        <v>0</v>
      </c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7088</v>
      </c>
      <c r="P78" s="40">
        <v>18555</v>
      </c>
      <c r="Q78" s="40">
        <v>17594</v>
      </c>
      <c r="R78" s="40">
        <v>14882</v>
      </c>
      <c r="S78" s="40">
        <v>18116</v>
      </c>
      <c r="T78" s="40">
        <v>16161</v>
      </c>
      <c r="U78" s="40">
        <v>10894</v>
      </c>
      <c r="V78" s="40">
        <v>8675</v>
      </c>
      <c r="W78" s="40">
        <v>16230</v>
      </c>
      <c r="X78" s="40">
        <v>15178</v>
      </c>
      <c r="Y78" s="40">
        <v>9380</v>
      </c>
      <c r="Z78" s="40">
        <v>10137</v>
      </c>
      <c r="AA78" s="40">
        <v>11381</v>
      </c>
    </row>
    <row r="79" spans="1:27" ht="12" x14ac:dyDescent="0.25">
      <c r="A79" s="39" t="s">
        <v>233</v>
      </c>
      <c r="B79" s="40">
        <v>0</v>
      </c>
      <c r="C79" s="40">
        <v>0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161</v>
      </c>
      <c r="P79" s="40">
        <v>463</v>
      </c>
      <c r="Q79" s="40">
        <v>590</v>
      </c>
      <c r="R79" s="40">
        <v>507</v>
      </c>
      <c r="S79" s="40">
        <v>383</v>
      </c>
      <c r="T79" s="40">
        <v>525</v>
      </c>
      <c r="U79" s="40">
        <v>1822</v>
      </c>
      <c r="V79" s="40">
        <v>1819</v>
      </c>
      <c r="W79" s="40">
        <v>2154</v>
      </c>
      <c r="X79" s="40">
        <v>1809</v>
      </c>
      <c r="Y79" s="40">
        <v>1722</v>
      </c>
      <c r="Z79" s="40">
        <v>2394</v>
      </c>
      <c r="AA79" s="40">
        <v>857</v>
      </c>
    </row>
    <row r="80" spans="1:27" ht="12" x14ac:dyDescent="0.25">
      <c r="A80" s="39" t="s">
        <v>234</v>
      </c>
      <c r="B80" s="40">
        <v>0</v>
      </c>
      <c r="C80" s="40">
        <v>0</v>
      </c>
      <c r="D80" s="40">
        <v>0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40">
        <v>0</v>
      </c>
      <c r="T80" s="40">
        <v>0</v>
      </c>
      <c r="U80" s="40">
        <v>0</v>
      </c>
      <c r="V80" s="40">
        <v>0</v>
      </c>
      <c r="W80" s="40">
        <v>0</v>
      </c>
      <c r="X80" s="40">
        <v>0</v>
      </c>
      <c r="Y80" s="40">
        <v>0</v>
      </c>
      <c r="Z80" s="40">
        <v>0</v>
      </c>
      <c r="AA80" s="40">
        <v>0</v>
      </c>
    </row>
    <row r="81" spans="1:27" ht="12" x14ac:dyDescent="0.25">
      <c r="A81" s="39" t="s">
        <v>235</v>
      </c>
      <c r="B81" s="40">
        <v>0</v>
      </c>
      <c r="C81" s="40">
        <v>0</v>
      </c>
      <c r="D81" s="40">
        <v>0</v>
      </c>
      <c r="E81" s="40">
        <v>0</v>
      </c>
      <c r="F81" s="40">
        <v>0</v>
      </c>
      <c r="G81" s="40">
        <v>0</v>
      </c>
      <c r="H81" s="40">
        <v>0</v>
      </c>
      <c r="I81" s="40">
        <v>0</v>
      </c>
      <c r="J81" s="40">
        <v>0</v>
      </c>
      <c r="K81" s="40">
        <v>0</v>
      </c>
      <c r="L81" s="40">
        <v>0</v>
      </c>
      <c r="M81" s="40">
        <v>0</v>
      </c>
      <c r="N81" s="40">
        <v>0</v>
      </c>
      <c r="O81" s="40">
        <v>0</v>
      </c>
      <c r="P81" s="40">
        <v>0</v>
      </c>
      <c r="Q81" s="40">
        <v>0</v>
      </c>
      <c r="R81" s="40">
        <v>0</v>
      </c>
      <c r="S81" s="40">
        <v>124</v>
      </c>
      <c r="T81" s="40">
        <v>0</v>
      </c>
      <c r="U81" s="40">
        <v>0</v>
      </c>
      <c r="V81" s="40">
        <v>0</v>
      </c>
      <c r="W81" s="40">
        <v>0</v>
      </c>
      <c r="X81" s="40">
        <v>0</v>
      </c>
      <c r="Y81" s="40">
        <v>0</v>
      </c>
      <c r="Z81" s="40">
        <v>0</v>
      </c>
      <c r="AA81" s="40">
        <v>0</v>
      </c>
    </row>
    <row r="82" spans="1:27" ht="12" x14ac:dyDescent="0.25">
      <c r="A82" s="39" t="s">
        <v>236</v>
      </c>
      <c r="B82" s="40">
        <v>42349</v>
      </c>
      <c r="C82" s="40">
        <v>43781</v>
      </c>
      <c r="D82" s="40">
        <v>39864</v>
      </c>
      <c r="E82" s="40">
        <v>44438</v>
      </c>
      <c r="F82" s="40">
        <v>47502</v>
      </c>
      <c r="G82" s="40">
        <v>47754</v>
      </c>
      <c r="H82" s="40">
        <v>40097</v>
      </c>
      <c r="I82" s="40">
        <v>38013</v>
      </c>
      <c r="J82" s="40">
        <v>36990</v>
      </c>
      <c r="K82" s="40">
        <v>36570</v>
      </c>
      <c r="L82" s="40">
        <v>30226</v>
      </c>
      <c r="M82" s="40">
        <v>29714</v>
      </c>
      <c r="N82" s="40">
        <v>31976</v>
      </c>
      <c r="O82" s="40">
        <v>30856</v>
      </c>
      <c r="P82" s="40">
        <v>31276</v>
      </c>
      <c r="Q82" s="40">
        <v>29701</v>
      </c>
      <c r="R82" s="40">
        <v>27942</v>
      </c>
      <c r="S82" s="40">
        <v>30878</v>
      </c>
      <c r="T82" s="40">
        <v>24197</v>
      </c>
      <c r="U82" s="40">
        <v>16849</v>
      </c>
      <c r="V82" s="40">
        <v>12833</v>
      </c>
      <c r="W82" s="40">
        <v>14957</v>
      </c>
      <c r="X82" s="40">
        <v>20899</v>
      </c>
      <c r="Y82" s="40">
        <v>4508</v>
      </c>
      <c r="Z82" s="40">
        <v>8178</v>
      </c>
      <c r="AA82" s="40">
        <v>786</v>
      </c>
    </row>
    <row r="83" spans="1:27" ht="12" x14ac:dyDescent="0.25">
      <c r="A83" s="39" t="s">
        <v>237</v>
      </c>
      <c r="B83" s="40">
        <v>0</v>
      </c>
      <c r="C83" s="40">
        <v>0</v>
      </c>
      <c r="D83" s="40">
        <v>0</v>
      </c>
      <c r="E83" s="40">
        <v>0</v>
      </c>
      <c r="F83" s="40">
        <v>0</v>
      </c>
      <c r="G83" s="40">
        <v>0</v>
      </c>
      <c r="H83" s="40">
        <v>0</v>
      </c>
      <c r="I83" s="40">
        <v>0</v>
      </c>
      <c r="J83" s="40">
        <v>0</v>
      </c>
      <c r="K83" s="40">
        <v>0</v>
      </c>
      <c r="L83" s="40">
        <v>0</v>
      </c>
      <c r="M83" s="40">
        <v>0</v>
      </c>
      <c r="N83" s="40">
        <v>0</v>
      </c>
      <c r="O83" s="40">
        <v>5052</v>
      </c>
      <c r="P83" s="40">
        <v>5304</v>
      </c>
      <c r="Q83" s="40">
        <v>4155</v>
      </c>
      <c r="R83" s="40">
        <v>3319</v>
      </c>
      <c r="S83" s="40">
        <v>3173</v>
      </c>
      <c r="T83" s="40">
        <v>2870</v>
      </c>
      <c r="U83" s="40">
        <v>2437</v>
      </c>
      <c r="V83" s="40">
        <v>2002</v>
      </c>
      <c r="W83" s="40">
        <v>2166</v>
      </c>
      <c r="X83" s="40">
        <v>2870</v>
      </c>
      <c r="Y83" s="40">
        <v>635</v>
      </c>
      <c r="Z83" s="40">
        <v>1002</v>
      </c>
      <c r="AA83" s="40">
        <v>92</v>
      </c>
    </row>
    <row r="84" spans="1:27" ht="12" x14ac:dyDescent="0.25">
      <c r="A84" s="39" t="s">
        <v>238</v>
      </c>
      <c r="B84" s="40">
        <v>10347</v>
      </c>
      <c r="C84" s="40">
        <v>10982</v>
      </c>
      <c r="D84" s="40">
        <v>9260</v>
      </c>
      <c r="E84" s="40">
        <v>11006</v>
      </c>
      <c r="F84" s="40">
        <v>11595</v>
      </c>
      <c r="G84" s="40">
        <v>11405</v>
      </c>
      <c r="H84" s="40">
        <v>10454</v>
      </c>
      <c r="I84" s="40">
        <v>9842</v>
      </c>
      <c r="J84" s="40">
        <v>9386</v>
      </c>
      <c r="K84" s="40">
        <v>8757</v>
      </c>
      <c r="L84" s="40">
        <v>7648</v>
      </c>
      <c r="M84" s="40">
        <v>5428</v>
      </c>
      <c r="N84" s="40">
        <v>5040</v>
      </c>
      <c r="O84" s="40">
        <v>3449</v>
      </c>
      <c r="P84" s="40">
        <v>3891</v>
      </c>
      <c r="Q84" s="40">
        <v>2639</v>
      </c>
      <c r="R84" s="40">
        <v>2583</v>
      </c>
      <c r="S84" s="40">
        <v>3125</v>
      </c>
      <c r="T84" s="40">
        <v>1925</v>
      </c>
      <c r="U84" s="40">
        <v>1187</v>
      </c>
      <c r="V84" s="40">
        <v>926</v>
      </c>
      <c r="W84" s="40">
        <v>962</v>
      </c>
      <c r="X84" s="40">
        <v>18</v>
      </c>
      <c r="Y84" s="40">
        <v>3</v>
      </c>
      <c r="Z84" s="40">
        <v>8</v>
      </c>
      <c r="AA84" s="40">
        <v>0</v>
      </c>
    </row>
    <row r="85" spans="1:27" ht="12" x14ac:dyDescent="0.25">
      <c r="A85" s="39" t="s">
        <v>239</v>
      </c>
      <c r="B85" s="40">
        <v>0</v>
      </c>
      <c r="C85" s="40">
        <v>0</v>
      </c>
      <c r="D85" s="40">
        <v>0</v>
      </c>
      <c r="E85" s="40">
        <v>0</v>
      </c>
      <c r="F85" s="40">
        <v>0</v>
      </c>
      <c r="G85" s="40">
        <v>0</v>
      </c>
      <c r="H85" s="40">
        <v>19</v>
      </c>
      <c r="I85" s="40">
        <v>3</v>
      </c>
      <c r="J85" s="40">
        <v>0</v>
      </c>
      <c r="K85" s="40">
        <v>0</v>
      </c>
      <c r="L85" s="40">
        <v>0</v>
      </c>
      <c r="M85" s="40">
        <v>0</v>
      </c>
      <c r="N85" s="40">
        <v>4</v>
      </c>
      <c r="O85" s="40">
        <v>875</v>
      </c>
      <c r="P85" s="40">
        <v>850</v>
      </c>
      <c r="Q85" s="40">
        <v>735</v>
      </c>
      <c r="R85" s="40">
        <v>708</v>
      </c>
      <c r="S85" s="40">
        <v>695</v>
      </c>
      <c r="T85" s="40">
        <v>662</v>
      </c>
      <c r="U85" s="40">
        <v>477</v>
      </c>
      <c r="V85" s="40">
        <v>471</v>
      </c>
      <c r="W85" s="40">
        <v>485</v>
      </c>
      <c r="X85" s="40">
        <v>355</v>
      </c>
      <c r="Y85" s="40">
        <v>192</v>
      </c>
      <c r="Z85" s="40">
        <v>252</v>
      </c>
      <c r="AA85" s="40">
        <v>195</v>
      </c>
    </row>
    <row r="86" spans="1:27" ht="12" x14ac:dyDescent="0.25">
      <c r="A86" s="39" t="s">
        <v>240</v>
      </c>
      <c r="B86" s="40">
        <v>401274</v>
      </c>
      <c r="C86" s="40">
        <v>417027</v>
      </c>
      <c r="D86" s="40">
        <v>394464</v>
      </c>
      <c r="E86" s="40">
        <v>350841</v>
      </c>
      <c r="F86" s="40">
        <v>349650</v>
      </c>
      <c r="G86" s="40">
        <v>357948</v>
      </c>
      <c r="H86" s="40">
        <v>364532</v>
      </c>
      <c r="I86" s="40">
        <v>330532</v>
      </c>
      <c r="J86" s="40">
        <v>372369</v>
      </c>
      <c r="K86" s="40">
        <v>362330</v>
      </c>
      <c r="L86" s="40">
        <v>396073</v>
      </c>
      <c r="M86" s="40">
        <v>396794</v>
      </c>
      <c r="N86" s="40">
        <v>405150</v>
      </c>
      <c r="O86" s="40">
        <v>412340</v>
      </c>
      <c r="P86" s="40">
        <v>396514</v>
      </c>
      <c r="Q86" s="40">
        <v>391656</v>
      </c>
      <c r="R86" s="40">
        <v>407034</v>
      </c>
      <c r="S86" s="40">
        <v>397718</v>
      </c>
      <c r="T86" s="40">
        <v>348599</v>
      </c>
      <c r="U86" s="40">
        <v>307561</v>
      </c>
      <c r="V86" s="40">
        <v>313325</v>
      </c>
      <c r="W86" s="40">
        <v>315424</v>
      </c>
      <c r="X86" s="40">
        <v>374703</v>
      </c>
      <c r="Y86" s="40">
        <v>383310</v>
      </c>
      <c r="Z86" s="40">
        <v>328116</v>
      </c>
      <c r="AA86" s="40">
        <v>323537</v>
      </c>
    </row>
    <row r="87" spans="1:27" ht="12" x14ac:dyDescent="0.25">
      <c r="A87" s="39" t="s">
        <v>241</v>
      </c>
      <c r="B87" s="40">
        <v>152425</v>
      </c>
      <c r="C87" s="40">
        <v>157208</v>
      </c>
      <c r="D87" s="40">
        <v>138197</v>
      </c>
      <c r="E87" s="40">
        <v>134981</v>
      </c>
      <c r="F87" s="40">
        <v>141340</v>
      </c>
      <c r="G87" s="40">
        <v>145401</v>
      </c>
      <c r="H87" s="40">
        <v>154930</v>
      </c>
      <c r="I87" s="40">
        <v>141822</v>
      </c>
      <c r="J87" s="40">
        <v>117867</v>
      </c>
      <c r="K87" s="40">
        <v>112492</v>
      </c>
      <c r="L87" s="40">
        <v>115619</v>
      </c>
      <c r="M87" s="40">
        <v>118039</v>
      </c>
      <c r="N87" s="40">
        <v>118684</v>
      </c>
      <c r="O87" s="40">
        <v>144506</v>
      </c>
      <c r="P87" s="40">
        <v>132706</v>
      </c>
      <c r="Q87" s="40">
        <v>127956</v>
      </c>
      <c r="R87" s="40">
        <v>145361</v>
      </c>
      <c r="S87" s="40">
        <v>138858</v>
      </c>
      <c r="T87" s="40">
        <v>128670</v>
      </c>
      <c r="U87" s="40">
        <v>125019</v>
      </c>
      <c r="V87" s="40">
        <v>133027</v>
      </c>
      <c r="W87" s="40">
        <v>122874</v>
      </c>
      <c r="X87" s="40">
        <v>113200</v>
      </c>
      <c r="Y87" s="40">
        <v>121207</v>
      </c>
      <c r="Z87" s="40">
        <v>112437</v>
      </c>
      <c r="AA87" s="40">
        <v>114053</v>
      </c>
    </row>
    <row r="88" spans="1:27" ht="12" x14ac:dyDescent="0.25">
      <c r="A88" s="39" t="s">
        <v>242</v>
      </c>
      <c r="B88" s="40">
        <v>33193</v>
      </c>
      <c r="C88" s="40">
        <v>28879</v>
      </c>
      <c r="D88" s="40">
        <v>28594</v>
      </c>
      <c r="E88" s="40">
        <v>27780</v>
      </c>
      <c r="F88" s="40">
        <v>24630</v>
      </c>
      <c r="G88" s="40">
        <v>24265</v>
      </c>
      <c r="H88" s="40">
        <v>22685</v>
      </c>
      <c r="I88" s="40">
        <v>20955</v>
      </c>
      <c r="J88" s="40">
        <v>21178</v>
      </c>
      <c r="K88" s="40">
        <v>12276</v>
      </c>
      <c r="L88" s="40">
        <v>11152</v>
      </c>
      <c r="M88" s="40">
        <v>11790</v>
      </c>
      <c r="N88" s="40">
        <v>8664</v>
      </c>
      <c r="O88" s="40">
        <v>11695</v>
      </c>
      <c r="P88" s="40">
        <v>11808</v>
      </c>
      <c r="Q88" s="40">
        <v>10256</v>
      </c>
      <c r="R88" s="40">
        <v>11436</v>
      </c>
      <c r="S88" s="40">
        <v>11852</v>
      </c>
      <c r="T88" s="40">
        <v>9755</v>
      </c>
      <c r="U88" s="40">
        <v>8588</v>
      </c>
      <c r="V88" s="40">
        <v>9221</v>
      </c>
      <c r="W88" s="40">
        <v>8161</v>
      </c>
      <c r="X88" s="40">
        <v>2808</v>
      </c>
      <c r="Y88" s="40">
        <v>484</v>
      </c>
      <c r="Z88" s="40">
        <v>426</v>
      </c>
      <c r="AA88" s="40">
        <v>409</v>
      </c>
    </row>
    <row r="89" spans="1:27" ht="12" x14ac:dyDescent="0.25">
      <c r="A89" s="39" t="s">
        <v>243</v>
      </c>
      <c r="B89" s="40">
        <v>12162</v>
      </c>
      <c r="C89" s="40">
        <v>13067</v>
      </c>
      <c r="D89" s="40">
        <v>11330</v>
      </c>
      <c r="E89" s="40">
        <v>13374</v>
      </c>
      <c r="F89" s="40">
        <v>12312</v>
      </c>
      <c r="G89" s="40">
        <v>11090</v>
      </c>
      <c r="H89" s="40">
        <v>11231</v>
      </c>
      <c r="I89" s="40">
        <v>10703</v>
      </c>
      <c r="J89" s="40">
        <v>9728</v>
      </c>
      <c r="K89" s="40">
        <v>7290</v>
      </c>
      <c r="L89" s="40">
        <v>8124</v>
      </c>
      <c r="M89" s="40">
        <v>7802</v>
      </c>
      <c r="N89" s="40">
        <v>7917</v>
      </c>
      <c r="O89" s="40">
        <v>10451</v>
      </c>
      <c r="P89" s="40">
        <v>8340</v>
      </c>
      <c r="Q89" s="40">
        <v>8487</v>
      </c>
      <c r="R89" s="40">
        <v>8382</v>
      </c>
      <c r="S89" s="40">
        <v>8286</v>
      </c>
      <c r="T89" s="40">
        <v>7229</v>
      </c>
      <c r="U89" s="40">
        <v>6615</v>
      </c>
      <c r="V89" s="40">
        <v>7321</v>
      </c>
      <c r="W89" s="40">
        <v>6817</v>
      </c>
      <c r="X89" s="40">
        <v>6161</v>
      </c>
      <c r="Y89" s="40">
        <v>5744</v>
      </c>
      <c r="Z89" s="40">
        <v>5618</v>
      </c>
      <c r="AA89" s="40">
        <v>5299</v>
      </c>
    </row>
    <row r="90" spans="1:27" ht="12" x14ac:dyDescent="0.25">
      <c r="A90" s="39" t="s">
        <v>244</v>
      </c>
      <c r="B90" s="40">
        <v>7282</v>
      </c>
      <c r="C90" s="40">
        <v>9482</v>
      </c>
      <c r="D90" s="40">
        <v>8977</v>
      </c>
      <c r="E90" s="40">
        <v>9174</v>
      </c>
      <c r="F90" s="40">
        <v>9262</v>
      </c>
      <c r="G90" s="40">
        <v>9054</v>
      </c>
      <c r="H90" s="40">
        <v>7139</v>
      </c>
      <c r="I90" s="40">
        <v>6408</v>
      </c>
      <c r="J90" s="40">
        <v>4375</v>
      </c>
      <c r="K90" s="40">
        <v>4998</v>
      </c>
      <c r="L90" s="40">
        <v>6006</v>
      </c>
      <c r="M90" s="40">
        <v>4441</v>
      </c>
      <c r="N90" s="40">
        <v>5440</v>
      </c>
      <c r="O90" s="40">
        <v>4545</v>
      </c>
      <c r="P90" s="40">
        <v>4840</v>
      </c>
      <c r="Q90" s="40">
        <v>4725</v>
      </c>
      <c r="R90" s="40">
        <v>4091</v>
      </c>
      <c r="S90" s="40">
        <v>4101</v>
      </c>
      <c r="T90" s="40">
        <v>3530</v>
      </c>
      <c r="U90" s="40">
        <v>3090</v>
      </c>
      <c r="V90" s="40">
        <v>2097</v>
      </c>
      <c r="W90" s="40">
        <v>4373</v>
      </c>
      <c r="X90" s="40">
        <v>3855</v>
      </c>
      <c r="Y90" s="40">
        <v>3235</v>
      </c>
      <c r="Z90" s="40">
        <v>3891</v>
      </c>
      <c r="AA90" s="40">
        <v>4165</v>
      </c>
    </row>
    <row r="91" spans="1:27" ht="12" x14ac:dyDescent="0.25">
      <c r="A91" s="39" t="s">
        <v>245</v>
      </c>
      <c r="B91" s="40">
        <v>397</v>
      </c>
      <c r="C91" s="40">
        <v>1434</v>
      </c>
      <c r="D91" s="40">
        <v>1218</v>
      </c>
      <c r="E91" s="40">
        <v>1074</v>
      </c>
      <c r="F91" s="40">
        <v>1066</v>
      </c>
      <c r="G91" s="40">
        <v>1586</v>
      </c>
      <c r="H91" s="40">
        <v>2459</v>
      </c>
      <c r="I91" s="40">
        <v>2010</v>
      </c>
      <c r="J91" s="40">
        <v>1851</v>
      </c>
      <c r="K91" s="40">
        <v>815</v>
      </c>
      <c r="L91" s="40">
        <v>335</v>
      </c>
      <c r="M91" s="40">
        <v>339</v>
      </c>
      <c r="N91" s="40">
        <v>456</v>
      </c>
      <c r="O91" s="40">
        <v>477</v>
      </c>
      <c r="P91" s="40">
        <v>1260</v>
      </c>
      <c r="Q91" s="40">
        <v>1005</v>
      </c>
      <c r="R91" s="40">
        <v>1130</v>
      </c>
      <c r="S91" s="40">
        <v>2479</v>
      </c>
      <c r="T91" s="40">
        <v>649</v>
      </c>
      <c r="U91" s="40">
        <v>1132</v>
      </c>
      <c r="V91" s="40">
        <v>1089</v>
      </c>
      <c r="W91" s="40">
        <v>1006</v>
      </c>
      <c r="X91" s="40">
        <v>1398</v>
      </c>
      <c r="Y91" s="40">
        <v>795</v>
      </c>
      <c r="Z91" s="40">
        <v>676</v>
      </c>
      <c r="AA91" s="40">
        <v>511</v>
      </c>
    </row>
    <row r="92" spans="1:27" ht="12" x14ac:dyDescent="0.25">
      <c r="A92" s="39" t="s">
        <v>246</v>
      </c>
      <c r="B92" s="40">
        <v>0</v>
      </c>
      <c r="C92" s="40">
        <v>0</v>
      </c>
      <c r="D92" s="40">
        <v>0</v>
      </c>
      <c r="E92" s="40">
        <v>0</v>
      </c>
      <c r="F92" s="40">
        <v>0</v>
      </c>
      <c r="G92" s="40">
        <v>0</v>
      </c>
      <c r="H92" s="40">
        <v>0</v>
      </c>
      <c r="I92" s="40">
        <v>0</v>
      </c>
      <c r="J92" s="40">
        <v>0</v>
      </c>
      <c r="K92" s="40">
        <v>0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  <c r="S92" s="40">
        <v>0</v>
      </c>
      <c r="T92" s="40">
        <v>0</v>
      </c>
      <c r="U92" s="40">
        <v>0</v>
      </c>
      <c r="V92" s="40">
        <v>0</v>
      </c>
      <c r="W92" s="40">
        <v>0</v>
      </c>
      <c r="X92" s="40">
        <v>0</v>
      </c>
      <c r="Y92" s="40">
        <v>0</v>
      </c>
      <c r="Z92" s="40">
        <v>0</v>
      </c>
      <c r="AA92" s="40">
        <v>0</v>
      </c>
    </row>
    <row r="93" spans="1:27" ht="12" x14ac:dyDescent="0.25">
      <c r="A93" s="39" t="s">
        <v>247</v>
      </c>
      <c r="B93" s="40">
        <v>0</v>
      </c>
      <c r="C93" s="40">
        <v>0</v>
      </c>
      <c r="D93" s="40">
        <v>0</v>
      </c>
      <c r="E93" s="40">
        <v>0</v>
      </c>
      <c r="F93" s="40">
        <v>0</v>
      </c>
      <c r="G93" s="40">
        <v>0</v>
      </c>
      <c r="H93" s="40">
        <v>0</v>
      </c>
      <c r="I93" s="40">
        <v>0</v>
      </c>
      <c r="J93" s="40">
        <v>106</v>
      </c>
      <c r="K93" s="40">
        <v>36</v>
      </c>
      <c r="L93" s="40">
        <v>39</v>
      </c>
      <c r="M93" s="40">
        <v>38</v>
      </c>
      <c r="N93" s="40">
        <v>38</v>
      </c>
      <c r="O93" s="40">
        <v>39</v>
      </c>
      <c r="P93" s="40">
        <v>55</v>
      </c>
      <c r="Q93" s="40">
        <v>41</v>
      </c>
      <c r="R93" s="40">
        <v>41</v>
      </c>
      <c r="S93" s="40">
        <v>60</v>
      </c>
      <c r="T93" s="40">
        <v>48</v>
      </c>
      <c r="U93" s="40">
        <v>41</v>
      </c>
      <c r="V93" s="40">
        <v>192</v>
      </c>
      <c r="W93" s="40">
        <v>252</v>
      </c>
      <c r="X93" s="40">
        <v>39</v>
      </c>
      <c r="Y93" s="40">
        <v>46</v>
      </c>
      <c r="Z93" s="40">
        <v>46</v>
      </c>
      <c r="AA93" s="40">
        <v>46</v>
      </c>
    </row>
    <row r="94" spans="1:27" ht="12" x14ac:dyDescent="0.25">
      <c r="A94" s="39" t="s">
        <v>248</v>
      </c>
      <c r="B94" s="40">
        <v>247042</v>
      </c>
      <c r="C94" s="40">
        <v>231551</v>
      </c>
      <c r="D94" s="40">
        <v>231929</v>
      </c>
      <c r="E94" s="40">
        <v>231738</v>
      </c>
      <c r="F94" s="40">
        <v>231905</v>
      </c>
      <c r="G94" s="40">
        <v>232644</v>
      </c>
      <c r="H94" s="40">
        <v>237049</v>
      </c>
      <c r="I94" s="40">
        <v>234027</v>
      </c>
      <c r="J94" s="40">
        <v>235832</v>
      </c>
      <c r="K94" s="40">
        <v>230407</v>
      </c>
      <c r="L94" s="40">
        <v>255903</v>
      </c>
      <c r="M94" s="40">
        <v>261576</v>
      </c>
      <c r="N94" s="40">
        <v>269709</v>
      </c>
      <c r="O94" s="40">
        <v>258816</v>
      </c>
      <c r="P94" s="40">
        <v>261688</v>
      </c>
      <c r="Q94" s="40">
        <v>251620</v>
      </c>
      <c r="R94" s="40">
        <v>247251</v>
      </c>
      <c r="S94" s="40">
        <v>258318</v>
      </c>
      <c r="T94" s="40">
        <v>244131</v>
      </c>
      <c r="U94" s="40">
        <v>232817</v>
      </c>
      <c r="V94" s="40">
        <v>207329</v>
      </c>
      <c r="W94" s="40">
        <v>223126</v>
      </c>
      <c r="X94" s="40">
        <v>232304</v>
      </c>
      <c r="Y94" s="40">
        <v>218855</v>
      </c>
      <c r="Z94" s="40">
        <v>214667</v>
      </c>
      <c r="AA94" s="40">
        <v>211105</v>
      </c>
    </row>
    <row r="95" spans="1:27" ht="12" x14ac:dyDescent="0.25">
      <c r="A95" s="39" t="s">
        <v>249</v>
      </c>
      <c r="B95" s="40">
        <v>64550</v>
      </c>
      <c r="C95" s="40">
        <v>64661</v>
      </c>
      <c r="D95" s="40">
        <v>74646</v>
      </c>
      <c r="E95" s="40">
        <v>77177</v>
      </c>
      <c r="F95" s="40">
        <v>76282</v>
      </c>
      <c r="G95" s="40">
        <v>75649</v>
      </c>
      <c r="H95" s="40">
        <v>77187</v>
      </c>
      <c r="I95" s="40">
        <v>80237</v>
      </c>
      <c r="J95" s="40">
        <v>78894</v>
      </c>
      <c r="K95" s="40">
        <v>78933</v>
      </c>
      <c r="L95" s="40">
        <v>77683</v>
      </c>
      <c r="M95" s="40">
        <v>77346</v>
      </c>
      <c r="N95" s="40">
        <v>75275</v>
      </c>
      <c r="O95" s="40">
        <v>85046</v>
      </c>
      <c r="P95" s="40">
        <v>77023</v>
      </c>
      <c r="Q95" s="40">
        <v>79422</v>
      </c>
      <c r="R95" s="40">
        <v>77832</v>
      </c>
      <c r="S95" s="40">
        <v>74946</v>
      </c>
      <c r="T95" s="40">
        <v>80810</v>
      </c>
      <c r="U95" s="40">
        <v>78202</v>
      </c>
      <c r="V95" s="40">
        <v>98812</v>
      </c>
      <c r="W95" s="40">
        <v>102642</v>
      </c>
      <c r="X95" s="40">
        <v>98043</v>
      </c>
      <c r="Y95" s="40">
        <v>97777</v>
      </c>
      <c r="Z95" s="40">
        <v>94961</v>
      </c>
      <c r="AA95" s="40">
        <v>96887</v>
      </c>
    </row>
    <row r="96" spans="1:27" ht="12" x14ac:dyDescent="0.25">
      <c r="A96" s="39" t="s">
        <v>250</v>
      </c>
      <c r="B96" s="40">
        <v>20899</v>
      </c>
      <c r="C96" s="40">
        <v>20048</v>
      </c>
      <c r="D96" s="40">
        <v>14290</v>
      </c>
      <c r="E96" s="40">
        <v>11064</v>
      </c>
      <c r="F96" s="40">
        <v>9503</v>
      </c>
      <c r="G96" s="40">
        <v>7994</v>
      </c>
      <c r="H96" s="40">
        <v>6250</v>
      </c>
      <c r="I96" s="40">
        <v>6226</v>
      </c>
      <c r="J96" s="40">
        <v>4788</v>
      </c>
      <c r="K96" s="40">
        <v>4565</v>
      </c>
      <c r="L96" s="40">
        <v>3619</v>
      </c>
      <c r="M96" s="40">
        <v>3365</v>
      </c>
      <c r="N96" s="40">
        <v>2832</v>
      </c>
      <c r="O96" s="40">
        <v>1875</v>
      </c>
      <c r="P96" s="40">
        <v>1947</v>
      </c>
      <c r="Q96" s="40">
        <v>1763</v>
      </c>
      <c r="R96" s="40">
        <v>1825</v>
      </c>
      <c r="S96" s="40">
        <v>2128</v>
      </c>
      <c r="T96" s="40">
        <v>2009</v>
      </c>
      <c r="U96" s="40">
        <v>1315</v>
      </c>
      <c r="V96" s="40">
        <v>2137</v>
      </c>
      <c r="W96" s="40">
        <v>2080</v>
      </c>
      <c r="X96" s="40">
        <v>2368</v>
      </c>
      <c r="Y96" s="40">
        <v>1930</v>
      </c>
      <c r="Z96" s="40">
        <v>1625</v>
      </c>
      <c r="AA96" s="40">
        <v>1532</v>
      </c>
    </row>
    <row r="97" spans="1:27" ht="12" x14ac:dyDescent="0.25">
      <c r="A97" s="39" t="s">
        <v>251</v>
      </c>
      <c r="B97" s="40">
        <v>5316</v>
      </c>
      <c r="C97" s="40">
        <v>5141</v>
      </c>
      <c r="D97" s="40">
        <v>5305</v>
      </c>
      <c r="E97" s="40">
        <v>5004</v>
      </c>
      <c r="F97" s="40">
        <v>4296</v>
      </c>
      <c r="G97" s="40">
        <v>4192</v>
      </c>
      <c r="H97" s="40">
        <v>3308</v>
      </c>
      <c r="I97" s="40">
        <v>3085</v>
      </c>
      <c r="J97" s="40">
        <v>2451</v>
      </c>
      <c r="K97" s="40">
        <v>4508</v>
      </c>
      <c r="L97" s="40">
        <v>6876</v>
      </c>
      <c r="M97" s="40">
        <v>6672</v>
      </c>
      <c r="N97" s="40">
        <v>6367</v>
      </c>
      <c r="O97" s="40">
        <v>7679</v>
      </c>
      <c r="P97" s="40">
        <v>8563</v>
      </c>
      <c r="Q97" s="40">
        <v>8357</v>
      </c>
      <c r="R97" s="40">
        <v>8183</v>
      </c>
      <c r="S97" s="40">
        <v>6186</v>
      </c>
      <c r="T97" s="40">
        <v>6315</v>
      </c>
      <c r="U97" s="40">
        <v>5838</v>
      </c>
      <c r="V97" s="40">
        <v>5159</v>
      </c>
      <c r="W97" s="40">
        <v>5220</v>
      </c>
      <c r="X97" s="40">
        <v>5025</v>
      </c>
      <c r="Y97" s="40">
        <v>4561</v>
      </c>
      <c r="Z97" s="40">
        <v>4214</v>
      </c>
      <c r="AA97" s="40">
        <v>4138</v>
      </c>
    </row>
    <row r="98" spans="1:27" ht="12" x14ac:dyDescent="0.25">
      <c r="A98" s="39" t="s">
        <v>252</v>
      </c>
      <c r="B98" s="40">
        <v>3025</v>
      </c>
      <c r="C98" s="40">
        <v>3709</v>
      </c>
      <c r="D98" s="40">
        <v>3241</v>
      </c>
      <c r="E98" s="40">
        <v>3460</v>
      </c>
      <c r="F98" s="40">
        <v>4007</v>
      </c>
      <c r="G98" s="40">
        <v>4200</v>
      </c>
      <c r="H98" s="40">
        <v>5000</v>
      </c>
      <c r="I98" s="40">
        <v>4818</v>
      </c>
      <c r="J98" s="40">
        <v>3491</v>
      </c>
      <c r="K98" s="40">
        <v>3550</v>
      </c>
      <c r="L98" s="40">
        <v>2827</v>
      </c>
      <c r="M98" s="40">
        <v>5129</v>
      </c>
      <c r="N98" s="40">
        <v>4773</v>
      </c>
      <c r="O98" s="40">
        <v>5512</v>
      </c>
      <c r="P98" s="40">
        <v>4497</v>
      </c>
      <c r="Q98" s="40">
        <v>3709</v>
      </c>
      <c r="R98" s="40">
        <v>5141</v>
      </c>
      <c r="S98" s="40">
        <v>5702</v>
      </c>
      <c r="T98" s="40">
        <v>4706</v>
      </c>
      <c r="U98" s="40">
        <v>3888</v>
      </c>
      <c r="V98" s="40">
        <v>4775</v>
      </c>
      <c r="W98" s="40">
        <v>4325</v>
      </c>
      <c r="X98" s="40">
        <v>3209</v>
      </c>
      <c r="Y98" s="40">
        <v>3107</v>
      </c>
      <c r="Z98" s="40">
        <v>3373</v>
      </c>
      <c r="AA98" s="40">
        <v>3142</v>
      </c>
    </row>
    <row r="99" spans="1:27" ht="12" x14ac:dyDescent="0.25">
      <c r="A99" s="39" t="s">
        <v>253</v>
      </c>
      <c r="B99" s="40">
        <v>1788</v>
      </c>
      <c r="C99" s="40">
        <v>2120</v>
      </c>
      <c r="D99" s="40">
        <v>2238</v>
      </c>
      <c r="E99" s="40">
        <v>2318</v>
      </c>
      <c r="F99" s="40">
        <v>2510</v>
      </c>
      <c r="G99" s="40">
        <v>2824</v>
      </c>
      <c r="H99" s="40">
        <v>3049</v>
      </c>
      <c r="I99" s="40">
        <v>3073</v>
      </c>
      <c r="J99" s="40">
        <v>2413</v>
      </c>
      <c r="K99" s="40">
        <v>2144</v>
      </c>
      <c r="L99" s="40">
        <v>2325</v>
      </c>
      <c r="M99" s="40">
        <v>2731</v>
      </c>
      <c r="N99" s="40">
        <v>3389</v>
      </c>
      <c r="O99" s="40">
        <v>3367</v>
      </c>
      <c r="P99" s="40">
        <v>3702</v>
      </c>
      <c r="Q99" s="40">
        <v>3253</v>
      </c>
      <c r="R99" s="40">
        <v>3421</v>
      </c>
      <c r="S99" s="40">
        <v>3580</v>
      </c>
      <c r="T99" s="40">
        <v>3242</v>
      </c>
      <c r="U99" s="40">
        <v>3452</v>
      </c>
      <c r="V99" s="40">
        <v>4030</v>
      </c>
      <c r="W99" s="40">
        <v>3459</v>
      </c>
      <c r="X99" s="40">
        <v>2955</v>
      </c>
      <c r="Y99" s="40">
        <v>2344</v>
      </c>
      <c r="Z99" s="40">
        <v>2346</v>
      </c>
      <c r="AA99" s="40">
        <v>2275</v>
      </c>
    </row>
    <row r="100" spans="1:27" ht="12" x14ac:dyDescent="0.25">
      <c r="A100" s="39" t="s">
        <v>254</v>
      </c>
      <c r="B100" s="40">
        <v>0</v>
      </c>
      <c r="C100" s="40">
        <v>0</v>
      </c>
      <c r="D100" s="40">
        <v>0</v>
      </c>
      <c r="E100" s="40">
        <v>0</v>
      </c>
      <c r="F100" s="40">
        <v>0</v>
      </c>
      <c r="G100" s="40">
        <v>0</v>
      </c>
      <c r="H100" s="40">
        <v>0</v>
      </c>
      <c r="I100" s="40">
        <v>0</v>
      </c>
      <c r="J100" s="40">
        <v>0</v>
      </c>
      <c r="K100" s="40">
        <v>0</v>
      </c>
      <c r="L100" s="40">
        <v>2</v>
      </c>
      <c r="M100" s="40">
        <v>2</v>
      </c>
      <c r="N100" s="40">
        <v>16</v>
      </c>
      <c r="O100" s="40">
        <v>43</v>
      </c>
      <c r="P100" s="40">
        <v>14</v>
      </c>
      <c r="Q100" s="40">
        <v>1</v>
      </c>
      <c r="R100" s="40">
        <v>10</v>
      </c>
      <c r="S100" s="40">
        <v>3</v>
      </c>
      <c r="T100" s="40">
        <v>7</v>
      </c>
      <c r="U100" s="40">
        <v>1</v>
      </c>
      <c r="V100" s="40">
        <v>1</v>
      </c>
      <c r="W100" s="40">
        <v>8</v>
      </c>
      <c r="X100" s="40">
        <v>5</v>
      </c>
      <c r="Y100" s="40">
        <v>5</v>
      </c>
      <c r="Z100" s="40">
        <v>7</v>
      </c>
      <c r="AA100" s="40">
        <v>7</v>
      </c>
    </row>
    <row r="101" spans="1:27" ht="12" x14ac:dyDescent="0.25">
      <c r="A101" s="39" t="s">
        <v>255</v>
      </c>
      <c r="B101" s="40">
        <v>324</v>
      </c>
      <c r="C101" s="40">
        <v>505</v>
      </c>
      <c r="D101" s="40">
        <v>580</v>
      </c>
      <c r="E101" s="40">
        <v>664</v>
      </c>
      <c r="F101" s="40">
        <v>770</v>
      </c>
      <c r="G101" s="40">
        <v>819</v>
      </c>
      <c r="H101" s="40">
        <v>952</v>
      </c>
      <c r="I101" s="40">
        <v>789</v>
      </c>
      <c r="J101" s="40">
        <v>902</v>
      </c>
      <c r="K101" s="40">
        <v>950</v>
      </c>
      <c r="L101" s="40">
        <v>748</v>
      </c>
      <c r="M101" s="40">
        <v>700</v>
      </c>
      <c r="N101" s="40">
        <v>648</v>
      </c>
      <c r="O101" s="40">
        <v>662</v>
      </c>
      <c r="P101" s="40">
        <v>522</v>
      </c>
      <c r="Q101" s="40">
        <v>523</v>
      </c>
      <c r="R101" s="40">
        <v>701</v>
      </c>
      <c r="S101" s="40">
        <v>690</v>
      </c>
      <c r="T101" s="40">
        <v>629</v>
      </c>
      <c r="U101" s="40">
        <v>458</v>
      </c>
      <c r="V101" s="40">
        <v>526</v>
      </c>
      <c r="W101" s="40">
        <v>461</v>
      </c>
      <c r="X101" s="40">
        <v>435</v>
      </c>
      <c r="Y101" s="40">
        <v>394</v>
      </c>
      <c r="Z101" s="40">
        <v>438</v>
      </c>
      <c r="AA101" s="40">
        <v>411</v>
      </c>
    </row>
    <row r="102" spans="1:27" ht="12" x14ac:dyDescent="0.25">
      <c r="A102" s="39" t="s">
        <v>256</v>
      </c>
      <c r="B102" s="40">
        <v>0</v>
      </c>
      <c r="C102" s="40">
        <v>0</v>
      </c>
      <c r="D102" s="40">
        <v>0</v>
      </c>
      <c r="E102" s="40">
        <v>0</v>
      </c>
      <c r="F102" s="40">
        <v>0</v>
      </c>
      <c r="G102" s="40">
        <v>0</v>
      </c>
      <c r="H102" s="40">
        <v>0</v>
      </c>
      <c r="I102" s="40">
        <v>0</v>
      </c>
      <c r="J102" s="40">
        <v>0</v>
      </c>
      <c r="K102" s="40">
        <v>0</v>
      </c>
      <c r="L102" s="40">
        <v>0</v>
      </c>
      <c r="M102" s="40">
        <v>0</v>
      </c>
      <c r="N102" s="40">
        <v>0</v>
      </c>
      <c r="O102" s="40">
        <v>0</v>
      </c>
      <c r="P102" s="40">
        <v>0</v>
      </c>
      <c r="Q102" s="40">
        <v>0</v>
      </c>
      <c r="R102" s="40">
        <v>0</v>
      </c>
      <c r="S102" s="40">
        <v>0</v>
      </c>
      <c r="T102" s="40">
        <v>0</v>
      </c>
      <c r="U102" s="40">
        <v>0</v>
      </c>
      <c r="V102" s="40">
        <v>0</v>
      </c>
      <c r="W102" s="40">
        <v>0</v>
      </c>
      <c r="X102" s="40">
        <v>0</v>
      </c>
      <c r="Y102" s="40">
        <v>0</v>
      </c>
      <c r="Z102" s="40">
        <v>0</v>
      </c>
      <c r="AA102" s="40">
        <v>0</v>
      </c>
    </row>
    <row r="103" spans="1:27" ht="12" x14ac:dyDescent="0.25">
      <c r="A103" s="39" t="s">
        <v>257</v>
      </c>
      <c r="B103" s="40">
        <v>0</v>
      </c>
      <c r="C103" s="40">
        <v>0</v>
      </c>
      <c r="D103" s="40">
        <v>0</v>
      </c>
      <c r="E103" s="40">
        <v>0</v>
      </c>
      <c r="F103" s="40">
        <v>0</v>
      </c>
      <c r="G103" s="40">
        <v>0</v>
      </c>
      <c r="H103" s="40">
        <v>0</v>
      </c>
      <c r="I103" s="40">
        <v>0</v>
      </c>
      <c r="J103" s="40">
        <v>0</v>
      </c>
      <c r="K103" s="40">
        <v>0</v>
      </c>
      <c r="L103" s="40">
        <v>0</v>
      </c>
      <c r="M103" s="40">
        <v>0</v>
      </c>
      <c r="N103" s="40">
        <v>0</v>
      </c>
      <c r="O103" s="40">
        <v>0</v>
      </c>
      <c r="P103" s="40">
        <v>0</v>
      </c>
      <c r="Q103" s="40">
        <v>0</v>
      </c>
      <c r="R103" s="40">
        <v>0</v>
      </c>
      <c r="S103" s="40">
        <v>0</v>
      </c>
      <c r="T103" s="40">
        <v>14</v>
      </c>
      <c r="U103" s="40">
        <v>0</v>
      </c>
      <c r="V103" s="40">
        <v>0</v>
      </c>
      <c r="W103" s="40">
        <v>0</v>
      </c>
      <c r="X103" s="40">
        <v>0</v>
      </c>
      <c r="Y103" s="40">
        <v>0</v>
      </c>
      <c r="Z103" s="40">
        <v>0</v>
      </c>
      <c r="AA103" s="40">
        <v>0</v>
      </c>
    </row>
    <row r="104" spans="1:27" ht="12" x14ac:dyDescent="0.25">
      <c r="A104" s="39" t="s">
        <v>258</v>
      </c>
      <c r="B104" s="40">
        <v>0</v>
      </c>
      <c r="C104" s="40">
        <v>0</v>
      </c>
      <c r="D104" s="40">
        <v>0</v>
      </c>
      <c r="E104" s="40">
        <v>0</v>
      </c>
      <c r="F104" s="40">
        <v>0</v>
      </c>
      <c r="G104" s="40">
        <v>0</v>
      </c>
      <c r="H104" s="40">
        <v>0</v>
      </c>
      <c r="I104" s="40">
        <v>0</v>
      </c>
      <c r="J104" s="40">
        <v>0</v>
      </c>
      <c r="K104" s="40">
        <v>0</v>
      </c>
      <c r="L104" s="40">
        <v>0</v>
      </c>
      <c r="M104" s="40">
        <v>0</v>
      </c>
      <c r="N104" s="40">
        <v>0</v>
      </c>
      <c r="O104" s="40">
        <v>0</v>
      </c>
      <c r="P104" s="40">
        <v>0</v>
      </c>
      <c r="Q104" s="40">
        <v>0</v>
      </c>
      <c r="R104" s="40">
        <v>0</v>
      </c>
      <c r="S104" s="40">
        <v>0</v>
      </c>
      <c r="T104" s="40">
        <v>0</v>
      </c>
      <c r="U104" s="40">
        <v>0</v>
      </c>
      <c r="V104" s="40">
        <v>0</v>
      </c>
      <c r="W104" s="40">
        <v>0</v>
      </c>
      <c r="X104" s="40">
        <v>0</v>
      </c>
      <c r="Y104" s="40">
        <v>0</v>
      </c>
      <c r="Z104" s="40">
        <v>0</v>
      </c>
      <c r="AA104" s="40">
        <v>0</v>
      </c>
    </row>
    <row r="105" spans="1:27" ht="12" x14ac:dyDescent="0.25">
      <c r="A105" s="39" t="s">
        <v>259</v>
      </c>
      <c r="B105" s="40">
        <v>0</v>
      </c>
      <c r="C105" s="40">
        <v>0</v>
      </c>
      <c r="D105" s="40">
        <v>0</v>
      </c>
      <c r="E105" s="40">
        <v>0</v>
      </c>
      <c r="F105" s="40">
        <v>0</v>
      </c>
      <c r="G105" s="40">
        <v>0</v>
      </c>
      <c r="H105" s="40">
        <v>0</v>
      </c>
      <c r="I105" s="40">
        <v>0</v>
      </c>
      <c r="J105" s="40">
        <v>0</v>
      </c>
      <c r="K105" s="40">
        <v>0</v>
      </c>
      <c r="L105" s="40">
        <v>0</v>
      </c>
      <c r="M105" s="40">
        <v>0</v>
      </c>
      <c r="N105" s="40">
        <v>4</v>
      </c>
      <c r="O105" s="40">
        <v>0</v>
      </c>
      <c r="P105" s="40">
        <v>0</v>
      </c>
      <c r="Q105" s="40">
        <v>0</v>
      </c>
      <c r="R105" s="40">
        <v>0</v>
      </c>
      <c r="S105" s="40">
        <v>0</v>
      </c>
      <c r="T105" s="40">
        <v>0</v>
      </c>
      <c r="U105" s="40">
        <v>0</v>
      </c>
      <c r="V105" s="40">
        <v>0</v>
      </c>
      <c r="W105" s="40">
        <v>0</v>
      </c>
      <c r="X105" s="40">
        <v>0</v>
      </c>
      <c r="Y105" s="40">
        <v>0</v>
      </c>
      <c r="Z105" s="40">
        <v>0</v>
      </c>
      <c r="AA105" s="40">
        <v>0</v>
      </c>
    </row>
    <row r="106" spans="1:27" ht="12" x14ac:dyDescent="0.25">
      <c r="A106" s="39" t="s">
        <v>260</v>
      </c>
      <c r="B106" s="40">
        <v>3</v>
      </c>
      <c r="C106" s="40">
        <v>0</v>
      </c>
      <c r="D106" s="40">
        <v>0</v>
      </c>
      <c r="E106" s="40">
        <v>0</v>
      </c>
      <c r="F106" s="40">
        <v>0</v>
      </c>
      <c r="G106" s="40">
        <v>0</v>
      </c>
      <c r="H106" s="40">
        <v>0</v>
      </c>
      <c r="I106" s="40">
        <v>0</v>
      </c>
      <c r="J106" s="40">
        <v>0</v>
      </c>
      <c r="K106" s="40">
        <v>0</v>
      </c>
      <c r="L106" s="40">
        <v>0</v>
      </c>
      <c r="M106" s="40">
        <v>0</v>
      </c>
      <c r="N106" s="40">
        <v>0</v>
      </c>
      <c r="O106" s="40">
        <v>0</v>
      </c>
      <c r="P106" s="40">
        <v>0</v>
      </c>
      <c r="Q106" s="40">
        <v>0</v>
      </c>
      <c r="R106" s="40">
        <v>4</v>
      </c>
      <c r="S106" s="40">
        <v>57</v>
      </c>
      <c r="T106" s="40">
        <v>8</v>
      </c>
      <c r="U106" s="40">
        <v>0</v>
      </c>
      <c r="V106" s="40">
        <v>0</v>
      </c>
      <c r="W106" s="40">
        <v>0</v>
      </c>
      <c r="X106" s="40">
        <v>0</v>
      </c>
      <c r="Y106" s="40">
        <v>0</v>
      </c>
      <c r="Z106" s="40">
        <v>0</v>
      </c>
      <c r="AA106" s="40">
        <v>0</v>
      </c>
    </row>
    <row r="107" spans="1:27" ht="12" x14ac:dyDescent="0.25">
      <c r="A107" s="39" t="s">
        <v>261</v>
      </c>
      <c r="B107" s="40">
        <v>0</v>
      </c>
      <c r="C107" s="40">
        <v>0</v>
      </c>
      <c r="D107" s="40">
        <v>0</v>
      </c>
      <c r="E107" s="40">
        <v>0</v>
      </c>
      <c r="F107" s="40">
        <v>0</v>
      </c>
      <c r="G107" s="40">
        <v>0</v>
      </c>
      <c r="H107" s="40">
        <v>0</v>
      </c>
      <c r="I107" s="40">
        <v>0</v>
      </c>
      <c r="J107" s="40">
        <v>0</v>
      </c>
      <c r="K107" s="40">
        <v>0</v>
      </c>
      <c r="L107" s="40">
        <v>0</v>
      </c>
      <c r="M107" s="40">
        <v>0</v>
      </c>
      <c r="N107" s="40">
        <v>0</v>
      </c>
      <c r="O107" s="40">
        <v>0</v>
      </c>
      <c r="P107" s="40">
        <v>0</v>
      </c>
      <c r="Q107" s="40">
        <v>0</v>
      </c>
      <c r="R107" s="40">
        <v>2</v>
      </c>
      <c r="S107" s="40">
        <v>11</v>
      </c>
      <c r="T107" s="40">
        <v>2</v>
      </c>
      <c r="U107" s="40">
        <v>4</v>
      </c>
      <c r="V107" s="40">
        <v>2</v>
      </c>
      <c r="W107" s="40">
        <v>4</v>
      </c>
      <c r="X107" s="40">
        <v>3</v>
      </c>
      <c r="Y107" s="40">
        <v>2</v>
      </c>
      <c r="Z107" s="40">
        <v>2</v>
      </c>
      <c r="AA107" s="40">
        <v>1</v>
      </c>
    </row>
    <row r="108" spans="1:27" ht="12" x14ac:dyDescent="0.25">
      <c r="A108" s="39" t="s">
        <v>262</v>
      </c>
      <c r="B108" s="40">
        <v>834</v>
      </c>
      <c r="C108" s="40">
        <v>0</v>
      </c>
      <c r="D108" s="40">
        <v>0</v>
      </c>
      <c r="E108" s="40">
        <v>0</v>
      </c>
      <c r="F108" s="40">
        <v>0</v>
      </c>
      <c r="G108" s="40">
        <v>0</v>
      </c>
      <c r="H108" s="40">
        <v>0</v>
      </c>
      <c r="I108" s="40">
        <v>0</v>
      </c>
      <c r="J108" s="40">
        <v>0</v>
      </c>
      <c r="K108" s="40">
        <v>0</v>
      </c>
      <c r="L108" s="40">
        <v>0</v>
      </c>
      <c r="M108" s="40">
        <v>0</v>
      </c>
      <c r="N108" s="40">
        <v>0</v>
      </c>
      <c r="O108" s="40">
        <v>0</v>
      </c>
      <c r="P108" s="40">
        <v>0</v>
      </c>
      <c r="Q108" s="40">
        <v>0</v>
      </c>
      <c r="R108" s="40">
        <v>0</v>
      </c>
      <c r="S108" s="40">
        <v>0</v>
      </c>
      <c r="T108" s="40">
        <v>0</v>
      </c>
      <c r="U108" s="40">
        <v>0</v>
      </c>
      <c r="V108" s="40">
        <v>0</v>
      </c>
      <c r="W108" s="40">
        <v>0</v>
      </c>
      <c r="X108" s="40">
        <v>0</v>
      </c>
      <c r="Y108" s="40">
        <v>0</v>
      </c>
      <c r="Z108" s="40">
        <v>0</v>
      </c>
      <c r="AA108" s="40">
        <v>0</v>
      </c>
    </row>
    <row r="109" spans="1:27" ht="12" x14ac:dyDescent="0.25">
      <c r="A109" s="39" t="s">
        <v>263</v>
      </c>
      <c r="B109" s="40">
        <v>0</v>
      </c>
      <c r="C109" s="40">
        <v>0</v>
      </c>
      <c r="D109" s="40">
        <v>0</v>
      </c>
      <c r="E109" s="40">
        <v>0</v>
      </c>
      <c r="F109" s="40">
        <v>0</v>
      </c>
      <c r="G109" s="40">
        <v>0</v>
      </c>
      <c r="H109" s="40">
        <v>0</v>
      </c>
      <c r="I109" s="40">
        <v>0</v>
      </c>
      <c r="J109" s="40">
        <v>0</v>
      </c>
      <c r="K109" s="40">
        <v>0</v>
      </c>
      <c r="L109" s="40">
        <v>0</v>
      </c>
      <c r="M109" s="40">
        <v>0</v>
      </c>
      <c r="N109" s="40">
        <v>8</v>
      </c>
      <c r="O109" s="40">
        <v>0</v>
      </c>
      <c r="P109" s="40">
        <v>0</v>
      </c>
      <c r="Q109" s="40">
        <v>0</v>
      </c>
      <c r="R109" s="40">
        <v>0</v>
      </c>
      <c r="S109" s="40">
        <v>0</v>
      </c>
      <c r="T109" s="40">
        <v>0</v>
      </c>
      <c r="U109" s="40">
        <v>13</v>
      </c>
      <c r="V109" s="40">
        <v>0</v>
      </c>
      <c r="W109" s="40">
        <v>0</v>
      </c>
      <c r="X109" s="40">
        <v>0</v>
      </c>
      <c r="Y109" s="40">
        <v>0</v>
      </c>
      <c r="Z109" s="40">
        <v>0</v>
      </c>
      <c r="AA109" s="40">
        <v>0</v>
      </c>
    </row>
    <row r="110" spans="1:27" ht="12" x14ac:dyDescent="0.25">
      <c r="A110" s="39" t="s">
        <v>264</v>
      </c>
      <c r="B110" s="40">
        <v>0</v>
      </c>
      <c r="C110" s="40">
        <v>0</v>
      </c>
      <c r="D110" s="40">
        <v>0</v>
      </c>
      <c r="E110" s="40">
        <v>0</v>
      </c>
      <c r="F110" s="40">
        <v>0</v>
      </c>
      <c r="G110" s="40">
        <v>0</v>
      </c>
      <c r="H110" s="40">
        <v>0</v>
      </c>
      <c r="I110" s="40">
        <v>0</v>
      </c>
      <c r="J110" s="40">
        <v>0</v>
      </c>
      <c r="K110" s="40">
        <v>0</v>
      </c>
      <c r="L110" s="40">
        <v>0</v>
      </c>
      <c r="M110" s="40">
        <v>0</v>
      </c>
      <c r="N110" s="40">
        <v>0</v>
      </c>
      <c r="O110" s="40">
        <v>0</v>
      </c>
      <c r="P110" s="40">
        <v>0</v>
      </c>
      <c r="Q110" s="40">
        <v>0</v>
      </c>
      <c r="R110" s="40">
        <v>0</v>
      </c>
      <c r="S110" s="40">
        <v>0</v>
      </c>
      <c r="T110" s="40">
        <v>0</v>
      </c>
      <c r="U110" s="40">
        <v>0</v>
      </c>
      <c r="V110" s="40">
        <v>0</v>
      </c>
      <c r="W110" s="40">
        <v>0</v>
      </c>
      <c r="X110" s="40">
        <v>0</v>
      </c>
      <c r="Y110" s="40">
        <v>0</v>
      </c>
      <c r="Z110" s="40">
        <v>0</v>
      </c>
      <c r="AA110" s="40">
        <v>0</v>
      </c>
    </row>
    <row r="111" spans="1:27" ht="12" x14ac:dyDescent="0.25">
      <c r="A111" s="39" t="s">
        <v>265</v>
      </c>
      <c r="B111" s="40">
        <v>0</v>
      </c>
      <c r="C111" s="40">
        <v>0</v>
      </c>
      <c r="D111" s="40">
        <v>0</v>
      </c>
      <c r="E111" s="40">
        <v>0</v>
      </c>
      <c r="F111" s="40">
        <v>0</v>
      </c>
      <c r="G111" s="40">
        <v>0</v>
      </c>
      <c r="H111" s="40">
        <v>0</v>
      </c>
      <c r="I111" s="40">
        <v>0</v>
      </c>
      <c r="J111" s="40">
        <v>0</v>
      </c>
      <c r="K111" s="40">
        <v>0</v>
      </c>
      <c r="L111" s="40">
        <v>0</v>
      </c>
      <c r="M111" s="40">
        <v>0</v>
      </c>
      <c r="N111" s="40">
        <v>0</v>
      </c>
      <c r="O111" s="40">
        <v>0</v>
      </c>
      <c r="P111" s="40">
        <v>0</v>
      </c>
      <c r="Q111" s="40">
        <v>0</v>
      </c>
      <c r="R111" s="40">
        <v>0</v>
      </c>
      <c r="S111" s="40">
        <v>0</v>
      </c>
      <c r="T111" s="40">
        <v>0</v>
      </c>
      <c r="U111" s="40">
        <v>0</v>
      </c>
      <c r="V111" s="40">
        <v>0</v>
      </c>
      <c r="W111" s="40">
        <v>0</v>
      </c>
      <c r="X111" s="40">
        <v>0</v>
      </c>
      <c r="Y111" s="40">
        <v>0</v>
      </c>
      <c r="Z111" s="40">
        <v>0</v>
      </c>
      <c r="AA111" s="40">
        <v>0</v>
      </c>
    </row>
    <row r="112" spans="1:27" ht="12" x14ac:dyDescent="0.25">
      <c r="A112" s="39" t="s">
        <v>266</v>
      </c>
      <c r="B112" s="40">
        <v>0</v>
      </c>
      <c r="C112" s="40">
        <v>0</v>
      </c>
      <c r="D112" s="40">
        <v>0</v>
      </c>
      <c r="E112" s="40">
        <v>0</v>
      </c>
      <c r="F112" s="40">
        <v>0</v>
      </c>
      <c r="G112" s="40">
        <v>0</v>
      </c>
      <c r="H112" s="40">
        <v>0</v>
      </c>
      <c r="I112" s="40">
        <v>0</v>
      </c>
      <c r="J112" s="40">
        <v>0</v>
      </c>
      <c r="K112" s="40">
        <v>0</v>
      </c>
      <c r="L112" s="40">
        <v>0</v>
      </c>
      <c r="M112" s="40">
        <v>0</v>
      </c>
      <c r="N112" s="40">
        <v>0</v>
      </c>
      <c r="O112" s="40">
        <v>0</v>
      </c>
      <c r="P112" s="40">
        <v>0</v>
      </c>
      <c r="Q112" s="40">
        <v>0</v>
      </c>
      <c r="R112" s="40">
        <v>0</v>
      </c>
      <c r="S112" s="40">
        <v>0</v>
      </c>
      <c r="T112" s="40">
        <v>0</v>
      </c>
      <c r="U112" s="40">
        <v>0</v>
      </c>
      <c r="V112" s="40">
        <v>0</v>
      </c>
      <c r="W112" s="40">
        <v>0</v>
      </c>
      <c r="X112" s="40">
        <v>0</v>
      </c>
      <c r="Y112" s="40">
        <v>0</v>
      </c>
      <c r="Z112" s="40">
        <v>0</v>
      </c>
      <c r="AA112" s="40">
        <v>0</v>
      </c>
    </row>
    <row r="113" spans="1:27" ht="12" x14ac:dyDescent="0.25">
      <c r="A113" s="39" t="s">
        <v>267</v>
      </c>
      <c r="B113" s="40">
        <v>0</v>
      </c>
      <c r="C113" s="40">
        <v>0</v>
      </c>
      <c r="D113" s="40">
        <v>0</v>
      </c>
      <c r="E113" s="40">
        <v>0</v>
      </c>
      <c r="F113" s="40">
        <v>0</v>
      </c>
      <c r="G113" s="40">
        <v>0</v>
      </c>
      <c r="H113" s="40">
        <v>0</v>
      </c>
      <c r="I113" s="40">
        <v>0</v>
      </c>
      <c r="J113" s="40">
        <v>0</v>
      </c>
      <c r="K113" s="40">
        <v>0</v>
      </c>
      <c r="L113" s="40">
        <v>0</v>
      </c>
      <c r="M113" s="40">
        <v>0</v>
      </c>
      <c r="N113" s="40">
        <v>0</v>
      </c>
      <c r="O113" s="40">
        <v>0</v>
      </c>
      <c r="P113" s="40">
        <v>0</v>
      </c>
      <c r="Q113" s="40">
        <v>0</v>
      </c>
      <c r="R113" s="40">
        <v>0</v>
      </c>
      <c r="S113" s="40">
        <v>0</v>
      </c>
      <c r="T113" s="40">
        <v>0</v>
      </c>
      <c r="U113" s="40">
        <v>0</v>
      </c>
      <c r="V113" s="40">
        <v>0</v>
      </c>
      <c r="W113" s="40">
        <v>0</v>
      </c>
      <c r="X113" s="40">
        <v>0</v>
      </c>
      <c r="Y113" s="40">
        <v>0</v>
      </c>
      <c r="Z113" s="40">
        <v>0</v>
      </c>
      <c r="AA113" s="40">
        <v>0</v>
      </c>
    </row>
    <row r="114" spans="1:27" ht="12" x14ac:dyDescent="0.25">
      <c r="A114" s="39" t="s">
        <v>268</v>
      </c>
      <c r="B114" s="40">
        <v>0</v>
      </c>
      <c r="C114" s="40">
        <v>0</v>
      </c>
      <c r="D114" s="40">
        <v>0</v>
      </c>
      <c r="E114" s="40">
        <v>0</v>
      </c>
      <c r="F114" s="40">
        <v>0</v>
      </c>
      <c r="G114" s="40">
        <v>0</v>
      </c>
      <c r="H114" s="40">
        <v>0</v>
      </c>
      <c r="I114" s="40">
        <v>0</v>
      </c>
      <c r="J114" s="40">
        <v>0</v>
      </c>
      <c r="K114" s="40">
        <v>0</v>
      </c>
      <c r="L114" s="40">
        <v>0</v>
      </c>
      <c r="M114" s="40">
        <v>0</v>
      </c>
      <c r="N114" s="40">
        <v>0</v>
      </c>
      <c r="O114" s="40">
        <v>0</v>
      </c>
      <c r="P114" s="40">
        <v>0</v>
      </c>
      <c r="Q114" s="40">
        <v>0</v>
      </c>
      <c r="R114" s="40">
        <v>0</v>
      </c>
      <c r="S114" s="40">
        <v>0</v>
      </c>
      <c r="T114" s="40">
        <v>0</v>
      </c>
      <c r="U114" s="40">
        <v>0</v>
      </c>
      <c r="V114" s="40">
        <v>0</v>
      </c>
      <c r="W114" s="40">
        <v>0</v>
      </c>
      <c r="X114" s="40">
        <v>0</v>
      </c>
      <c r="Y114" s="40">
        <v>0</v>
      </c>
      <c r="Z114" s="40">
        <v>0</v>
      </c>
      <c r="AA114" s="40">
        <v>0</v>
      </c>
    </row>
    <row r="115" spans="1:27" ht="12" x14ac:dyDescent="0.25">
      <c r="A115" s="39" t="s">
        <v>269</v>
      </c>
      <c r="B115" s="40">
        <v>0</v>
      </c>
      <c r="C115" s="40">
        <v>0</v>
      </c>
      <c r="D115" s="40">
        <v>0</v>
      </c>
      <c r="E115" s="40">
        <v>0</v>
      </c>
      <c r="F115" s="40">
        <v>0</v>
      </c>
      <c r="G115" s="40">
        <v>0</v>
      </c>
      <c r="H115" s="40">
        <v>0</v>
      </c>
      <c r="I115" s="40">
        <v>0</v>
      </c>
      <c r="J115" s="40">
        <v>0</v>
      </c>
      <c r="K115" s="40">
        <v>0</v>
      </c>
      <c r="L115" s="40">
        <v>0</v>
      </c>
      <c r="M115" s="40">
        <v>0</v>
      </c>
      <c r="N115" s="40">
        <v>64</v>
      </c>
      <c r="O115" s="40">
        <v>63</v>
      </c>
      <c r="P115" s="40">
        <v>52</v>
      </c>
      <c r="Q115" s="40">
        <v>58</v>
      </c>
      <c r="R115" s="40">
        <v>29</v>
      </c>
      <c r="S115" s="40">
        <v>28</v>
      </c>
      <c r="T115" s="40">
        <v>6</v>
      </c>
      <c r="U115" s="40">
        <v>0</v>
      </c>
      <c r="V115" s="40">
        <v>3</v>
      </c>
      <c r="W115" s="40">
        <v>0</v>
      </c>
      <c r="X115" s="40">
        <v>0</v>
      </c>
      <c r="Y115" s="40">
        <v>0</v>
      </c>
      <c r="Z115" s="40">
        <v>0</v>
      </c>
      <c r="AA115" s="40">
        <v>0</v>
      </c>
    </row>
    <row r="116" spans="1:27" ht="12" x14ac:dyDescent="0.25">
      <c r="A116" s="39" t="s">
        <v>270</v>
      </c>
      <c r="B116" s="40">
        <v>0</v>
      </c>
      <c r="C116" s="40">
        <v>0</v>
      </c>
      <c r="D116" s="40">
        <v>0</v>
      </c>
      <c r="E116" s="40">
        <v>0</v>
      </c>
      <c r="F116" s="40">
        <v>0</v>
      </c>
      <c r="G116" s="40">
        <v>0</v>
      </c>
      <c r="H116" s="40">
        <v>0</v>
      </c>
      <c r="I116" s="40">
        <v>0</v>
      </c>
      <c r="J116" s="40">
        <v>0</v>
      </c>
      <c r="K116" s="40">
        <v>0</v>
      </c>
      <c r="L116" s="40">
        <v>5</v>
      </c>
      <c r="M116" s="40">
        <v>10</v>
      </c>
      <c r="N116" s="40">
        <v>7</v>
      </c>
      <c r="O116" s="40">
        <v>3</v>
      </c>
      <c r="P116" s="40">
        <v>4</v>
      </c>
      <c r="Q116" s="40">
        <v>4</v>
      </c>
      <c r="R116" s="40">
        <v>4</v>
      </c>
      <c r="S116" s="40">
        <v>8</v>
      </c>
      <c r="T116" s="40">
        <v>8</v>
      </c>
      <c r="U116" s="40">
        <v>17</v>
      </c>
      <c r="V116" s="40">
        <v>14</v>
      </c>
      <c r="W116" s="40">
        <v>4</v>
      </c>
      <c r="X116" s="40">
        <v>0</v>
      </c>
      <c r="Y116" s="40">
        <v>0</v>
      </c>
      <c r="Z116" s="40">
        <v>0</v>
      </c>
      <c r="AA116" s="40">
        <v>0</v>
      </c>
    </row>
    <row r="117" spans="1:27" ht="12" x14ac:dyDescent="0.25">
      <c r="A117" s="39" t="s">
        <v>271</v>
      </c>
      <c r="B117" s="40">
        <v>0</v>
      </c>
      <c r="C117" s="40">
        <v>0</v>
      </c>
      <c r="D117" s="40">
        <v>0</v>
      </c>
      <c r="E117" s="40">
        <v>0</v>
      </c>
      <c r="F117" s="40">
        <v>0</v>
      </c>
      <c r="G117" s="40">
        <v>0</v>
      </c>
      <c r="H117" s="40">
        <v>0</v>
      </c>
      <c r="I117" s="40">
        <v>100</v>
      </c>
      <c r="J117" s="40">
        <v>154</v>
      </c>
      <c r="K117" s="40">
        <v>85</v>
      </c>
      <c r="L117" s="40">
        <v>59</v>
      </c>
      <c r="M117" s="40">
        <v>45</v>
      </c>
      <c r="N117" s="40">
        <v>48</v>
      </c>
      <c r="O117" s="40">
        <v>53</v>
      </c>
      <c r="P117" s="40">
        <v>50</v>
      </c>
      <c r="Q117" s="40">
        <v>38</v>
      </c>
      <c r="R117" s="40">
        <v>28</v>
      </c>
      <c r="S117" s="40">
        <v>22</v>
      </c>
      <c r="T117" s="40">
        <v>16</v>
      </c>
      <c r="U117" s="40">
        <v>1</v>
      </c>
      <c r="V117" s="40">
        <v>6</v>
      </c>
      <c r="W117" s="40">
        <v>0</v>
      </c>
      <c r="X117" s="40">
        <v>2</v>
      </c>
      <c r="Y117" s="40">
        <v>1</v>
      </c>
      <c r="Z117" s="40">
        <v>8</v>
      </c>
      <c r="AA117" s="40">
        <v>14</v>
      </c>
    </row>
    <row r="118" spans="1:27" ht="12" x14ac:dyDescent="0.25">
      <c r="A118" s="39" t="s">
        <v>272</v>
      </c>
      <c r="B118" s="40">
        <v>892</v>
      </c>
      <c r="C118" s="40">
        <v>292</v>
      </c>
      <c r="D118" s="40">
        <v>321</v>
      </c>
      <c r="E118" s="40">
        <v>17</v>
      </c>
      <c r="F118" s="40">
        <v>80</v>
      </c>
      <c r="G118" s="40">
        <v>59</v>
      </c>
      <c r="H118" s="40">
        <v>53</v>
      </c>
      <c r="I118" s="40">
        <v>52</v>
      </c>
      <c r="J118" s="40">
        <v>87</v>
      </c>
      <c r="K118" s="40">
        <v>41</v>
      </c>
      <c r="L118" s="40">
        <v>32</v>
      </c>
      <c r="M118" s="40">
        <v>22</v>
      </c>
      <c r="N118" s="40">
        <v>53</v>
      </c>
      <c r="O118" s="40">
        <v>601</v>
      </c>
      <c r="P118" s="40">
        <v>650</v>
      </c>
      <c r="Q118" s="40">
        <v>934</v>
      </c>
      <c r="R118" s="40">
        <v>1278</v>
      </c>
      <c r="S118" s="40">
        <v>1388</v>
      </c>
      <c r="T118" s="40">
        <v>1172</v>
      </c>
      <c r="U118" s="40">
        <v>955</v>
      </c>
      <c r="V118" s="40">
        <v>719</v>
      </c>
      <c r="W118" s="40">
        <v>541</v>
      </c>
      <c r="X118" s="40">
        <v>606</v>
      </c>
      <c r="Y118" s="40">
        <v>961</v>
      </c>
      <c r="Z118" s="40">
        <v>923</v>
      </c>
      <c r="AA118" s="40">
        <v>961</v>
      </c>
    </row>
    <row r="119" spans="1:27" ht="12" x14ac:dyDescent="0.25">
      <c r="A119" s="39" t="s">
        <v>273</v>
      </c>
      <c r="B119" s="40">
        <v>199</v>
      </c>
      <c r="C119" s="40">
        <v>212</v>
      </c>
      <c r="D119" s="40">
        <v>200</v>
      </c>
      <c r="E119" s="40">
        <v>189</v>
      </c>
      <c r="F119" s="40">
        <v>125</v>
      </c>
      <c r="G119" s="40">
        <v>108</v>
      </c>
      <c r="H119" s="40">
        <v>138</v>
      </c>
      <c r="I119" s="40">
        <v>129</v>
      </c>
      <c r="J119" s="40">
        <v>134</v>
      </c>
      <c r="K119" s="40">
        <v>546</v>
      </c>
      <c r="L119" s="40">
        <v>589</v>
      </c>
      <c r="M119" s="40">
        <v>690</v>
      </c>
      <c r="N119" s="40">
        <v>661</v>
      </c>
      <c r="O119" s="40">
        <v>1093</v>
      </c>
      <c r="P119" s="40">
        <v>1064</v>
      </c>
      <c r="Q119" s="40">
        <v>1398</v>
      </c>
      <c r="R119" s="40">
        <v>970</v>
      </c>
      <c r="S119" s="40">
        <v>1119</v>
      </c>
      <c r="T119" s="40">
        <v>1465</v>
      </c>
      <c r="U119" s="40">
        <v>1053</v>
      </c>
      <c r="V119" s="40">
        <v>943</v>
      </c>
      <c r="W119" s="40">
        <v>818</v>
      </c>
      <c r="X119" s="40">
        <v>978</v>
      </c>
      <c r="Y119" s="40">
        <v>1136</v>
      </c>
      <c r="Z119" s="40">
        <v>1081</v>
      </c>
      <c r="AA119" s="40">
        <v>920</v>
      </c>
    </row>
    <row r="120" spans="1:27" ht="12" x14ac:dyDescent="0.25">
      <c r="A120" s="39" t="s">
        <v>274</v>
      </c>
      <c r="B120" s="40">
        <v>419</v>
      </c>
      <c r="C120" s="40">
        <v>193</v>
      </c>
      <c r="D120" s="40">
        <v>971</v>
      </c>
      <c r="E120" s="40">
        <v>614</v>
      </c>
      <c r="F120" s="40">
        <v>790</v>
      </c>
      <c r="G120" s="40">
        <v>598</v>
      </c>
      <c r="H120" s="40">
        <v>327</v>
      </c>
      <c r="I120" s="40">
        <v>252</v>
      </c>
      <c r="J120" s="40">
        <v>277</v>
      </c>
      <c r="K120" s="40">
        <v>298</v>
      </c>
      <c r="L120" s="40">
        <v>302</v>
      </c>
      <c r="M120" s="40">
        <v>256</v>
      </c>
      <c r="N120" s="40">
        <v>236</v>
      </c>
      <c r="O120" s="40">
        <v>224</v>
      </c>
      <c r="P120" s="40">
        <v>41</v>
      </c>
      <c r="Q120" s="40">
        <v>106</v>
      </c>
      <c r="R120" s="40">
        <v>106</v>
      </c>
      <c r="S120" s="40">
        <v>326</v>
      </c>
      <c r="T120" s="40">
        <v>218</v>
      </c>
      <c r="U120" s="40">
        <v>248</v>
      </c>
      <c r="V120" s="40">
        <v>200</v>
      </c>
      <c r="W120" s="40">
        <v>211</v>
      </c>
      <c r="X120" s="40">
        <v>187</v>
      </c>
      <c r="Y120" s="40">
        <v>211</v>
      </c>
      <c r="Z120" s="40">
        <v>194</v>
      </c>
      <c r="AA120" s="40">
        <v>184</v>
      </c>
    </row>
    <row r="121" spans="1:27" ht="12" x14ac:dyDescent="0.25">
      <c r="A121" s="39" t="s">
        <v>275</v>
      </c>
      <c r="B121" s="40">
        <v>0</v>
      </c>
      <c r="C121" s="40">
        <v>0</v>
      </c>
      <c r="D121" s="40">
        <v>0</v>
      </c>
      <c r="E121" s="40">
        <v>0</v>
      </c>
      <c r="F121" s="40">
        <v>0</v>
      </c>
      <c r="G121" s="40">
        <v>0</v>
      </c>
      <c r="H121" s="40">
        <v>0</v>
      </c>
      <c r="I121" s="40">
        <v>0</v>
      </c>
      <c r="J121" s="40">
        <v>0</v>
      </c>
      <c r="K121" s="40">
        <v>0</v>
      </c>
      <c r="L121" s="40">
        <v>0</v>
      </c>
      <c r="M121" s="40">
        <v>0</v>
      </c>
      <c r="N121" s="40">
        <v>0</v>
      </c>
      <c r="O121" s="40">
        <v>359</v>
      </c>
      <c r="P121" s="40">
        <v>248</v>
      </c>
      <c r="Q121" s="40">
        <v>277</v>
      </c>
      <c r="R121" s="40">
        <v>420</v>
      </c>
      <c r="S121" s="40">
        <v>556</v>
      </c>
      <c r="T121" s="40">
        <v>443</v>
      </c>
      <c r="U121" s="40">
        <v>440</v>
      </c>
      <c r="V121" s="40">
        <v>601</v>
      </c>
      <c r="W121" s="40">
        <v>596</v>
      </c>
      <c r="X121" s="40">
        <v>640</v>
      </c>
      <c r="Y121" s="40">
        <v>617</v>
      </c>
      <c r="Z121" s="40">
        <v>569</v>
      </c>
      <c r="AA121" s="40">
        <v>551</v>
      </c>
    </row>
    <row r="122" spans="1:27" ht="12" x14ac:dyDescent="0.25">
      <c r="A122" s="39" t="s">
        <v>276</v>
      </c>
      <c r="B122" s="40">
        <v>0</v>
      </c>
      <c r="C122" s="40">
        <v>0</v>
      </c>
      <c r="D122" s="40">
        <v>0</v>
      </c>
      <c r="E122" s="40">
        <v>0</v>
      </c>
      <c r="F122" s="40">
        <v>0</v>
      </c>
      <c r="G122" s="40">
        <v>0</v>
      </c>
      <c r="H122" s="40">
        <v>0</v>
      </c>
      <c r="I122" s="40">
        <v>0</v>
      </c>
      <c r="J122" s="40">
        <v>72</v>
      </c>
      <c r="K122" s="40">
        <v>75</v>
      </c>
      <c r="L122" s="40">
        <v>108</v>
      </c>
      <c r="M122" s="40">
        <v>102</v>
      </c>
      <c r="N122" s="40">
        <v>111</v>
      </c>
      <c r="O122" s="40">
        <v>118</v>
      </c>
      <c r="P122" s="40">
        <v>137</v>
      </c>
      <c r="Q122" s="40">
        <v>143</v>
      </c>
      <c r="R122" s="40">
        <v>167</v>
      </c>
      <c r="S122" s="40">
        <v>168</v>
      </c>
      <c r="T122" s="40">
        <v>203</v>
      </c>
      <c r="U122" s="40">
        <v>301</v>
      </c>
      <c r="V122" s="40">
        <v>327</v>
      </c>
      <c r="W122" s="40">
        <v>344</v>
      </c>
      <c r="X122" s="40">
        <v>410</v>
      </c>
      <c r="Y122" s="40">
        <v>188</v>
      </c>
      <c r="Z122" s="40">
        <v>446</v>
      </c>
      <c r="AA122" s="40">
        <v>501</v>
      </c>
    </row>
    <row r="123" spans="1:27" ht="12" x14ac:dyDescent="0.25">
      <c r="A123" s="39" t="s">
        <v>277</v>
      </c>
      <c r="B123" s="40">
        <v>80</v>
      </c>
      <c r="C123" s="40">
        <v>63</v>
      </c>
      <c r="D123" s="40">
        <v>75</v>
      </c>
      <c r="E123" s="40">
        <v>52</v>
      </c>
      <c r="F123" s="40">
        <v>73</v>
      </c>
      <c r="G123" s="40">
        <v>24</v>
      </c>
      <c r="H123" s="40">
        <v>18</v>
      </c>
      <c r="I123" s="40">
        <v>16</v>
      </c>
      <c r="J123" s="40">
        <v>2</v>
      </c>
      <c r="K123" s="40">
        <v>15</v>
      </c>
      <c r="L123" s="40">
        <v>24</v>
      </c>
      <c r="M123" s="40">
        <v>28</v>
      </c>
      <c r="N123" s="40">
        <v>31</v>
      </c>
      <c r="O123" s="40">
        <v>36</v>
      </c>
      <c r="P123" s="40">
        <v>32</v>
      </c>
      <c r="Q123" s="40">
        <v>36</v>
      </c>
      <c r="R123" s="40">
        <v>38</v>
      </c>
      <c r="S123" s="40">
        <v>43</v>
      </c>
      <c r="T123" s="40">
        <v>44</v>
      </c>
      <c r="U123" s="40">
        <v>63</v>
      </c>
      <c r="V123" s="40">
        <v>58</v>
      </c>
      <c r="W123" s="40">
        <v>58</v>
      </c>
      <c r="X123" s="40">
        <v>67</v>
      </c>
      <c r="Y123" s="40">
        <v>66</v>
      </c>
      <c r="Z123" s="40">
        <v>65</v>
      </c>
      <c r="AA123" s="40">
        <v>54</v>
      </c>
    </row>
    <row r="124" spans="1:27" ht="12" x14ac:dyDescent="0.25">
      <c r="A124" s="39" t="s">
        <v>278</v>
      </c>
      <c r="B124" s="40">
        <v>0</v>
      </c>
      <c r="C124" s="40">
        <v>0</v>
      </c>
      <c r="D124" s="40">
        <v>0</v>
      </c>
      <c r="E124" s="40">
        <v>0</v>
      </c>
      <c r="F124" s="40">
        <v>0</v>
      </c>
      <c r="G124" s="40">
        <v>0</v>
      </c>
      <c r="H124" s="40">
        <v>0</v>
      </c>
      <c r="I124" s="40">
        <v>26</v>
      </c>
      <c r="J124" s="40">
        <v>11</v>
      </c>
      <c r="K124" s="40">
        <v>0</v>
      </c>
      <c r="L124" s="40">
        <v>17</v>
      </c>
      <c r="M124" s="40">
        <v>25</v>
      </c>
      <c r="N124" s="40">
        <v>37</v>
      </c>
      <c r="O124" s="40">
        <v>41</v>
      </c>
      <c r="P124" s="40">
        <v>8</v>
      </c>
      <c r="Q124" s="40">
        <v>24</v>
      </c>
      <c r="R124" s="40">
        <v>18</v>
      </c>
      <c r="S124" s="40">
        <v>0</v>
      </c>
      <c r="T124" s="40">
        <v>17</v>
      </c>
      <c r="U124" s="40">
        <v>17</v>
      </c>
      <c r="V124" s="40">
        <v>0</v>
      </c>
      <c r="W124" s="40">
        <v>13</v>
      </c>
      <c r="X124" s="40">
        <v>16</v>
      </c>
      <c r="Y124" s="40">
        <v>12</v>
      </c>
      <c r="Z124" s="40">
        <v>0</v>
      </c>
      <c r="AA124" s="40">
        <v>0</v>
      </c>
    </row>
    <row r="125" spans="1:27" ht="12" x14ac:dyDescent="0.25">
      <c r="A125" s="39" t="s">
        <v>279</v>
      </c>
      <c r="B125" s="40">
        <v>1</v>
      </c>
      <c r="C125" s="40">
        <v>1</v>
      </c>
      <c r="D125" s="40">
        <v>1</v>
      </c>
      <c r="E125" s="40">
        <v>1</v>
      </c>
      <c r="F125" s="40">
        <v>2</v>
      </c>
      <c r="G125" s="40">
        <v>13</v>
      </c>
      <c r="H125" s="40">
        <v>995</v>
      </c>
      <c r="I125" s="40">
        <v>1456</v>
      </c>
      <c r="J125" s="40">
        <v>1555</v>
      </c>
      <c r="K125" s="40">
        <v>1501</v>
      </c>
      <c r="L125" s="40">
        <v>1466</v>
      </c>
      <c r="M125" s="40">
        <v>1602</v>
      </c>
      <c r="N125" s="40">
        <v>1695</v>
      </c>
      <c r="O125" s="40">
        <v>1719</v>
      </c>
      <c r="P125" s="40">
        <v>1662</v>
      </c>
      <c r="Q125" s="40">
        <v>1912</v>
      </c>
      <c r="R125" s="40">
        <v>1742</v>
      </c>
      <c r="S125" s="40">
        <v>1840</v>
      </c>
      <c r="T125" s="40">
        <v>2044</v>
      </c>
      <c r="U125" s="40">
        <v>1973</v>
      </c>
      <c r="V125" s="40">
        <v>2114</v>
      </c>
      <c r="W125" s="40">
        <v>2111</v>
      </c>
      <c r="X125" s="40">
        <v>1960</v>
      </c>
      <c r="Y125" s="40">
        <v>1892</v>
      </c>
      <c r="Z125" s="40">
        <v>2000</v>
      </c>
      <c r="AA125" s="40">
        <v>1997</v>
      </c>
    </row>
    <row r="126" spans="1:27" ht="12" x14ac:dyDescent="0.25">
      <c r="A126" s="39" t="s">
        <v>280</v>
      </c>
      <c r="B126" s="40">
        <v>1749</v>
      </c>
      <c r="C126" s="40">
        <v>1411</v>
      </c>
      <c r="D126" s="40">
        <v>1143</v>
      </c>
      <c r="E126" s="40">
        <v>955</v>
      </c>
      <c r="F126" s="40">
        <v>949</v>
      </c>
      <c r="G126" s="40">
        <v>923</v>
      </c>
      <c r="H126" s="40">
        <v>972</v>
      </c>
      <c r="I126" s="40">
        <v>1099</v>
      </c>
      <c r="J126" s="40">
        <v>946</v>
      </c>
      <c r="K126" s="40">
        <v>1110</v>
      </c>
      <c r="L126" s="40">
        <v>2154</v>
      </c>
      <c r="M126" s="40">
        <v>1914</v>
      </c>
      <c r="N126" s="40">
        <v>1669</v>
      </c>
      <c r="O126" s="40">
        <v>1464</v>
      </c>
      <c r="P126" s="40">
        <v>1396</v>
      </c>
      <c r="Q126" s="40">
        <v>1276</v>
      </c>
      <c r="R126" s="40">
        <v>974</v>
      </c>
      <c r="S126" s="40">
        <v>1633</v>
      </c>
      <c r="T126" s="40">
        <v>1620</v>
      </c>
      <c r="U126" s="40">
        <v>1189</v>
      </c>
      <c r="V126" s="40">
        <v>1238</v>
      </c>
      <c r="W126" s="40">
        <v>1112</v>
      </c>
      <c r="X126" s="40">
        <v>1638</v>
      </c>
      <c r="Y126" s="40">
        <v>1321</v>
      </c>
      <c r="Z126" s="40">
        <v>1036</v>
      </c>
      <c r="AA126" s="40">
        <v>803</v>
      </c>
    </row>
    <row r="127" spans="1:27" ht="12" x14ac:dyDescent="0.25">
      <c r="A127" s="39" t="s">
        <v>281</v>
      </c>
      <c r="B127" s="40">
        <v>100</v>
      </c>
      <c r="C127" s="40">
        <v>123</v>
      </c>
      <c r="D127" s="40">
        <v>129</v>
      </c>
      <c r="E127" s="40">
        <v>124</v>
      </c>
      <c r="F127" s="40">
        <v>131</v>
      </c>
      <c r="G127" s="40">
        <v>308</v>
      </c>
      <c r="H127" s="40">
        <v>593</v>
      </c>
      <c r="I127" s="40">
        <v>692</v>
      </c>
      <c r="J127" s="40">
        <v>817</v>
      </c>
      <c r="K127" s="40">
        <v>928</v>
      </c>
      <c r="L127" s="40">
        <v>1832</v>
      </c>
      <c r="M127" s="40">
        <v>2192</v>
      </c>
      <c r="N127" s="40">
        <v>2015</v>
      </c>
      <c r="O127" s="40">
        <v>1786</v>
      </c>
      <c r="P127" s="40">
        <v>2216</v>
      </c>
      <c r="Q127" s="40">
        <v>1833</v>
      </c>
      <c r="R127" s="40">
        <v>2282</v>
      </c>
      <c r="S127" s="40">
        <v>2419</v>
      </c>
      <c r="T127" s="40">
        <v>2351</v>
      </c>
      <c r="U127" s="40">
        <v>1871</v>
      </c>
      <c r="V127" s="40">
        <v>2411</v>
      </c>
      <c r="W127" s="40">
        <v>2612</v>
      </c>
      <c r="X127" s="40">
        <v>2219</v>
      </c>
      <c r="Y127" s="40">
        <v>1903</v>
      </c>
      <c r="Z127" s="40">
        <v>1709</v>
      </c>
      <c r="AA127" s="40">
        <v>1234</v>
      </c>
    </row>
    <row r="128" spans="1:27" ht="12" x14ac:dyDescent="0.25">
      <c r="A128" s="39" t="s">
        <v>282</v>
      </c>
      <c r="B128" s="40">
        <v>6160</v>
      </c>
      <c r="C128" s="40">
        <v>4552</v>
      </c>
      <c r="D128" s="40">
        <v>4396</v>
      </c>
      <c r="E128" s="40">
        <v>3120</v>
      </c>
      <c r="F128" s="40">
        <v>2650</v>
      </c>
      <c r="G128" s="40">
        <v>2953</v>
      </c>
      <c r="H128" s="40">
        <v>3052</v>
      </c>
      <c r="I128" s="40">
        <v>3248</v>
      </c>
      <c r="J128" s="40">
        <v>3219</v>
      </c>
      <c r="K128" s="40">
        <v>3491</v>
      </c>
      <c r="L128" s="40">
        <v>2782</v>
      </c>
      <c r="M128" s="40">
        <v>2069</v>
      </c>
      <c r="N128" s="40">
        <v>1481</v>
      </c>
      <c r="O128" s="40">
        <v>2344</v>
      </c>
      <c r="P128" s="40">
        <v>2298</v>
      </c>
      <c r="Q128" s="40">
        <v>2347</v>
      </c>
      <c r="R128" s="40">
        <v>2362</v>
      </c>
      <c r="S128" s="40">
        <v>2432</v>
      </c>
      <c r="T128" s="40">
        <v>2138</v>
      </c>
      <c r="U128" s="40">
        <v>1883</v>
      </c>
      <c r="V128" s="40">
        <v>2067</v>
      </c>
      <c r="W128" s="40">
        <v>2000</v>
      </c>
      <c r="X128" s="40">
        <v>2036</v>
      </c>
      <c r="Y128" s="40">
        <v>2210</v>
      </c>
      <c r="Z128" s="40">
        <v>2162</v>
      </c>
      <c r="AA128" s="40">
        <v>2117</v>
      </c>
    </row>
    <row r="129" spans="1:27" ht="12" x14ac:dyDescent="0.25">
      <c r="A129" s="39" t="s">
        <v>283</v>
      </c>
      <c r="B129" s="40">
        <v>1299</v>
      </c>
      <c r="C129" s="40">
        <v>1312</v>
      </c>
      <c r="D129" s="40">
        <v>1373</v>
      </c>
      <c r="E129" s="40">
        <v>1595</v>
      </c>
      <c r="F129" s="40">
        <v>1745</v>
      </c>
      <c r="G129" s="40">
        <v>1748</v>
      </c>
      <c r="H129" s="40">
        <v>1562</v>
      </c>
      <c r="I129" s="40">
        <v>2251</v>
      </c>
      <c r="J129" s="40">
        <v>2206</v>
      </c>
      <c r="K129" s="40">
        <v>1803</v>
      </c>
      <c r="L129" s="40">
        <v>1140</v>
      </c>
      <c r="M129" s="40">
        <v>1027</v>
      </c>
      <c r="N129" s="40">
        <v>1047</v>
      </c>
      <c r="O129" s="40">
        <v>1389</v>
      </c>
      <c r="P129" s="40">
        <v>1113</v>
      </c>
      <c r="Q129" s="40">
        <v>1159</v>
      </c>
      <c r="R129" s="40">
        <v>1335</v>
      </c>
      <c r="S129" s="40">
        <v>1435</v>
      </c>
      <c r="T129" s="40">
        <v>1431</v>
      </c>
      <c r="U129" s="40">
        <v>1274</v>
      </c>
      <c r="V129" s="40">
        <v>1403</v>
      </c>
      <c r="W129" s="40">
        <v>1156</v>
      </c>
      <c r="X129" s="40">
        <v>1134</v>
      </c>
      <c r="Y129" s="40">
        <v>1199</v>
      </c>
      <c r="Z129" s="40">
        <v>1161</v>
      </c>
      <c r="AA129" s="40">
        <v>2860</v>
      </c>
    </row>
    <row r="130" spans="1:27" ht="12" x14ac:dyDescent="0.25">
      <c r="A130" s="39" t="s">
        <v>284</v>
      </c>
      <c r="B130" s="40">
        <v>3327</v>
      </c>
      <c r="C130" s="40">
        <v>3565</v>
      </c>
      <c r="D130" s="40">
        <v>3464</v>
      </c>
      <c r="E130" s="40">
        <v>3516</v>
      </c>
      <c r="F130" s="40">
        <v>3646</v>
      </c>
      <c r="G130" s="40">
        <v>3958</v>
      </c>
      <c r="H130" s="40">
        <v>4096</v>
      </c>
      <c r="I130" s="40">
        <v>5376</v>
      </c>
      <c r="J130" s="40">
        <v>8515</v>
      </c>
      <c r="K130" s="40">
        <v>8849</v>
      </c>
      <c r="L130" s="40">
        <v>10043</v>
      </c>
      <c r="M130" s="40">
        <v>11272</v>
      </c>
      <c r="N130" s="40">
        <v>11116</v>
      </c>
      <c r="O130" s="40">
        <v>10139</v>
      </c>
      <c r="P130" s="40">
        <v>10532</v>
      </c>
      <c r="Q130" s="40">
        <v>10788</v>
      </c>
      <c r="R130" s="40">
        <v>9063</v>
      </c>
      <c r="S130" s="40">
        <v>8991</v>
      </c>
      <c r="T130" s="40">
        <v>10058</v>
      </c>
      <c r="U130" s="40">
        <v>6065</v>
      </c>
      <c r="V130" s="40">
        <v>9365</v>
      </c>
      <c r="W130" s="40">
        <v>9778</v>
      </c>
      <c r="X130" s="40">
        <v>9861</v>
      </c>
      <c r="Y130" s="40">
        <v>9761</v>
      </c>
      <c r="Z130" s="40">
        <v>10252</v>
      </c>
      <c r="AA130" s="40">
        <v>6608</v>
      </c>
    </row>
    <row r="131" spans="1:27" ht="12" x14ac:dyDescent="0.25">
      <c r="A131" s="39" t="s">
        <v>285</v>
      </c>
      <c r="B131" s="40">
        <v>3435</v>
      </c>
      <c r="C131" s="40">
        <v>3589</v>
      </c>
      <c r="D131" s="40">
        <v>3740</v>
      </c>
      <c r="E131" s="40">
        <v>4104</v>
      </c>
      <c r="F131" s="40">
        <v>4178</v>
      </c>
      <c r="G131" s="40">
        <v>4047</v>
      </c>
      <c r="H131" s="40">
        <v>3930</v>
      </c>
      <c r="I131" s="40">
        <v>4395</v>
      </c>
      <c r="J131" s="40">
        <v>1926</v>
      </c>
      <c r="K131" s="40">
        <v>1540</v>
      </c>
      <c r="L131" s="40">
        <v>3306</v>
      </c>
      <c r="M131" s="40">
        <v>4194</v>
      </c>
      <c r="N131" s="40">
        <v>4358</v>
      </c>
      <c r="O131" s="40">
        <v>5237</v>
      </c>
      <c r="P131" s="40">
        <v>4731</v>
      </c>
      <c r="Q131" s="40">
        <v>4377</v>
      </c>
      <c r="R131" s="40">
        <v>4319</v>
      </c>
      <c r="S131" s="40">
        <v>4621</v>
      </c>
      <c r="T131" s="40">
        <v>4287</v>
      </c>
      <c r="U131" s="40">
        <v>3350</v>
      </c>
      <c r="V131" s="40">
        <v>4403</v>
      </c>
      <c r="W131" s="40">
        <v>4496</v>
      </c>
      <c r="X131" s="40">
        <v>3510</v>
      </c>
      <c r="Y131" s="40">
        <v>3133</v>
      </c>
      <c r="Z131" s="40">
        <v>3162</v>
      </c>
      <c r="AA131" s="40">
        <v>2224</v>
      </c>
    </row>
    <row r="132" spans="1:27" ht="12" x14ac:dyDescent="0.25">
      <c r="A132" s="39" t="s">
        <v>286</v>
      </c>
      <c r="B132" s="40">
        <v>11052</v>
      </c>
      <c r="C132" s="40">
        <v>10924</v>
      </c>
      <c r="D132" s="40">
        <v>10394</v>
      </c>
      <c r="E132" s="40">
        <v>9422</v>
      </c>
      <c r="F132" s="40">
        <v>9027</v>
      </c>
      <c r="G132" s="40">
        <v>8556</v>
      </c>
      <c r="H132" s="40">
        <v>8798</v>
      </c>
      <c r="I132" s="40">
        <v>9294</v>
      </c>
      <c r="J132" s="40">
        <v>8706</v>
      </c>
      <c r="K132" s="40">
        <v>8890</v>
      </c>
      <c r="L132" s="40">
        <v>8130</v>
      </c>
      <c r="M132" s="40">
        <v>6892</v>
      </c>
      <c r="N132" s="40">
        <v>6185</v>
      </c>
      <c r="O132" s="40">
        <v>6592</v>
      </c>
      <c r="P132" s="40">
        <v>6458</v>
      </c>
      <c r="Q132" s="40">
        <v>8386</v>
      </c>
      <c r="R132" s="40">
        <v>9468</v>
      </c>
      <c r="S132" s="40">
        <v>9811</v>
      </c>
      <c r="T132" s="40">
        <v>7651</v>
      </c>
      <c r="U132" s="40">
        <v>5169</v>
      </c>
      <c r="V132" s="40">
        <v>7655</v>
      </c>
      <c r="W132" s="40">
        <v>7526</v>
      </c>
      <c r="X132" s="40">
        <v>7354</v>
      </c>
      <c r="Y132" s="40">
        <v>8375</v>
      </c>
      <c r="Z132" s="40">
        <v>8409</v>
      </c>
      <c r="AA132" s="40">
        <v>9309</v>
      </c>
    </row>
    <row r="133" spans="1:27" ht="12" x14ac:dyDescent="0.25">
      <c r="A133" s="39" t="s">
        <v>287</v>
      </c>
      <c r="B133" s="40">
        <v>3157</v>
      </c>
      <c r="C133" s="40">
        <v>3096</v>
      </c>
      <c r="D133" s="40">
        <v>3078</v>
      </c>
      <c r="E133" s="40">
        <v>2753</v>
      </c>
      <c r="F133" s="40">
        <v>2873</v>
      </c>
      <c r="G133" s="40">
        <v>2837</v>
      </c>
      <c r="H133" s="40">
        <v>2178</v>
      </c>
      <c r="I133" s="40">
        <v>3616</v>
      </c>
      <c r="J133" s="40">
        <v>3331</v>
      </c>
      <c r="K133" s="40">
        <v>3565</v>
      </c>
      <c r="L133" s="40">
        <v>1968</v>
      </c>
      <c r="M133" s="40">
        <v>1775</v>
      </c>
      <c r="N133" s="40">
        <v>1592</v>
      </c>
      <c r="O133" s="40">
        <v>1905</v>
      </c>
      <c r="P133" s="40">
        <v>1901</v>
      </c>
      <c r="Q133" s="40">
        <v>1943</v>
      </c>
      <c r="R133" s="40">
        <v>2111</v>
      </c>
      <c r="S133" s="40">
        <v>2321</v>
      </c>
      <c r="T133" s="40">
        <v>2693</v>
      </c>
      <c r="U133" s="40">
        <v>1501</v>
      </c>
      <c r="V133" s="40">
        <v>1977</v>
      </c>
      <c r="W133" s="40">
        <v>1376</v>
      </c>
      <c r="X133" s="40">
        <v>1257</v>
      </c>
      <c r="Y133" s="40">
        <v>1247</v>
      </c>
      <c r="Z133" s="40">
        <v>1069</v>
      </c>
      <c r="AA133" s="40">
        <v>3680</v>
      </c>
    </row>
    <row r="134" spans="1:27" ht="12" x14ac:dyDescent="0.25">
      <c r="A134" s="39" t="s">
        <v>288</v>
      </c>
      <c r="B134" s="40">
        <v>0</v>
      </c>
      <c r="C134" s="40">
        <v>0</v>
      </c>
      <c r="D134" s="40">
        <v>0</v>
      </c>
      <c r="E134" s="40">
        <v>0</v>
      </c>
      <c r="F134" s="40">
        <v>0</v>
      </c>
      <c r="G134" s="40">
        <v>0</v>
      </c>
      <c r="H134" s="40">
        <v>0</v>
      </c>
      <c r="I134" s="40">
        <v>0</v>
      </c>
      <c r="J134" s="40">
        <v>0</v>
      </c>
      <c r="K134" s="40">
        <v>0</v>
      </c>
      <c r="L134" s="40">
        <v>54</v>
      </c>
      <c r="M134" s="40">
        <v>59</v>
      </c>
      <c r="N134" s="40">
        <v>68</v>
      </c>
      <c r="O134" s="40">
        <v>104</v>
      </c>
      <c r="P134" s="40">
        <v>115</v>
      </c>
      <c r="Q134" s="40">
        <v>278</v>
      </c>
      <c r="R134" s="40">
        <v>221</v>
      </c>
      <c r="S134" s="40">
        <v>23</v>
      </c>
      <c r="T134" s="40">
        <v>10</v>
      </c>
      <c r="U134" s="40">
        <v>54</v>
      </c>
      <c r="V134" s="40">
        <v>250</v>
      </c>
      <c r="W134" s="40">
        <v>208</v>
      </c>
      <c r="X134" s="40">
        <v>349</v>
      </c>
      <c r="Y134" s="40">
        <v>346</v>
      </c>
      <c r="Z134" s="40">
        <v>323</v>
      </c>
      <c r="AA134" s="40">
        <v>298</v>
      </c>
    </row>
    <row r="135" spans="1:27" ht="12" x14ac:dyDescent="0.25">
      <c r="A135" s="39" t="s">
        <v>289</v>
      </c>
      <c r="B135" s="40">
        <v>73</v>
      </c>
      <c r="C135" s="40">
        <v>73</v>
      </c>
      <c r="D135" s="40">
        <v>126</v>
      </c>
      <c r="E135" s="40">
        <v>117</v>
      </c>
      <c r="F135" s="40">
        <v>90</v>
      </c>
      <c r="G135" s="40">
        <v>112</v>
      </c>
      <c r="H135" s="40">
        <v>109</v>
      </c>
      <c r="I135" s="40">
        <v>113</v>
      </c>
      <c r="J135" s="40">
        <v>157</v>
      </c>
      <c r="K135" s="40">
        <v>128</v>
      </c>
      <c r="L135" s="40">
        <v>309</v>
      </c>
      <c r="M135" s="40">
        <v>450</v>
      </c>
      <c r="N135" s="40">
        <v>426</v>
      </c>
      <c r="O135" s="40">
        <v>657</v>
      </c>
      <c r="P135" s="40">
        <v>572</v>
      </c>
      <c r="Q135" s="40">
        <v>580</v>
      </c>
      <c r="R135" s="40">
        <v>521</v>
      </c>
      <c r="S135" s="40">
        <v>385</v>
      </c>
      <c r="T135" s="40">
        <v>456</v>
      </c>
      <c r="U135" s="40">
        <v>414</v>
      </c>
      <c r="V135" s="40">
        <v>402</v>
      </c>
      <c r="W135" s="40">
        <v>319</v>
      </c>
      <c r="X135" s="40">
        <v>323</v>
      </c>
      <c r="Y135" s="40">
        <v>347</v>
      </c>
      <c r="Z135" s="40">
        <v>320</v>
      </c>
      <c r="AA135" s="40">
        <v>282</v>
      </c>
    </row>
    <row r="136" spans="1:27" ht="12" x14ac:dyDescent="0.25">
      <c r="A136" s="39" t="s">
        <v>290</v>
      </c>
      <c r="B136" s="40">
        <v>344</v>
      </c>
      <c r="C136" s="40">
        <v>380</v>
      </c>
      <c r="D136" s="40">
        <v>376</v>
      </c>
      <c r="E136" s="40">
        <v>456</v>
      </c>
      <c r="F136" s="40">
        <v>256</v>
      </c>
      <c r="G136" s="40">
        <v>446</v>
      </c>
      <c r="H136" s="40">
        <v>354</v>
      </c>
      <c r="I136" s="40">
        <v>115</v>
      </c>
      <c r="J136" s="40">
        <v>119</v>
      </c>
      <c r="K136" s="40">
        <v>122</v>
      </c>
      <c r="L136" s="40">
        <v>0</v>
      </c>
      <c r="M136" s="40">
        <v>0</v>
      </c>
      <c r="N136" s="40">
        <v>0</v>
      </c>
      <c r="O136" s="40">
        <v>272</v>
      </c>
      <c r="P136" s="40">
        <v>257</v>
      </c>
      <c r="Q136" s="40">
        <v>212</v>
      </c>
      <c r="R136" s="40">
        <v>252</v>
      </c>
      <c r="S136" s="40">
        <v>369</v>
      </c>
      <c r="T136" s="40">
        <v>170</v>
      </c>
      <c r="U136" s="40">
        <v>161</v>
      </c>
      <c r="V136" s="40">
        <v>162</v>
      </c>
      <c r="W136" s="40">
        <v>137</v>
      </c>
      <c r="X136" s="40">
        <v>231</v>
      </c>
      <c r="Y136" s="40">
        <v>212</v>
      </c>
      <c r="Z136" s="40">
        <v>277</v>
      </c>
      <c r="AA136" s="40">
        <v>288</v>
      </c>
    </row>
    <row r="137" spans="1:27" ht="12" x14ac:dyDescent="0.25">
      <c r="A137" s="39" t="s">
        <v>291</v>
      </c>
      <c r="B137" s="40">
        <v>93</v>
      </c>
      <c r="C137" s="40">
        <v>92</v>
      </c>
      <c r="D137" s="40">
        <v>98</v>
      </c>
      <c r="E137" s="40">
        <v>128</v>
      </c>
      <c r="F137" s="40">
        <v>80</v>
      </c>
      <c r="G137" s="40">
        <v>97</v>
      </c>
      <c r="H137" s="40">
        <v>97</v>
      </c>
      <c r="I137" s="40">
        <v>324</v>
      </c>
      <c r="J137" s="40">
        <v>760</v>
      </c>
      <c r="K137" s="40">
        <v>618</v>
      </c>
      <c r="L137" s="40">
        <v>256</v>
      </c>
      <c r="M137" s="40">
        <v>258</v>
      </c>
      <c r="N137" s="40">
        <v>322</v>
      </c>
      <c r="O137" s="40">
        <v>772</v>
      </c>
      <c r="P137" s="40">
        <v>666</v>
      </c>
      <c r="Q137" s="40">
        <v>466</v>
      </c>
      <c r="R137" s="40">
        <v>383</v>
      </c>
      <c r="S137" s="40">
        <v>822</v>
      </c>
      <c r="T137" s="40">
        <v>595</v>
      </c>
      <c r="U137" s="40">
        <v>494</v>
      </c>
      <c r="V137" s="40">
        <v>529</v>
      </c>
      <c r="W137" s="40">
        <v>525</v>
      </c>
      <c r="X137" s="40">
        <v>651</v>
      </c>
      <c r="Y137" s="40">
        <v>603</v>
      </c>
      <c r="Z137" s="40">
        <v>641</v>
      </c>
      <c r="AA137" s="40">
        <v>1022</v>
      </c>
    </row>
    <row r="138" spans="1:27" ht="12" x14ac:dyDescent="0.25">
      <c r="A138" s="39" t="s">
        <v>292</v>
      </c>
      <c r="B138" s="40">
        <v>0</v>
      </c>
      <c r="C138" s="40">
        <v>0</v>
      </c>
      <c r="D138" s="40">
        <v>0</v>
      </c>
      <c r="E138" s="40">
        <v>0</v>
      </c>
      <c r="F138" s="40">
        <v>0</v>
      </c>
      <c r="G138" s="40">
        <v>0</v>
      </c>
      <c r="H138" s="40">
        <v>0</v>
      </c>
      <c r="I138" s="40">
        <v>8084</v>
      </c>
      <c r="J138" s="40">
        <v>7263</v>
      </c>
      <c r="K138" s="40">
        <v>7099</v>
      </c>
      <c r="L138" s="40">
        <v>7126</v>
      </c>
      <c r="M138" s="40">
        <v>7113</v>
      </c>
      <c r="N138" s="40">
        <v>7236</v>
      </c>
      <c r="O138" s="40">
        <v>8806</v>
      </c>
      <c r="P138" s="40">
        <v>9059</v>
      </c>
      <c r="Q138" s="40">
        <v>8889</v>
      </c>
      <c r="R138" s="40">
        <v>8386</v>
      </c>
      <c r="S138" s="40">
        <v>10996</v>
      </c>
      <c r="T138" s="40">
        <v>9246</v>
      </c>
      <c r="U138" s="40">
        <v>7300</v>
      </c>
      <c r="V138" s="40">
        <v>10712</v>
      </c>
      <c r="W138" s="40">
        <v>10659</v>
      </c>
      <c r="X138" s="40">
        <v>9461</v>
      </c>
      <c r="Y138" s="40">
        <v>11087</v>
      </c>
      <c r="Z138" s="40">
        <v>10022</v>
      </c>
      <c r="AA138" s="40">
        <v>7627</v>
      </c>
    </row>
    <row r="139" spans="1:27" ht="12" x14ac:dyDescent="0.25">
      <c r="A139" s="39" t="s">
        <v>293</v>
      </c>
      <c r="B139" s="40">
        <v>14709</v>
      </c>
      <c r="C139" s="40">
        <v>12325</v>
      </c>
      <c r="D139" s="40">
        <v>10942</v>
      </c>
      <c r="E139" s="40">
        <v>8315</v>
      </c>
      <c r="F139" s="40">
        <v>8652</v>
      </c>
      <c r="G139" s="40">
        <v>8215</v>
      </c>
      <c r="H139" s="40">
        <v>8584</v>
      </c>
      <c r="I139" s="40">
        <v>568</v>
      </c>
      <c r="J139" s="40">
        <v>590</v>
      </c>
      <c r="K139" s="40">
        <v>516</v>
      </c>
      <c r="L139" s="40">
        <v>532</v>
      </c>
      <c r="M139" s="40">
        <v>513</v>
      </c>
      <c r="N139" s="40">
        <v>413</v>
      </c>
      <c r="O139" s="40">
        <v>486</v>
      </c>
      <c r="P139" s="40">
        <v>434</v>
      </c>
      <c r="Q139" s="40">
        <v>398</v>
      </c>
      <c r="R139" s="40">
        <v>387</v>
      </c>
      <c r="S139" s="40">
        <v>388</v>
      </c>
      <c r="T139" s="40">
        <v>373</v>
      </c>
      <c r="U139" s="40">
        <v>321</v>
      </c>
      <c r="V139" s="40">
        <v>316</v>
      </c>
      <c r="W139" s="40">
        <v>234</v>
      </c>
      <c r="X139" s="40">
        <v>233</v>
      </c>
      <c r="Y139" s="40">
        <v>310</v>
      </c>
      <c r="Z139" s="40">
        <v>280</v>
      </c>
      <c r="AA139" s="40">
        <v>256</v>
      </c>
    </row>
    <row r="140" spans="1:27" ht="12" x14ac:dyDescent="0.25">
      <c r="A140" s="39" t="s">
        <v>294</v>
      </c>
      <c r="B140" s="40">
        <v>0</v>
      </c>
      <c r="C140" s="40">
        <v>0</v>
      </c>
      <c r="D140" s="40">
        <v>0</v>
      </c>
      <c r="E140" s="40">
        <v>0</v>
      </c>
      <c r="F140" s="40">
        <v>0</v>
      </c>
      <c r="G140" s="40">
        <v>0</v>
      </c>
      <c r="H140" s="40">
        <v>0</v>
      </c>
      <c r="I140" s="40">
        <v>10</v>
      </c>
      <c r="J140" s="40">
        <v>10</v>
      </c>
      <c r="K140" s="40">
        <v>2</v>
      </c>
      <c r="L140" s="40">
        <v>2</v>
      </c>
      <c r="M140" s="40">
        <v>0</v>
      </c>
      <c r="N140" s="40">
        <v>0</v>
      </c>
      <c r="O140" s="40">
        <v>0</v>
      </c>
      <c r="P140" s="40">
        <v>3</v>
      </c>
      <c r="Q140" s="40">
        <v>0</v>
      </c>
      <c r="R140" s="40">
        <v>0</v>
      </c>
      <c r="S140" s="40">
        <v>0</v>
      </c>
      <c r="T140" s="40">
        <v>0</v>
      </c>
      <c r="U140" s="40">
        <v>0</v>
      </c>
      <c r="V140" s="40">
        <v>17</v>
      </c>
      <c r="W140" s="40">
        <v>4</v>
      </c>
      <c r="X140" s="40">
        <v>4</v>
      </c>
      <c r="Y140" s="40">
        <v>4</v>
      </c>
      <c r="Z140" s="40">
        <v>0</v>
      </c>
      <c r="AA140" s="40">
        <v>109</v>
      </c>
    </row>
    <row r="141" spans="1:27" ht="12" x14ac:dyDescent="0.25">
      <c r="A141" s="39" t="s">
        <v>295</v>
      </c>
      <c r="B141" s="40">
        <v>0</v>
      </c>
      <c r="C141" s="40">
        <v>0</v>
      </c>
      <c r="D141" s="40">
        <v>0</v>
      </c>
      <c r="E141" s="40">
        <v>0</v>
      </c>
      <c r="F141" s="40">
        <v>64</v>
      </c>
      <c r="G141" s="40">
        <v>61</v>
      </c>
      <c r="H141" s="40">
        <v>71</v>
      </c>
      <c r="I141" s="40">
        <v>21</v>
      </c>
      <c r="J141" s="40">
        <v>5</v>
      </c>
      <c r="K141" s="40">
        <v>0</v>
      </c>
      <c r="L141" s="40">
        <v>3</v>
      </c>
      <c r="M141" s="40">
        <v>1</v>
      </c>
      <c r="N141" s="40">
        <v>0</v>
      </c>
      <c r="O141" s="40">
        <v>0</v>
      </c>
      <c r="P141" s="40">
        <v>4</v>
      </c>
      <c r="Q141" s="40">
        <v>1</v>
      </c>
      <c r="R141" s="40">
        <v>1</v>
      </c>
      <c r="S141" s="40">
        <v>15</v>
      </c>
      <c r="T141" s="40">
        <v>11</v>
      </c>
      <c r="U141" s="40">
        <v>4</v>
      </c>
      <c r="V141" s="40">
        <v>0</v>
      </c>
      <c r="W141" s="40">
        <v>5</v>
      </c>
      <c r="X141" s="40">
        <v>4</v>
      </c>
      <c r="Y141" s="40">
        <v>5</v>
      </c>
      <c r="Z141" s="40">
        <v>0</v>
      </c>
      <c r="AA141" s="40">
        <v>0</v>
      </c>
    </row>
    <row r="142" spans="1:27" ht="12" x14ac:dyDescent="0.25">
      <c r="A142" s="39" t="s">
        <v>296</v>
      </c>
      <c r="B142" s="40">
        <v>0</v>
      </c>
      <c r="C142" s="40">
        <v>0</v>
      </c>
      <c r="D142" s="40">
        <v>0</v>
      </c>
      <c r="E142" s="40">
        <v>0</v>
      </c>
      <c r="F142" s="40">
        <v>0</v>
      </c>
      <c r="G142" s="40">
        <v>0</v>
      </c>
      <c r="H142" s="40">
        <v>0</v>
      </c>
      <c r="I142" s="40">
        <v>0</v>
      </c>
      <c r="J142" s="40">
        <v>0</v>
      </c>
      <c r="K142" s="40">
        <v>0</v>
      </c>
      <c r="L142" s="40">
        <v>0</v>
      </c>
      <c r="M142" s="40">
        <v>0</v>
      </c>
      <c r="N142" s="40">
        <v>0</v>
      </c>
      <c r="O142" s="40">
        <v>0</v>
      </c>
      <c r="P142" s="40">
        <v>0</v>
      </c>
      <c r="Q142" s="40">
        <v>0</v>
      </c>
      <c r="R142" s="40">
        <v>0</v>
      </c>
      <c r="S142" s="40">
        <v>0</v>
      </c>
      <c r="T142" s="40">
        <v>2</v>
      </c>
      <c r="U142" s="40">
        <v>0</v>
      </c>
      <c r="V142" s="40">
        <v>0</v>
      </c>
      <c r="W142" s="40">
        <v>0</v>
      </c>
      <c r="X142" s="40">
        <v>0</v>
      </c>
      <c r="Y142" s="40">
        <v>0</v>
      </c>
      <c r="Z142" s="40">
        <v>0</v>
      </c>
      <c r="AA142" s="40">
        <v>0</v>
      </c>
    </row>
    <row r="143" spans="1:27" ht="12" x14ac:dyDescent="0.25">
      <c r="A143" s="39" t="s">
        <v>297</v>
      </c>
      <c r="B143" s="40">
        <v>0</v>
      </c>
      <c r="C143" s="40">
        <v>0</v>
      </c>
      <c r="D143" s="40">
        <v>0</v>
      </c>
      <c r="E143" s="40">
        <v>0</v>
      </c>
      <c r="F143" s="40">
        <v>0</v>
      </c>
      <c r="G143" s="40">
        <v>0</v>
      </c>
      <c r="H143" s="40">
        <v>0</v>
      </c>
      <c r="I143" s="40">
        <v>0</v>
      </c>
      <c r="J143" s="40">
        <v>0</v>
      </c>
      <c r="K143" s="40">
        <v>0</v>
      </c>
      <c r="L143" s="40">
        <v>0</v>
      </c>
      <c r="M143" s="40">
        <v>0</v>
      </c>
      <c r="N143" s="40">
        <v>0</v>
      </c>
      <c r="O143" s="40">
        <v>0</v>
      </c>
      <c r="P143" s="40">
        <v>0</v>
      </c>
      <c r="Q143" s="40">
        <v>0</v>
      </c>
      <c r="R143" s="40">
        <v>0</v>
      </c>
      <c r="S143" s="40">
        <v>0</v>
      </c>
      <c r="T143" s="40">
        <v>3</v>
      </c>
      <c r="U143" s="40">
        <v>5</v>
      </c>
      <c r="V143" s="40">
        <v>0</v>
      </c>
      <c r="W143" s="40">
        <v>5</v>
      </c>
      <c r="X143" s="40">
        <v>3</v>
      </c>
      <c r="Y143" s="40">
        <v>4</v>
      </c>
      <c r="Z143" s="40">
        <v>5</v>
      </c>
      <c r="AA143" s="40">
        <v>6</v>
      </c>
    </row>
    <row r="144" spans="1:27" ht="12" x14ac:dyDescent="0.25">
      <c r="A144" s="39" t="s">
        <v>298</v>
      </c>
      <c r="B144" s="40">
        <v>0</v>
      </c>
      <c r="C144" s="40">
        <v>0</v>
      </c>
      <c r="D144" s="40">
        <v>0</v>
      </c>
      <c r="E144" s="40">
        <v>0</v>
      </c>
      <c r="F144" s="40">
        <v>0</v>
      </c>
      <c r="G144" s="40">
        <v>0</v>
      </c>
      <c r="H144" s="40">
        <v>0</v>
      </c>
      <c r="I144" s="40">
        <v>0</v>
      </c>
      <c r="J144" s="40">
        <v>0</v>
      </c>
      <c r="K144" s="40">
        <v>0</v>
      </c>
      <c r="L144" s="40">
        <v>0</v>
      </c>
      <c r="M144" s="40">
        <v>0</v>
      </c>
      <c r="N144" s="40">
        <v>0</v>
      </c>
      <c r="O144" s="40">
        <v>0</v>
      </c>
      <c r="P144" s="40">
        <v>0</v>
      </c>
      <c r="Q144" s="40">
        <v>0</v>
      </c>
      <c r="R144" s="40">
        <v>0</v>
      </c>
      <c r="S144" s="40">
        <v>0</v>
      </c>
      <c r="T144" s="40">
        <v>0</v>
      </c>
      <c r="U144" s="40">
        <v>0</v>
      </c>
      <c r="V144" s="40">
        <v>0</v>
      </c>
      <c r="W144" s="40">
        <v>0</v>
      </c>
      <c r="X144" s="40">
        <v>0</v>
      </c>
      <c r="Y144" s="40">
        <v>0</v>
      </c>
      <c r="Z144" s="40">
        <v>0</v>
      </c>
      <c r="AA144" s="40">
        <v>0</v>
      </c>
    </row>
    <row r="145" spans="1:27" ht="12" x14ac:dyDescent="0.25">
      <c r="A145" s="39" t="s">
        <v>299</v>
      </c>
      <c r="B145" s="40">
        <v>0</v>
      </c>
      <c r="C145" s="40">
        <v>0</v>
      </c>
      <c r="D145" s="40">
        <v>0</v>
      </c>
      <c r="E145" s="40">
        <v>0</v>
      </c>
      <c r="F145" s="40">
        <v>0</v>
      </c>
      <c r="G145" s="40">
        <v>0</v>
      </c>
      <c r="H145" s="40">
        <v>0</v>
      </c>
      <c r="I145" s="40">
        <v>0</v>
      </c>
      <c r="J145" s="40">
        <v>0</v>
      </c>
      <c r="K145" s="40">
        <v>0</v>
      </c>
      <c r="L145" s="40">
        <v>0</v>
      </c>
      <c r="M145" s="40">
        <v>0</v>
      </c>
      <c r="N145" s="40">
        <v>0</v>
      </c>
      <c r="O145" s="40">
        <v>0</v>
      </c>
      <c r="P145" s="40">
        <v>0</v>
      </c>
      <c r="Q145" s="40">
        <v>0</v>
      </c>
      <c r="R145" s="40">
        <v>0</v>
      </c>
      <c r="S145" s="40">
        <v>0</v>
      </c>
      <c r="T145" s="40">
        <v>0</v>
      </c>
      <c r="U145" s="40">
        <v>0</v>
      </c>
      <c r="V145" s="40">
        <v>0</v>
      </c>
      <c r="W145" s="40">
        <v>0</v>
      </c>
      <c r="X145" s="40">
        <v>0</v>
      </c>
      <c r="Y145" s="40">
        <v>0</v>
      </c>
      <c r="Z145" s="40">
        <v>0</v>
      </c>
      <c r="AA145" s="40">
        <v>0</v>
      </c>
    </row>
    <row r="146" spans="1:27" ht="12" x14ac:dyDescent="0.25">
      <c r="A146" s="39" t="s">
        <v>300</v>
      </c>
      <c r="B146" s="40">
        <v>0</v>
      </c>
      <c r="C146" s="40">
        <v>0</v>
      </c>
      <c r="D146" s="40">
        <v>0</v>
      </c>
      <c r="E146" s="40">
        <v>0</v>
      </c>
      <c r="F146" s="40">
        <v>0</v>
      </c>
      <c r="G146" s="40">
        <v>0</v>
      </c>
      <c r="H146" s="40">
        <v>0</v>
      </c>
      <c r="I146" s="40">
        <v>0</v>
      </c>
      <c r="J146" s="40">
        <v>0</v>
      </c>
      <c r="K146" s="40">
        <v>0</v>
      </c>
      <c r="L146" s="40">
        <v>0</v>
      </c>
      <c r="M146" s="40">
        <v>0</v>
      </c>
      <c r="N146" s="40">
        <v>0</v>
      </c>
      <c r="O146" s="40">
        <v>0</v>
      </c>
      <c r="P146" s="40">
        <v>0</v>
      </c>
      <c r="Q146" s="40">
        <v>0</v>
      </c>
      <c r="R146" s="40">
        <v>0</v>
      </c>
      <c r="S146" s="40">
        <v>0</v>
      </c>
      <c r="T146" s="40">
        <v>0</v>
      </c>
      <c r="U146" s="40">
        <v>0</v>
      </c>
      <c r="V146" s="40">
        <v>0</v>
      </c>
      <c r="W146" s="40">
        <v>0</v>
      </c>
      <c r="X146" s="40">
        <v>0</v>
      </c>
      <c r="Y146" s="40">
        <v>0</v>
      </c>
      <c r="Z146" s="40">
        <v>0</v>
      </c>
      <c r="AA146" s="40">
        <v>0</v>
      </c>
    </row>
    <row r="147" spans="1:27" ht="12" x14ac:dyDescent="0.25">
      <c r="A147" s="39" t="s">
        <v>301</v>
      </c>
      <c r="B147" s="40">
        <v>0</v>
      </c>
      <c r="C147" s="40">
        <v>0</v>
      </c>
      <c r="D147" s="40">
        <v>0</v>
      </c>
      <c r="E147" s="40">
        <v>0</v>
      </c>
      <c r="F147" s="40">
        <v>0</v>
      </c>
      <c r="G147" s="40">
        <v>0</v>
      </c>
      <c r="H147" s="40">
        <v>0</v>
      </c>
      <c r="I147" s="40">
        <v>0</v>
      </c>
      <c r="J147" s="40">
        <v>0</v>
      </c>
      <c r="K147" s="40">
        <v>0</v>
      </c>
      <c r="L147" s="40">
        <v>0</v>
      </c>
      <c r="M147" s="40">
        <v>0</v>
      </c>
      <c r="N147" s="40">
        <v>0</v>
      </c>
      <c r="O147" s="40">
        <v>0</v>
      </c>
      <c r="P147" s="40">
        <v>0</v>
      </c>
      <c r="Q147" s="40">
        <v>0</v>
      </c>
      <c r="R147" s="40">
        <v>0</v>
      </c>
      <c r="S147" s="40">
        <v>0</v>
      </c>
      <c r="T147" s="40">
        <v>0</v>
      </c>
      <c r="U147" s="40">
        <v>0</v>
      </c>
      <c r="V147" s="40">
        <v>0</v>
      </c>
      <c r="W147" s="40">
        <v>0</v>
      </c>
      <c r="X147" s="40">
        <v>0</v>
      </c>
      <c r="Y147" s="40">
        <v>0</v>
      </c>
      <c r="Z147" s="40">
        <v>0</v>
      </c>
      <c r="AA147" s="40">
        <v>0</v>
      </c>
    </row>
    <row r="148" spans="1:27" ht="12" x14ac:dyDescent="0.25">
      <c r="A148" s="39" t="s">
        <v>302</v>
      </c>
      <c r="B148" s="40">
        <v>0</v>
      </c>
      <c r="C148" s="40">
        <v>0</v>
      </c>
      <c r="D148" s="40">
        <v>0</v>
      </c>
      <c r="E148" s="40">
        <v>0</v>
      </c>
      <c r="F148" s="40">
        <v>0</v>
      </c>
      <c r="G148" s="40">
        <v>0</v>
      </c>
      <c r="H148" s="40">
        <v>0</v>
      </c>
      <c r="I148" s="40">
        <v>0</v>
      </c>
      <c r="J148" s="40">
        <v>0</v>
      </c>
      <c r="K148" s="40">
        <v>0</v>
      </c>
      <c r="L148" s="40">
        <v>0</v>
      </c>
      <c r="M148" s="40">
        <v>0</v>
      </c>
      <c r="N148" s="40">
        <v>0</v>
      </c>
      <c r="O148" s="40">
        <v>0</v>
      </c>
      <c r="P148" s="40">
        <v>0</v>
      </c>
      <c r="Q148" s="40">
        <v>0</v>
      </c>
      <c r="R148" s="40">
        <v>0</v>
      </c>
      <c r="S148" s="40">
        <v>0</v>
      </c>
      <c r="T148" s="40">
        <v>0</v>
      </c>
      <c r="U148" s="40">
        <v>0</v>
      </c>
      <c r="V148" s="40">
        <v>0</v>
      </c>
      <c r="W148" s="40">
        <v>0</v>
      </c>
      <c r="X148" s="40">
        <v>0</v>
      </c>
      <c r="Y148" s="40">
        <v>0</v>
      </c>
      <c r="Z148" s="40">
        <v>0</v>
      </c>
      <c r="AA148" s="40">
        <v>0</v>
      </c>
    </row>
    <row r="149" spans="1:27" ht="12" x14ac:dyDescent="0.25">
      <c r="A149" s="39" t="s">
        <v>303</v>
      </c>
      <c r="B149" s="40">
        <v>0</v>
      </c>
      <c r="C149" s="40">
        <v>0</v>
      </c>
      <c r="D149" s="40">
        <v>0</v>
      </c>
      <c r="E149" s="40">
        <v>0</v>
      </c>
      <c r="F149" s="40">
        <v>0</v>
      </c>
      <c r="G149" s="40">
        <v>0</v>
      </c>
      <c r="H149" s="40">
        <v>0</v>
      </c>
      <c r="I149" s="40">
        <v>0</v>
      </c>
      <c r="J149" s="40">
        <v>0</v>
      </c>
      <c r="K149" s="40">
        <v>0</v>
      </c>
      <c r="L149" s="40">
        <v>0</v>
      </c>
      <c r="M149" s="40">
        <v>0</v>
      </c>
      <c r="N149" s="40">
        <v>0</v>
      </c>
      <c r="O149" s="40">
        <v>0</v>
      </c>
      <c r="P149" s="40">
        <v>14</v>
      </c>
      <c r="Q149" s="40">
        <v>15</v>
      </c>
      <c r="R149" s="40">
        <v>22</v>
      </c>
      <c r="S149" s="40">
        <v>22</v>
      </c>
      <c r="T149" s="40">
        <v>3</v>
      </c>
      <c r="U149" s="40">
        <v>0</v>
      </c>
      <c r="V149" s="40">
        <v>0</v>
      </c>
      <c r="W149" s="40">
        <v>0</v>
      </c>
      <c r="X149" s="40">
        <v>0</v>
      </c>
      <c r="Y149" s="40">
        <v>0</v>
      </c>
      <c r="Z149" s="40">
        <v>0</v>
      </c>
      <c r="AA149" s="40">
        <v>0</v>
      </c>
    </row>
    <row r="150" spans="1:27" ht="12" x14ac:dyDescent="0.25">
      <c r="A150" s="39" t="s">
        <v>304</v>
      </c>
      <c r="B150" s="40">
        <v>0</v>
      </c>
      <c r="C150" s="40">
        <v>0</v>
      </c>
      <c r="D150" s="40">
        <v>0</v>
      </c>
      <c r="E150" s="40">
        <v>0</v>
      </c>
      <c r="F150" s="40">
        <v>0</v>
      </c>
      <c r="G150" s="40">
        <v>0</v>
      </c>
      <c r="H150" s="40">
        <v>0</v>
      </c>
      <c r="I150" s="40">
        <v>0</v>
      </c>
      <c r="J150" s="40">
        <v>0</v>
      </c>
      <c r="K150" s="40">
        <v>0</v>
      </c>
      <c r="L150" s="40">
        <v>0</v>
      </c>
      <c r="M150" s="40">
        <v>0</v>
      </c>
      <c r="N150" s="40">
        <v>0</v>
      </c>
      <c r="O150" s="40">
        <v>0</v>
      </c>
      <c r="P150" s="40">
        <v>0</v>
      </c>
      <c r="Q150" s="40">
        <v>0</v>
      </c>
      <c r="R150" s="40">
        <v>0</v>
      </c>
      <c r="S150" s="40">
        <v>0</v>
      </c>
      <c r="T150" s="40">
        <v>0</v>
      </c>
      <c r="U150" s="40">
        <v>0</v>
      </c>
      <c r="V150" s="40">
        <v>0</v>
      </c>
      <c r="W150" s="40">
        <v>0</v>
      </c>
      <c r="X150" s="40">
        <v>0</v>
      </c>
      <c r="Y150" s="40">
        <v>0</v>
      </c>
      <c r="Z150" s="40">
        <v>0</v>
      </c>
      <c r="AA150" s="40">
        <v>0</v>
      </c>
    </row>
    <row r="151" spans="1:27" ht="12" x14ac:dyDescent="0.25">
      <c r="A151" s="39" t="s">
        <v>305</v>
      </c>
      <c r="B151" s="40">
        <v>0</v>
      </c>
      <c r="C151" s="40">
        <v>0</v>
      </c>
      <c r="D151" s="40">
        <v>0</v>
      </c>
      <c r="E151" s="40">
        <v>0</v>
      </c>
      <c r="F151" s="40">
        <v>0</v>
      </c>
      <c r="G151" s="40">
        <v>0</v>
      </c>
      <c r="H151" s="40">
        <v>0</v>
      </c>
      <c r="I151" s="40">
        <v>0</v>
      </c>
      <c r="J151" s="40">
        <v>0</v>
      </c>
      <c r="K151" s="40">
        <v>0</v>
      </c>
      <c r="L151" s="40">
        <v>0</v>
      </c>
      <c r="M151" s="40">
        <v>0</v>
      </c>
      <c r="N151" s="40">
        <v>0</v>
      </c>
      <c r="O151" s="40">
        <v>0</v>
      </c>
      <c r="P151" s="40">
        <v>0</v>
      </c>
      <c r="Q151" s="40">
        <v>0</v>
      </c>
      <c r="R151" s="40">
        <v>0</v>
      </c>
      <c r="S151" s="40">
        <v>0</v>
      </c>
      <c r="T151" s="40">
        <v>0</v>
      </c>
      <c r="U151" s="40">
        <v>0</v>
      </c>
      <c r="V151" s="40">
        <v>0</v>
      </c>
      <c r="W151" s="40">
        <v>0</v>
      </c>
      <c r="X151" s="40">
        <v>0</v>
      </c>
      <c r="Y151" s="40">
        <v>0</v>
      </c>
      <c r="Z151" s="40">
        <v>0</v>
      </c>
      <c r="AA151" s="40">
        <v>0</v>
      </c>
    </row>
    <row r="152" spans="1:27" ht="12" x14ac:dyDescent="0.25">
      <c r="A152" s="39" t="s">
        <v>306</v>
      </c>
      <c r="B152" s="40">
        <v>0</v>
      </c>
      <c r="C152" s="40">
        <v>0</v>
      </c>
      <c r="D152" s="40">
        <v>0</v>
      </c>
      <c r="E152" s="40">
        <v>0</v>
      </c>
      <c r="F152" s="40">
        <v>0</v>
      </c>
      <c r="G152" s="40">
        <v>0</v>
      </c>
      <c r="H152" s="40">
        <v>0</v>
      </c>
      <c r="I152" s="40">
        <v>0</v>
      </c>
      <c r="J152" s="40">
        <v>0</v>
      </c>
      <c r="K152" s="40">
        <v>0</v>
      </c>
      <c r="L152" s="40">
        <v>0</v>
      </c>
      <c r="M152" s="40">
        <v>0</v>
      </c>
      <c r="N152" s="40">
        <v>0</v>
      </c>
      <c r="O152" s="40">
        <v>0</v>
      </c>
      <c r="P152" s="40">
        <v>0</v>
      </c>
      <c r="Q152" s="40">
        <v>0</v>
      </c>
      <c r="R152" s="40">
        <v>0</v>
      </c>
      <c r="S152" s="40">
        <v>0</v>
      </c>
      <c r="T152" s="40">
        <v>0</v>
      </c>
      <c r="U152" s="40">
        <v>0</v>
      </c>
      <c r="V152" s="40">
        <v>0</v>
      </c>
      <c r="W152" s="40">
        <v>0</v>
      </c>
      <c r="X152" s="40">
        <v>0</v>
      </c>
      <c r="Y152" s="40">
        <v>0</v>
      </c>
      <c r="Z152" s="40">
        <v>0</v>
      </c>
      <c r="AA152" s="40">
        <v>0</v>
      </c>
    </row>
    <row r="153" spans="1:27" ht="12" x14ac:dyDescent="0.25">
      <c r="A153" s="39" t="s">
        <v>307</v>
      </c>
      <c r="B153" s="40">
        <v>0</v>
      </c>
      <c r="C153" s="40">
        <v>0</v>
      </c>
      <c r="D153" s="40">
        <v>0</v>
      </c>
      <c r="E153" s="40">
        <v>0</v>
      </c>
      <c r="F153" s="40">
        <v>0</v>
      </c>
      <c r="G153" s="40">
        <v>0</v>
      </c>
      <c r="H153" s="40">
        <v>0</v>
      </c>
      <c r="I153" s="40">
        <v>0</v>
      </c>
      <c r="J153" s="40">
        <v>0</v>
      </c>
      <c r="K153" s="40">
        <v>0</v>
      </c>
      <c r="L153" s="40">
        <v>0</v>
      </c>
      <c r="M153" s="40">
        <v>0</v>
      </c>
      <c r="N153" s="40">
        <v>0</v>
      </c>
      <c r="O153" s="40">
        <v>0</v>
      </c>
      <c r="P153" s="40">
        <v>0</v>
      </c>
      <c r="Q153" s="40">
        <v>0</v>
      </c>
      <c r="R153" s="40">
        <v>0</v>
      </c>
      <c r="S153" s="40">
        <v>0</v>
      </c>
      <c r="T153" s="40">
        <v>0</v>
      </c>
      <c r="U153" s="40">
        <v>0</v>
      </c>
      <c r="V153" s="40">
        <v>0</v>
      </c>
      <c r="W153" s="40">
        <v>0</v>
      </c>
      <c r="X153" s="40">
        <v>0</v>
      </c>
      <c r="Y153" s="40">
        <v>0</v>
      </c>
      <c r="Z153" s="40">
        <v>0</v>
      </c>
      <c r="AA153" s="40">
        <v>0</v>
      </c>
    </row>
    <row r="154" spans="1:27" ht="12" x14ac:dyDescent="0.25">
      <c r="A154" s="39" t="s">
        <v>308</v>
      </c>
      <c r="B154" s="40">
        <v>0</v>
      </c>
      <c r="C154" s="40">
        <v>0</v>
      </c>
      <c r="D154" s="40">
        <v>0</v>
      </c>
      <c r="E154" s="40">
        <v>0</v>
      </c>
      <c r="F154" s="40">
        <v>0</v>
      </c>
      <c r="G154" s="40">
        <v>0</v>
      </c>
      <c r="H154" s="40">
        <v>0</v>
      </c>
      <c r="I154" s="40">
        <v>0</v>
      </c>
      <c r="J154" s="40">
        <v>0</v>
      </c>
      <c r="K154" s="40">
        <v>0</v>
      </c>
      <c r="L154" s="40">
        <v>1</v>
      </c>
      <c r="M154" s="40">
        <v>2</v>
      </c>
      <c r="N154" s="40">
        <v>12</v>
      </c>
      <c r="O154" s="40">
        <v>15</v>
      </c>
      <c r="P154" s="40">
        <v>3</v>
      </c>
      <c r="Q154" s="40">
        <v>1</v>
      </c>
      <c r="R154" s="40">
        <v>0</v>
      </c>
      <c r="S154" s="40">
        <v>1</v>
      </c>
      <c r="T154" s="40">
        <v>0</v>
      </c>
      <c r="U154" s="40">
        <v>0</v>
      </c>
      <c r="V154" s="40">
        <v>0</v>
      </c>
      <c r="W154" s="40">
        <v>0</v>
      </c>
      <c r="X154" s="40">
        <v>0</v>
      </c>
      <c r="Y154" s="40">
        <v>0</v>
      </c>
      <c r="Z154" s="40">
        <v>0</v>
      </c>
      <c r="AA154" s="40">
        <v>0</v>
      </c>
    </row>
    <row r="155" spans="1:27" ht="12" x14ac:dyDescent="0.25">
      <c r="A155" s="39" t="s">
        <v>309</v>
      </c>
      <c r="B155" s="40">
        <v>0</v>
      </c>
      <c r="C155" s="40">
        <v>0</v>
      </c>
      <c r="D155" s="40">
        <v>12</v>
      </c>
      <c r="E155" s="40">
        <v>40</v>
      </c>
      <c r="F155" s="40">
        <v>240</v>
      </c>
      <c r="G155" s="40">
        <v>279</v>
      </c>
      <c r="H155" s="40">
        <v>291</v>
      </c>
      <c r="I155" s="40">
        <v>318</v>
      </c>
      <c r="J155" s="40">
        <v>264</v>
      </c>
      <c r="K155" s="40">
        <v>162</v>
      </c>
      <c r="L155" s="40">
        <v>366</v>
      </c>
      <c r="M155" s="40">
        <v>377</v>
      </c>
      <c r="N155" s="40">
        <v>464</v>
      </c>
      <c r="O155" s="40">
        <v>510</v>
      </c>
      <c r="P155" s="40">
        <v>912</v>
      </c>
      <c r="Q155" s="40">
        <v>886</v>
      </c>
      <c r="R155" s="40">
        <v>902</v>
      </c>
      <c r="S155" s="40">
        <v>994</v>
      </c>
      <c r="T155" s="40">
        <v>981</v>
      </c>
      <c r="U155" s="40">
        <v>677</v>
      </c>
      <c r="V155" s="40">
        <v>1084</v>
      </c>
      <c r="W155" s="40">
        <v>1197</v>
      </c>
      <c r="X155" s="40">
        <v>667</v>
      </c>
      <c r="Y155" s="40">
        <v>674</v>
      </c>
      <c r="Z155" s="40">
        <v>809</v>
      </c>
      <c r="AA155" s="40">
        <v>1140</v>
      </c>
    </row>
    <row r="156" spans="1:27" ht="12" x14ac:dyDescent="0.25">
      <c r="A156" s="39" t="s">
        <v>310</v>
      </c>
      <c r="B156" s="40">
        <v>46</v>
      </c>
      <c r="C156" s="40">
        <v>35</v>
      </c>
      <c r="D156" s="40">
        <v>40</v>
      </c>
      <c r="E156" s="40">
        <v>35</v>
      </c>
      <c r="F156" s="40">
        <v>41</v>
      </c>
      <c r="G156" s="40">
        <v>61</v>
      </c>
      <c r="H156" s="40">
        <v>173</v>
      </c>
      <c r="I156" s="40">
        <v>109</v>
      </c>
      <c r="J156" s="40">
        <v>127</v>
      </c>
      <c r="K156" s="40">
        <v>198</v>
      </c>
      <c r="L156" s="40">
        <v>193</v>
      </c>
      <c r="M156" s="40">
        <v>183</v>
      </c>
      <c r="N156" s="40">
        <v>161</v>
      </c>
      <c r="O156" s="40">
        <v>656</v>
      </c>
      <c r="P156" s="40">
        <v>832</v>
      </c>
      <c r="Q156" s="40">
        <v>661</v>
      </c>
      <c r="R156" s="40">
        <v>841</v>
      </c>
      <c r="S156" s="40">
        <v>773</v>
      </c>
      <c r="T156" s="40">
        <v>826</v>
      </c>
      <c r="U156" s="40">
        <v>851</v>
      </c>
      <c r="V156" s="40">
        <v>697</v>
      </c>
      <c r="W156" s="40">
        <v>860</v>
      </c>
      <c r="X156" s="40">
        <v>623</v>
      </c>
      <c r="Y156" s="40">
        <v>616</v>
      </c>
      <c r="Z156" s="40">
        <v>401</v>
      </c>
      <c r="AA156" s="40">
        <v>395</v>
      </c>
    </row>
    <row r="157" spans="1:27" ht="12" x14ac:dyDescent="0.25">
      <c r="A157" s="39" t="s">
        <v>311</v>
      </c>
      <c r="B157" s="40">
        <v>2037</v>
      </c>
      <c r="C157" s="40">
        <v>1875</v>
      </c>
      <c r="D157" s="40">
        <v>2264</v>
      </c>
      <c r="E157" s="40">
        <v>2401</v>
      </c>
      <c r="F157" s="40">
        <v>3060</v>
      </c>
      <c r="G157" s="40">
        <v>2601</v>
      </c>
      <c r="H157" s="40">
        <v>1980</v>
      </c>
      <c r="I157" s="40">
        <v>2135</v>
      </c>
      <c r="J157" s="40">
        <v>2383</v>
      </c>
      <c r="K157" s="40">
        <v>2430</v>
      </c>
      <c r="L157" s="40">
        <v>3238</v>
      </c>
      <c r="M157" s="40">
        <v>3090</v>
      </c>
      <c r="N157" s="40">
        <v>2703</v>
      </c>
      <c r="O157" s="40">
        <v>4106</v>
      </c>
      <c r="P157" s="40">
        <v>5907</v>
      </c>
      <c r="Q157" s="40">
        <v>6159</v>
      </c>
      <c r="R157" s="40">
        <v>5790</v>
      </c>
      <c r="S157" s="40">
        <v>5920</v>
      </c>
      <c r="T157" s="40">
        <v>7072</v>
      </c>
      <c r="U157" s="40">
        <v>7047</v>
      </c>
      <c r="V157" s="40">
        <v>7333</v>
      </c>
      <c r="W157" s="40">
        <v>6049</v>
      </c>
      <c r="X157" s="40">
        <v>6474</v>
      </c>
      <c r="Y157" s="40">
        <v>5928</v>
      </c>
      <c r="Z157" s="40">
        <v>6224</v>
      </c>
      <c r="AA157" s="40">
        <v>6155</v>
      </c>
    </row>
    <row r="158" spans="1:27" ht="12" x14ac:dyDescent="0.25">
      <c r="A158" s="39" t="s">
        <v>312</v>
      </c>
      <c r="B158" s="40">
        <v>0</v>
      </c>
      <c r="C158" s="40">
        <v>0</v>
      </c>
      <c r="D158" s="40">
        <v>0</v>
      </c>
      <c r="E158" s="40">
        <v>0</v>
      </c>
      <c r="F158" s="40">
        <v>0</v>
      </c>
      <c r="G158" s="40">
        <v>0</v>
      </c>
      <c r="H158" s="40">
        <v>0</v>
      </c>
      <c r="I158" s="40">
        <v>4</v>
      </c>
      <c r="J158" s="40">
        <v>0</v>
      </c>
      <c r="K158" s="40">
        <v>0</v>
      </c>
      <c r="L158" s="40">
        <v>0</v>
      </c>
      <c r="M158" s="40">
        <v>0</v>
      </c>
      <c r="N158" s="40">
        <v>0</v>
      </c>
      <c r="O158" s="40">
        <v>0</v>
      </c>
      <c r="P158" s="40">
        <v>2</v>
      </c>
      <c r="Q158" s="40">
        <v>2</v>
      </c>
      <c r="R158" s="40">
        <v>0</v>
      </c>
      <c r="S158" s="40">
        <v>0</v>
      </c>
      <c r="T158" s="40">
        <v>0</v>
      </c>
      <c r="U158" s="40">
        <v>18</v>
      </c>
      <c r="V158" s="40">
        <v>0</v>
      </c>
      <c r="W158" s="40">
        <v>0</v>
      </c>
      <c r="X158" s="40">
        <v>0</v>
      </c>
      <c r="Y158" s="40">
        <v>0</v>
      </c>
      <c r="Z158" s="40">
        <v>0</v>
      </c>
      <c r="AA158" s="40">
        <v>0</v>
      </c>
    </row>
    <row r="159" spans="1:27" ht="12" x14ac:dyDescent="0.25">
      <c r="A159" s="39" t="s">
        <v>313</v>
      </c>
      <c r="B159" s="40">
        <v>23</v>
      </c>
      <c r="C159" s="40">
        <v>59</v>
      </c>
      <c r="D159" s="40">
        <v>122</v>
      </c>
      <c r="E159" s="40">
        <v>64</v>
      </c>
      <c r="F159" s="40">
        <v>121</v>
      </c>
      <c r="G159" s="40">
        <v>157</v>
      </c>
      <c r="H159" s="40">
        <v>110</v>
      </c>
      <c r="I159" s="40">
        <v>44</v>
      </c>
      <c r="J159" s="40">
        <v>95</v>
      </c>
      <c r="K159" s="40">
        <v>49</v>
      </c>
      <c r="L159" s="40">
        <v>21</v>
      </c>
      <c r="M159" s="40">
        <v>34</v>
      </c>
      <c r="N159" s="40">
        <v>49</v>
      </c>
      <c r="O159" s="40">
        <v>30</v>
      </c>
      <c r="P159" s="40">
        <v>66</v>
      </c>
      <c r="Q159" s="40">
        <v>35</v>
      </c>
      <c r="R159" s="40">
        <v>15</v>
      </c>
      <c r="S159" s="40">
        <v>8</v>
      </c>
      <c r="T159" s="40">
        <v>9</v>
      </c>
      <c r="U159" s="40">
        <v>21</v>
      </c>
      <c r="V159" s="40">
        <v>6</v>
      </c>
      <c r="W159" s="40">
        <v>27</v>
      </c>
      <c r="X159" s="40">
        <v>22</v>
      </c>
      <c r="Y159" s="40">
        <v>16</v>
      </c>
      <c r="Z159" s="40">
        <v>18</v>
      </c>
      <c r="AA159" s="40">
        <v>16</v>
      </c>
    </row>
    <row r="160" spans="1:27" ht="12" x14ac:dyDescent="0.25">
      <c r="A160" s="39" t="s">
        <v>314</v>
      </c>
      <c r="B160" s="40">
        <v>0</v>
      </c>
      <c r="C160" s="40">
        <v>0</v>
      </c>
      <c r="D160" s="40">
        <v>0</v>
      </c>
      <c r="E160" s="40">
        <v>0</v>
      </c>
      <c r="F160" s="40">
        <v>0</v>
      </c>
      <c r="G160" s="40">
        <v>0</v>
      </c>
      <c r="H160" s="40">
        <v>0</v>
      </c>
      <c r="I160" s="40">
        <v>0</v>
      </c>
      <c r="J160" s="40">
        <v>0</v>
      </c>
      <c r="K160" s="40">
        <v>0</v>
      </c>
      <c r="L160" s="40">
        <v>0</v>
      </c>
      <c r="M160" s="40">
        <v>0</v>
      </c>
      <c r="N160" s="40">
        <v>0</v>
      </c>
      <c r="O160" s="40">
        <v>77</v>
      </c>
      <c r="P160" s="40">
        <v>64</v>
      </c>
      <c r="Q160" s="40">
        <v>91</v>
      </c>
      <c r="R160" s="40">
        <v>266</v>
      </c>
      <c r="S160" s="40">
        <v>88</v>
      </c>
      <c r="T160" s="40">
        <v>143</v>
      </c>
      <c r="U160" s="40">
        <v>131</v>
      </c>
      <c r="V160" s="40">
        <v>174</v>
      </c>
      <c r="W160" s="40">
        <v>301</v>
      </c>
      <c r="X160" s="40">
        <v>287</v>
      </c>
      <c r="Y160" s="40">
        <v>212</v>
      </c>
      <c r="Z160" s="40">
        <v>228</v>
      </c>
      <c r="AA160" s="40">
        <v>244</v>
      </c>
    </row>
    <row r="161" spans="1:27" ht="12" x14ac:dyDescent="0.25">
      <c r="A161" s="39" t="s">
        <v>315</v>
      </c>
      <c r="B161" s="40">
        <v>0</v>
      </c>
      <c r="C161" s="40">
        <v>18</v>
      </c>
      <c r="D161" s="40">
        <v>9</v>
      </c>
      <c r="E161" s="40">
        <v>5</v>
      </c>
      <c r="F161" s="40">
        <v>44</v>
      </c>
      <c r="G161" s="40">
        <v>29</v>
      </c>
      <c r="H161" s="40">
        <v>22</v>
      </c>
      <c r="I161" s="40">
        <v>6</v>
      </c>
      <c r="J161" s="40">
        <v>11</v>
      </c>
      <c r="K161" s="40">
        <v>2</v>
      </c>
      <c r="L161" s="40">
        <v>1</v>
      </c>
      <c r="M161" s="40">
        <v>4</v>
      </c>
      <c r="N161" s="40">
        <v>1</v>
      </c>
      <c r="O161" s="40">
        <v>380</v>
      </c>
      <c r="P161" s="40">
        <v>370</v>
      </c>
      <c r="Q161" s="40">
        <v>362</v>
      </c>
      <c r="R161" s="40">
        <v>222</v>
      </c>
      <c r="S161" s="40">
        <v>803</v>
      </c>
      <c r="T161" s="40">
        <v>353</v>
      </c>
      <c r="U161" s="40">
        <v>394</v>
      </c>
      <c r="V161" s="40">
        <v>280</v>
      </c>
      <c r="W161" s="40">
        <v>264</v>
      </c>
      <c r="X161" s="40">
        <v>340</v>
      </c>
      <c r="Y161" s="40">
        <v>170</v>
      </c>
      <c r="Z161" s="40">
        <v>143</v>
      </c>
      <c r="AA161" s="40">
        <v>154</v>
      </c>
    </row>
    <row r="162" spans="1:27" ht="12" x14ac:dyDescent="0.25">
      <c r="A162" s="39" t="s">
        <v>316</v>
      </c>
      <c r="B162" s="40">
        <v>0</v>
      </c>
      <c r="C162" s="40">
        <v>0</v>
      </c>
      <c r="D162" s="40">
        <v>0</v>
      </c>
      <c r="E162" s="40">
        <v>0</v>
      </c>
      <c r="F162" s="40">
        <v>0</v>
      </c>
      <c r="G162" s="40">
        <v>0</v>
      </c>
      <c r="H162" s="40">
        <v>0</v>
      </c>
      <c r="I162" s="40">
        <v>0</v>
      </c>
      <c r="J162" s="40">
        <v>0</v>
      </c>
      <c r="K162" s="40">
        <v>0</v>
      </c>
      <c r="L162" s="40">
        <v>0</v>
      </c>
      <c r="M162" s="40">
        <v>0</v>
      </c>
      <c r="N162" s="40">
        <v>0</v>
      </c>
      <c r="O162" s="40">
        <v>0</v>
      </c>
      <c r="P162" s="40">
        <v>0</v>
      </c>
      <c r="Q162" s="40">
        <v>0</v>
      </c>
      <c r="R162" s="40">
        <v>2</v>
      </c>
      <c r="S162" s="40">
        <v>0</v>
      </c>
      <c r="T162" s="40">
        <v>0</v>
      </c>
      <c r="U162" s="40">
        <v>0</v>
      </c>
      <c r="V162" s="40">
        <v>0</v>
      </c>
      <c r="W162" s="40">
        <v>0</v>
      </c>
      <c r="X162" s="40">
        <v>0</v>
      </c>
      <c r="Y162" s="40">
        <v>0</v>
      </c>
      <c r="Z162" s="40">
        <v>0</v>
      </c>
      <c r="AA162" s="40">
        <v>0</v>
      </c>
    </row>
    <row r="163" spans="1:27" ht="12" x14ac:dyDescent="0.25">
      <c r="A163" s="39" t="s">
        <v>317</v>
      </c>
      <c r="B163" s="40">
        <v>0</v>
      </c>
      <c r="C163" s="40">
        <v>0</v>
      </c>
      <c r="D163" s="40">
        <v>0</v>
      </c>
      <c r="E163" s="40">
        <v>0</v>
      </c>
      <c r="F163" s="40">
        <v>0</v>
      </c>
      <c r="G163" s="40">
        <v>0</v>
      </c>
      <c r="H163" s="40">
        <v>0</v>
      </c>
      <c r="I163" s="40">
        <v>0</v>
      </c>
      <c r="J163" s="40">
        <v>0</v>
      </c>
      <c r="K163" s="40">
        <v>0</v>
      </c>
      <c r="L163" s="40">
        <v>0</v>
      </c>
      <c r="M163" s="40">
        <v>0</v>
      </c>
      <c r="N163" s="40">
        <v>0</v>
      </c>
      <c r="O163" s="40">
        <v>0</v>
      </c>
      <c r="P163" s="40">
        <v>0</v>
      </c>
      <c r="Q163" s="40">
        <v>0</v>
      </c>
      <c r="R163" s="40">
        <v>0</v>
      </c>
      <c r="S163" s="40">
        <v>0</v>
      </c>
      <c r="T163" s="40">
        <v>0</v>
      </c>
      <c r="U163" s="40">
        <v>0</v>
      </c>
      <c r="V163" s="40">
        <v>0</v>
      </c>
      <c r="W163" s="40">
        <v>0</v>
      </c>
      <c r="X163" s="40">
        <v>0</v>
      </c>
      <c r="Y163" s="40">
        <v>0</v>
      </c>
      <c r="Z163" s="40">
        <v>0</v>
      </c>
      <c r="AA163" s="40">
        <v>0</v>
      </c>
    </row>
    <row r="164" spans="1:27" ht="12" x14ac:dyDescent="0.25">
      <c r="A164" s="39" t="s">
        <v>318</v>
      </c>
      <c r="B164" s="40">
        <v>0</v>
      </c>
      <c r="C164" s="40">
        <v>0</v>
      </c>
      <c r="D164" s="40">
        <v>0</v>
      </c>
      <c r="E164" s="40">
        <v>0</v>
      </c>
      <c r="F164" s="40">
        <v>0</v>
      </c>
      <c r="G164" s="40">
        <v>0</v>
      </c>
      <c r="H164" s="40">
        <v>0</v>
      </c>
      <c r="I164" s="40">
        <v>0</v>
      </c>
      <c r="J164" s="40">
        <v>0</v>
      </c>
      <c r="K164" s="40">
        <v>0</v>
      </c>
      <c r="L164" s="40">
        <v>0</v>
      </c>
      <c r="M164" s="40">
        <v>0</v>
      </c>
      <c r="N164" s="40">
        <v>0</v>
      </c>
      <c r="O164" s="40">
        <v>0</v>
      </c>
      <c r="P164" s="40">
        <v>0</v>
      </c>
      <c r="Q164" s="40">
        <v>0</v>
      </c>
      <c r="R164" s="40">
        <v>0</v>
      </c>
      <c r="S164" s="40">
        <v>0</v>
      </c>
      <c r="T164" s="40">
        <v>0</v>
      </c>
      <c r="U164" s="40">
        <v>0</v>
      </c>
      <c r="V164" s="40">
        <v>0</v>
      </c>
      <c r="W164" s="40">
        <v>0</v>
      </c>
      <c r="X164" s="40">
        <v>0</v>
      </c>
      <c r="Y164" s="40">
        <v>0</v>
      </c>
      <c r="Z164" s="40">
        <v>0</v>
      </c>
      <c r="AA164" s="40">
        <v>0</v>
      </c>
    </row>
    <row r="165" spans="1:27" ht="12" x14ac:dyDescent="0.25">
      <c r="A165" s="39" t="s">
        <v>319</v>
      </c>
      <c r="B165" s="40">
        <v>0</v>
      </c>
      <c r="C165" s="40">
        <v>0</v>
      </c>
      <c r="D165" s="40">
        <v>0</v>
      </c>
      <c r="E165" s="40">
        <v>0</v>
      </c>
      <c r="F165" s="40">
        <v>0</v>
      </c>
      <c r="G165" s="40">
        <v>0</v>
      </c>
      <c r="H165" s="40">
        <v>0</v>
      </c>
      <c r="I165" s="40">
        <v>0</v>
      </c>
      <c r="J165" s="40">
        <v>0</v>
      </c>
      <c r="K165" s="40">
        <v>0</v>
      </c>
      <c r="L165" s="40">
        <v>0</v>
      </c>
      <c r="M165" s="40">
        <v>0</v>
      </c>
      <c r="N165" s="40">
        <v>0</v>
      </c>
      <c r="O165" s="40">
        <v>0</v>
      </c>
      <c r="P165" s="40">
        <v>0</v>
      </c>
      <c r="Q165" s="40">
        <v>0</v>
      </c>
      <c r="R165" s="40">
        <v>0</v>
      </c>
      <c r="S165" s="40">
        <v>0</v>
      </c>
      <c r="T165" s="40">
        <v>105</v>
      </c>
      <c r="U165" s="40">
        <v>159</v>
      </c>
      <c r="V165" s="40">
        <v>99</v>
      </c>
      <c r="W165" s="40">
        <v>98</v>
      </c>
      <c r="X165" s="40">
        <v>64</v>
      </c>
      <c r="Y165" s="40">
        <v>66</v>
      </c>
      <c r="Z165" s="40">
        <v>16</v>
      </c>
      <c r="AA165" s="40">
        <v>0</v>
      </c>
    </row>
    <row r="166" spans="1:27" ht="12" x14ac:dyDescent="0.25">
      <c r="A166" s="39" t="s">
        <v>320</v>
      </c>
      <c r="B166" s="40">
        <v>0</v>
      </c>
      <c r="C166" s="40">
        <v>0</v>
      </c>
      <c r="D166" s="40">
        <v>0</v>
      </c>
      <c r="E166" s="40">
        <v>0</v>
      </c>
      <c r="F166" s="40">
        <v>0</v>
      </c>
      <c r="G166" s="40">
        <v>0</v>
      </c>
      <c r="H166" s="40">
        <v>0</v>
      </c>
      <c r="I166" s="40">
        <v>0</v>
      </c>
      <c r="J166" s="40">
        <v>0</v>
      </c>
      <c r="K166" s="40">
        <v>0</v>
      </c>
      <c r="L166" s="40">
        <v>0</v>
      </c>
      <c r="M166" s="40">
        <v>0</v>
      </c>
      <c r="N166" s="40">
        <v>0</v>
      </c>
      <c r="O166" s="40">
        <v>0</v>
      </c>
      <c r="P166" s="40">
        <v>0</v>
      </c>
      <c r="Q166" s="40">
        <v>1</v>
      </c>
      <c r="R166" s="40">
        <v>0</v>
      </c>
      <c r="S166" s="40">
        <v>0</v>
      </c>
      <c r="T166" s="40">
        <v>1</v>
      </c>
      <c r="U166" s="40">
        <v>1</v>
      </c>
      <c r="V166" s="40">
        <v>1</v>
      </c>
      <c r="W166" s="40">
        <v>0</v>
      </c>
      <c r="X166" s="40">
        <v>1</v>
      </c>
      <c r="Y166" s="40">
        <v>0</v>
      </c>
      <c r="Z166" s="40">
        <v>1</v>
      </c>
      <c r="AA166" s="40">
        <v>0</v>
      </c>
    </row>
    <row r="167" spans="1:27" ht="12" x14ac:dyDescent="0.25">
      <c r="A167" s="39" t="s">
        <v>321</v>
      </c>
      <c r="B167" s="40">
        <v>0</v>
      </c>
      <c r="C167" s="40">
        <v>0</v>
      </c>
      <c r="D167" s="40">
        <v>0</v>
      </c>
      <c r="E167" s="40">
        <v>0</v>
      </c>
      <c r="F167" s="40">
        <v>0</v>
      </c>
      <c r="G167" s="40">
        <v>0</v>
      </c>
      <c r="H167" s="40">
        <v>0</v>
      </c>
      <c r="I167" s="40">
        <v>0</v>
      </c>
      <c r="J167" s="40">
        <v>0</v>
      </c>
      <c r="K167" s="40">
        <v>0</v>
      </c>
      <c r="L167" s="40">
        <v>0</v>
      </c>
      <c r="M167" s="40">
        <v>0</v>
      </c>
      <c r="N167" s="40">
        <v>0</v>
      </c>
      <c r="O167" s="40">
        <v>0</v>
      </c>
      <c r="P167" s="40">
        <v>0</v>
      </c>
      <c r="Q167" s="40">
        <v>0</v>
      </c>
      <c r="R167" s="40">
        <v>0</v>
      </c>
      <c r="S167" s="40">
        <v>0</v>
      </c>
      <c r="T167" s="40">
        <v>0</v>
      </c>
      <c r="U167" s="40">
        <v>0</v>
      </c>
      <c r="V167" s="40">
        <v>0</v>
      </c>
      <c r="W167" s="40">
        <v>0</v>
      </c>
      <c r="X167" s="40">
        <v>0</v>
      </c>
      <c r="Y167" s="40">
        <v>0</v>
      </c>
      <c r="Z167" s="40">
        <v>0</v>
      </c>
      <c r="AA167" s="40">
        <v>0</v>
      </c>
    </row>
    <row r="168" spans="1:27" ht="12" x14ac:dyDescent="0.25">
      <c r="A168" s="39" t="s">
        <v>322</v>
      </c>
      <c r="B168" s="40">
        <v>0</v>
      </c>
      <c r="C168" s="40">
        <v>0</v>
      </c>
      <c r="D168" s="40">
        <v>0</v>
      </c>
      <c r="E168" s="40">
        <v>0</v>
      </c>
      <c r="F168" s="40">
        <v>0</v>
      </c>
      <c r="G168" s="40">
        <v>0</v>
      </c>
      <c r="H168" s="40">
        <v>0</v>
      </c>
      <c r="I168" s="40">
        <v>0</v>
      </c>
      <c r="J168" s="40">
        <v>0</v>
      </c>
      <c r="K168" s="40">
        <v>0</v>
      </c>
      <c r="L168" s="40">
        <v>0</v>
      </c>
      <c r="M168" s="40">
        <v>0</v>
      </c>
      <c r="N168" s="40">
        <v>0</v>
      </c>
      <c r="O168" s="40">
        <v>0</v>
      </c>
      <c r="P168" s="40">
        <v>0</v>
      </c>
      <c r="Q168" s="40">
        <v>0</v>
      </c>
      <c r="R168" s="40">
        <v>0</v>
      </c>
      <c r="S168" s="40">
        <v>0</v>
      </c>
      <c r="T168" s="40">
        <v>0</v>
      </c>
      <c r="U168" s="40">
        <v>0</v>
      </c>
      <c r="V168" s="40">
        <v>0</v>
      </c>
      <c r="W168" s="40">
        <v>0</v>
      </c>
      <c r="X168" s="40">
        <v>0</v>
      </c>
      <c r="Y168" s="40">
        <v>0</v>
      </c>
      <c r="Z168" s="40">
        <v>0</v>
      </c>
      <c r="AA168" s="40">
        <v>0</v>
      </c>
    </row>
    <row r="169" spans="1:27" ht="12" x14ac:dyDescent="0.25">
      <c r="A169" s="39" t="s">
        <v>323</v>
      </c>
      <c r="B169" s="40">
        <v>0</v>
      </c>
      <c r="C169" s="40">
        <v>0</v>
      </c>
      <c r="D169" s="40">
        <v>0</v>
      </c>
      <c r="E169" s="40">
        <v>0</v>
      </c>
      <c r="F169" s="40">
        <v>0</v>
      </c>
      <c r="G169" s="40">
        <v>0</v>
      </c>
      <c r="H169" s="40">
        <v>0</v>
      </c>
      <c r="I169" s="40">
        <v>0</v>
      </c>
      <c r="J169" s="40">
        <v>0</v>
      </c>
      <c r="K169" s="40">
        <v>0</v>
      </c>
      <c r="L169" s="40">
        <v>0</v>
      </c>
      <c r="M169" s="40">
        <v>0</v>
      </c>
      <c r="N169" s="40">
        <v>0</v>
      </c>
      <c r="O169" s="40">
        <v>0</v>
      </c>
      <c r="P169" s="40">
        <v>0</v>
      </c>
      <c r="Q169" s="40">
        <v>0</v>
      </c>
      <c r="R169" s="40">
        <v>0</v>
      </c>
      <c r="S169" s="40">
        <v>0</v>
      </c>
      <c r="T169" s="40">
        <v>0</v>
      </c>
      <c r="U169" s="40">
        <v>0</v>
      </c>
      <c r="V169" s="40">
        <v>0</v>
      </c>
      <c r="W169" s="40">
        <v>0</v>
      </c>
      <c r="X169" s="40">
        <v>0</v>
      </c>
      <c r="Y169" s="40">
        <v>0</v>
      </c>
      <c r="Z169" s="40">
        <v>0</v>
      </c>
      <c r="AA169" s="40">
        <v>0</v>
      </c>
    </row>
    <row r="170" spans="1:27" ht="12" x14ac:dyDescent="0.25">
      <c r="A170" s="39" t="s">
        <v>324</v>
      </c>
      <c r="B170" s="40">
        <v>1</v>
      </c>
      <c r="C170" s="40">
        <v>3</v>
      </c>
      <c r="D170" s="40">
        <v>2</v>
      </c>
      <c r="E170" s="40">
        <v>2</v>
      </c>
      <c r="F170" s="40">
        <v>3</v>
      </c>
      <c r="G170" s="40">
        <v>10</v>
      </c>
      <c r="H170" s="40">
        <v>2</v>
      </c>
      <c r="I170" s="40">
        <v>1</v>
      </c>
      <c r="J170" s="40">
        <v>0</v>
      </c>
      <c r="K170" s="40">
        <v>1</v>
      </c>
      <c r="L170" s="40">
        <v>0</v>
      </c>
      <c r="M170" s="40">
        <v>3</v>
      </c>
      <c r="N170" s="40">
        <v>3</v>
      </c>
      <c r="O170" s="40">
        <v>20</v>
      </c>
      <c r="P170" s="40">
        <v>1</v>
      </c>
      <c r="Q170" s="40">
        <v>2</v>
      </c>
      <c r="R170" s="40">
        <v>11</v>
      </c>
      <c r="S170" s="40">
        <v>14</v>
      </c>
      <c r="T170" s="40">
        <v>5</v>
      </c>
      <c r="U170" s="40">
        <v>10</v>
      </c>
      <c r="V170" s="40">
        <v>20</v>
      </c>
      <c r="W170" s="40">
        <v>11</v>
      </c>
      <c r="X170" s="40">
        <v>7</v>
      </c>
      <c r="Y170" s="40">
        <v>6</v>
      </c>
      <c r="Z170" s="40">
        <v>2</v>
      </c>
      <c r="AA170" s="40">
        <v>6</v>
      </c>
    </row>
    <row r="171" spans="1:27" ht="12" x14ac:dyDescent="0.25">
      <c r="A171" s="39" t="s">
        <v>325</v>
      </c>
      <c r="B171" s="40">
        <v>0</v>
      </c>
      <c r="C171" s="40">
        <v>0</v>
      </c>
      <c r="D171" s="40">
        <v>0</v>
      </c>
      <c r="E171" s="40">
        <v>0</v>
      </c>
      <c r="F171" s="40">
        <v>0</v>
      </c>
      <c r="G171" s="40">
        <v>0</v>
      </c>
      <c r="H171" s="40">
        <v>0</v>
      </c>
      <c r="I171" s="40">
        <v>0</v>
      </c>
      <c r="J171" s="40">
        <v>0</v>
      </c>
      <c r="K171" s="40">
        <v>0</v>
      </c>
      <c r="L171" s="40">
        <v>0</v>
      </c>
      <c r="M171" s="40">
        <v>0</v>
      </c>
      <c r="N171" s="40">
        <v>0</v>
      </c>
      <c r="O171" s="40">
        <v>0</v>
      </c>
      <c r="P171" s="40">
        <v>0</v>
      </c>
      <c r="Q171" s="40">
        <v>0</v>
      </c>
      <c r="R171" s="40">
        <v>0</v>
      </c>
      <c r="S171" s="40">
        <v>0</v>
      </c>
      <c r="T171" s="40">
        <v>0</v>
      </c>
      <c r="U171" s="40">
        <v>0</v>
      </c>
      <c r="V171" s="40">
        <v>0</v>
      </c>
      <c r="W171" s="40">
        <v>0</v>
      </c>
      <c r="X171" s="40">
        <v>0</v>
      </c>
      <c r="Y171" s="40">
        <v>0</v>
      </c>
      <c r="Z171" s="40">
        <v>0</v>
      </c>
      <c r="AA171" s="40">
        <v>0</v>
      </c>
    </row>
    <row r="172" spans="1:27" ht="12" x14ac:dyDescent="0.25">
      <c r="A172" s="39" t="s">
        <v>326</v>
      </c>
      <c r="B172" s="40">
        <v>0</v>
      </c>
      <c r="C172" s="40">
        <v>0</v>
      </c>
      <c r="D172" s="40">
        <v>0</v>
      </c>
      <c r="E172" s="40">
        <v>0</v>
      </c>
      <c r="F172" s="40">
        <v>0</v>
      </c>
      <c r="G172" s="40">
        <v>0</v>
      </c>
      <c r="H172" s="40">
        <v>0</v>
      </c>
      <c r="I172" s="40">
        <v>0</v>
      </c>
      <c r="J172" s="40">
        <v>0</v>
      </c>
      <c r="K172" s="40">
        <v>0</v>
      </c>
      <c r="L172" s="40">
        <v>0</v>
      </c>
      <c r="M172" s="40">
        <v>0</v>
      </c>
      <c r="N172" s="40">
        <v>0</v>
      </c>
      <c r="O172" s="40">
        <v>0</v>
      </c>
      <c r="P172" s="40">
        <v>0</v>
      </c>
      <c r="Q172" s="40">
        <v>0</v>
      </c>
      <c r="R172" s="40">
        <v>0</v>
      </c>
      <c r="S172" s="40">
        <v>0</v>
      </c>
      <c r="T172" s="40">
        <v>0</v>
      </c>
      <c r="U172" s="40">
        <v>0</v>
      </c>
      <c r="V172" s="40">
        <v>0</v>
      </c>
      <c r="W172" s="40">
        <v>0</v>
      </c>
      <c r="X172" s="40">
        <v>0</v>
      </c>
      <c r="Y172" s="40">
        <v>0</v>
      </c>
      <c r="Z172" s="40">
        <v>0</v>
      </c>
      <c r="AA172" s="40">
        <v>0</v>
      </c>
    </row>
    <row r="173" spans="1:27" ht="12" x14ac:dyDescent="0.25">
      <c r="A173" s="39" t="s">
        <v>327</v>
      </c>
      <c r="B173" s="40">
        <v>0</v>
      </c>
      <c r="C173" s="40">
        <v>0</v>
      </c>
      <c r="D173" s="40">
        <v>0</v>
      </c>
      <c r="E173" s="40">
        <v>0</v>
      </c>
      <c r="F173" s="40">
        <v>0</v>
      </c>
      <c r="G173" s="40">
        <v>0</v>
      </c>
      <c r="H173" s="40">
        <v>0</v>
      </c>
      <c r="I173" s="40">
        <v>0</v>
      </c>
      <c r="J173" s="40">
        <v>0</v>
      </c>
      <c r="K173" s="40">
        <v>0</v>
      </c>
      <c r="L173" s="40">
        <v>0</v>
      </c>
      <c r="M173" s="40">
        <v>0</v>
      </c>
      <c r="N173" s="40">
        <v>0</v>
      </c>
      <c r="O173" s="40">
        <v>0</v>
      </c>
      <c r="P173" s="40">
        <v>0</v>
      </c>
      <c r="Q173" s="40">
        <v>0</v>
      </c>
      <c r="R173" s="40">
        <v>0</v>
      </c>
      <c r="S173" s="40">
        <v>0</v>
      </c>
      <c r="T173" s="40">
        <v>8</v>
      </c>
      <c r="U173" s="40">
        <v>2</v>
      </c>
      <c r="V173" s="40">
        <v>3</v>
      </c>
      <c r="W173" s="40">
        <v>3</v>
      </c>
      <c r="X173" s="40">
        <v>3</v>
      </c>
      <c r="Y173" s="40">
        <v>16</v>
      </c>
      <c r="Z173" s="40">
        <v>11</v>
      </c>
      <c r="AA173" s="40">
        <v>3</v>
      </c>
    </row>
    <row r="174" spans="1:27" ht="12" x14ac:dyDescent="0.25">
      <c r="A174" s="39" t="s">
        <v>328</v>
      </c>
      <c r="B174" s="40">
        <v>2268</v>
      </c>
      <c r="C174" s="40">
        <v>2283</v>
      </c>
      <c r="D174" s="40">
        <v>2221</v>
      </c>
      <c r="E174" s="40">
        <v>2541</v>
      </c>
      <c r="F174" s="40">
        <v>2508</v>
      </c>
      <c r="G174" s="40">
        <v>2912</v>
      </c>
      <c r="H174" s="40">
        <v>2924</v>
      </c>
      <c r="I174" s="40">
        <v>2884</v>
      </c>
      <c r="J174" s="40">
        <v>2914</v>
      </c>
      <c r="K174" s="40">
        <v>2831</v>
      </c>
      <c r="L174" s="40">
        <v>3022</v>
      </c>
      <c r="M174" s="40">
        <v>3926</v>
      </c>
      <c r="N174" s="40">
        <v>3770</v>
      </c>
      <c r="O174" s="40">
        <v>3755</v>
      </c>
      <c r="P174" s="40">
        <v>3025</v>
      </c>
      <c r="Q174" s="40">
        <v>3620</v>
      </c>
      <c r="R174" s="40">
        <v>8355</v>
      </c>
      <c r="S174" s="40">
        <v>7793</v>
      </c>
      <c r="T174" s="40">
        <v>8525</v>
      </c>
      <c r="U174" s="40">
        <v>8797</v>
      </c>
      <c r="V174" s="40">
        <v>9405</v>
      </c>
      <c r="W174" s="40">
        <v>7687</v>
      </c>
      <c r="X174" s="40">
        <v>8412</v>
      </c>
      <c r="Y174" s="40">
        <v>8452</v>
      </c>
      <c r="Z174" s="40">
        <v>8135</v>
      </c>
      <c r="AA174" s="40">
        <v>7719</v>
      </c>
    </row>
    <row r="175" spans="1:27" ht="12" x14ac:dyDescent="0.25">
      <c r="A175" s="39" t="s">
        <v>329</v>
      </c>
      <c r="B175" s="40">
        <v>129</v>
      </c>
      <c r="C175" s="40">
        <v>189</v>
      </c>
      <c r="D175" s="40">
        <v>246</v>
      </c>
      <c r="E175" s="40">
        <v>145</v>
      </c>
      <c r="F175" s="40">
        <v>332</v>
      </c>
      <c r="G175" s="40">
        <v>351</v>
      </c>
      <c r="H175" s="40">
        <v>594</v>
      </c>
      <c r="I175" s="40">
        <v>228</v>
      </c>
      <c r="J175" s="40">
        <v>276</v>
      </c>
      <c r="K175" s="40">
        <v>357</v>
      </c>
      <c r="L175" s="40">
        <v>153</v>
      </c>
      <c r="M175" s="40">
        <v>187</v>
      </c>
      <c r="N175" s="40">
        <v>379</v>
      </c>
      <c r="O175" s="40">
        <v>1112</v>
      </c>
      <c r="P175" s="40">
        <v>1388</v>
      </c>
      <c r="Q175" s="40">
        <v>1308</v>
      </c>
      <c r="R175" s="40">
        <v>1086</v>
      </c>
      <c r="S175" s="40">
        <v>899</v>
      </c>
      <c r="T175" s="40">
        <v>813</v>
      </c>
      <c r="U175" s="40">
        <v>1131</v>
      </c>
      <c r="V175" s="40">
        <v>1036</v>
      </c>
      <c r="W175" s="40">
        <v>852</v>
      </c>
      <c r="X175" s="40">
        <v>745</v>
      </c>
      <c r="Y175" s="40">
        <v>647</v>
      </c>
      <c r="Z175" s="40">
        <v>871</v>
      </c>
      <c r="AA175" s="40">
        <v>732</v>
      </c>
    </row>
    <row r="176" spans="1:27" ht="12" x14ac:dyDescent="0.25">
      <c r="A176" s="39" t="s">
        <v>330</v>
      </c>
      <c r="B176" s="40">
        <v>8</v>
      </c>
      <c r="C176" s="40">
        <v>9</v>
      </c>
      <c r="D176" s="40">
        <v>7</v>
      </c>
      <c r="E176" s="40">
        <v>7</v>
      </c>
      <c r="F176" s="40">
        <v>6</v>
      </c>
      <c r="G176" s="40">
        <v>4</v>
      </c>
      <c r="H176" s="40">
        <v>19</v>
      </c>
      <c r="I176" s="40">
        <v>4</v>
      </c>
      <c r="J176" s="40">
        <v>3</v>
      </c>
      <c r="K176" s="40">
        <v>10</v>
      </c>
      <c r="L176" s="40">
        <v>172</v>
      </c>
      <c r="M176" s="40">
        <v>242</v>
      </c>
      <c r="N176" s="40">
        <v>177</v>
      </c>
      <c r="O176" s="40">
        <v>314</v>
      </c>
      <c r="P176" s="40">
        <v>357</v>
      </c>
      <c r="Q176" s="40">
        <v>341</v>
      </c>
      <c r="R176" s="40">
        <v>312</v>
      </c>
      <c r="S176" s="40">
        <v>298</v>
      </c>
      <c r="T176" s="40">
        <v>195</v>
      </c>
      <c r="U176" s="40">
        <v>276</v>
      </c>
      <c r="V176" s="40">
        <v>244</v>
      </c>
      <c r="W176" s="40">
        <v>256</v>
      </c>
      <c r="X176" s="40">
        <v>179</v>
      </c>
      <c r="Y176" s="40">
        <v>128</v>
      </c>
      <c r="Z176" s="40">
        <v>93</v>
      </c>
      <c r="AA176" s="40">
        <v>90</v>
      </c>
    </row>
    <row r="177" spans="1:27" ht="12" x14ac:dyDescent="0.25">
      <c r="A177" s="39" t="s">
        <v>331</v>
      </c>
      <c r="B177" s="40">
        <v>22</v>
      </c>
      <c r="C177" s="40">
        <v>114</v>
      </c>
      <c r="D177" s="40">
        <v>66</v>
      </c>
      <c r="E177" s="40">
        <v>66</v>
      </c>
      <c r="F177" s="40">
        <v>271</v>
      </c>
      <c r="G177" s="40">
        <v>319</v>
      </c>
      <c r="H177" s="40">
        <v>588</v>
      </c>
      <c r="I177" s="40">
        <v>440</v>
      </c>
      <c r="J177" s="40">
        <v>602</v>
      </c>
      <c r="K177" s="40">
        <v>1206</v>
      </c>
      <c r="L177" s="40">
        <v>762</v>
      </c>
      <c r="M177" s="40">
        <v>2970</v>
      </c>
      <c r="N177" s="40">
        <v>2897</v>
      </c>
      <c r="O177" s="40">
        <v>3565</v>
      </c>
      <c r="P177" s="40">
        <v>695</v>
      </c>
      <c r="Q177" s="40">
        <v>364</v>
      </c>
      <c r="R177" s="40">
        <v>4775</v>
      </c>
      <c r="S177" s="40">
        <v>1694</v>
      </c>
      <c r="T177" s="40">
        <v>391</v>
      </c>
      <c r="U177" s="40">
        <v>556</v>
      </c>
      <c r="V177" s="40">
        <v>497</v>
      </c>
      <c r="W177" s="40">
        <v>392</v>
      </c>
      <c r="X177" s="40">
        <v>300</v>
      </c>
      <c r="Y177" s="40">
        <v>221</v>
      </c>
      <c r="Z177" s="40">
        <v>314</v>
      </c>
      <c r="AA177" s="40">
        <v>356</v>
      </c>
    </row>
    <row r="178" spans="1:27" ht="12" x14ac:dyDescent="0.25">
      <c r="A178" s="39" t="s">
        <v>332</v>
      </c>
      <c r="B178" s="40">
        <v>119437</v>
      </c>
      <c r="C178" s="40">
        <v>122726</v>
      </c>
      <c r="D178" s="40">
        <v>142517</v>
      </c>
      <c r="E178" s="40">
        <v>132599</v>
      </c>
      <c r="F178" s="40">
        <v>130635</v>
      </c>
      <c r="G178" s="40">
        <v>139941</v>
      </c>
      <c r="H178" s="40">
        <v>132189</v>
      </c>
      <c r="I178" s="40">
        <v>126477</v>
      </c>
      <c r="J178" s="40">
        <v>131732</v>
      </c>
      <c r="K178" s="40">
        <v>118786</v>
      </c>
      <c r="L178" s="40">
        <v>111690</v>
      </c>
      <c r="M178" s="40">
        <v>105573</v>
      </c>
      <c r="N178" s="40">
        <v>113542</v>
      </c>
      <c r="O178" s="40">
        <v>98057</v>
      </c>
      <c r="P178" s="40">
        <v>76951</v>
      </c>
      <c r="Q178" s="40">
        <v>76052</v>
      </c>
      <c r="R178" s="40">
        <v>67049</v>
      </c>
      <c r="S178" s="40">
        <v>51255</v>
      </c>
      <c r="T178" s="40">
        <v>48004</v>
      </c>
      <c r="U178" s="40">
        <v>39402</v>
      </c>
      <c r="V178" s="40">
        <v>29777</v>
      </c>
      <c r="W178" s="40">
        <v>24609</v>
      </c>
      <c r="X178" s="40">
        <v>24153</v>
      </c>
      <c r="Y178" s="40">
        <v>20818</v>
      </c>
      <c r="Z178" s="40">
        <v>19381</v>
      </c>
      <c r="AA178" s="40">
        <v>20183</v>
      </c>
    </row>
    <row r="179" spans="1:27" ht="12" x14ac:dyDescent="0.25">
      <c r="A179" s="39" t="s">
        <v>333</v>
      </c>
      <c r="B179" s="40">
        <v>11307</v>
      </c>
      <c r="C179" s="40">
        <v>15101</v>
      </c>
      <c r="D179" s="40">
        <v>8914</v>
      </c>
      <c r="E179" s="40">
        <v>7375</v>
      </c>
      <c r="F179" s="40">
        <v>10622</v>
      </c>
      <c r="G179" s="40">
        <v>7974</v>
      </c>
      <c r="H179" s="40">
        <v>7870</v>
      </c>
      <c r="I179" s="40">
        <v>6426</v>
      </c>
      <c r="J179" s="40">
        <v>8051</v>
      </c>
      <c r="K179" s="40">
        <v>6990</v>
      </c>
      <c r="L179" s="40">
        <v>12963</v>
      </c>
      <c r="M179" s="40">
        <v>7819</v>
      </c>
      <c r="N179" s="40">
        <v>15520</v>
      </c>
      <c r="O179" s="40">
        <v>8686</v>
      </c>
      <c r="P179" s="40">
        <v>7941</v>
      </c>
      <c r="Q179" s="40">
        <v>6293</v>
      </c>
      <c r="R179" s="40">
        <v>5935</v>
      </c>
      <c r="S179" s="40">
        <v>3877</v>
      </c>
      <c r="T179" s="40">
        <v>3980</v>
      </c>
      <c r="U179" s="40">
        <v>5100</v>
      </c>
      <c r="V179" s="40">
        <v>4616</v>
      </c>
      <c r="W179" s="40">
        <v>2986</v>
      </c>
      <c r="X179" s="40">
        <v>2464</v>
      </c>
      <c r="Y179" s="40">
        <v>1790</v>
      </c>
      <c r="Z179" s="40">
        <v>1372</v>
      </c>
      <c r="AA179" s="40">
        <v>1676</v>
      </c>
    </row>
    <row r="180" spans="1:27" ht="12" x14ac:dyDescent="0.25">
      <c r="A180" s="39" t="s">
        <v>334</v>
      </c>
      <c r="B180" s="40">
        <v>1967</v>
      </c>
      <c r="C180" s="40">
        <v>2283</v>
      </c>
      <c r="D180" s="40">
        <v>2515</v>
      </c>
      <c r="E180" s="40">
        <v>2603</v>
      </c>
      <c r="F180" s="40">
        <v>2770</v>
      </c>
      <c r="G180" s="40">
        <v>2596</v>
      </c>
      <c r="H180" s="40">
        <v>3375</v>
      </c>
      <c r="I180" s="40">
        <v>4481</v>
      </c>
      <c r="J180" s="40">
        <v>4315</v>
      </c>
      <c r="K180" s="40">
        <v>3806</v>
      </c>
      <c r="L180" s="40">
        <v>1180</v>
      </c>
      <c r="M180" s="40">
        <v>859</v>
      </c>
      <c r="N180" s="40">
        <v>460</v>
      </c>
      <c r="O180" s="40">
        <v>2045</v>
      </c>
      <c r="P180" s="40">
        <v>1998</v>
      </c>
      <c r="Q180" s="40">
        <v>1822</v>
      </c>
      <c r="R180" s="40">
        <v>1929</v>
      </c>
      <c r="S180" s="40">
        <v>1375</v>
      </c>
      <c r="T180" s="40">
        <v>1385</v>
      </c>
      <c r="U180" s="40">
        <v>1571</v>
      </c>
      <c r="V180" s="40">
        <v>1559</v>
      </c>
      <c r="W180" s="40">
        <v>1275</v>
      </c>
      <c r="X180" s="40">
        <v>692</v>
      </c>
      <c r="Y180" s="40">
        <v>647</v>
      </c>
      <c r="Z180" s="40">
        <v>400</v>
      </c>
      <c r="AA180" s="40">
        <v>373</v>
      </c>
    </row>
    <row r="181" spans="1:27" ht="12" x14ac:dyDescent="0.25">
      <c r="A181" s="39" t="s">
        <v>335</v>
      </c>
      <c r="B181" s="40">
        <v>16345</v>
      </c>
      <c r="C181" s="40">
        <v>17371</v>
      </c>
      <c r="D181" s="40">
        <v>18501</v>
      </c>
      <c r="E181" s="40">
        <v>18769</v>
      </c>
      <c r="F181" s="40">
        <v>20172</v>
      </c>
      <c r="G181" s="40">
        <v>22249</v>
      </c>
      <c r="H181" s="40">
        <v>24587</v>
      </c>
      <c r="I181" s="40">
        <v>25239</v>
      </c>
      <c r="J181" s="40">
        <v>24936</v>
      </c>
      <c r="K181" s="40">
        <v>27585</v>
      </c>
      <c r="L181" s="40">
        <v>14663</v>
      </c>
      <c r="M181" s="40">
        <v>13595</v>
      </c>
      <c r="N181" s="40">
        <v>14095</v>
      </c>
      <c r="O181" s="40">
        <v>21872</v>
      </c>
      <c r="P181" s="40">
        <v>21698</v>
      </c>
      <c r="Q181" s="40">
        <v>19756</v>
      </c>
      <c r="R181" s="40">
        <v>14489</v>
      </c>
      <c r="S181" s="40">
        <v>14027</v>
      </c>
      <c r="T181" s="40">
        <v>13280</v>
      </c>
      <c r="U181" s="40">
        <v>11710</v>
      </c>
      <c r="V181" s="40">
        <v>11113</v>
      </c>
      <c r="W181" s="40">
        <v>9276</v>
      </c>
      <c r="X181" s="40">
        <v>8490</v>
      </c>
      <c r="Y181" s="40">
        <v>5225</v>
      </c>
      <c r="Z181" s="40">
        <v>5348</v>
      </c>
      <c r="AA181" s="40">
        <v>6452</v>
      </c>
    </row>
    <row r="182" spans="1:27" ht="12" x14ac:dyDescent="0.25">
      <c r="A182" s="39" t="s">
        <v>336</v>
      </c>
      <c r="B182" s="40">
        <v>0</v>
      </c>
      <c r="C182" s="40">
        <v>0</v>
      </c>
      <c r="D182" s="40">
        <v>0</v>
      </c>
      <c r="E182" s="40">
        <v>0</v>
      </c>
      <c r="F182" s="40">
        <v>0</v>
      </c>
      <c r="G182" s="40">
        <v>0</v>
      </c>
      <c r="H182" s="40">
        <v>0</v>
      </c>
      <c r="I182" s="40">
        <v>0</v>
      </c>
      <c r="J182" s="40">
        <v>0</v>
      </c>
      <c r="K182" s="40">
        <v>0</v>
      </c>
      <c r="L182" s="40">
        <v>0</v>
      </c>
      <c r="M182" s="40">
        <v>0</v>
      </c>
      <c r="N182" s="40">
        <v>0</v>
      </c>
      <c r="O182" s="40">
        <v>0</v>
      </c>
      <c r="P182" s="40">
        <v>1181</v>
      </c>
      <c r="Q182" s="40">
        <v>7</v>
      </c>
      <c r="R182" s="40">
        <v>0</v>
      </c>
      <c r="S182" s="40">
        <v>0</v>
      </c>
      <c r="T182" s="40">
        <v>0</v>
      </c>
      <c r="U182" s="40">
        <v>0</v>
      </c>
      <c r="V182" s="40">
        <v>0</v>
      </c>
      <c r="W182" s="40">
        <v>0</v>
      </c>
      <c r="X182" s="40">
        <v>0</v>
      </c>
      <c r="Y182" s="40">
        <v>0</v>
      </c>
      <c r="Z182" s="40">
        <v>0</v>
      </c>
      <c r="AA182" s="40">
        <v>0</v>
      </c>
    </row>
    <row r="183" spans="1:27" ht="12" x14ac:dyDescent="0.25">
      <c r="A183" s="39" t="s">
        <v>337</v>
      </c>
      <c r="B183" s="40">
        <v>0</v>
      </c>
      <c r="C183" s="40">
        <v>0</v>
      </c>
      <c r="D183" s="40">
        <v>0</v>
      </c>
      <c r="E183" s="40">
        <v>0</v>
      </c>
      <c r="F183" s="40">
        <v>0</v>
      </c>
      <c r="G183" s="40">
        <v>2231</v>
      </c>
      <c r="H183" s="40">
        <v>4026</v>
      </c>
      <c r="I183" s="40">
        <v>4507</v>
      </c>
      <c r="J183" s="40">
        <v>3681</v>
      </c>
      <c r="K183" s="40">
        <v>3823</v>
      </c>
      <c r="L183" s="40">
        <v>3776</v>
      </c>
      <c r="M183" s="40">
        <v>3378</v>
      </c>
      <c r="N183" s="40">
        <v>2646</v>
      </c>
      <c r="O183" s="40">
        <v>246</v>
      </c>
      <c r="P183" s="40">
        <v>131</v>
      </c>
      <c r="Q183" s="40">
        <v>216</v>
      </c>
      <c r="R183" s="40">
        <v>126</v>
      </c>
      <c r="S183" s="40">
        <v>125</v>
      </c>
      <c r="T183" s="40">
        <v>4</v>
      </c>
      <c r="U183" s="40">
        <v>0</v>
      </c>
      <c r="V183" s="40">
        <v>0</v>
      </c>
      <c r="W183" s="40">
        <v>0</v>
      </c>
      <c r="X183" s="40">
        <v>0</v>
      </c>
      <c r="Y183" s="40">
        <v>0</v>
      </c>
      <c r="Z183" s="40">
        <v>0</v>
      </c>
      <c r="AA183" s="40">
        <v>0</v>
      </c>
    </row>
    <row r="184" spans="1:27" ht="12" x14ac:dyDescent="0.25">
      <c r="A184" s="39" t="s">
        <v>338</v>
      </c>
      <c r="B184" s="40">
        <v>0</v>
      </c>
      <c r="C184" s="40">
        <v>0</v>
      </c>
      <c r="D184" s="40">
        <v>0</v>
      </c>
      <c r="E184" s="40">
        <v>0</v>
      </c>
      <c r="F184" s="40">
        <v>0</v>
      </c>
      <c r="G184" s="40">
        <v>0</v>
      </c>
      <c r="H184" s="40">
        <v>0</v>
      </c>
      <c r="I184" s="40">
        <v>0</v>
      </c>
      <c r="J184" s="40">
        <v>0</v>
      </c>
      <c r="K184" s="40">
        <v>0</v>
      </c>
      <c r="L184" s="40">
        <v>0</v>
      </c>
      <c r="M184" s="40">
        <v>0</v>
      </c>
      <c r="N184" s="40">
        <v>0</v>
      </c>
      <c r="O184" s="40">
        <v>0</v>
      </c>
      <c r="P184" s="40">
        <v>0</v>
      </c>
      <c r="Q184" s="40">
        <v>0</v>
      </c>
      <c r="R184" s="40">
        <v>0</v>
      </c>
      <c r="S184" s="40">
        <v>0</v>
      </c>
      <c r="T184" s="40">
        <v>0</v>
      </c>
      <c r="U184" s="40">
        <v>0</v>
      </c>
      <c r="V184" s="40">
        <v>0</v>
      </c>
      <c r="W184" s="40">
        <v>0</v>
      </c>
      <c r="X184" s="40">
        <v>0</v>
      </c>
      <c r="Y184" s="40">
        <v>0</v>
      </c>
      <c r="Z184" s="40">
        <v>0</v>
      </c>
      <c r="AA184" s="40">
        <v>0</v>
      </c>
    </row>
    <row r="185" spans="1:27" ht="12" x14ac:dyDescent="0.25">
      <c r="A185" s="39" t="s">
        <v>339</v>
      </c>
      <c r="B185" s="40">
        <v>0</v>
      </c>
      <c r="C185" s="40">
        <v>0</v>
      </c>
      <c r="D185" s="40">
        <v>0</v>
      </c>
      <c r="E185" s="40">
        <v>0</v>
      </c>
      <c r="F185" s="40">
        <v>0</v>
      </c>
      <c r="G185" s="40">
        <v>0</v>
      </c>
      <c r="H185" s="40">
        <v>0</v>
      </c>
      <c r="I185" s="40">
        <v>0</v>
      </c>
      <c r="J185" s="40">
        <v>0</v>
      </c>
      <c r="K185" s="40">
        <v>0</v>
      </c>
      <c r="L185" s="40">
        <v>0</v>
      </c>
      <c r="M185" s="40">
        <v>0</v>
      </c>
      <c r="N185" s="40">
        <v>0</v>
      </c>
      <c r="O185" s="40">
        <v>0</v>
      </c>
      <c r="P185" s="40">
        <v>0</v>
      </c>
      <c r="Q185" s="40">
        <v>0</v>
      </c>
      <c r="R185" s="40">
        <v>0</v>
      </c>
      <c r="S185" s="40">
        <v>0</v>
      </c>
      <c r="T185" s="40">
        <v>0</v>
      </c>
      <c r="U185" s="40">
        <v>0</v>
      </c>
      <c r="V185" s="40">
        <v>0</v>
      </c>
      <c r="W185" s="40">
        <v>0</v>
      </c>
      <c r="X185" s="40">
        <v>0</v>
      </c>
      <c r="Y185" s="40">
        <v>0</v>
      </c>
      <c r="Z185" s="40">
        <v>0</v>
      </c>
      <c r="AA185" s="40">
        <v>0</v>
      </c>
    </row>
    <row r="186" spans="1:27" ht="12" x14ac:dyDescent="0.25">
      <c r="A186" s="39" t="s">
        <v>340</v>
      </c>
      <c r="B186" s="40">
        <v>0</v>
      </c>
      <c r="C186" s="40">
        <v>0</v>
      </c>
      <c r="D186" s="40">
        <v>0</v>
      </c>
      <c r="E186" s="40">
        <v>0</v>
      </c>
      <c r="F186" s="40">
        <v>0</v>
      </c>
      <c r="G186" s="40">
        <v>0</v>
      </c>
      <c r="H186" s="40">
        <v>0</v>
      </c>
      <c r="I186" s="40">
        <v>0</v>
      </c>
      <c r="J186" s="40">
        <v>0</v>
      </c>
      <c r="K186" s="40">
        <v>0</v>
      </c>
      <c r="L186" s="40">
        <v>336</v>
      </c>
      <c r="M186" s="40">
        <v>135</v>
      </c>
      <c r="N186" s="40">
        <v>333</v>
      </c>
      <c r="O186" s="40">
        <v>1181</v>
      </c>
      <c r="P186" s="40">
        <v>3103</v>
      </c>
      <c r="Q186" s="40">
        <v>3333</v>
      </c>
      <c r="R186" s="40">
        <v>2649</v>
      </c>
      <c r="S186" s="40">
        <v>2412</v>
      </c>
      <c r="T186" s="40">
        <v>3281</v>
      </c>
      <c r="U186" s="40">
        <v>4760</v>
      </c>
      <c r="V186" s="40">
        <v>1789</v>
      </c>
      <c r="W186" s="40">
        <v>1605</v>
      </c>
      <c r="X186" s="40">
        <v>2279</v>
      </c>
      <c r="Y186" s="40">
        <v>1315</v>
      </c>
      <c r="Z186" s="40">
        <v>1122</v>
      </c>
      <c r="AA186" s="40">
        <v>3963</v>
      </c>
    </row>
    <row r="187" spans="1:27" ht="12" x14ac:dyDescent="0.25">
      <c r="A187" s="39" t="s">
        <v>341</v>
      </c>
      <c r="B187" s="40">
        <v>0</v>
      </c>
      <c r="C187" s="40">
        <v>0</v>
      </c>
      <c r="D187" s="40">
        <v>0</v>
      </c>
      <c r="E187" s="40">
        <v>125</v>
      </c>
      <c r="F187" s="40">
        <v>378</v>
      </c>
      <c r="G187" s="40">
        <v>93</v>
      </c>
      <c r="H187" s="40">
        <v>0</v>
      </c>
      <c r="I187" s="40">
        <v>0</v>
      </c>
      <c r="J187" s="40">
        <v>0</v>
      </c>
      <c r="K187" s="40">
        <v>0</v>
      </c>
      <c r="L187" s="40">
        <v>0</v>
      </c>
      <c r="M187" s="40">
        <v>0</v>
      </c>
      <c r="N187" s="40">
        <v>0</v>
      </c>
      <c r="O187" s="40">
        <v>56</v>
      </c>
      <c r="P187" s="40">
        <v>67</v>
      </c>
      <c r="Q187" s="40">
        <v>213</v>
      </c>
      <c r="R187" s="40">
        <v>39</v>
      </c>
      <c r="S187" s="40">
        <v>35</v>
      </c>
      <c r="T187" s="40">
        <v>8</v>
      </c>
      <c r="U187" s="40">
        <v>48</v>
      </c>
      <c r="V187" s="40">
        <v>155</v>
      </c>
      <c r="W187" s="40">
        <v>76</v>
      </c>
      <c r="X187" s="40">
        <v>136</v>
      </c>
      <c r="Y187" s="40">
        <v>158</v>
      </c>
      <c r="Z187" s="40">
        <v>174</v>
      </c>
      <c r="AA187" s="40">
        <v>150</v>
      </c>
    </row>
    <row r="188" spans="1:27" ht="12" x14ac:dyDescent="0.25">
      <c r="A188" s="39" t="s">
        <v>342</v>
      </c>
      <c r="B188" s="40">
        <v>0</v>
      </c>
      <c r="C188" s="40">
        <v>0</v>
      </c>
      <c r="D188" s="40">
        <v>0</v>
      </c>
      <c r="E188" s="40">
        <v>0</v>
      </c>
      <c r="F188" s="40">
        <v>0</v>
      </c>
      <c r="G188" s="40">
        <v>0</v>
      </c>
      <c r="H188" s="40">
        <v>0</v>
      </c>
      <c r="I188" s="40">
        <v>0</v>
      </c>
      <c r="J188" s="40">
        <v>0</v>
      </c>
      <c r="K188" s="40">
        <v>0</v>
      </c>
      <c r="L188" s="40">
        <v>0</v>
      </c>
      <c r="M188" s="40">
        <v>0</v>
      </c>
      <c r="N188" s="40">
        <v>0</v>
      </c>
      <c r="O188" s="40">
        <v>72</v>
      </c>
      <c r="P188" s="40">
        <v>75</v>
      </c>
      <c r="Q188" s="40">
        <v>73</v>
      </c>
      <c r="R188" s="40">
        <v>49</v>
      </c>
      <c r="S188" s="40">
        <v>50</v>
      </c>
      <c r="T188" s="40">
        <v>51</v>
      </c>
      <c r="U188" s="40">
        <v>166</v>
      </c>
      <c r="V188" s="40">
        <v>96</v>
      </c>
      <c r="W188" s="40">
        <v>105</v>
      </c>
      <c r="X188" s="40">
        <v>21</v>
      </c>
      <c r="Y188" s="40">
        <v>2</v>
      </c>
      <c r="Z188" s="40">
        <v>2</v>
      </c>
      <c r="AA188" s="40">
        <v>2</v>
      </c>
    </row>
    <row r="189" spans="1:27" ht="12" x14ac:dyDescent="0.25">
      <c r="A189" s="39" t="s">
        <v>343</v>
      </c>
      <c r="B189" s="40">
        <v>7</v>
      </c>
      <c r="C189" s="40">
        <v>0</v>
      </c>
      <c r="D189" s="40">
        <v>0</v>
      </c>
      <c r="E189" s="40">
        <v>0</v>
      </c>
      <c r="F189" s="40">
        <v>0</v>
      </c>
      <c r="G189" s="40">
        <v>0</v>
      </c>
      <c r="H189" s="40">
        <v>0</v>
      </c>
      <c r="I189" s="40">
        <v>0</v>
      </c>
      <c r="J189" s="40">
        <v>0</v>
      </c>
      <c r="K189" s="40">
        <v>0</v>
      </c>
      <c r="L189" s="40">
        <v>0</v>
      </c>
      <c r="M189" s="40">
        <v>2</v>
      </c>
      <c r="N189" s="40">
        <v>4</v>
      </c>
      <c r="O189" s="40">
        <v>37</v>
      </c>
      <c r="P189" s="40">
        <v>1109</v>
      </c>
      <c r="Q189" s="40">
        <v>1135</v>
      </c>
      <c r="R189" s="40">
        <v>962</v>
      </c>
      <c r="S189" s="40">
        <v>1110</v>
      </c>
      <c r="T189" s="40">
        <v>888</v>
      </c>
      <c r="U189" s="40">
        <v>617</v>
      </c>
      <c r="V189" s="40">
        <v>631</v>
      </c>
      <c r="W189" s="40">
        <v>696</v>
      </c>
      <c r="X189" s="40">
        <v>635</v>
      </c>
      <c r="Y189" s="40">
        <v>371</v>
      </c>
      <c r="Z189" s="40">
        <v>344</v>
      </c>
      <c r="AA189" s="40">
        <v>143</v>
      </c>
    </row>
    <row r="190" spans="1:27" ht="12" x14ac:dyDescent="0.25">
      <c r="A190" s="39" t="s">
        <v>344</v>
      </c>
      <c r="B190" s="40">
        <v>42285</v>
      </c>
      <c r="C190" s="40">
        <v>44690</v>
      </c>
      <c r="D190" s="40">
        <v>42031</v>
      </c>
      <c r="E190" s="40">
        <v>31584</v>
      </c>
      <c r="F190" s="40">
        <v>25837</v>
      </c>
      <c r="G190" s="40">
        <v>25448</v>
      </c>
      <c r="H190" s="40">
        <v>24803</v>
      </c>
      <c r="I190" s="40">
        <v>18049</v>
      </c>
      <c r="J190" s="40">
        <v>18819</v>
      </c>
      <c r="K190" s="40">
        <v>15619</v>
      </c>
      <c r="L190" s="40">
        <v>10513</v>
      </c>
      <c r="M190" s="40">
        <v>12110</v>
      </c>
      <c r="N190" s="40">
        <v>9673</v>
      </c>
      <c r="O190" s="40">
        <v>4958</v>
      </c>
      <c r="P190" s="40">
        <v>3438</v>
      </c>
      <c r="Q190" s="40">
        <v>3776</v>
      </c>
      <c r="R190" s="40">
        <v>3403</v>
      </c>
      <c r="S190" s="40">
        <v>3819</v>
      </c>
      <c r="T190" s="40">
        <v>1512</v>
      </c>
      <c r="U190" s="40">
        <v>1867</v>
      </c>
      <c r="V190" s="40">
        <v>1898</v>
      </c>
      <c r="W190" s="40">
        <v>716</v>
      </c>
      <c r="X190" s="40">
        <v>1512</v>
      </c>
      <c r="Y190" s="40">
        <v>1263</v>
      </c>
      <c r="Z190" s="40">
        <v>579</v>
      </c>
      <c r="AA190" s="40">
        <v>605</v>
      </c>
    </row>
    <row r="191" spans="1:27" ht="12" x14ac:dyDescent="0.25">
      <c r="A191" s="39" t="s">
        <v>345</v>
      </c>
      <c r="B191" s="40">
        <v>13719</v>
      </c>
      <c r="C191" s="40">
        <v>8038</v>
      </c>
      <c r="D191" s="40">
        <v>5029</v>
      </c>
      <c r="E191" s="40">
        <v>6247</v>
      </c>
      <c r="F191" s="40">
        <v>5518</v>
      </c>
      <c r="G191" s="40">
        <v>5814</v>
      </c>
      <c r="H191" s="40">
        <v>6312</v>
      </c>
      <c r="I191" s="40">
        <v>6865</v>
      </c>
      <c r="J191" s="40">
        <v>4208</v>
      </c>
      <c r="K191" s="40">
        <v>3867</v>
      </c>
      <c r="L191" s="40">
        <v>7137</v>
      </c>
      <c r="M191" s="40">
        <v>13144</v>
      </c>
      <c r="N191" s="40">
        <v>13117</v>
      </c>
      <c r="O191" s="40">
        <v>13338</v>
      </c>
      <c r="P191" s="40">
        <v>11365</v>
      </c>
      <c r="Q191" s="40">
        <v>10965</v>
      </c>
      <c r="R191" s="40">
        <v>11641</v>
      </c>
      <c r="S191" s="40">
        <v>12091</v>
      </c>
      <c r="T191" s="40">
        <v>11791</v>
      </c>
      <c r="U191" s="40">
        <v>9697</v>
      </c>
      <c r="V191" s="40">
        <v>11333</v>
      </c>
      <c r="W191" s="40">
        <v>11458</v>
      </c>
      <c r="X191" s="40">
        <v>11787</v>
      </c>
      <c r="Y191" s="40">
        <v>10122</v>
      </c>
      <c r="Z191" s="40">
        <v>9409</v>
      </c>
      <c r="AA191" s="40">
        <v>7725</v>
      </c>
    </row>
    <row r="192" spans="1:27" ht="12" x14ac:dyDescent="0.25">
      <c r="A192" s="39" t="s">
        <v>346</v>
      </c>
      <c r="B192" s="40">
        <v>8299</v>
      </c>
      <c r="C192" s="40">
        <v>10744</v>
      </c>
      <c r="D192" s="40">
        <v>10125</v>
      </c>
      <c r="E192" s="40">
        <v>9854</v>
      </c>
      <c r="F192" s="40">
        <v>8313</v>
      </c>
      <c r="G192" s="40">
        <v>9935</v>
      </c>
      <c r="H192" s="40">
        <v>9285</v>
      </c>
      <c r="I192" s="40">
        <v>9588</v>
      </c>
      <c r="J192" s="40">
        <v>10694</v>
      </c>
      <c r="K192" s="40">
        <v>10690</v>
      </c>
      <c r="L192" s="40">
        <v>3575</v>
      </c>
      <c r="M192" s="40">
        <v>2252</v>
      </c>
      <c r="N192" s="40">
        <v>2153</v>
      </c>
      <c r="O192" s="40">
        <v>2245</v>
      </c>
      <c r="P192" s="40">
        <v>2390</v>
      </c>
      <c r="Q192" s="40">
        <v>2420</v>
      </c>
      <c r="R192" s="40">
        <v>2458</v>
      </c>
      <c r="S192" s="40">
        <v>2674</v>
      </c>
      <c r="T192" s="40">
        <v>2361</v>
      </c>
      <c r="U192" s="40">
        <v>2362</v>
      </c>
      <c r="V192" s="40">
        <v>1819</v>
      </c>
      <c r="W192" s="40">
        <v>1710</v>
      </c>
      <c r="X192" s="40">
        <v>1386</v>
      </c>
      <c r="Y192" s="40">
        <v>1527</v>
      </c>
      <c r="Z192" s="40">
        <v>1221</v>
      </c>
      <c r="AA192" s="40">
        <v>1637</v>
      </c>
    </row>
    <row r="193" spans="1:27" ht="12" x14ac:dyDescent="0.25">
      <c r="A193" s="39" t="s">
        <v>347</v>
      </c>
      <c r="B193" s="40">
        <v>6299</v>
      </c>
      <c r="C193" s="40">
        <v>6478</v>
      </c>
      <c r="D193" s="40">
        <v>6896</v>
      </c>
      <c r="E193" s="40">
        <v>4345</v>
      </c>
      <c r="F193" s="40">
        <v>4241</v>
      </c>
      <c r="G193" s="40">
        <v>7299</v>
      </c>
      <c r="H193" s="40">
        <v>7150</v>
      </c>
      <c r="I193" s="40">
        <v>6877</v>
      </c>
      <c r="J193" s="40">
        <v>7285</v>
      </c>
      <c r="K193" s="40">
        <v>6851</v>
      </c>
      <c r="L193" s="40">
        <v>7534</v>
      </c>
      <c r="M193" s="40">
        <v>4285</v>
      </c>
      <c r="N193" s="40">
        <v>4344</v>
      </c>
      <c r="O193" s="40">
        <v>4300</v>
      </c>
      <c r="P193" s="40">
        <v>3405</v>
      </c>
      <c r="Q193" s="40">
        <v>2863</v>
      </c>
      <c r="R193" s="40">
        <v>2886</v>
      </c>
      <c r="S193" s="40">
        <v>2950</v>
      </c>
      <c r="T193" s="40">
        <v>2283</v>
      </c>
      <c r="U193" s="40">
        <v>1571</v>
      </c>
      <c r="V193" s="40">
        <v>1374</v>
      </c>
      <c r="W193" s="40">
        <v>1079</v>
      </c>
      <c r="X193" s="40">
        <v>2316</v>
      </c>
      <c r="Y193" s="40">
        <v>922</v>
      </c>
      <c r="Z193" s="40">
        <v>1408</v>
      </c>
      <c r="AA193" s="40">
        <v>1173</v>
      </c>
    </row>
    <row r="194" spans="1:27" ht="12" x14ac:dyDescent="0.25">
      <c r="A194" s="39" t="s">
        <v>348</v>
      </c>
      <c r="B194" s="40">
        <v>75006</v>
      </c>
      <c r="C194" s="40">
        <v>70659</v>
      </c>
      <c r="D194" s="40">
        <v>73258</v>
      </c>
      <c r="E194" s="40">
        <v>96762</v>
      </c>
      <c r="F194" s="40">
        <v>118254</v>
      </c>
      <c r="G194" s="40">
        <v>136396</v>
      </c>
      <c r="H194" s="40">
        <v>166205</v>
      </c>
      <c r="I194" s="40">
        <v>200467</v>
      </c>
      <c r="J194" s="40">
        <v>234439</v>
      </c>
      <c r="K194" s="40">
        <v>284471</v>
      </c>
      <c r="L194" s="40">
        <v>287478</v>
      </c>
      <c r="M194" s="40">
        <v>288858</v>
      </c>
      <c r="N194" s="40">
        <v>312592</v>
      </c>
      <c r="O194" s="40">
        <v>319710</v>
      </c>
      <c r="P194" s="40">
        <v>343415</v>
      </c>
      <c r="Q194" s="40">
        <v>365373</v>
      </c>
      <c r="R194" s="40">
        <v>375102</v>
      </c>
      <c r="S194" s="40">
        <v>421387</v>
      </c>
      <c r="T194" s="40">
        <v>468519</v>
      </c>
      <c r="U194" s="40">
        <v>423856</v>
      </c>
      <c r="V194" s="40">
        <v>425451</v>
      </c>
      <c r="W194" s="40">
        <v>384335</v>
      </c>
      <c r="X194" s="40">
        <v>270369</v>
      </c>
      <c r="Y194" s="40">
        <v>222381</v>
      </c>
      <c r="Z194" s="40">
        <v>202542</v>
      </c>
      <c r="AA194" s="40">
        <v>224837</v>
      </c>
    </row>
    <row r="195" spans="1:27" ht="12" x14ac:dyDescent="0.25">
      <c r="A195" s="39" t="s">
        <v>349</v>
      </c>
      <c r="B195" s="40">
        <v>70845</v>
      </c>
      <c r="C195" s="40">
        <v>74377</v>
      </c>
      <c r="D195" s="40">
        <v>61272</v>
      </c>
      <c r="E195" s="40">
        <v>63017</v>
      </c>
      <c r="F195" s="40">
        <v>62102</v>
      </c>
      <c r="G195" s="40">
        <v>64231</v>
      </c>
      <c r="H195" s="40">
        <v>70987</v>
      </c>
      <c r="I195" s="40">
        <v>70308</v>
      </c>
      <c r="J195" s="40">
        <v>57892</v>
      </c>
      <c r="K195" s="40">
        <v>58964</v>
      </c>
      <c r="L195" s="40">
        <v>110381</v>
      </c>
      <c r="M195" s="40">
        <v>124157</v>
      </c>
      <c r="N195" s="40">
        <v>126183</v>
      </c>
      <c r="O195" s="40">
        <v>151185</v>
      </c>
      <c r="P195" s="40">
        <v>172080</v>
      </c>
      <c r="Q195" s="40">
        <v>190739</v>
      </c>
      <c r="R195" s="40">
        <v>198847</v>
      </c>
      <c r="S195" s="40">
        <v>201377</v>
      </c>
      <c r="T195" s="40">
        <v>198959</v>
      </c>
      <c r="U195" s="40">
        <v>191078</v>
      </c>
      <c r="V195" s="40">
        <v>210625</v>
      </c>
      <c r="W195" s="40">
        <v>185600</v>
      </c>
      <c r="X195" s="40">
        <v>184447</v>
      </c>
      <c r="Y195" s="40">
        <v>159769</v>
      </c>
      <c r="Z195" s="40">
        <v>138955</v>
      </c>
      <c r="AA195" s="40">
        <v>149628</v>
      </c>
    </row>
    <row r="196" spans="1:27" ht="12" x14ac:dyDescent="0.25">
      <c r="A196" s="39" t="s">
        <v>350</v>
      </c>
      <c r="B196" s="40">
        <v>22618</v>
      </c>
      <c r="C196" s="40">
        <v>19873</v>
      </c>
      <c r="D196" s="40">
        <v>19721</v>
      </c>
      <c r="E196" s="40">
        <v>21621</v>
      </c>
      <c r="F196" s="40">
        <v>25944</v>
      </c>
      <c r="G196" s="40">
        <v>27240</v>
      </c>
      <c r="H196" s="40">
        <v>28158</v>
      </c>
      <c r="I196" s="40">
        <v>28845</v>
      </c>
      <c r="J196" s="40">
        <v>29069</v>
      </c>
      <c r="K196" s="40">
        <v>31973</v>
      </c>
      <c r="L196" s="40">
        <v>22113</v>
      </c>
      <c r="M196" s="40">
        <v>23133</v>
      </c>
      <c r="N196" s="40">
        <v>19552</v>
      </c>
      <c r="O196" s="40">
        <v>6131</v>
      </c>
      <c r="P196" s="40">
        <v>5953</v>
      </c>
      <c r="Q196" s="40">
        <v>7477</v>
      </c>
      <c r="R196" s="40">
        <v>6417</v>
      </c>
      <c r="S196" s="40">
        <v>7711</v>
      </c>
      <c r="T196" s="40">
        <v>9233</v>
      </c>
      <c r="U196" s="40">
        <v>8524</v>
      </c>
      <c r="V196" s="40">
        <v>9620</v>
      </c>
      <c r="W196" s="40">
        <v>10738</v>
      </c>
      <c r="X196" s="40">
        <v>10410</v>
      </c>
      <c r="Y196" s="40">
        <v>8327</v>
      </c>
      <c r="Z196" s="40">
        <v>7154</v>
      </c>
      <c r="AA196" s="40">
        <v>8361</v>
      </c>
    </row>
    <row r="197" spans="1:27" ht="12" x14ac:dyDescent="0.25">
      <c r="A197" s="39" t="s">
        <v>351</v>
      </c>
      <c r="B197" s="40">
        <v>24092</v>
      </c>
      <c r="C197" s="40">
        <v>23440</v>
      </c>
      <c r="D197" s="40">
        <v>30890</v>
      </c>
      <c r="E197" s="40">
        <v>31784</v>
      </c>
      <c r="F197" s="40">
        <v>38717</v>
      </c>
      <c r="G197" s="40">
        <v>40494</v>
      </c>
      <c r="H197" s="40">
        <v>49205</v>
      </c>
      <c r="I197" s="40">
        <v>62253</v>
      </c>
      <c r="J197" s="40">
        <v>71521</v>
      </c>
      <c r="K197" s="40">
        <v>81367</v>
      </c>
      <c r="L197" s="40">
        <v>59587</v>
      </c>
      <c r="M197" s="40">
        <v>60039</v>
      </c>
      <c r="N197" s="40">
        <v>66681</v>
      </c>
      <c r="O197" s="40">
        <v>91996</v>
      </c>
      <c r="P197" s="40">
        <v>96868</v>
      </c>
      <c r="Q197" s="40">
        <v>104699</v>
      </c>
      <c r="R197" s="40">
        <v>103496</v>
      </c>
      <c r="S197" s="40">
        <v>109104</v>
      </c>
      <c r="T197" s="40">
        <v>113396</v>
      </c>
      <c r="U197" s="40">
        <v>108857</v>
      </c>
      <c r="V197" s="40">
        <v>119009</v>
      </c>
      <c r="W197" s="40">
        <v>120959</v>
      </c>
      <c r="X197" s="40">
        <v>117741</v>
      </c>
      <c r="Y197" s="40">
        <v>119369</v>
      </c>
      <c r="Z197" s="40">
        <v>108942</v>
      </c>
      <c r="AA197" s="40">
        <v>113812</v>
      </c>
    </row>
    <row r="198" spans="1:27" ht="12" x14ac:dyDescent="0.25">
      <c r="A198" s="39" t="s">
        <v>352</v>
      </c>
      <c r="B198" s="40">
        <v>54</v>
      </c>
      <c r="C198" s="40">
        <v>55</v>
      </c>
      <c r="D198" s="40">
        <v>58</v>
      </c>
      <c r="E198" s="40">
        <v>48</v>
      </c>
      <c r="F198" s="40">
        <v>65</v>
      </c>
      <c r="G198" s="40">
        <v>119</v>
      </c>
      <c r="H198" s="40">
        <v>172</v>
      </c>
      <c r="I198" s="40">
        <v>263</v>
      </c>
      <c r="J198" s="40">
        <v>289</v>
      </c>
      <c r="K198" s="40">
        <v>322</v>
      </c>
      <c r="L198" s="40">
        <v>436</v>
      </c>
      <c r="M198" s="40">
        <v>106</v>
      </c>
      <c r="N198" s="40">
        <v>157</v>
      </c>
      <c r="O198" s="40">
        <v>182</v>
      </c>
      <c r="P198" s="40">
        <v>209</v>
      </c>
      <c r="Q198" s="40">
        <v>223</v>
      </c>
      <c r="R198" s="40">
        <v>219</v>
      </c>
      <c r="S198" s="40">
        <v>543</v>
      </c>
      <c r="T198" s="40">
        <v>386</v>
      </c>
      <c r="U198" s="40">
        <v>1103</v>
      </c>
      <c r="V198" s="40">
        <v>1010</v>
      </c>
      <c r="W198" s="40">
        <v>1072</v>
      </c>
      <c r="X198" s="40">
        <v>1118</v>
      </c>
      <c r="Y198" s="40">
        <v>770</v>
      </c>
      <c r="Z198" s="40">
        <v>928</v>
      </c>
      <c r="AA198" s="40">
        <v>812</v>
      </c>
    </row>
    <row r="199" spans="1:27" ht="12" x14ac:dyDescent="0.25">
      <c r="A199" s="39" t="s">
        <v>353</v>
      </c>
      <c r="B199" s="40">
        <v>12</v>
      </c>
      <c r="C199" s="40">
        <v>114</v>
      </c>
      <c r="D199" s="40">
        <v>95</v>
      </c>
      <c r="E199" s="40">
        <v>41</v>
      </c>
      <c r="F199" s="40">
        <v>19</v>
      </c>
      <c r="G199" s="40">
        <v>30</v>
      </c>
      <c r="H199" s="40">
        <v>1</v>
      </c>
      <c r="I199" s="40">
        <v>1</v>
      </c>
      <c r="J199" s="40">
        <v>135</v>
      </c>
      <c r="K199" s="40">
        <v>97</v>
      </c>
      <c r="L199" s="40">
        <v>144</v>
      </c>
      <c r="M199" s="40">
        <v>228</v>
      </c>
      <c r="N199" s="40">
        <v>272</v>
      </c>
      <c r="O199" s="40">
        <v>129</v>
      </c>
      <c r="P199" s="40">
        <v>91</v>
      </c>
      <c r="Q199" s="40">
        <v>107</v>
      </c>
      <c r="R199" s="40">
        <v>183</v>
      </c>
      <c r="S199" s="40">
        <v>201</v>
      </c>
      <c r="T199" s="40">
        <v>121</v>
      </c>
      <c r="U199" s="40">
        <v>605</v>
      </c>
      <c r="V199" s="40">
        <v>682</v>
      </c>
      <c r="W199" s="40">
        <v>864</v>
      </c>
      <c r="X199" s="40">
        <v>806</v>
      </c>
      <c r="Y199" s="40">
        <v>744</v>
      </c>
      <c r="Z199" s="40">
        <v>709</v>
      </c>
      <c r="AA199" s="40">
        <v>826</v>
      </c>
    </row>
    <row r="200" spans="1:27" ht="12" x14ac:dyDescent="0.25">
      <c r="A200" s="39" t="s">
        <v>354</v>
      </c>
      <c r="B200" s="40">
        <v>2600</v>
      </c>
      <c r="C200" s="40">
        <v>2902</v>
      </c>
      <c r="D200" s="40">
        <v>3242</v>
      </c>
      <c r="E200" s="40">
        <v>3439</v>
      </c>
      <c r="F200" s="40">
        <v>4209</v>
      </c>
      <c r="G200" s="40">
        <v>4355</v>
      </c>
      <c r="H200" s="40">
        <v>4660</v>
      </c>
      <c r="I200" s="40">
        <v>4641</v>
      </c>
      <c r="J200" s="40">
        <v>5462</v>
      </c>
      <c r="K200" s="40">
        <v>3629</v>
      </c>
      <c r="L200" s="40">
        <v>3987</v>
      </c>
      <c r="M200" s="40">
        <v>6005</v>
      </c>
      <c r="N200" s="40">
        <v>5645</v>
      </c>
      <c r="O200" s="40">
        <v>580</v>
      </c>
      <c r="P200" s="40">
        <v>499</v>
      </c>
      <c r="Q200" s="40">
        <v>843</v>
      </c>
      <c r="R200" s="40">
        <v>822</v>
      </c>
      <c r="S200" s="40">
        <v>341</v>
      </c>
      <c r="T200" s="40">
        <v>342</v>
      </c>
      <c r="U200" s="40">
        <v>279</v>
      </c>
      <c r="V200" s="40">
        <v>682</v>
      </c>
      <c r="W200" s="40">
        <v>1261</v>
      </c>
      <c r="X200" s="40">
        <v>1236</v>
      </c>
      <c r="Y200" s="40">
        <v>569</v>
      </c>
      <c r="Z200" s="40">
        <v>611</v>
      </c>
      <c r="AA200" s="40">
        <v>901</v>
      </c>
    </row>
    <row r="201" spans="1:27" ht="12" x14ac:dyDescent="0.25">
      <c r="A201" s="39" t="s">
        <v>355</v>
      </c>
      <c r="B201" s="40">
        <v>245</v>
      </c>
      <c r="C201" s="40">
        <v>288</v>
      </c>
      <c r="D201" s="40">
        <v>462</v>
      </c>
      <c r="E201" s="40">
        <v>406</v>
      </c>
      <c r="F201" s="40">
        <v>440</v>
      </c>
      <c r="G201" s="40">
        <v>508</v>
      </c>
      <c r="H201" s="40">
        <v>872</v>
      </c>
      <c r="I201" s="40">
        <v>1027</v>
      </c>
      <c r="J201" s="40">
        <v>778</v>
      </c>
      <c r="K201" s="40">
        <v>816</v>
      </c>
      <c r="L201" s="40">
        <v>638</v>
      </c>
      <c r="M201" s="40">
        <v>2818</v>
      </c>
      <c r="N201" s="40">
        <v>2704</v>
      </c>
      <c r="O201" s="40">
        <v>2443</v>
      </c>
      <c r="P201" s="40">
        <v>2035</v>
      </c>
      <c r="Q201" s="40">
        <v>1643</v>
      </c>
      <c r="R201" s="40">
        <v>1357</v>
      </c>
      <c r="S201" s="40">
        <v>1306</v>
      </c>
      <c r="T201" s="40">
        <v>1540</v>
      </c>
      <c r="U201" s="40">
        <v>1334</v>
      </c>
      <c r="V201" s="40">
        <v>1062</v>
      </c>
      <c r="W201" s="40">
        <v>988</v>
      </c>
      <c r="X201" s="40">
        <v>968</v>
      </c>
      <c r="Y201" s="40">
        <v>904</v>
      </c>
      <c r="Z201" s="40">
        <v>1006</v>
      </c>
      <c r="AA201" s="40">
        <v>1013</v>
      </c>
    </row>
    <row r="202" spans="1:27" s="32" customFormat="1" ht="12" x14ac:dyDescent="0.25">
      <c r="A202" s="49" t="s">
        <v>356</v>
      </c>
      <c r="B202" s="50">
        <v>1408</v>
      </c>
      <c r="C202" s="50">
        <v>1445</v>
      </c>
      <c r="D202" s="50">
        <v>1505</v>
      </c>
      <c r="E202" s="50">
        <v>1465</v>
      </c>
      <c r="F202" s="50">
        <v>1573</v>
      </c>
      <c r="G202" s="50">
        <v>1631</v>
      </c>
      <c r="H202" s="50">
        <v>1667</v>
      </c>
      <c r="I202" s="50">
        <v>1908</v>
      </c>
      <c r="J202" s="50">
        <v>2172</v>
      </c>
      <c r="K202" s="50">
        <v>2327</v>
      </c>
      <c r="L202" s="50">
        <v>2645</v>
      </c>
      <c r="M202" s="50">
        <v>2698</v>
      </c>
      <c r="N202" s="50">
        <v>2805</v>
      </c>
      <c r="O202" s="50">
        <v>2421</v>
      </c>
      <c r="P202" s="50">
        <v>2568</v>
      </c>
      <c r="Q202" s="50">
        <v>3551</v>
      </c>
      <c r="R202" s="50">
        <v>3847</v>
      </c>
      <c r="S202" s="50">
        <v>4525</v>
      </c>
      <c r="T202" s="50">
        <v>4796</v>
      </c>
      <c r="U202" s="50">
        <v>4330</v>
      </c>
      <c r="V202" s="50">
        <v>5172</v>
      </c>
      <c r="W202" s="50">
        <v>5537</v>
      </c>
      <c r="X202" s="50">
        <v>5273</v>
      </c>
      <c r="Y202" s="50">
        <v>5681</v>
      </c>
      <c r="Z202" s="50">
        <v>6134</v>
      </c>
      <c r="AA202" s="50">
        <v>6229</v>
      </c>
    </row>
    <row r="203" spans="1:27" s="32" customFormat="1" ht="12" x14ac:dyDescent="0.25">
      <c r="A203" s="49" t="s">
        <v>357</v>
      </c>
      <c r="B203" s="50">
        <v>69</v>
      </c>
      <c r="C203" s="50">
        <v>162</v>
      </c>
      <c r="D203" s="50">
        <v>195</v>
      </c>
      <c r="E203" s="50">
        <v>258</v>
      </c>
      <c r="F203" s="50">
        <v>275</v>
      </c>
      <c r="G203" s="50">
        <v>306</v>
      </c>
      <c r="H203" s="50">
        <v>365</v>
      </c>
      <c r="I203" s="50">
        <v>410</v>
      </c>
      <c r="J203" s="50">
        <v>525</v>
      </c>
      <c r="K203" s="50">
        <v>606</v>
      </c>
      <c r="L203" s="50">
        <v>919</v>
      </c>
      <c r="M203" s="50">
        <v>1200</v>
      </c>
      <c r="N203" s="50">
        <v>1294</v>
      </c>
      <c r="O203" s="50">
        <v>2345</v>
      </c>
      <c r="P203" s="50">
        <v>2877</v>
      </c>
      <c r="Q203" s="50">
        <v>3285</v>
      </c>
      <c r="R203" s="50">
        <v>3551</v>
      </c>
      <c r="S203" s="50">
        <v>4127</v>
      </c>
      <c r="T203" s="50">
        <v>4356</v>
      </c>
      <c r="U203" s="50">
        <v>4125</v>
      </c>
      <c r="V203" s="50">
        <v>4736</v>
      </c>
      <c r="W203" s="50">
        <v>4751</v>
      </c>
      <c r="X203" s="50">
        <v>4962</v>
      </c>
      <c r="Y203" s="50">
        <v>5558</v>
      </c>
      <c r="Z203" s="50">
        <v>6028</v>
      </c>
      <c r="AA203" s="50">
        <v>6141</v>
      </c>
    </row>
    <row r="204" spans="1:27" s="32" customFormat="1" ht="12" x14ac:dyDescent="0.25">
      <c r="A204" s="49" t="s">
        <v>358</v>
      </c>
      <c r="B204" s="50">
        <v>362</v>
      </c>
      <c r="C204" s="50">
        <v>378</v>
      </c>
      <c r="D204" s="50">
        <v>417</v>
      </c>
      <c r="E204" s="50">
        <v>510</v>
      </c>
      <c r="F204" s="50">
        <v>719</v>
      </c>
      <c r="G204" s="50">
        <v>943</v>
      </c>
      <c r="H204" s="50">
        <v>1222</v>
      </c>
      <c r="I204" s="50">
        <v>1451</v>
      </c>
      <c r="J204" s="50">
        <v>1743</v>
      </c>
      <c r="K204" s="50">
        <v>2169</v>
      </c>
      <c r="L204" s="50">
        <v>2383</v>
      </c>
      <c r="M204" s="50">
        <v>2628</v>
      </c>
      <c r="N204" s="50">
        <v>2534</v>
      </c>
      <c r="O204" s="50">
        <v>2738</v>
      </c>
      <c r="P204" s="50">
        <v>2886</v>
      </c>
      <c r="Q204" s="50">
        <v>3161</v>
      </c>
      <c r="R204" s="50">
        <v>3182</v>
      </c>
      <c r="S204" s="50">
        <v>3442</v>
      </c>
      <c r="T204" s="50">
        <v>3321</v>
      </c>
      <c r="U204" s="50">
        <v>3691</v>
      </c>
      <c r="V204" s="50">
        <v>3626</v>
      </c>
      <c r="W204" s="50">
        <v>3682</v>
      </c>
      <c r="X204" s="50">
        <v>3360</v>
      </c>
      <c r="Y204" s="50">
        <v>2764</v>
      </c>
      <c r="Z204" s="50">
        <v>2842</v>
      </c>
      <c r="AA204" s="50">
        <v>3707</v>
      </c>
    </row>
    <row r="205" spans="1:27" s="32" customFormat="1" ht="12" x14ac:dyDescent="0.25">
      <c r="A205" s="49" t="s">
        <v>359</v>
      </c>
      <c r="B205" s="50">
        <v>658</v>
      </c>
      <c r="C205" s="50">
        <v>727</v>
      </c>
      <c r="D205" s="50">
        <v>748</v>
      </c>
      <c r="E205" s="50">
        <v>835</v>
      </c>
      <c r="F205" s="50">
        <v>908</v>
      </c>
      <c r="G205" s="50">
        <v>935</v>
      </c>
      <c r="H205" s="50">
        <v>1116</v>
      </c>
      <c r="I205" s="50">
        <v>1126</v>
      </c>
      <c r="J205" s="50">
        <v>1229</v>
      </c>
      <c r="K205" s="50">
        <v>1411</v>
      </c>
      <c r="L205" s="50">
        <v>1385</v>
      </c>
      <c r="M205" s="50">
        <v>1488</v>
      </c>
      <c r="N205" s="50">
        <v>1648</v>
      </c>
      <c r="O205" s="50">
        <v>1729</v>
      </c>
      <c r="P205" s="50">
        <v>1635</v>
      </c>
      <c r="Q205" s="50">
        <v>1712</v>
      </c>
      <c r="R205" s="50">
        <v>2309</v>
      </c>
      <c r="S205" s="50">
        <v>2567</v>
      </c>
      <c r="T205" s="50">
        <v>2807</v>
      </c>
      <c r="U205" s="50">
        <v>3100</v>
      </c>
      <c r="V205" s="50">
        <v>3436</v>
      </c>
      <c r="W205" s="50">
        <v>4222</v>
      </c>
      <c r="X205" s="50">
        <v>4774</v>
      </c>
      <c r="Y205" s="50">
        <v>4540</v>
      </c>
      <c r="Z205" s="50">
        <v>4578</v>
      </c>
      <c r="AA205" s="50">
        <v>4646</v>
      </c>
    </row>
    <row r="206" spans="1:27" ht="12" x14ac:dyDescent="0.25">
      <c r="A206" s="39" t="s">
        <v>360</v>
      </c>
      <c r="B206" s="40">
        <v>1484</v>
      </c>
      <c r="C206" s="40">
        <v>1532</v>
      </c>
      <c r="D206" s="40">
        <v>1599</v>
      </c>
      <c r="E206" s="40">
        <v>1566</v>
      </c>
      <c r="F206" s="40">
        <v>1675</v>
      </c>
      <c r="G206" s="40">
        <v>1739</v>
      </c>
      <c r="H206" s="40">
        <v>1778</v>
      </c>
      <c r="I206" s="40">
        <v>2012</v>
      </c>
      <c r="J206" s="40">
        <v>2286</v>
      </c>
      <c r="K206" s="40">
        <v>2461</v>
      </c>
      <c r="L206" s="40">
        <v>2743</v>
      </c>
      <c r="M206" s="40">
        <v>2861</v>
      </c>
      <c r="N206" s="40">
        <v>2945</v>
      </c>
      <c r="O206" s="40">
        <v>2462</v>
      </c>
      <c r="P206" s="40">
        <v>2473</v>
      </c>
      <c r="Q206" s="40">
        <v>3458</v>
      </c>
      <c r="R206" s="40">
        <v>3964</v>
      </c>
      <c r="S206" s="40">
        <v>4459</v>
      </c>
      <c r="T206" s="40">
        <v>4867</v>
      </c>
      <c r="U206" s="40">
        <v>4697</v>
      </c>
      <c r="V206" s="40">
        <v>5455</v>
      </c>
      <c r="W206" s="40">
        <v>5333</v>
      </c>
      <c r="X206" s="40">
        <v>5343</v>
      </c>
      <c r="Y206" s="40">
        <v>5811</v>
      </c>
      <c r="Z206" s="40">
        <v>6313</v>
      </c>
      <c r="AA206" s="40">
        <v>6349</v>
      </c>
    </row>
    <row r="207" spans="1:27" ht="12" x14ac:dyDescent="0.25">
      <c r="A207" s="39" t="s">
        <v>361</v>
      </c>
      <c r="B207" s="40">
        <v>96</v>
      </c>
      <c r="C207" s="40">
        <v>168</v>
      </c>
      <c r="D207" s="40">
        <v>202</v>
      </c>
      <c r="E207" s="40">
        <v>248</v>
      </c>
      <c r="F207" s="40">
        <v>274</v>
      </c>
      <c r="G207" s="40">
        <v>304</v>
      </c>
      <c r="H207" s="40">
        <v>350</v>
      </c>
      <c r="I207" s="40">
        <v>385</v>
      </c>
      <c r="J207" s="40">
        <v>509</v>
      </c>
      <c r="K207" s="40">
        <v>586</v>
      </c>
      <c r="L207" s="40">
        <v>899</v>
      </c>
      <c r="M207" s="40">
        <v>1152</v>
      </c>
      <c r="N207" s="40">
        <v>1246</v>
      </c>
      <c r="O207" s="40">
        <v>2340</v>
      </c>
      <c r="P207" s="40">
        <v>3057</v>
      </c>
      <c r="Q207" s="40">
        <v>3443</v>
      </c>
      <c r="R207" s="40">
        <v>3781</v>
      </c>
      <c r="S207" s="40">
        <v>3612</v>
      </c>
      <c r="T207" s="40">
        <v>3793</v>
      </c>
      <c r="U207" s="40">
        <v>3715</v>
      </c>
      <c r="V207" s="40">
        <v>4051</v>
      </c>
      <c r="W207" s="40">
        <v>4057</v>
      </c>
      <c r="X207" s="40">
        <v>4291</v>
      </c>
      <c r="Y207" s="40">
        <v>4773</v>
      </c>
      <c r="Z207" s="40">
        <v>5289</v>
      </c>
      <c r="AA207" s="40">
        <v>5378</v>
      </c>
    </row>
    <row r="208" spans="1:27" ht="12" x14ac:dyDescent="0.25">
      <c r="A208" s="39" t="s">
        <v>362</v>
      </c>
      <c r="B208" s="40">
        <v>304</v>
      </c>
      <c r="C208" s="40">
        <v>314</v>
      </c>
      <c r="D208" s="40">
        <v>344</v>
      </c>
      <c r="E208" s="40">
        <v>425</v>
      </c>
      <c r="F208" s="40">
        <v>621</v>
      </c>
      <c r="G208" s="40">
        <v>821</v>
      </c>
      <c r="H208" s="40">
        <v>1086</v>
      </c>
      <c r="I208" s="40">
        <v>1287</v>
      </c>
      <c r="J208" s="40">
        <v>1450</v>
      </c>
      <c r="K208" s="40">
        <v>1845</v>
      </c>
      <c r="L208" s="40">
        <v>2037</v>
      </c>
      <c r="M208" s="40">
        <v>2287</v>
      </c>
      <c r="N208" s="40">
        <v>2202</v>
      </c>
      <c r="O208" s="40">
        <v>2477</v>
      </c>
      <c r="P208" s="40">
        <v>2635</v>
      </c>
      <c r="Q208" s="40">
        <v>2933</v>
      </c>
      <c r="R208" s="40">
        <v>2870</v>
      </c>
      <c r="S208" s="40">
        <v>3056</v>
      </c>
      <c r="T208" s="40">
        <v>2953</v>
      </c>
      <c r="U208" s="40">
        <v>3198</v>
      </c>
      <c r="V208" s="40">
        <v>3212</v>
      </c>
      <c r="W208" s="40">
        <v>3345</v>
      </c>
      <c r="X208" s="40">
        <v>3287</v>
      </c>
      <c r="Y208" s="40">
        <v>2761</v>
      </c>
      <c r="Z208" s="40">
        <v>3003</v>
      </c>
      <c r="AA208" s="40">
        <v>3772</v>
      </c>
    </row>
    <row r="209" spans="1:27" ht="12" x14ac:dyDescent="0.25">
      <c r="A209" s="39" t="s">
        <v>363</v>
      </c>
      <c r="B209" s="40">
        <v>497</v>
      </c>
      <c r="C209" s="40">
        <v>553</v>
      </c>
      <c r="D209" s="40">
        <v>572</v>
      </c>
      <c r="E209" s="40">
        <v>665</v>
      </c>
      <c r="F209" s="40">
        <v>769</v>
      </c>
      <c r="G209" s="40">
        <v>870</v>
      </c>
      <c r="H209" s="40">
        <v>1055</v>
      </c>
      <c r="I209" s="40">
        <v>1064</v>
      </c>
      <c r="J209" s="40">
        <v>1139</v>
      </c>
      <c r="K209" s="40">
        <v>1319</v>
      </c>
      <c r="L209" s="40">
        <v>1244</v>
      </c>
      <c r="M209" s="40">
        <v>1365</v>
      </c>
      <c r="N209" s="40">
        <v>1544</v>
      </c>
      <c r="O209" s="40">
        <v>1644</v>
      </c>
      <c r="P209" s="40">
        <v>1555</v>
      </c>
      <c r="Q209" s="40">
        <v>1590</v>
      </c>
      <c r="R209" s="40">
        <v>2185</v>
      </c>
      <c r="S209" s="40">
        <v>2462</v>
      </c>
      <c r="T209" s="40">
        <v>2586</v>
      </c>
      <c r="U209" s="40">
        <v>2759</v>
      </c>
      <c r="V209" s="40">
        <v>3014</v>
      </c>
      <c r="W209" s="40">
        <v>3611</v>
      </c>
      <c r="X209" s="40">
        <v>3954</v>
      </c>
      <c r="Y209" s="40">
        <v>3918</v>
      </c>
      <c r="Z209" s="40">
        <v>4095</v>
      </c>
      <c r="AA209" s="40">
        <v>4110</v>
      </c>
    </row>
    <row r="210" spans="1:27" s="31" customFormat="1" ht="12" x14ac:dyDescent="0.25">
      <c r="A210" s="51" t="s">
        <v>364</v>
      </c>
      <c r="B210" s="52">
        <v>55</v>
      </c>
      <c r="C210" s="52">
        <v>73</v>
      </c>
      <c r="D210" s="52">
        <v>108</v>
      </c>
      <c r="E210" s="52">
        <v>184</v>
      </c>
      <c r="F210" s="52">
        <v>255</v>
      </c>
      <c r="G210" s="52">
        <v>369</v>
      </c>
      <c r="H210" s="52">
        <v>452</v>
      </c>
      <c r="I210" s="52">
        <v>586</v>
      </c>
      <c r="J210" s="52">
        <v>536</v>
      </c>
      <c r="K210" s="52">
        <v>853</v>
      </c>
      <c r="L210" s="52">
        <v>1398</v>
      </c>
      <c r="M210" s="52">
        <v>2234</v>
      </c>
      <c r="N210" s="52">
        <v>3861</v>
      </c>
      <c r="O210" s="52">
        <v>5802</v>
      </c>
      <c r="P210" s="52">
        <v>7813</v>
      </c>
      <c r="Q210" s="52">
        <v>11358</v>
      </c>
      <c r="R210" s="52">
        <v>12452</v>
      </c>
      <c r="S210" s="52">
        <v>13075</v>
      </c>
      <c r="T210" s="52">
        <v>15581</v>
      </c>
      <c r="U210" s="52">
        <v>16086</v>
      </c>
      <c r="V210" s="52">
        <v>18931</v>
      </c>
      <c r="W210" s="52">
        <v>20423</v>
      </c>
      <c r="X210" s="52">
        <v>22328</v>
      </c>
      <c r="Y210" s="52">
        <v>26819</v>
      </c>
      <c r="Z210" s="52">
        <v>28634</v>
      </c>
      <c r="AA210" s="52">
        <v>34270</v>
      </c>
    </row>
    <row r="211" spans="1:27" s="31" customFormat="1" ht="12" x14ac:dyDescent="0.25">
      <c r="A211" s="51" t="s">
        <v>365</v>
      </c>
      <c r="B211" s="52">
        <v>260</v>
      </c>
      <c r="C211" s="52">
        <v>305</v>
      </c>
      <c r="D211" s="52">
        <v>279</v>
      </c>
      <c r="E211" s="52">
        <v>571</v>
      </c>
      <c r="F211" s="52">
        <v>684</v>
      </c>
      <c r="G211" s="52">
        <v>1059</v>
      </c>
      <c r="H211" s="52">
        <v>1302</v>
      </c>
      <c r="I211" s="52">
        <v>2066</v>
      </c>
      <c r="J211" s="52">
        <v>3004</v>
      </c>
      <c r="K211" s="52">
        <v>2791</v>
      </c>
      <c r="L211" s="52">
        <v>3377</v>
      </c>
      <c r="M211" s="52">
        <v>4024</v>
      </c>
      <c r="N211" s="52">
        <v>4862</v>
      </c>
      <c r="O211" s="52">
        <v>6842</v>
      </c>
      <c r="P211" s="52">
        <v>11241</v>
      </c>
      <c r="Q211" s="52">
        <v>12581</v>
      </c>
      <c r="R211" s="52">
        <v>13731</v>
      </c>
      <c r="S211" s="52">
        <v>14025</v>
      </c>
      <c r="T211" s="52">
        <v>16967</v>
      </c>
      <c r="U211" s="52">
        <v>20919</v>
      </c>
      <c r="V211" s="52">
        <v>24750</v>
      </c>
      <c r="W211" s="52">
        <v>25078</v>
      </c>
      <c r="X211" s="52">
        <v>28290</v>
      </c>
      <c r="Y211" s="52">
        <v>25697</v>
      </c>
      <c r="Z211" s="52">
        <v>26789</v>
      </c>
      <c r="AA211" s="52">
        <v>25967</v>
      </c>
    </row>
    <row r="212" spans="1:27" s="31" customFormat="1" ht="12" x14ac:dyDescent="0.25">
      <c r="A212" s="51" t="s">
        <v>366</v>
      </c>
      <c r="B212" s="52">
        <v>1248</v>
      </c>
      <c r="C212" s="52">
        <v>1399</v>
      </c>
      <c r="D212" s="52">
        <v>1154</v>
      </c>
      <c r="E212" s="52">
        <v>983</v>
      </c>
      <c r="F212" s="52">
        <v>902</v>
      </c>
      <c r="G212" s="52">
        <v>1437</v>
      </c>
      <c r="H212" s="52">
        <v>1666</v>
      </c>
      <c r="I212" s="52">
        <v>1485</v>
      </c>
      <c r="J212" s="52">
        <v>1900</v>
      </c>
      <c r="K212" s="52">
        <v>1921</v>
      </c>
      <c r="L212" s="52">
        <v>1937</v>
      </c>
      <c r="M212" s="52">
        <v>1723</v>
      </c>
      <c r="N212" s="52">
        <v>2103</v>
      </c>
      <c r="O212" s="52">
        <v>2092</v>
      </c>
      <c r="P212" s="52">
        <v>2194</v>
      </c>
      <c r="Q212" s="52">
        <v>2364</v>
      </c>
      <c r="R212" s="52">
        <v>1954</v>
      </c>
      <c r="S212" s="52">
        <v>2668</v>
      </c>
      <c r="T212" s="52">
        <v>3043</v>
      </c>
      <c r="U212" s="52">
        <v>3341</v>
      </c>
      <c r="V212" s="52">
        <v>4139</v>
      </c>
      <c r="W212" s="52">
        <v>4017</v>
      </c>
      <c r="X212" s="52">
        <v>4805</v>
      </c>
      <c r="Y212" s="52">
        <v>4292</v>
      </c>
      <c r="Z212" s="52">
        <v>5037</v>
      </c>
      <c r="AA212" s="52">
        <v>5910</v>
      </c>
    </row>
    <row r="213" spans="1:27" s="31" customFormat="1" ht="12" x14ac:dyDescent="0.25">
      <c r="A213" s="51" t="s">
        <v>367</v>
      </c>
      <c r="B213" s="52">
        <v>9362</v>
      </c>
      <c r="C213" s="52">
        <v>9452</v>
      </c>
      <c r="D213" s="52">
        <v>10266</v>
      </c>
      <c r="E213" s="52">
        <v>11142</v>
      </c>
      <c r="F213" s="52">
        <v>11833</v>
      </c>
      <c r="G213" s="52">
        <v>12285</v>
      </c>
      <c r="H213" s="52">
        <v>10636</v>
      </c>
      <c r="I213" s="52">
        <v>13293</v>
      </c>
      <c r="J213" s="52">
        <v>14048</v>
      </c>
      <c r="K213" s="52">
        <v>13700</v>
      </c>
      <c r="L213" s="52">
        <v>13597</v>
      </c>
      <c r="M213" s="52">
        <v>12957</v>
      </c>
      <c r="N213" s="52">
        <v>13776</v>
      </c>
      <c r="O213" s="52">
        <v>14730</v>
      </c>
      <c r="P213" s="52">
        <v>16791</v>
      </c>
      <c r="Q213" s="52">
        <v>17310</v>
      </c>
      <c r="R213" s="52">
        <v>20100</v>
      </c>
      <c r="S213" s="52">
        <v>20615</v>
      </c>
      <c r="T213" s="52">
        <v>20403</v>
      </c>
      <c r="U213" s="52">
        <v>20374</v>
      </c>
      <c r="V213" s="52">
        <v>22182</v>
      </c>
      <c r="W213" s="52">
        <v>23791</v>
      </c>
      <c r="X213" s="52">
        <v>24651</v>
      </c>
      <c r="Y213" s="52">
        <v>23891</v>
      </c>
      <c r="Z213" s="52">
        <v>24437</v>
      </c>
      <c r="AA213" s="52">
        <v>24581</v>
      </c>
    </row>
    <row r="214" spans="1:27" s="24" customFormat="1" ht="12" x14ac:dyDescent="0.25">
      <c r="A214" s="53" t="s">
        <v>368</v>
      </c>
      <c r="B214" s="54">
        <v>125</v>
      </c>
      <c r="C214" s="54">
        <v>144</v>
      </c>
      <c r="D214" s="54">
        <v>168</v>
      </c>
      <c r="E214" s="54">
        <v>175</v>
      </c>
      <c r="F214" s="54">
        <v>185</v>
      </c>
      <c r="G214" s="54">
        <v>394</v>
      </c>
      <c r="H214" s="54">
        <v>522</v>
      </c>
      <c r="I214" s="54">
        <v>612</v>
      </c>
      <c r="J214" s="54">
        <v>777</v>
      </c>
      <c r="K214" s="54">
        <v>1744</v>
      </c>
      <c r="L214" s="54">
        <v>2481</v>
      </c>
      <c r="M214" s="54">
        <v>3048</v>
      </c>
      <c r="N214" s="54">
        <v>3977</v>
      </c>
      <c r="O214" s="54">
        <v>2405</v>
      </c>
      <c r="P214" s="54">
        <v>2567</v>
      </c>
      <c r="Q214" s="54">
        <v>3081</v>
      </c>
      <c r="R214" s="54">
        <v>4091</v>
      </c>
      <c r="S214" s="54">
        <v>7074</v>
      </c>
      <c r="T214" s="54">
        <v>6638</v>
      </c>
      <c r="U214" s="54">
        <v>6205</v>
      </c>
      <c r="V214" s="54">
        <v>6878</v>
      </c>
      <c r="W214" s="54">
        <v>7729</v>
      </c>
      <c r="X214" s="54">
        <v>9215</v>
      </c>
      <c r="Y214" s="54">
        <v>13777</v>
      </c>
      <c r="Z214" s="54">
        <v>13811</v>
      </c>
      <c r="AA214" s="54">
        <v>13441</v>
      </c>
    </row>
    <row r="215" spans="1:27" s="24" customFormat="1" ht="12" x14ac:dyDescent="0.25">
      <c r="A215" s="53" t="s">
        <v>369</v>
      </c>
      <c r="B215" s="54">
        <v>39</v>
      </c>
      <c r="C215" s="54">
        <v>63</v>
      </c>
      <c r="D215" s="54">
        <v>73</v>
      </c>
      <c r="E215" s="54">
        <v>142</v>
      </c>
      <c r="F215" s="54">
        <v>199</v>
      </c>
      <c r="G215" s="54">
        <v>180</v>
      </c>
      <c r="H215" s="54">
        <v>231</v>
      </c>
      <c r="I215" s="54">
        <v>264</v>
      </c>
      <c r="J215" s="54">
        <v>211</v>
      </c>
      <c r="K215" s="54">
        <v>205</v>
      </c>
      <c r="L215" s="54">
        <v>248</v>
      </c>
      <c r="M215" s="54">
        <v>294</v>
      </c>
      <c r="N215" s="54">
        <v>376</v>
      </c>
      <c r="O215" s="54">
        <v>2512</v>
      </c>
      <c r="P215" s="54">
        <v>2341</v>
      </c>
      <c r="Q215" s="54">
        <v>2916</v>
      </c>
      <c r="R215" s="54">
        <v>3777</v>
      </c>
      <c r="S215" s="54">
        <v>6148</v>
      </c>
      <c r="T215" s="54">
        <v>9323</v>
      </c>
      <c r="U215" s="54">
        <v>12028</v>
      </c>
      <c r="V215" s="54">
        <v>14303</v>
      </c>
      <c r="W215" s="54">
        <v>18646</v>
      </c>
      <c r="X215" s="54">
        <v>24618</v>
      </c>
      <c r="Y215" s="54">
        <v>25460</v>
      </c>
      <c r="Z215" s="54">
        <v>28233</v>
      </c>
      <c r="AA215" s="54">
        <v>30875</v>
      </c>
    </row>
    <row r="216" spans="1:27" s="24" customFormat="1" ht="12" x14ac:dyDescent="0.25">
      <c r="A216" s="53" t="s">
        <v>370</v>
      </c>
      <c r="B216" s="54">
        <v>300</v>
      </c>
      <c r="C216" s="54">
        <v>505</v>
      </c>
      <c r="D216" s="54">
        <v>588</v>
      </c>
      <c r="E216" s="54">
        <v>687</v>
      </c>
      <c r="F216" s="54">
        <v>790</v>
      </c>
      <c r="G216" s="54">
        <v>1137</v>
      </c>
      <c r="H216" s="54">
        <v>1306</v>
      </c>
      <c r="I216" s="54">
        <v>1856</v>
      </c>
      <c r="J216" s="54">
        <v>2171</v>
      </c>
      <c r="K216" s="54">
        <v>2037</v>
      </c>
      <c r="L216" s="54">
        <v>2867</v>
      </c>
      <c r="M216" s="54">
        <v>3251</v>
      </c>
      <c r="N216" s="54">
        <v>3559</v>
      </c>
      <c r="O216" s="54">
        <v>4477</v>
      </c>
      <c r="P216" s="54">
        <v>5331</v>
      </c>
      <c r="Q216" s="54">
        <v>5470</v>
      </c>
      <c r="R216" s="54">
        <v>5372</v>
      </c>
      <c r="S216" s="54">
        <v>5739</v>
      </c>
      <c r="T216" s="54">
        <v>6109</v>
      </c>
      <c r="U216" s="54">
        <v>6316</v>
      </c>
      <c r="V216" s="54">
        <v>6740</v>
      </c>
      <c r="W216" s="54">
        <v>6987</v>
      </c>
      <c r="X216" s="54">
        <v>7053</v>
      </c>
      <c r="Y216" s="54">
        <v>7740</v>
      </c>
      <c r="Z216" s="54">
        <v>7970</v>
      </c>
      <c r="AA216" s="54">
        <v>8160</v>
      </c>
    </row>
    <row r="217" spans="1:27" s="24" customFormat="1" ht="12" x14ac:dyDescent="0.25">
      <c r="A217" s="53" t="s">
        <v>371</v>
      </c>
      <c r="B217" s="54">
        <v>451</v>
      </c>
      <c r="C217" s="54">
        <v>481</v>
      </c>
      <c r="D217" s="54">
        <v>495</v>
      </c>
      <c r="E217" s="54">
        <v>685</v>
      </c>
      <c r="F217" s="54">
        <v>697</v>
      </c>
      <c r="G217" s="54">
        <v>761</v>
      </c>
      <c r="H217" s="54">
        <v>725</v>
      </c>
      <c r="I217" s="54">
        <v>824</v>
      </c>
      <c r="J217" s="54">
        <v>819</v>
      </c>
      <c r="K217" s="54">
        <v>861</v>
      </c>
      <c r="L217" s="54">
        <v>831</v>
      </c>
      <c r="M217" s="54">
        <v>864</v>
      </c>
      <c r="N217" s="54">
        <v>985</v>
      </c>
      <c r="O217" s="54">
        <v>1090</v>
      </c>
      <c r="P217" s="54">
        <v>1296</v>
      </c>
      <c r="Q217" s="54">
        <v>1351</v>
      </c>
      <c r="R217" s="54">
        <v>1779</v>
      </c>
      <c r="S217" s="54">
        <v>2103</v>
      </c>
      <c r="T217" s="54">
        <v>2314</v>
      </c>
      <c r="U217" s="54">
        <v>3116</v>
      </c>
      <c r="V217" s="54">
        <v>3897</v>
      </c>
      <c r="W217" s="54">
        <v>4474</v>
      </c>
      <c r="X217" s="54">
        <v>5529</v>
      </c>
      <c r="Y217" s="54">
        <v>6803</v>
      </c>
      <c r="Z217" s="54">
        <v>7859</v>
      </c>
      <c r="AA217" s="54">
        <v>8446</v>
      </c>
    </row>
    <row r="218" spans="1:27" s="24" customFormat="1" ht="12" x14ac:dyDescent="0.25">
      <c r="A218" s="53" t="s">
        <v>372</v>
      </c>
      <c r="B218" s="54">
        <v>0</v>
      </c>
      <c r="C218" s="54">
        <v>0</v>
      </c>
      <c r="D218" s="54">
        <v>0</v>
      </c>
      <c r="E218" s="54">
        <v>0</v>
      </c>
      <c r="F218" s="54">
        <v>0</v>
      </c>
      <c r="G218" s="54">
        <v>0</v>
      </c>
      <c r="H218" s="54">
        <v>0</v>
      </c>
      <c r="I218" s="54">
        <v>0</v>
      </c>
      <c r="J218" s="54">
        <v>0</v>
      </c>
      <c r="K218" s="54">
        <v>0</v>
      </c>
      <c r="L218" s="54">
        <v>0</v>
      </c>
      <c r="M218" s="54">
        <v>0</v>
      </c>
      <c r="N218" s="54">
        <v>0</v>
      </c>
      <c r="O218" s="54">
        <v>0</v>
      </c>
      <c r="P218" s="54">
        <v>0</v>
      </c>
      <c r="Q218" s="54">
        <v>0</v>
      </c>
      <c r="R218" s="54">
        <v>0</v>
      </c>
      <c r="S218" s="54">
        <v>0</v>
      </c>
      <c r="T218" s="54">
        <v>0</v>
      </c>
      <c r="U218" s="54">
        <v>1</v>
      </c>
      <c r="V218" s="54">
        <v>1</v>
      </c>
      <c r="W218" s="54">
        <v>2</v>
      </c>
      <c r="X218" s="54">
        <v>1</v>
      </c>
      <c r="Y218" s="54">
        <v>3</v>
      </c>
      <c r="Z218" s="54">
        <v>3</v>
      </c>
      <c r="AA218" s="54">
        <v>3</v>
      </c>
    </row>
    <row r="219" spans="1:27" s="24" customFormat="1" ht="12" x14ac:dyDescent="0.25">
      <c r="A219" s="53" t="s">
        <v>373</v>
      </c>
      <c r="B219" s="54">
        <v>0</v>
      </c>
      <c r="C219" s="54">
        <v>0</v>
      </c>
      <c r="D219" s="54">
        <v>0</v>
      </c>
      <c r="E219" s="54">
        <v>0</v>
      </c>
      <c r="F219" s="54">
        <v>0</v>
      </c>
      <c r="G219" s="54">
        <v>0</v>
      </c>
      <c r="H219" s="54">
        <v>0</v>
      </c>
      <c r="I219" s="54">
        <v>0</v>
      </c>
      <c r="J219" s="54">
        <v>0</v>
      </c>
      <c r="K219" s="54">
        <v>0</v>
      </c>
      <c r="L219" s="54">
        <v>0</v>
      </c>
      <c r="M219" s="54">
        <v>0</v>
      </c>
      <c r="N219" s="54">
        <v>0</v>
      </c>
      <c r="O219" s="54">
        <v>0</v>
      </c>
      <c r="P219" s="54">
        <v>0</v>
      </c>
      <c r="Q219" s="54">
        <v>0</v>
      </c>
      <c r="R219" s="54">
        <v>0</v>
      </c>
      <c r="S219" s="54">
        <v>0</v>
      </c>
      <c r="T219" s="54">
        <v>0</v>
      </c>
      <c r="U219" s="54">
        <v>0</v>
      </c>
      <c r="V219" s="54">
        <v>0</v>
      </c>
      <c r="W219" s="54">
        <v>1</v>
      </c>
      <c r="X219" s="54">
        <v>1</v>
      </c>
      <c r="Y219" s="54">
        <v>6</v>
      </c>
      <c r="Z219" s="54">
        <v>10</v>
      </c>
      <c r="AA219" s="54">
        <v>11</v>
      </c>
    </row>
    <row r="220" spans="1:27" s="24" customFormat="1" ht="12" x14ac:dyDescent="0.25">
      <c r="A220" s="53" t="s">
        <v>374</v>
      </c>
      <c r="B220" s="54">
        <v>0</v>
      </c>
      <c r="C220" s="54">
        <v>0</v>
      </c>
      <c r="D220" s="54">
        <v>0</v>
      </c>
      <c r="E220" s="54">
        <v>0</v>
      </c>
      <c r="F220" s="54">
        <v>0</v>
      </c>
      <c r="G220" s="54">
        <v>0</v>
      </c>
      <c r="H220" s="54">
        <v>0</v>
      </c>
      <c r="I220" s="54">
        <v>0</v>
      </c>
      <c r="J220" s="54">
        <v>0</v>
      </c>
      <c r="K220" s="54">
        <v>0</v>
      </c>
      <c r="L220" s="54">
        <v>0</v>
      </c>
      <c r="M220" s="54">
        <v>0</v>
      </c>
      <c r="N220" s="54">
        <v>0</v>
      </c>
      <c r="O220" s="54">
        <v>0</v>
      </c>
      <c r="P220" s="54">
        <v>0</v>
      </c>
      <c r="Q220" s="54">
        <v>0</v>
      </c>
      <c r="R220" s="54">
        <v>0</v>
      </c>
      <c r="S220" s="54">
        <v>0</v>
      </c>
      <c r="T220" s="54">
        <v>0</v>
      </c>
      <c r="U220" s="54">
        <v>0</v>
      </c>
      <c r="V220" s="54">
        <v>0</v>
      </c>
      <c r="W220" s="54">
        <v>2</v>
      </c>
      <c r="X220" s="54">
        <v>0</v>
      </c>
      <c r="Y220" s="54">
        <v>0</v>
      </c>
      <c r="Z220" s="54">
        <v>0</v>
      </c>
      <c r="AA220" s="54">
        <v>0</v>
      </c>
    </row>
    <row r="221" spans="1:27" s="24" customFormat="1" ht="12" x14ac:dyDescent="0.25">
      <c r="A221" s="53" t="s">
        <v>375</v>
      </c>
      <c r="B221" s="54">
        <v>0</v>
      </c>
      <c r="C221" s="54">
        <v>0</v>
      </c>
      <c r="D221" s="54">
        <v>0</v>
      </c>
      <c r="E221" s="54">
        <v>0</v>
      </c>
      <c r="F221" s="54">
        <v>0</v>
      </c>
      <c r="G221" s="54">
        <v>0</v>
      </c>
      <c r="H221" s="54">
        <v>0</v>
      </c>
      <c r="I221" s="54">
        <v>0</v>
      </c>
      <c r="J221" s="54">
        <v>0</v>
      </c>
      <c r="K221" s="54">
        <v>0</v>
      </c>
      <c r="L221" s="54">
        <v>0</v>
      </c>
      <c r="M221" s="54">
        <v>0</v>
      </c>
      <c r="N221" s="54">
        <v>0</v>
      </c>
      <c r="O221" s="54">
        <v>0</v>
      </c>
      <c r="P221" s="54">
        <v>0</v>
      </c>
      <c r="Q221" s="54">
        <v>0</v>
      </c>
      <c r="R221" s="54">
        <v>0</v>
      </c>
      <c r="S221" s="54">
        <v>0</v>
      </c>
      <c r="T221" s="54">
        <v>0</v>
      </c>
      <c r="U221" s="54">
        <v>0</v>
      </c>
      <c r="V221" s="54">
        <v>0</v>
      </c>
      <c r="W221" s="54">
        <v>22</v>
      </c>
      <c r="X221" s="54">
        <v>20</v>
      </c>
      <c r="Y221" s="54">
        <v>16</v>
      </c>
      <c r="Z221" s="54">
        <v>13</v>
      </c>
      <c r="AA221" s="54">
        <v>14</v>
      </c>
    </row>
    <row r="222" spans="1:27" s="24" customFormat="1" ht="12" x14ac:dyDescent="0.25">
      <c r="A222" s="53" t="s">
        <v>376</v>
      </c>
      <c r="B222" s="54">
        <v>0</v>
      </c>
      <c r="C222" s="54">
        <v>0</v>
      </c>
      <c r="D222" s="54">
        <v>0</v>
      </c>
      <c r="E222" s="54">
        <v>0</v>
      </c>
      <c r="F222" s="54">
        <v>0</v>
      </c>
      <c r="G222" s="54">
        <v>0</v>
      </c>
      <c r="H222" s="54">
        <v>0</v>
      </c>
      <c r="I222" s="54">
        <v>0</v>
      </c>
      <c r="J222" s="54">
        <v>0</v>
      </c>
      <c r="K222" s="54">
        <v>0</v>
      </c>
      <c r="L222" s="54">
        <v>0</v>
      </c>
      <c r="M222" s="54">
        <v>15</v>
      </c>
      <c r="N222" s="54">
        <v>103</v>
      </c>
      <c r="O222" s="54">
        <v>53</v>
      </c>
      <c r="P222" s="54">
        <v>465</v>
      </c>
      <c r="Q222" s="54">
        <v>1580</v>
      </c>
      <c r="R222" s="54">
        <v>2008</v>
      </c>
      <c r="S222" s="54">
        <v>453</v>
      </c>
      <c r="T222" s="54">
        <v>714</v>
      </c>
      <c r="U222" s="54">
        <v>993</v>
      </c>
      <c r="V222" s="54">
        <v>1793</v>
      </c>
      <c r="W222" s="54">
        <v>1728</v>
      </c>
      <c r="X222" s="54">
        <v>2373</v>
      </c>
      <c r="Y222" s="54">
        <v>2836</v>
      </c>
      <c r="Z222" s="54">
        <v>3038</v>
      </c>
      <c r="AA222" s="54">
        <v>3296</v>
      </c>
    </row>
    <row r="223" spans="1:27" s="24" customFormat="1" ht="12" x14ac:dyDescent="0.25">
      <c r="A223" s="53" t="s">
        <v>377</v>
      </c>
      <c r="B223" s="54">
        <v>0</v>
      </c>
      <c r="C223" s="54">
        <v>0</v>
      </c>
      <c r="D223" s="54">
        <v>0</v>
      </c>
      <c r="E223" s="54">
        <v>0</v>
      </c>
      <c r="F223" s="54">
        <v>0</v>
      </c>
      <c r="G223" s="54">
        <v>0</v>
      </c>
      <c r="H223" s="54">
        <v>0</v>
      </c>
      <c r="I223" s="54">
        <v>0</v>
      </c>
      <c r="J223" s="54">
        <v>0</v>
      </c>
      <c r="K223" s="54">
        <v>0</v>
      </c>
      <c r="L223" s="54">
        <v>0</v>
      </c>
      <c r="M223" s="54">
        <v>0</v>
      </c>
      <c r="N223" s="54">
        <v>0</v>
      </c>
      <c r="O223" s="54">
        <v>3</v>
      </c>
      <c r="P223" s="54">
        <v>100</v>
      </c>
      <c r="Q223" s="54">
        <v>173</v>
      </c>
      <c r="R223" s="54">
        <v>866</v>
      </c>
      <c r="S223" s="54">
        <v>975</v>
      </c>
      <c r="T223" s="54">
        <v>1009</v>
      </c>
      <c r="U223" s="54">
        <v>2158</v>
      </c>
      <c r="V223" s="54">
        <v>2437</v>
      </c>
      <c r="W223" s="54">
        <v>1313</v>
      </c>
      <c r="X223" s="54">
        <v>1095</v>
      </c>
      <c r="Y223" s="54">
        <v>1303</v>
      </c>
      <c r="Z223" s="54">
        <v>1619</v>
      </c>
      <c r="AA223" s="54">
        <v>1884</v>
      </c>
    </row>
    <row r="224" spans="1:27" s="24" customFormat="1" ht="12" x14ac:dyDescent="0.25">
      <c r="A224" s="55" t="s">
        <v>378</v>
      </c>
      <c r="B224" s="56">
        <v>0</v>
      </c>
      <c r="C224" s="56">
        <v>0</v>
      </c>
      <c r="D224" s="56">
        <v>0</v>
      </c>
      <c r="E224" s="56">
        <v>0</v>
      </c>
      <c r="F224" s="56">
        <v>0</v>
      </c>
      <c r="G224" s="56">
        <v>0</v>
      </c>
      <c r="H224" s="56">
        <v>0</v>
      </c>
      <c r="I224" s="56">
        <v>0</v>
      </c>
      <c r="J224" s="56">
        <v>0</v>
      </c>
      <c r="K224" s="56">
        <v>0</v>
      </c>
      <c r="L224" s="56">
        <v>0</v>
      </c>
      <c r="M224" s="56">
        <v>0</v>
      </c>
      <c r="N224" s="56">
        <v>0</v>
      </c>
      <c r="O224" s="56">
        <v>0</v>
      </c>
      <c r="P224" s="56">
        <v>2</v>
      </c>
      <c r="Q224" s="56">
        <v>7</v>
      </c>
      <c r="R224" s="56">
        <v>14</v>
      </c>
      <c r="S224" s="56">
        <v>12</v>
      </c>
      <c r="T224" s="56">
        <v>74</v>
      </c>
      <c r="U224" s="56">
        <v>655</v>
      </c>
      <c r="V224" s="56">
        <v>588</v>
      </c>
      <c r="W224" s="56">
        <v>233</v>
      </c>
      <c r="X224" s="56">
        <v>13</v>
      </c>
      <c r="Y224" s="56">
        <v>34</v>
      </c>
      <c r="Z224" s="56">
        <v>60</v>
      </c>
      <c r="AA224" s="56">
        <v>181</v>
      </c>
    </row>
    <row r="225" spans="1:35" s="24" customFormat="1" ht="12" x14ac:dyDescent="0.25">
      <c r="A225" s="57" t="s">
        <v>379</v>
      </c>
      <c r="B225" s="58">
        <v>0</v>
      </c>
      <c r="C225" s="58">
        <v>0</v>
      </c>
      <c r="D225" s="58">
        <v>0</v>
      </c>
      <c r="E225" s="58">
        <v>0</v>
      </c>
      <c r="F225" s="58">
        <v>0</v>
      </c>
      <c r="G225" s="58">
        <v>0</v>
      </c>
      <c r="H225" s="58">
        <v>0</v>
      </c>
      <c r="I225" s="58">
        <v>0</v>
      </c>
      <c r="J225" s="58">
        <v>0</v>
      </c>
      <c r="K225" s="58">
        <v>0</v>
      </c>
      <c r="L225" s="58">
        <v>0</v>
      </c>
      <c r="M225" s="58">
        <v>0</v>
      </c>
      <c r="N225" s="58">
        <v>0</v>
      </c>
      <c r="O225" s="58">
        <v>0</v>
      </c>
      <c r="P225" s="58">
        <v>5</v>
      </c>
      <c r="Q225" s="58">
        <v>8</v>
      </c>
      <c r="R225" s="58">
        <v>26</v>
      </c>
      <c r="S225" s="58">
        <v>67</v>
      </c>
      <c r="T225" s="58">
        <v>64</v>
      </c>
      <c r="U225" s="58">
        <v>138</v>
      </c>
      <c r="V225" s="58">
        <v>154</v>
      </c>
      <c r="W225" s="58">
        <v>14</v>
      </c>
      <c r="X225" s="58">
        <v>122</v>
      </c>
      <c r="Y225" s="58">
        <v>86</v>
      </c>
      <c r="Z225" s="58">
        <v>104</v>
      </c>
      <c r="AA225" s="58">
        <v>122</v>
      </c>
    </row>
    <row r="229" spans="1:35" s="6" customFormat="1" ht="12" x14ac:dyDescent="0.25">
      <c r="A229" s="5" t="s">
        <v>43</v>
      </c>
    </row>
    <row r="230" spans="1:35" ht="12" x14ac:dyDescent="0.25">
      <c r="A230" s="59" t="s">
        <v>425</v>
      </c>
    </row>
    <row r="231" spans="1:35" x14ac:dyDescent="0.2">
      <c r="B231" s="12" t="s">
        <v>30</v>
      </c>
      <c r="C231" s="12"/>
      <c r="D231" s="12"/>
      <c r="E231" s="12"/>
      <c r="F231" s="12"/>
      <c r="G231" s="12" t="s">
        <v>25</v>
      </c>
      <c r="H231" s="12"/>
      <c r="I231" s="12"/>
      <c r="J231" s="12"/>
      <c r="K231" s="12"/>
      <c r="L231" s="12" t="s">
        <v>20</v>
      </c>
      <c r="M231" s="12"/>
      <c r="N231" s="12"/>
      <c r="O231" s="12"/>
      <c r="P231" s="12"/>
      <c r="Q231" s="12" t="s">
        <v>15</v>
      </c>
      <c r="R231" s="12"/>
      <c r="S231" s="12"/>
      <c r="T231" s="12"/>
      <c r="U231" s="12"/>
      <c r="V231" s="12" t="s">
        <v>10</v>
      </c>
      <c r="W231" s="12"/>
      <c r="X231" s="12"/>
      <c r="Y231" s="12"/>
      <c r="Z231" s="86"/>
      <c r="AA231" s="86">
        <v>2015</v>
      </c>
      <c r="AF231" s="123">
        <f>SUM(AA232:AA238)/SUM(B232:B238)-1</f>
        <v>2.0255752821849238</v>
      </c>
      <c r="AG231" s="13"/>
    </row>
    <row r="232" spans="1:35" s="14" customFormat="1" x14ac:dyDescent="0.2">
      <c r="A232" s="14" t="s">
        <v>34</v>
      </c>
      <c r="B232" s="60">
        <f>(SUM(B26:B27,B34:B35)-SUM(B28:B29))/1000</f>
        <v>290.93</v>
      </c>
      <c r="C232" s="60">
        <f t="shared" ref="C232:Y232" si="0">(SUM(C26:C27,C34:C35)-SUM(C28:C29))/1000</f>
        <v>302.56</v>
      </c>
      <c r="D232" s="60">
        <f t="shared" si="0"/>
        <v>315.26299999999998</v>
      </c>
      <c r="E232" s="60">
        <f t="shared" si="0"/>
        <v>322.31099999999998</v>
      </c>
      <c r="F232" s="60">
        <f t="shared" si="0"/>
        <v>333.363</v>
      </c>
      <c r="G232" s="60">
        <f t="shared" si="0"/>
        <v>332.505</v>
      </c>
      <c r="H232" s="60">
        <f t="shared" si="0"/>
        <v>332.47699999999998</v>
      </c>
      <c r="I232" s="60">
        <f t="shared" si="0"/>
        <v>338.11700000000002</v>
      </c>
      <c r="J232" s="60">
        <f t="shared" si="0"/>
        <v>349.93599999999998</v>
      </c>
      <c r="K232" s="60">
        <f t="shared" si="0"/>
        <v>348.39100000000002</v>
      </c>
      <c r="L232" s="60">
        <f t="shared" si="0"/>
        <v>357.4</v>
      </c>
      <c r="M232" s="60">
        <f t="shared" si="0"/>
        <v>379.68599999999998</v>
      </c>
      <c r="N232" s="60">
        <f t="shared" si="0"/>
        <v>319.48</v>
      </c>
      <c r="O232" s="60">
        <f t="shared" si="0"/>
        <v>309.399</v>
      </c>
      <c r="P232" s="60">
        <f t="shared" si="0"/>
        <v>329.41500000000002</v>
      </c>
      <c r="Q232" s="60">
        <f t="shared" si="0"/>
        <v>313.79599999999999</v>
      </c>
      <c r="R232" s="60">
        <f t="shared" si="0"/>
        <v>316.47300000000001</v>
      </c>
      <c r="S232" s="60">
        <f t="shared" si="0"/>
        <v>314.90499999999997</v>
      </c>
      <c r="T232" s="60">
        <f t="shared" si="0"/>
        <v>332.74</v>
      </c>
      <c r="U232" s="60">
        <f t="shared" si="0"/>
        <v>336.24200000000002</v>
      </c>
      <c r="V232" s="60">
        <f t="shared" si="0"/>
        <v>377.38799999999998</v>
      </c>
      <c r="W232" s="60">
        <f t="shared" si="0"/>
        <v>312.68099999999998</v>
      </c>
      <c r="X232" s="60">
        <f t="shared" si="0"/>
        <v>336.32100000000003</v>
      </c>
      <c r="Y232" s="60">
        <f t="shared" si="0"/>
        <v>372.00099999999998</v>
      </c>
      <c r="Z232" s="60">
        <f t="shared" ref="Z232:AA232" si="1">(SUM(Z26:Z27,Z34:Z35)-SUM(Z28:Z29))/1000</f>
        <v>375.49099999999999</v>
      </c>
      <c r="AA232" s="60">
        <f t="shared" si="1"/>
        <v>341.55900000000003</v>
      </c>
      <c r="AD232" s="14" t="s">
        <v>34</v>
      </c>
      <c r="AF232" s="123">
        <f>AA232/B232-1</f>
        <v>0.17402467947616262</v>
      </c>
      <c r="AH232" s="125">
        <f>B232/$B$247</f>
        <v>0.94065952541846765</v>
      </c>
      <c r="AI232" s="125">
        <f>AA232/$AA$247</f>
        <v>0.36500744315576983</v>
      </c>
    </row>
    <row r="233" spans="1:35" s="31" customFormat="1" x14ac:dyDescent="0.2">
      <c r="A233" s="31" t="s">
        <v>50</v>
      </c>
      <c r="B233" s="61">
        <f>SUM(B210:B213)/1000</f>
        <v>10.925000000000001</v>
      </c>
      <c r="C233" s="61">
        <f t="shared" ref="C233:Y233" si="2">SUM(C210:C213)/1000</f>
        <v>11.228999999999999</v>
      </c>
      <c r="D233" s="61">
        <f t="shared" si="2"/>
        <v>11.807</v>
      </c>
      <c r="E233" s="61">
        <f t="shared" si="2"/>
        <v>12.88</v>
      </c>
      <c r="F233" s="61">
        <f t="shared" si="2"/>
        <v>13.673999999999999</v>
      </c>
      <c r="G233" s="61">
        <f t="shared" si="2"/>
        <v>15.15</v>
      </c>
      <c r="H233" s="61">
        <f t="shared" si="2"/>
        <v>14.055999999999999</v>
      </c>
      <c r="I233" s="61">
        <f t="shared" si="2"/>
        <v>17.43</v>
      </c>
      <c r="J233" s="61">
        <f t="shared" si="2"/>
        <v>19.488</v>
      </c>
      <c r="K233" s="61">
        <f t="shared" si="2"/>
        <v>19.265000000000001</v>
      </c>
      <c r="L233" s="61">
        <f t="shared" si="2"/>
        <v>20.309000000000001</v>
      </c>
      <c r="M233" s="61">
        <f t="shared" si="2"/>
        <v>20.937999999999999</v>
      </c>
      <c r="N233" s="61">
        <f t="shared" si="2"/>
        <v>24.602</v>
      </c>
      <c r="O233" s="61">
        <f t="shared" si="2"/>
        <v>29.466000000000001</v>
      </c>
      <c r="P233" s="61">
        <f t="shared" si="2"/>
        <v>38.039000000000001</v>
      </c>
      <c r="Q233" s="61">
        <f t="shared" si="2"/>
        <v>43.613</v>
      </c>
      <c r="R233" s="61">
        <f t="shared" si="2"/>
        <v>48.237000000000002</v>
      </c>
      <c r="S233" s="61">
        <f t="shared" si="2"/>
        <v>50.383000000000003</v>
      </c>
      <c r="T233" s="61">
        <f t="shared" si="2"/>
        <v>55.994</v>
      </c>
      <c r="U233" s="61">
        <f t="shared" si="2"/>
        <v>60.72</v>
      </c>
      <c r="V233" s="61">
        <f t="shared" si="2"/>
        <v>70.001999999999995</v>
      </c>
      <c r="W233" s="61">
        <f t="shared" si="2"/>
        <v>73.308999999999997</v>
      </c>
      <c r="X233" s="61">
        <f t="shared" si="2"/>
        <v>80.073999999999998</v>
      </c>
      <c r="Y233" s="61">
        <f t="shared" si="2"/>
        <v>80.698999999999998</v>
      </c>
      <c r="Z233" s="61">
        <f t="shared" ref="Z233:AA233" si="3">SUM(Z210:Z213)/1000</f>
        <v>84.897000000000006</v>
      </c>
      <c r="AA233" s="61">
        <f t="shared" si="3"/>
        <v>90.727999999999994</v>
      </c>
      <c r="AD233" s="31" t="s">
        <v>50</v>
      </c>
      <c r="AF233" s="123">
        <f t="shared" ref="AF233:AF238" si="4">AA233/B233-1</f>
        <v>7.3046224256292902</v>
      </c>
      <c r="AH233" s="124">
        <f t="shared" ref="AH233:AH238" si="5">B233/$B$247</f>
        <v>3.5323635634677622E-2</v>
      </c>
      <c r="AI233" s="124">
        <f t="shared" ref="AI233:AI238" si="6">AA233/$AA$247</f>
        <v>9.6956588181358661E-2</v>
      </c>
    </row>
    <row r="234" spans="1:35" s="24" customFormat="1" x14ac:dyDescent="0.2">
      <c r="A234" s="24" t="s">
        <v>51</v>
      </c>
      <c r="B234" s="62">
        <f>SUM(B214:B225)/1000</f>
        <v>0.91500000000000004</v>
      </c>
      <c r="C234" s="62">
        <f t="shared" ref="C234:Y234" si="7">SUM(C214:C225)/1000</f>
        <v>1.1930000000000001</v>
      </c>
      <c r="D234" s="62">
        <f t="shared" si="7"/>
        <v>1.3240000000000001</v>
      </c>
      <c r="E234" s="62">
        <f t="shared" si="7"/>
        <v>1.6890000000000001</v>
      </c>
      <c r="F234" s="62">
        <f t="shared" si="7"/>
        <v>1.871</v>
      </c>
      <c r="G234" s="62">
        <f t="shared" si="7"/>
        <v>2.472</v>
      </c>
      <c r="H234" s="62">
        <f t="shared" si="7"/>
        <v>2.7839999999999998</v>
      </c>
      <c r="I234" s="62">
        <f t="shared" si="7"/>
        <v>3.556</v>
      </c>
      <c r="J234" s="62">
        <f t="shared" si="7"/>
        <v>3.9780000000000002</v>
      </c>
      <c r="K234" s="62">
        <f t="shared" si="7"/>
        <v>4.8470000000000004</v>
      </c>
      <c r="L234" s="62">
        <f t="shared" si="7"/>
        <v>6.4269999999999996</v>
      </c>
      <c r="M234" s="62">
        <f t="shared" si="7"/>
        <v>7.4720000000000004</v>
      </c>
      <c r="N234" s="62">
        <f t="shared" si="7"/>
        <v>9</v>
      </c>
      <c r="O234" s="62">
        <f t="shared" si="7"/>
        <v>10.54</v>
      </c>
      <c r="P234" s="62">
        <f t="shared" si="7"/>
        <v>12.106999999999999</v>
      </c>
      <c r="Q234" s="62">
        <f t="shared" si="7"/>
        <v>14.586</v>
      </c>
      <c r="R234" s="62">
        <f t="shared" si="7"/>
        <v>17.933</v>
      </c>
      <c r="S234" s="62">
        <f t="shared" si="7"/>
        <v>22.571000000000002</v>
      </c>
      <c r="T234" s="62">
        <f t="shared" si="7"/>
        <v>26.245000000000001</v>
      </c>
      <c r="U234" s="62">
        <f t="shared" si="7"/>
        <v>31.61</v>
      </c>
      <c r="V234" s="62">
        <f t="shared" si="7"/>
        <v>36.790999999999997</v>
      </c>
      <c r="W234" s="62">
        <f t="shared" si="7"/>
        <v>41.151000000000003</v>
      </c>
      <c r="X234" s="62">
        <f t="shared" si="7"/>
        <v>50.04</v>
      </c>
      <c r="Y234" s="62">
        <f t="shared" si="7"/>
        <v>58.064</v>
      </c>
      <c r="Z234" s="62">
        <f>SUM(Z214:Z225)/1000</f>
        <v>62.72</v>
      </c>
      <c r="AA234" s="62">
        <f>SUM(AA214:AA225)/1000</f>
        <v>66.433000000000007</v>
      </c>
      <c r="AD234" s="24" t="s">
        <v>51</v>
      </c>
      <c r="AF234" s="123">
        <f t="shared" si="4"/>
        <v>71.604371584699464</v>
      </c>
      <c r="AH234" s="124">
        <f t="shared" si="5"/>
        <v>2.958455524551947E-3</v>
      </c>
      <c r="AI234" s="124">
        <f t="shared" si="6"/>
        <v>7.09937067129464E-2</v>
      </c>
    </row>
    <row r="235" spans="1:35" s="33" customFormat="1" x14ac:dyDescent="0.2">
      <c r="A235" s="33" t="s">
        <v>35</v>
      </c>
      <c r="B235" s="63">
        <f>SUM(B36:B37)/1000</f>
        <v>0.77800000000000002</v>
      </c>
      <c r="C235" s="63">
        <f t="shared" ref="C235:Y235" si="8">SUM(C36:C37)/1000</f>
        <v>1.0960000000000001</v>
      </c>
      <c r="D235" s="63">
        <f t="shared" si="8"/>
        <v>1.5569999999999999</v>
      </c>
      <c r="E235" s="63">
        <f t="shared" si="8"/>
        <v>2.355</v>
      </c>
      <c r="F235" s="63">
        <f t="shared" si="8"/>
        <v>3.4929999999999999</v>
      </c>
      <c r="G235" s="63">
        <f t="shared" si="8"/>
        <v>4.0679999999999996</v>
      </c>
      <c r="H235" s="63">
        <f t="shared" si="8"/>
        <v>4.8760000000000003</v>
      </c>
      <c r="I235" s="63">
        <f t="shared" si="8"/>
        <v>7.36</v>
      </c>
      <c r="J235" s="63">
        <f t="shared" si="8"/>
        <v>11.273</v>
      </c>
      <c r="K235" s="63">
        <f t="shared" si="8"/>
        <v>14.202999999999999</v>
      </c>
      <c r="L235" s="63">
        <f t="shared" si="8"/>
        <v>22.225000000000001</v>
      </c>
      <c r="M235" s="63">
        <f t="shared" si="8"/>
        <v>26.702999999999999</v>
      </c>
      <c r="N235" s="63">
        <f t="shared" si="8"/>
        <v>36.317</v>
      </c>
      <c r="O235" s="63">
        <f t="shared" si="8"/>
        <v>44.218000000000004</v>
      </c>
      <c r="P235" s="63">
        <f t="shared" si="8"/>
        <v>58.942</v>
      </c>
      <c r="Q235" s="63">
        <f t="shared" si="8"/>
        <v>70.453000000000003</v>
      </c>
      <c r="R235" s="63">
        <f t="shared" si="8"/>
        <v>82.322999999999993</v>
      </c>
      <c r="S235" s="63">
        <f t="shared" si="8"/>
        <v>104.39100000000001</v>
      </c>
      <c r="T235" s="63">
        <f t="shared" si="8"/>
        <v>119.54600000000001</v>
      </c>
      <c r="U235" s="63">
        <f t="shared" si="8"/>
        <v>133.059</v>
      </c>
      <c r="V235" s="63">
        <f t="shared" si="8"/>
        <v>149.357</v>
      </c>
      <c r="W235" s="63">
        <f t="shared" si="8"/>
        <v>179.67400000000001</v>
      </c>
      <c r="X235" s="63">
        <f t="shared" si="8"/>
        <v>206.018</v>
      </c>
      <c r="Y235" s="63">
        <f t="shared" si="8"/>
        <v>235.822</v>
      </c>
      <c r="Z235" s="63">
        <f t="shared" ref="Z235:AA235" si="9">SUM(Z36:Z37)/1000</f>
        <v>253.10900000000001</v>
      </c>
      <c r="AA235" s="63">
        <f t="shared" si="9"/>
        <v>301.87</v>
      </c>
      <c r="AD235" s="33" t="s">
        <v>35</v>
      </c>
      <c r="AF235" s="123">
        <f t="shared" si="4"/>
        <v>387.00771208226223</v>
      </c>
      <c r="AH235" s="124">
        <f t="shared" si="5"/>
        <v>2.5154955170507264E-3</v>
      </c>
      <c r="AI235" s="124">
        <f t="shared" si="6"/>
        <v>0.32259374475692992</v>
      </c>
    </row>
    <row r="236" spans="1:35" s="35" customFormat="1" x14ac:dyDescent="0.2">
      <c r="A236" s="35" t="s">
        <v>46</v>
      </c>
      <c r="B236" s="64">
        <f>SUM(B18:B21)/1000</f>
        <v>1.2E-2</v>
      </c>
      <c r="C236" s="64">
        <f t="shared" ref="C236:Y236" si="10">SUM(C18:C21)/1000</f>
        <v>1.6E-2</v>
      </c>
      <c r="D236" s="64">
        <f t="shared" si="10"/>
        <v>2.4E-2</v>
      </c>
      <c r="E236" s="64">
        <f t="shared" si="10"/>
        <v>2.8000000000000001E-2</v>
      </c>
      <c r="F236" s="64">
        <f t="shared" si="10"/>
        <v>3.3000000000000002E-2</v>
      </c>
      <c r="G236" s="64">
        <f t="shared" si="10"/>
        <v>4.1000000000000002E-2</v>
      </c>
      <c r="H236" s="64">
        <f t="shared" si="10"/>
        <v>4.4999999999999998E-2</v>
      </c>
      <c r="I236" s="64">
        <f t="shared" si="10"/>
        <v>5.6000000000000001E-2</v>
      </c>
      <c r="J236" s="64">
        <f t="shared" si="10"/>
        <v>7.8E-2</v>
      </c>
      <c r="K236" s="64">
        <f t="shared" si="10"/>
        <v>0.08</v>
      </c>
      <c r="L236" s="64">
        <f t="shared" si="10"/>
        <v>0.11899999999999999</v>
      </c>
      <c r="M236" s="64">
        <f t="shared" si="10"/>
        <v>0.19</v>
      </c>
      <c r="N236" s="64">
        <f t="shared" si="10"/>
        <v>0.28199999999999997</v>
      </c>
      <c r="O236" s="64">
        <f t="shared" si="10"/>
        <v>0.439</v>
      </c>
      <c r="P236" s="64">
        <f t="shared" si="10"/>
        <v>0.72699999999999998</v>
      </c>
      <c r="Q236" s="64">
        <f t="shared" si="10"/>
        <v>1.46</v>
      </c>
      <c r="R236" s="64">
        <f t="shared" si="10"/>
        <v>2.4950000000000001</v>
      </c>
      <c r="S236" s="64">
        <f t="shared" si="10"/>
        <v>3.7829999999999999</v>
      </c>
      <c r="T236" s="64">
        <f t="shared" si="10"/>
        <v>7.4530000000000003</v>
      </c>
      <c r="U236" s="64">
        <f t="shared" si="10"/>
        <v>14.124000000000001</v>
      </c>
      <c r="V236" s="64">
        <f t="shared" si="10"/>
        <v>23.263999999999999</v>
      </c>
      <c r="W236" s="64">
        <f t="shared" si="10"/>
        <v>47.277000000000001</v>
      </c>
      <c r="X236" s="64">
        <f t="shared" si="10"/>
        <v>71.153000000000006</v>
      </c>
      <c r="Y236" s="64">
        <f t="shared" si="10"/>
        <v>85.686999999999998</v>
      </c>
      <c r="Z236" s="64">
        <f t="shared" ref="Z236:AA236" si="11">SUM(Z18:Z21)/1000</f>
        <v>97.775000000000006</v>
      </c>
      <c r="AA236" s="64">
        <f t="shared" si="11"/>
        <v>107.923</v>
      </c>
      <c r="AD236" s="35" t="s">
        <v>46</v>
      </c>
      <c r="AF236" s="123">
        <f t="shared" si="4"/>
        <v>8992.5833333333339</v>
      </c>
      <c r="AH236" s="124">
        <f t="shared" si="5"/>
        <v>3.8799416715435371E-5</v>
      </c>
      <c r="AI236" s="124">
        <f t="shared" si="6"/>
        <v>0.11533204596482641</v>
      </c>
    </row>
    <row r="237" spans="1:35" s="34" customFormat="1" x14ac:dyDescent="0.2">
      <c r="A237" s="34" t="s">
        <v>52</v>
      </c>
      <c r="B237" s="65">
        <f>SUM(B30:B33)/1000</f>
        <v>3.226</v>
      </c>
      <c r="C237" s="65">
        <f t="shared" ref="C237:Y237" si="12">SUM(C30:C33)/1000</f>
        <v>3.1869999999999998</v>
      </c>
      <c r="D237" s="65">
        <f t="shared" si="12"/>
        <v>3.464</v>
      </c>
      <c r="E237" s="65">
        <f t="shared" si="12"/>
        <v>3.6709999999999998</v>
      </c>
      <c r="F237" s="65">
        <f t="shared" si="12"/>
        <v>3.45</v>
      </c>
      <c r="G237" s="65">
        <f t="shared" si="12"/>
        <v>3.4780000000000002</v>
      </c>
      <c r="H237" s="65">
        <f t="shared" si="12"/>
        <v>3.8109999999999999</v>
      </c>
      <c r="I237" s="65">
        <f t="shared" si="12"/>
        <v>3.956</v>
      </c>
      <c r="J237" s="65">
        <f t="shared" si="12"/>
        <v>4.2720000000000002</v>
      </c>
      <c r="K237" s="65">
        <f t="shared" si="12"/>
        <v>4.4829999999999997</v>
      </c>
      <c r="L237" s="65">
        <f t="shared" si="12"/>
        <v>4.7850000000000001</v>
      </c>
      <c r="M237" s="65">
        <f t="shared" si="12"/>
        <v>4.6120000000000001</v>
      </c>
      <c r="N237" s="65">
        <f t="shared" si="12"/>
        <v>4.7610000000000001</v>
      </c>
      <c r="O237" s="65">
        <f t="shared" si="12"/>
        <v>5.4340000000000002</v>
      </c>
      <c r="P237" s="65">
        <f t="shared" si="12"/>
        <v>5.5229999999999997</v>
      </c>
      <c r="Q237" s="65">
        <f t="shared" si="12"/>
        <v>5.3970000000000002</v>
      </c>
      <c r="R237" s="65">
        <f t="shared" si="12"/>
        <v>5.6150000000000002</v>
      </c>
      <c r="S237" s="65">
        <f t="shared" si="12"/>
        <v>5.7720000000000002</v>
      </c>
      <c r="T237" s="65">
        <f t="shared" si="12"/>
        <v>5.7320000000000002</v>
      </c>
      <c r="U237" s="65">
        <f t="shared" si="12"/>
        <v>5.5469999999999997</v>
      </c>
      <c r="V237" s="65">
        <f t="shared" si="12"/>
        <v>5.6020000000000003</v>
      </c>
      <c r="W237" s="65">
        <f t="shared" si="12"/>
        <v>5.8840000000000003</v>
      </c>
      <c r="X237" s="65">
        <f t="shared" si="12"/>
        <v>5.7640000000000002</v>
      </c>
      <c r="Y237" s="65">
        <f t="shared" si="12"/>
        <v>5.9359999999999999</v>
      </c>
      <c r="Z237" s="65">
        <f t="shared" ref="Z237:AA237" si="13">SUM(Z30:Z33)/1000</f>
        <v>6.2190000000000003</v>
      </c>
      <c r="AA237" s="65">
        <f t="shared" si="13"/>
        <v>6.5229999999999997</v>
      </c>
      <c r="AD237" s="34" t="s">
        <v>52</v>
      </c>
      <c r="AF237" s="123">
        <f t="shared" si="4"/>
        <v>1.0220086794792311</v>
      </c>
      <c r="AH237" s="124">
        <f t="shared" si="5"/>
        <v>1.0430576526999542E-2</v>
      </c>
      <c r="AI237" s="124">
        <f t="shared" si="6"/>
        <v>6.9708119291398739E-3</v>
      </c>
    </row>
    <row r="238" spans="1:35" s="32" customFormat="1" x14ac:dyDescent="0.2">
      <c r="A238" s="32" t="s">
        <v>48</v>
      </c>
      <c r="B238" s="66">
        <f>SUM(B202:B205)/1000</f>
        <v>2.4969999999999999</v>
      </c>
      <c r="C238" s="66">
        <f t="shared" ref="C238:Y238" si="14">SUM(C202:C205)/1000</f>
        <v>2.7120000000000002</v>
      </c>
      <c r="D238" s="66">
        <f t="shared" si="14"/>
        <v>2.8650000000000002</v>
      </c>
      <c r="E238" s="66">
        <f t="shared" si="14"/>
        <v>3.0680000000000001</v>
      </c>
      <c r="F238" s="66">
        <f t="shared" si="14"/>
        <v>3.4750000000000001</v>
      </c>
      <c r="G238" s="66">
        <f t="shared" si="14"/>
        <v>3.8149999999999999</v>
      </c>
      <c r="H238" s="66">
        <f t="shared" si="14"/>
        <v>4.37</v>
      </c>
      <c r="I238" s="66">
        <f t="shared" si="14"/>
        <v>4.8949999999999996</v>
      </c>
      <c r="J238" s="66">
        <f t="shared" si="14"/>
        <v>5.6689999999999996</v>
      </c>
      <c r="K238" s="66">
        <f t="shared" si="14"/>
        <v>6.5129999999999999</v>
      </c>
      <c r="L238" s="66">
        <f t="shared" si="14"/>
        <v>7.3319999999999999</v>
      </c>
      <c r="M238" s="66">
        <f t="shared" si="14"/>
        <v>8.0139999999999993</v>
      </c>
      <c r="N238" s="66">
        <f t="shared" si="14"/>
        <v>8.2810000000000006</v>
      </c>
      <c r="O238" s="66">
        <f t="shared" si="14"/>
        <v>9.2330000000000005</v>
      </c>
      <c r="P238" s="66">
        <f t="shared" si="14"/>
        <v>9.9659999999999993</v>
      </c>
      <c r="Q238" s="66">
        <f t="shared" si="14"/>
        <v>11.709</v>
      </c>
      <c r="R238" s="66">
        <f t="shared" si="14"/>
        <v>12.888999999999999</v>
      </c>
      <c r="S238" s="66">
        <f t="shared" si="14"/>
        <v>14.661</v>
      </c>
      <c r="T238" s="66">
        <f t="shared" si="14"/>
        <v>15.28</v>
      </c>
      <c r="U238" s="66">
        <f t="shared" si="14"/>
        <v>15.246</v>
      </c>
      <c r="V238" s="66">
        <f t="shared" si="14"/>
        <v>16.97</v>
      </c>
      <c r="W238" s="66">
        <f t="shared" si="14"/>
        <v>18.192</v>
      </c>
      <c r="X238" s="66">
        <f t="shared" si="14"/>
        <v>18.369</v>
      </c>
      <c r="Y238" s="66">
        <f t="shared" si="14"/>
        <v>18.542999999999999</v>
      </c>
      <c r="Z238" s="66">
        <f t="shared" ref="Z238:AA238" si="15">SUM(Z202:Z205)/1000</f>
        <v>19.582000000000001</v>
      </c>
      <c r="AA238" s="66">
        <f t="shared" si="15"/>
        <v>20.722999999999999</v>
      </c>
      <c r="AD238" s="32" t="s">
        <v>48</v>
      </c>
      <c r="AF238" s="123">
        <f t="shared" si="4"/>
        <v>7.2991589907889463</v>
      </c>
      <c r="AH238" s="124">
        <f t="shared" si="5"/>
        <v>8.0735119615368434E-3</v>
      </c>
      <c r="AI238" s="124">
        <f t="shared" si="6"/>
        <v>2.2145659299028914E-2</v>
      </c>
    </row>
    <row r="241" spans="1:28" ht="12" x14ac:dyDescent="0.25">
      <c r="A241" s="1" t="s">
        <v>102</v>
      </c>
      <c r="P241" s="83">
        <v>40168.818354476454</v>
      </c>
      <c r="Q241" s="83">
        <v>42174.585553226163</v>
      </c>
      <c r="R241" s="83">
        <v>44169.233713667956</v>
      </c>
      <c r="S241" s="83">
        <v>46589.560332676505</v>
      </c>
      <c r="T241" s="83">
        <v>49355.37971917761</v>
      </c>
      <c r="U241" s="83">
        <v>52454.174572732947</v>
      </c>
      <c r="V241" s="83">
        <v>56545.442894213826</v>
      </c>
      <c r="W241" s="83">
        <v>61124.825614869289</v>
      </c>
      <c r="X241" s="83">
        <v>66372.68219997728</v>
      </c>
      <c r="Y241" s="83">
        <v>70910.709263664423</v>
      </c>
      <c r="Z241" s="83">
        <v>74966.798287961108</v>
      </c>
      <c r="AA241" s="83">
        <v>79725.739799472009</v>
      </c>
    </row>
    <row r="242" spans="1:28" ht="12" x14ac:dyDescent="0.25">
      <c r="P242" s="67">
        <f>(P241/1000)*41.868/3.6</f>
        <v>467.16335746256118</v>
      </c>
      <c r="Q242" s="67">
        <f t="shared" ref="Q242:AA242" si="16">(Q241/1000)*41.868/3.6</f>
        <v>490.4904299840203</v>
      </c>
      <c r="R242" s="67">
        <f t="shared" si="16"/>
        <v>513.68818808995832</v>
      </c>
      <c r="S242" s="67">
        <f t="shared" si="16"/>
        <v>541.83658666902772</v>
      </c>
      <c r="T242" s="67">
        <f t="shared" si="16"/>
        <v>574.00306613403563</v>
      </c>
      <c r="U242" s="67">
        <f t="shared" si="16"/>
        <v>610.04205028088427</v>
      </c>
      <c r="V242" s="67">
        <f t="shared" si="16"/>
        <v>657.62350085970684</v>
      </c>
      <c r="W242" s="67">
        <f t="shared" si="16"/>
        <v>710.88172190092985</v>
      </c>
      <c r="X242" s="67">
        <f t="shared" si="16"/>
        <v>771.91429398573575</v>
      </c>
      <c r="Y242" s="67">
        <f t="shared" si="16"/>
        <v>824.69154873641742</v>
      </c>
      <c r="Z242" s="67">
        <f t="shared" si="16"/>
        <v>871.86386408898773</v>
      </c>
      <c r="AA242" s="67">
        <f t="shared" si="16"/>
        <v>927.21035386785957</v>
      </c>
    </row>
    <row r="246" spans="1:28" x14ac:dyDescent="0.2"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AA246" s="119">
        <f>Z247/$B247-1</f>
        <v>1.9092869637193113</v>
      </c>
      <c r="AB246" s="119">
        <f>AA247/$B247-1</f>
        <v>2.0255752821849238</v>
      </c>
    </row>
    <row r="247" spans="1:28" x14ac:dyDescent="0.2">
      <c r="B247" s="121">
        <f t="shared" ref="B247:Y247" si="17">SUM(B232:B238)</f>
        <v>309.28300000000007</v>
      </c>
      <c r="C247" s="121">
        <f t="shared" si="17"/>
        <v>321.99299999999999</v>
      </c>
      <c r="D247" s="121">
        <f t="shared" si="17"/>
        <v>336.30400000000003</v>
      </c>
      <c r="E247" s="121">
        <f t="shared" si="17"/>
        <v>346.00200000000001</v>
      </c>
      <c r="F247" s="121">
        <f t="shared" si="17"/>
        <v>359.35899999999998</v>
      </c>
      <c r="G247" s="121">
        <f t="shared" si="17"/>
        <v>361.52899999999994</v>
      </c>
      <c r="H247" s="121">
        <f t="shared" si="17"/>
        <v>362.41899999999993</v>
      </c>
      <c r="I247" s="121">
        <f t="shared" si="17"/>
        <v>375.37</v>
      </c>
      <c r="J247" s="121">
        <f t="shared" si="17"/>
        <v>394.69399999999996</v>
      </c>
      <c r="K247" s="121">
        <f t="shared" si="17"/>
        <v>397.78199999999993</v>
      </c>
      <c r="L247" s="121">
        <f t="shared" si="17"/>
        <v>418.59700000000009</v>
      </c>
      <c r="M247" s="121">
        <f t="shared" si="17"/>
        <v>447.61499999999995</v>
      </c>
      <c r="N247" s="121">
        <f t="shared" si="17"/>
        <v>402.72300000000001</v>
      </c>
      <c r="O247" s="121">
        <f t="shared" si="17"/>
        <v>408.7290000000001</v>
      </c>
      <c r="P247" s="121">
        <f t="shared" si="17"/>
        <v>454.71900000000005</v>
      </c>
      <c r="Q247" s="121">
        <f t="shared" si="17"/>
        <v>461.01399999999995</v>
      </c>
      <c r="R247" s="121">
        <f t="shared" si="17"/>
        <v>485.96500000000003</v>
      </c>
      <c r="S247" s="121">
        <f t="shared" si="17"/>
        <v>516.46600000000001</v>
      </c>
      <c r="T247" s="121">
        <f t="shared" si="17"/>
        <v>562.99</v>
      </c>
      <c r="U247" s="121">
        <f t="shared" si="17"/>
        <v>596.548</v>
      </c>
      <c r="V247" s="121">
        <f t="shared" si="17"/>
        <v>679.37400000000002</v>
      </c>
      <c r="W247" s="121">
        <f t="shared" si="17"/>
        <v>678.16800000000012</v>
      </c>
      <c r="X247" s="121">
        <f t="shared" si="17"/>
        <v>767.73900000000015</v>
      </c>
      <c r="Y247" s="121">
        <f t="shared" si="17"/>
        <v>856.75200000000007</v>
      </c>
      <c r="Z247" s="121">
        <f>SUM(Z232:Z238)</f>
        <v>899.79300000000001</v>
      </c>
      <c r="AA247" s="121">
        <f>SUM(AA232:AA238)</f>
        <v>935.75900000000001</v>
      </c>
    </row>
    <row r="248" spans="1:28" x14ac:dyDescent="0.2">
      <c r="C248" s="117">
        <f t="shared" ref="C248:Y248" si="18">C247/B247-1</f>
        <v>4.1095048871098383E-2</v>
      </c>
      <c r="D248" s="117">
        <f t="shared" si="18"/>
        <v>4.4445065575959841E-2</v>
      </c>
      <c r="E248" s="117">
        <f t="shared" si="18"/>
        <v>2.8837004614872264E-2</v>
      </c>
      <c r="F248" s="117">
        <f t="shared" si="18"/>
        <v>3.8603823099288448E-2</v>
      </c>
      <c r="G248" s="117">
        <f t="shared" si="18"/>
        <v>6.0385297154097461E-3</v>
      </c>
      <c r="H248" s="117">
        <f t="shared" si="18"/>
        <v>2.4617665526140975E-3</v>
      </c>
      <c r="I248" s="117">
        <f t="shared" si="18"/>
        <v>3.5734881449372313E-2</v>
      </c>
      <c r="J248" s="117">
        <f t="shared" si="18"/>
        <v>5.1479873191784042E-2</v>
      </c>
      <c r="K248" s="117">
        <f t="shared" si="18"/>
        <v>7.8237824745244211E-3</v>
      </c>
      <c r="L248" s="117">
        <f t="shared" si="18"/>
        <v>5.2327656857273919E-2</v>
      </c>
      <c r="M248" s="117">
        <f t="shared" si="18"/>
        <v>6.9322044830707918E-2</v>
      </c>
      <c r="N248" s="117">
        <f t="shared" si="18"/>
        <v>-0.10029154518950423</v>
      </c>
      <c r="O248" s="117">
        <f t="shared" si="18"/>
        <v>1.4913476508667367E-2</v>
      </c>
      <c r="P248" s="117">
        <f t="shared" si="18"/>
        <v>0.1125195422884111</v>
      </c>
      <c r="Q248" s="117">
        <f t="shared" si="18"/>
        <v>1.3843714469815138E-2</v>
      </c>
      <c r="R248" s="117">
        <f t="shared" si="18"/>
        <v>5.412200063338668E-2</v>
      </c>
      <c r="S248" s="117">
        <f t="shared" si="18"/>
        <v>6.2763779284516374E-2</v>
      </c>
      <c r="T248" s="117">
        <f t="shared" si="18"/>
        <v>9.0081438081112797E-2</v>
      </c>
      <c r="U248" s="117">
        <f t="shared" si="18"/>
        <v>5.9606742570915916E-2</v>
      </c>
      <c r="V248" s="117">
        <f t="shared" si="18"/>
        <v>0.13884213843647131</v>
      </c>
      <c r="W248" s="117">
        <f t="shared" si="18"/>
        <v>-1.7751636064964327E-3</v>
      </c>
      <c r="X248" s="117">
        <f t="shared" si="18"/>
        <v>0.13207789220370181</v>
      </c>
      <c r="Y248" s="117">
        <f t="shared" si="18"/>
        <v>0.11594174582768346</v>
      </c>
      <c r="Z248" s="120">
        <f>Z247/Y247-1</f>
        <v>5.0237408258165583E-2</v>
      </c>
      <c r="AA248" s="120">
        <f>AA247/Z247-1</f>
        <v>3.9971415647821251E-2</v>
      </c>
    </row>
    <row r="249" spans="1:28" x14ac:dyDescent="0.2"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spans="1:28" x14ac:dyDescent="0.2">
      <c r="X250" s="14" t="s">
        <v>34</v>
      </c>
      <c r="Y250" s="14"/>
      <c r="Z250" s="122">
        <f>Z232/Y232-1</f>
        <v>9.3816952104968099E-3</v>
      </c>
      <c r="AA250" s="122">
        <f>AA232/Z232-1</f>
        <v>-9.0367012791251922E-2</v>
      </c>
    </row>
    <row r="251" spans="1:28" x14ac:dyDescent="0.2">
      <c r="X251" s="31" t="s">
        <v>50</v>
      </c>
      <c r="Y251" s="31"/>
      <c r="Z251" s="122">
        <f t="shared" ref="Z251:AA256" si="19">Z233/Y233-1</f>
        <v>5.2020471133471302E-2</v>
      </c>
      <c r="AA251" s="122">
        <f t="shared" si="19"/>
        <v>6.868322791146908E-2</v>
      </c>
    </row>
    <row r="252" spans="1:28" x14ac:dyDescent="0.2">
      <c r="X252" s="24" t="s">
        <v>51</v>
      </c>
      <c r="Y252" s="24"/>
      <c r="Z252" s="122">
        <f t="shared" si="19"/>
        <v>8.018737944337273E-2</v>
      </c>
      <c r="AA252" s="122">
        <f t="shared" si="19"/>
        <v>5.9199617346938904E-2</v>
      </c>
    </row>
    <row r="253" spans="1:28" x14ac:dyDescent="0.2">
      <c r="X253" s="33" t="s">
        <v>35</v>
      </c>
      <c r="Y253" s="33"/>
      <c r="Z253" s="122">
        <f t="shared" si="19"/>
        <v>7.3305289582821009E-2</v>
      </c>
      <c r="AA253" s="122">
        <f t="shared" si="19"/>
        <v>0.19264822665333914</v>
      </c>
    </row>
    <row r="254" spans="1:28" x14ac:dyDescent="0.2">
      <c r="X254" s="35" t="s">
        <v>46</v>
      </c>
      <c r="Y254" s="35"/>
      <c r="Z254" s="122">
        <f t="shared" si="19"/>
        <v>0.14107157445120033</v>
      </c>
      <c r="AA254" s="122">
        <f t="shared" si="19"/>
        <v>0.10378931219636911</v>
      </c>
    </row>
    <row r="255" spans="1:28" x14ac:dyDescent="0.2">
      <c r="X255" s="34" t="s">
        <v>52</v>
      </c>
      <c r="Y255" s="34"/>
      <c r="Z255" s="122">
        <f t="shared" si="19"/>
        <v>4.7675202156334251E-2</v>
      </c>
      <c r="AA255" s="122">
        <f t="shared" si="19"/>
        <v>4.8882456986653722E-2</v>
      </c>
    </row>
    <row r="256" spans="1:28" x14ac:dyDescent="0.2">
      <c r="X256" s="32" t="s">
        <v>48</v>
      </c>
      <c r="Y256" s="32"/>
      <c r="Z256" s="122">
        <f t="shared" si="19"/>
        <v>5.6031925794100212E-2</v>
      </c>
      <c r="AA256" s="122">
        <f t="shared" si="19"/>
        <v>5.8267796956388507E-2</v>
      </c>
    </row>
    <row r="258" spans="2:27" x14ac:dyDescent="0.2">
      <c r="B258" s="25">
        <f t="shared" ref="B258:Y258" si="20">1000*B247/B76</f>
        <v>0.11917597976864026</v>
      </c>
      <c r="C258" s="25">
        <f t="shared" si="20"/>
        <v>0.12196293382533695</v>
      </c>
      <c r="D258" s="25">
        <f t="shared" si="20"/>
        <v>0.12815818716436522</v>
      </c>
      <c r="E258" s="25">
        <f t="shared" si="20"/>
        <v>0.13174157934395359</v>
      </c>
      <c r="F258" s="25">
        <f t="shared" si="20"/>
        <v>0.13474631880101839</v>
      </c>
      <c r="G258" s="25">
        <f t="shared" si="20"/>
        <v>0.13177118338890481</v>
      </c>
      <c r="H258" s="25">
        <f t="shared" si="20"/>
        <v>0.12734646577620171</v>
      </c>
      <c r="I258" s="25">
        <f t="shared" si="20"/>
        <v>0.13138179261228108</v>
      </c>
      <c r="J258" s="25">
        <f t="shared" si="20"/>
        <v>0.13504287599508813</v>
      </c>
      <c r="K258" s="25">
        <f t="shared" si="20"/>
        <v>0.13461738910314633</v>
      </c>
      <c r="L258" s="25">
        <f t="shared" si="20"/>
        <v>0.1378891542452442</v>
      </c>
      <c r="M258" s="25">
        <f t="shared" si="20"/>
        <v>0.14350502811815619</v>
      </c>
      <c r="N258" s="25">
        <f t="shared" si="20"/>
        <v>0.12808110979902879</v>
      </c>
      <c r="O258" s="25">
        <f t="shared" si="20"/>
        <v>0.12634301410106852</v>
      </c>
      <c r="P258" s="25">
        <f t="shared" si="20"/>
        <v>0.13767619439780915</v>
      </c>
      <c r="Q258" s="25">
        <f t="shared" si="20"/>
        <v>0.13861730877706563</v>
      </c>
      <c r="R258" s="25">
        <f t="shared" si="20"/>
        <v>0.1441415441400018</v>
      </c>
      <c r="S258" s="25">
        <f t="shared" si="20"/>
        <v>0.15263007953245131</v>
      </c>
      <c r="T258" s="25">
        <f t="shared" si="20"/>
        <v>0.16621902860819057</v>
      </c>
      <c r="U258" s="25">
        <f t="shared" si="20"/>
        <v>0.18514358568665054</v>
      </c>
      <c r="V258" s="25">
        <f t="shared" si="20"/>
        <v>0.20182864822807925</v>
      </c>
      <c r="W258" s="25">
        <f t="shared" si="20"/>
        <v>0.20567154990317943</v>
      </c>
      <c r="X258" s="25">
        <f t="shared" si="20"/>
        <v>0.2329112303501561</v>
      </c>
      <c r="Y258" s="25">
        <f t="shared" si="20"/>
        <v>0.26212519320883937</v>
      </c>
      <c r="Z258" s="119">
        <f>1000*Z247/Z76</f>
        <v>0.2819984373692519</v>
      </c>
      <c r="AA258" s="119">
        <f>1000*AA247/AA76</f>
        <v>0.28931983362298536</v>
      </c>
    </row>
    <row r="259" spans="2:27" x14ac:dyDescent="0.2">
      <c r="P259" s="13"/>
      <c r="Q259" s="13"/>
      <c r="R259" s="13"/>
      <c r="S259" s="13"/>
      <c r="T259" s="13"/>
      <c r="U259" s="13"/>
      <c r="V259" s="13"/>
      <c r="W259" s="13"/>
      <c r="X259" s="13"/>
      <c r="Y259" s="13"/>
    </row>
    <row r="260" spans="2:27" x14ac:dyDescent="0.2">
      <c r="V260" s="13"/>
      <c r="W260" s="13"/>
      <c r="X260" s="13"/>
      <c r="Y260" s="13"/>
      <c r="AA260" s="14"/>
    </row>
    <row r="261" spans="2:27" x14ac:dyDescent="0.2">
      <c r="V261" s="13"/>
      <c r="W261" s="13"/>
      <c r="X261" s="13"/>
      <c r="Y261" s="13"/>
      <c r="AA261" s="31"/>
    </row>
    <row r="262" spans="2:27" x14ac:dyDescent="0.2">
      <c r="V262" s="13"/>
      <c r="W262" s="13"/>
      <c r="X262" s="13"/>
      <c r="Y262" s="13"/>
      <c r="AA262" s="24"/>
    </row>
    <row r="263" spans="2:27" x14ac:dyDescent="0.2">
      <c r="V263" s="13"/>
      <c r="W263" s="13"/>
      <c r="X263" s="13"/>
      <c r="Y263" s="13"/>
      <c r="AA263" s="33"/>
    </row>
    <row r="264" spans="2:27" x14ac:dyDescent="0.2">
      <c r="V264" s="13"/>
      <c r="W264" s="13"/>
      <c r="X264" s="13"/>
      <c r="Y264" s="13"/>
      <c r="AA264" s="35"/>
    </row>
    <row r="265" spans="2:27" x14ac:dyDescent="0.2">
      <c r="V265" s="13"/>
      <c r="W265" s="13"/>
      <c r="X265" s="13"/>
      <c r="Y265" s="13"/>
      <c r="AA265" s="34"/>
    </row>
    <row r="266" spans="2:27" x14ac:dyDescent="0.2">
      <c r="V266" s="13"/>
      <c r="W266" s="13"/>
      <c r="X266" s="13"/>
      <c r="Y266" s="13"/>
      <c r="AA266" s="32"/>
    </row>
    <row r="267" spans="2:27" x14ac:dyDescent="0.2">
      <c r="Y267" s="13"/>
    </row>
    <row r="268" spans="2:27" x14ac:dyDescent="0.2">
      <c r="Y268" s="13"/>
    </row>
  </sheetData>
  <pageMargins left="0.70866141732283472" right="0.70866141732283472" top="0.74803149606299213" bottom="0.74803149606299213" header="0.31496062992125984" footer="0.31496062992125984"/>
  <pageSetup paperSize="9" scale="20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pageSetUpPr fitToPage="1"/>
  </sheetPr>
  <dimension ref="A1:AA78"/>
  <sheetViews>
    <sheetView tabSelected="1" zoomScaleNormal="100" workbookViewId="0">
      <pane xSplit="1" topLeftCell="B1" activePane="topRight" state="frozen"/>
      <selection activeCell="J22" sqref="J22"/>
      <selection pane="topRight" activeCell="B1" sqref="B1"/>
    </sheetView>
  </sheetViews>
  <sheetFormatPr defaultColWidth="9.109375" defaultRowHeight="11.4" x14ac:dyDescent="0.2"/>
  <cols>
    <col min="1" max="1" width="71.44140625" style="1" customWidth="1"/>
    <col min="2" max="24" width="9.88671875" style="1" customWidth="1"/>
    <col min="25" max="16384" width="9.109375" style="1"/>
  </cols>
  <sheetData>
    <row r="1" spans="1:27" s="19" customFormat="1" x14ac:dyDescent="0.2">
      <c r="A1" s="116" t="s">
        <v>90</v>
      </c>
    </row>
    <row r="3" spans="1:27" x14ac:dyDescent="0.2">
      <c r="A3" s="3" t="s">
        <v>0</v>
      </c>
      <c r="B3" s="4">
        <v>42782.500185185185</v>
      </c>
    </row>
    <row r="4" spans="1:27" x14ac:dyDescent="0.2">
      <c r="A4" s="3" t="s">
        <v>1</v>
      </c>
      <c r="B4" s="4">
        <v>42801.426185104167</v>
      </c>
    </row>
    <row r="5" spans="1:27" x14ac:dyDescent="0.2">
      <c r="A5" s="3" t="s">
        <v>2</v>
      </c>
      <c r="B5" s="3" t="s">
        <v>3</v>
      </c>
    </row>
    <row r="7" spans="1:27" x14ac:dyDescent="0.2">
      <c r="A7" s="3" t="s">
        <v>4</v>
      </c>
      <c r="B7" s="3" t="s">
        <v>126</v>
      </c>
    </row>
    <row r="8" spans="1:27" x14ac:dyDescent="0.2">
      <c r="A8" s="3" t="s">
        <v>36</v>
      </c>
      <c r="B8" s="3" t="s">
        <v>127</v>
      </c>
    </row>
    <row r="9" spans="1:27" x14ac:dyDescent="0.2">
      <c r="A9" s="3" t="s">
        <v>5</v>
      </c>
      <c r="B9" s="3" t="s">
        <v>108</v>
      </c>
    </row>
    <row r="11" spans="1:27" x14ac:dyDescent="0.2">
      <c r="A11" s="90" t="s">
        <v>38</v>
      </c>
      <c r="B11" s="91" t="s">
        <v>30</v>
      </c>
      <c r="C11" s="91" t="s">
        <v>29</v>
      </c>
      <c r="D11" s="91" t="s">
        <v>28</v>
      </c>
      <c r="E11" s="91" t="s">
        <v>27</v>
      </c>
      <c r="F11" s="91" t="s">
        <v>26</v>
      </c>
      <c r="G11" s="91" t="s">
        <v>25</v>
      </c>
      <c r="H11" s="91" t="s">
        <v>24</v>
      </c>
      <c r="I11" s="91" t="s">
        <v>23</v>
      </c>
      <c r="J11" s="91" t="s">
        <v>22</v>
      </c>
      <c r="K11" s="91" t="s">
        <v>21</v>
      </c>
      <c r="L11" s="91" t="s">
        <v>20</v>
      </c>
      <c r="M11" s="91" t="s">
        <v>19</v>
      </c>
      <c r="N11" s="91" t="s">
        <v>18</v>
      </c>
      <c r="O11" s="91" t="s">
        <v>17</v>
      </c>
      <c r="P11" s="91" t="s">
        <v>16</v>
      </c>
      <c r="Q11" s="91" t="s">
        <v>15</v>
      </c>
      <c r="R11" s="91" t="s">
        <v>14</v>
      </c>
      <c r="S11" s="91" t="s">
        <v>13</v>
      </c>
      <c r="T11" s="91" t="s">
        <v>12</v>
      </c>
      <c r="U11" s="91" t="s">
        <v>11</v>
      </c>
      <c r="V11" s="91" t="s">
        <v>10</v>
      </c>
      <c r="W11" s="91" t="s">
        <v>9</v>
      </c>
      <c r="X11" s="91" t="s">
        <v>109</v>
      </c>
      <c r="Y11" s="91" t="s">
        <v>417</v>
      </c>
      <c r="Z11" s="91" t="s">
        <v>465</v>
      </c>
      <c r="AA11" s="91" t="s">
        <v>481</v>
      </c>
    </row>
    <row r="12" spans="1:27" x14ac:dyDescent="0.2">
      <c r="A12" s="93" t="s">
        <v>128</v>
      </c>
      <c r="B12" s="94">
        <v>280060</v>
      </c>
      <c r="C12" s="94">
        <v>293635</v>
      </c>
      <c r="D12" s="94">
        <v>294150</v>
      </c>
      <c r="E12" s="94">
        <v>296817</v>
      </c>
      <c r="F12" s="94">
        <v>298590</v>
      </c>
      <c r="G12" s="94">
        <v>307127</v>
      </c>
      <c r="H12" s="94">
        <v>314988</v>
      </c>
      <c r="I12" s="94">
        <v>317908</v>
      </c>
      <c r="J12" s="94">
        <v>321781</v>
      </c>
      <c r="K12" s="94">
        <v>332151</v>
      </c>
      <c r="L12" s="94">
        <v>351203</v>
      </c>
      <c r="M12" s="94">
        <v>354297</v>
      </c>
      <c r="N12" s="94">
        <v>356318</v>
      </c>
      <c r="O12" s="94">
        <v>363977</v>
      </c>
      <c r="P12" s="94">
        <v>374389</v>
      </c>
      <c r="Q12" s="94">
        <v>393363</v>
      </c>
      <c r="R12" s="94">
        <v>402924</v>
      </c>
      <c r="S12" s="94">
        <v>409892</v>
      </c>
      <c r="T12" s="94">
        <v>415656</v>
      </c>
      <c r="U12" s="94">
        <v>422551</v>
      </c>
      <c r="V12" s="94">
        <v>441342</v>
      </c>
      <c r="W12" s="94">
        <v>446000</v>
      </c>
      <c r="X12" s="94">
        <v>452827</v>
      </c>
      <c r="Y12" s="94">
        <v>438274</v>
      </c>
      <c r="Z12" s="94">
        <v>438131</v>
      </c>
      <c r="AA12" s="94">
        <v>423241</v>
      </c>
    </row>
    <row r="13" spans="1:27" x14ac:dyDescent="0.2">
      <c r="A13" s="93" t="s">
        <v>129</v>
      </c>
      <c r="B13" s="94">
        <v>41419</v>
      </c>
      <c r="C13" s="94">
        <v>45276</v>
      </c>
      <c r="D13" s="94">
        <v>44568</v>
      </c>
      <c r="E13" s="94">
        <v>45039</v>
      </c>
      <c r="F13" s="94">
        <v>45710</v>
      </c>
      <c r="G13" s="94">
        <v>46123</v>
      </c>
      <c r="H13" s="94">
        <v>46131</v>
      </c>
      <c r="I13" s="94">
        <v>48794</v>
      </c>
      <c r="J13" s="94">
        <v>52515</v>
      </c>
      <c r="K13" s="94">
        <v>51644</v>
      </c>
      <c r="L13" s="94">
        <v>40287</v>
      </c>
      <c r="M13" s="94">
        <v>41486</v>
      </c>
      <c r="N13" s="94">
        <v>42130</v>
      </c>
      <c r="O13" s="94">
        <v>40872</v>
      </c>
      <c r="P13" s="94">
        <v>39246</v>
      </c>
      <c r="Q13" s="94">
        <v>41736</v>
      </c>
      <c r="R13" s="94">
        <v>42942</v>
      </c>
      <c r="S13" s="94">
        <v>43783</v>
      </c>
      <c r="T13" s="94">
        <v>46101</v>
      </c>
      <c r="U13" s="94">
        <v>45876</v>
      </c>
      <c r="V13" s="94">
        <v>46833</v>
      </c>
      <c r="W13" s="94">
        <v>45882</v>
      </c>
      <c r="X13" s="94">
        <v>42723</v>
      </c>
      <c r="Y13" s="94">
        <v>44152</v>
      </c>
      <c r="Z13" s="94">
        <v>41707</v>
      </c>
      <c r="AA13" s="94">
        <v>42589</v>
      </c>
    </row>
    <row r="14" spans="1:27" s="24" customFormat="1" x14ac:dyDescent="0.2">
      <c r="A14" s="95" t="s">
        <v>130</v>
      </c>
      <c r="B14" s="96">
        <v>120300</v>
      </c>
      <c r="C14" s="96">
        <v>121477</v>
      </c>
      <c r="D14" s="96">
        <v>123195</v>
      </c>
      <c r="E14" s="96">
        <v>125133</v>
      </c>
      <c r="F14" s="96">
        <v>125174</v>
      </c>
      <c r="G14" s="96">
        <v>127897</v>
      </c>
      <c r="H14" s="96">
        <v>130053</v>
      </c>
      <c r="I14" s="96">
        <v>132421</v>
      </c>
      <c r="J14" s="96">
        <v>135355</v>
      </c>
      <c r="K14" s="96">
        <v>136913</v>
      </c>
      <c r="L14" s="96">
        <v>136637</v>
      </c>
      <c r="M14" s="96">
        <v>136668</v>
      </c>
      <c r="N14" s="96">
        <v>137837</v>
      </c>
      <c r="O14" s="96">
        <v>136568</v>
      </c>
      <c r="P14" s="96">
        <v>135707</v>
      </c>
      <c r="Q14" s="96">
        <v>134994</v>
      </c>
      <c r="R14" s="96">
        <v>133806</v>
      </c>
      <c r="S14" s="96">
        <v>132829</v>
      </c>
      <c r="T14" s="96">
        <v>133131</v>
      </c>
      <c r="U14" s="96">
        <v>132542</v>
      </c>
      <c r="V14" s="96">
        <v>131731</v>
      </c>
      <c r="W14" s="96">
        <v>132087</v>
      </c>
      <c r="X14" s="96">
        <v>123183</v>
      </c>
      <c r="Y14" s="96">
        <v>122971</v>
      </c>
      <c r="Z14" s="96">
        <v>123515</v>
      </c>
      <c r="AA14" s="96">
        <v>121957</v>
      </c>
    </row>
    <row r="15" spans="1:27" s="24" customFormat="1" x14ac:dyDescent="0.2">
      <c r="A15" s="95" t="s">
        <v>131</v>
      </c>
      <c r="B15" s="96">
        <v>770</v>
      </c>
      <c r="C15" s="96">
        <v>770</v>
      </c>
      <c r="D15" s="96">
        <v>770</v>
      </c>
      <c r="E15" s="96">
        <v>770</v>
      </c>
      <c r="F15" s="96">
        <v>538</v>
      </c>
      <c r="G15" s="96">
        <v>538</v>
      </c>
      <c r="H15" s="96">
        <v>150</v>
      </c>
      <c r="I15" s="96">
        <v>150</v>
      </c>
      <c r="J15" s="96">
        <v>150</v>
      </c>
      <c r="K15" s="96">
        <v>150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96">
        <v>0</v>
      </c>
      <c r="AA15" s="96">
        <v>0</v>
      </c>
    </row>
    <row r="16" spans="1:27" s="32" customFormat="1" x14ac:dyDescent="0.2">
      <c r="A16" s="97" t="s">
        <v>132</v>
      </c>
      <c r="B16" s="98">
        <v>113939</v>
      </c>
      <c r="C16" s="98">
        <v>115305</v>
      </c>
      <c r="D16" s="98">
        <v>116844</v>
      </c>
      <c r="E16" s="98">
        <v>117754</v>
      </c>
      <c r="F16" s="98">
        <v>118631</v>
      </c>
      <c r="G16" s="98">
        <v>121641</v>
      </c>
      <c r="H16" s="98">
        <v>123024</v>
      </c>
      <c r="I16" s="98">
        <v>124075</v>
      </c>
      <c r="J16" s="98">
        <v>125002</v>
      </c>
      <c r="K16" s="98">
        <v>126172</v>
      </c>
      <c r="L16" s="98">
        <v>131459</v>
      </c>
      <c r="M16" s="98">
        <v>131691</v>
      </c>
      <c r="N16" s="98">
        <v>131901</v>
      </c>
      <c r="O16" s="98">
        <v>132486</v>
      </c>
      <c r="P16" s="98">
        <v>134189</v>
      </c>
      <c r="Q16" s="99">
        <v>141596</v>
      </c>
      <c r="R16" s="99">
        <v>141765</v>
      </c>
      <c r="S16" s="99">
        <v>142601</v>
      </c>
      <c r="T16" s="99">
        <v>143323</v>
      </c>
      <c r="U16" s="99">
        <v>144595</v>
      </c>
      <c r="V16" s="99">
        <v>145507</v>
      </c>
      <c r="W16" s="99">
        <v>146474</v>
      </c>
      <c r="X16" s="99">
        <v>147063</v>
      </c>
      <c r="Y16" s="99">
        <v>148335</v>
      </c>
      <c r="Z16" s="99">
        <v>148496</v>
      </c>
      <c r="AA16" s="99">
        <v>150561</v>
      </c>
    </row>
    <row r="17" spans="1:27" s="32" customFormat="1" x14ac:dyDescent="0.2">
      <c r="A17" s="97" t="s">
        <v>133</v>
      </c>
      <c r="B17" s="99">
        <v>5713</v>
      </c>
      <c r="C17" s="99">
        <v>5704</v>
      </c>
      <c r="D17" s="99">
        <v>5815</v>
      </c>
      <c r="E17" s="99">
        <v>5734</v>
      </c>
      <c r="F17" s="99">
        <v>5803</v>
      </c>
      <c r="G17" s="99">
        <v>5825</v>
      </c>
      <c r="H17" s="99">
        <v>5647</v>
      </c>
      <c r="I17" s="99">
        <v>5652</v>
      </c>
      <c r="J17" s="99">
        <v>5293</v>
      </c>
      <c r="K17" s="99">
        <v>5500</v>
      </c>
      <c r="L17" s="99">
        <v>1407</v>
      </c>
      <c r="M17" s="99">
        <v>1649</v>
      </c>
      <c r="N17" s="99">
        <v>1662</v>
      </c>
      <c r="O17" s="99">
        <v>1601</v>
      </c>
      <c r="P17" s="99">
        <v>1731</v>
      </c>
      <c r="Q17" s="99">
        <v>1767</v>
      </c>
      <c r="R17" s="99">
        <v>1786</v>
      </c>
      <c r="S17" s="99">
        <v>1778</v>
      </c>
      <c r="T17" s="99">
        <v>1827</v>
      </c>
      <c r="U17" s="99">
        <v>1835</v>
      </c>
      <c r="V17" s="99">
        <v>1792</v>
      </c>
      <c r="W17" s="99">
        <v>1927</v>
      </c>
      <c r="X17" s="99">
        <v>1924</v>
      </c>
      <c r="Y17" s="99">
        <v>1778</v>
      </c>
      <c r="Z17" s="99">
        <v>1791</v>
      </c>
      <c r="AA17" s="99">
        <v>1839</v>
      </c>
    </row>
    <row r="18" spans="1:27" s="31" customFormat="1" x14ac:dyDescent="0.2">
      <c r="A18" s="100" t="s">
        <v>426</v>
      </c>
      <c r="B18" s="101">
        <v>17245</v>
      </c>
      <c r="C18" s="101">
        <v>17385</v>
      </c>
      <c r="D18" s="101">
        <v>17418</v>
      </c>
      <c r="E18" s="101">
        <v>17418</v>
      </c>
      <c r="F18" s="101">
        <v>17649</v>
      </c>
      <c r="G18" s="101">
        <v>17641</v>
      </c>
      <c r="H18" s="101">
        <v>18103</v>
      </c>
      <c r="I18" s="101">
        <v>17754</v>
      </c>
      <c r="J18" s="101">
        <v>18260</v>
      </c>
      <c r="K18" s="101">
        <v>18302</v>
      </c>
      <c r="L18" s="101">
        <v>18670</v>
      </c>
      <c r="M18" s="101">
        <v>18873</v>
      </c>
      <c r="N18" s="101">
        <v>18860</v>
      </c>
      <c r="O18" s="101">
        <v>18912</v>
      </c>
      <c r="P18" s="101">
        <v>19285</v>
      </c>
      <c r="Q18" s="101">
        <v>19734</v>
      </c>
      <c r="R18" s="101">
        <v>20171</v>
      </c>
      <c r="S18" s="101">
        <v>20195</v>
      </c>
      <c r="T18" s="101">
        <v>20562</v>
      </c>
      <c r="U18" s="101">
        <v>20786</v>
      </c>
      <c r="V18" s="101">
        <v>20952</v>
      </c>
      <c r="W18" s="101">
        <v>21160</v>
      </c>
      <c r="X18" s="101">
        <v>21500</v>
      </c>
      <c r="Y18" s="101">
        <v>21983</v>
      </c>
      <c r="Z18" s="101">
        <v>22173</v>
      </c>
      <c r="AA18" s="101">
        <v>22530</v>
      </c>
    </row>
    <row r="19" spans="1:27" s="31" customFormat="1" x14ac:dyDescent="0.2">
      <c r="A19" s="100" t="s">
        <v>482</v>
      </c>
      <c r="B19" s="101">
        <v>18185</v>
      </c>
      <c r="C19" s="101">
        <v>18842</v>
      </c>
      <c r="D19" s="101">
        <v>19654</v>
      </c>
      <c r="E19" s="101">
        <v>20391</v>
      </c>
      <c r="F19" s="101">
        <v>20634</v>
      </c>
      <c r="G19" s="101">
        <v>21700</v>
      </c>
      <c r="H19" s="101">
        <v>22009</v>
      </c>
      <c r="I19" s="101">
        <v>21928</v>
      </c>
      <c r="J19" s="101">
        <v>22076</v>
      </c>
      <c r="K19" s="101">
        <v>22644</v>
      </c>
      <c r="L19" s="101">
        <v>22795</v>
      </c>
      <c r="M19" s="101">
        <v>22905</v>
      </c>
      <c r="N19" s="101">
        <v>22977</v>
      </c>
      <c r="O19" s="101">
        <v>22855</v>
      </c>
      <c r="P19" s="101">
        <v>23440</v>
      </c>
      <c r="Q19" s="101">
        <v>23960</v>
      </c>
      <c r="R19" s="101">
        <v>23899</v>
      </c>
      <c r="S19" s="101">
        <v>23964</v>
      </c>
      <c r="T19" s="101">
        <v>23916</v>
      </c>
      <c r="U19" s="101">
        <v>24290</v>
      </c>
      <c r="V19" s="101">
        <v>24091</v>
      </c>
      <c r="W19" s="101">
        <v>24107</v>
      </c>
      <c r="X19" s="101">
        <v>24238</v>
      </c>
      <c r="Y19" s="101">
        <v>23931</v>
      </c>
      <c r="Z19" s="101">
        <v>24076</v>
      </c>
      <c r="AA19" s="101">
        <v>24913</v>
      </c>
    </row>
    <row r="20" spans="1:27" s="31" customFormat="1" x14ac:dyDescent="0.2">
      <c r="A20" s="100" t="s">
        <v>483</v>
      </c>
      <c r="B20" s="101">
        <v>148</v>
      </c>
      <c r="C20" s="101">
        <v>148</v>
      </c>
      <c r="D20" s="101">
        <v>148</v>
      </c>
      <c r="E20" s="101">
        <v>148</v>
      </c>
      <c r="F20" s="101">
        <v>148</v>
      </c>
      <c r="G20" s="101">
        <v>148</v>
      </c>
      <c r="H20" s="101">
        <v>148</v>
      </c>
      <c r="I20" s="101">
        <v>148</v>
      </c>
      <c r="J20" s="101">
        <v>190</v>
      </c>
      <c r="K20" s="101">
        <v>190</v>
      </c>
      <c r="L20" s="101">
        <v>0</v>
      </c>
      <c r="M20" s="101">
        <v>0</v>
      </c>
      <c r="N20" s="101">
        <v>0</v>
      </c>
      <c r="O20" s="101">
        <v>0</v>
      </c>
      <c r="P20" s="101">
        <v>0</v>
      </c>
      <c r="Q20" s="101">
        <v>0</v>
      </c>
      <c r="R20" s="101">
        <v>0</v>
      </c>
      <c r="S20" s="101">
        <v>0</v>
      </c>
      <c r="T20" s="101">
        <v>0</v>
      </c>
      <c r="U20" s="101">
        <v>0</v>
      </c>
      <c r="V20" s="101">
        <v>0</v>
      </c>
      <c r="W20" s="101">
        <v>0</v>
      </c>
      <c r="X20" s="101">
        <v>0</v>
      </c>
      <c r="Y20" s="101">
        <v>0</v>
      </c>
      <c r="Z20" s="101">
        <v>0</v>
      </c>
      <c r="AA20" s="101">
        <v>0</v>
      </c>
    </row>
    <row r="21" spans="1:27" x14ac:dyDescent="0.2">
      <c r="A21" s="93" t="s">
        <v>134</v>
      </c>
      <c r="B21" s="94">
        <v>499</v>
      </c>
      <c r="C21" s="94">
        <v>572</v>
      </c>
      <c r="D21" s="94">
        <v>476</v>
      </c>
      <c r="E21" s="94">
        <v>476</v>
      </c>
      <c r="F21" s="94">
        <v>480</v>
      </c>
      <c r="G21" s="94">
        <v>480</v>
      </c>
      <c r="H21" s="94">
        <v>495</v>
      </c>
      <c r="I21" s="94">
        <v>539</v>
      </c>
      <c r="J21" s="94">
        <v>559</v>
      </c>
      <c r="K21" s="94">
        <v>599</v>
      </c>
      <c r="L21" s="94">
        <v>604</v>
      </c>
      <c r="M21" s="94">
        <v>587</v>
      </c>
      <c r="N21" s="94">
        <v>682</v>
      </c>
      <c r="O21" s="94">
        <v>723</v>
      </c>
      <c r="P21" s="94">
        <v>658</v>
      </c>
      <c r="Q21" s="94">
        <v>687</v>
      </c>
      <c r="R21" s="94">
        <v>698</v>
      </c>
      <c r="S21" s="94">
        <v>701</v>
      </c>
      <c r="T21" s="94">
        <v>700</v>
      </c>
      <c r="U21" s="94">
        <v>729</v>
      </c>
      <c r="V21" s="94">
        <v>762</v>
      </c>
      <c r="W21" s="94">
        <v>764</v>
      </c>
      <c r="X21" s="94">
        <v>768</v>
      </c>
      <c r="Y21" s="94">
        <v>781</v>
      </c>
      <c r="Z21" s="94">
        <v>820</v>
      </c>
      <c r="AA21" s="94">
        <v>822</v>
      </c>
    </row>
    <row r="22" spans="1:27" s="19" customFormat="1" x14ac:dyDescent="0.2">
      <c r="A22" s="93" t="s">
        <v>135</v>
      </c>
      <c r="B22" s="94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  <c r="L22" s="94">
        <v>0</v>
      </c>
      <c r="M22" s="94">
        <v>0</v>
      </c>
      <c r="N22" s="94">
        <v>0</v>
      </c>
      <c r="O22" s="94">
        <v>0</v>
      </c>
      <c r="P22" s="94">
        <v>0</v>
      </c>
      <c r="Q22" s="94">
        <v>0</v>
      </c>
      <c r="R22" s="94">
        <v>0</v>
      </c>
      <c r="S22" s="94">
        <v>0</v>
      </c>
      <c r="T22" s="94">
        <v>0</v>
      </c>
      <c r="U22" s="94">
        <v>0</v>
      </c>
      <c r="V22" s="94">
        <v>0</v>
      </c>
      <c r="W22" s="94">
        <v>0</v>
      </c>
      <c r="X22" s="94">
        <v>0</v>
      </c>
      <c r="Y22" s="94">
        <v>0</v>
      </c>
      <c r="Z22" s="94">
        <v>0</v>
      </c>
      <c r="AA22" s="94">
        <v>0</v>
      </c>
    </row>
    <row r="23" spans="1:27" s="70" customFormat="1" x14ac:dyDescent="0.2">
      <c r="A23" s="102" t="s">
        <v>136</v>
      </c>
      <c r="B23" s="103">
        <v>499</v>
      </c>
      <c r="C23" s="103">
        <v>572</v>
      </c>
      <c r="D23" s="103">
        <v>476</v>
      </c>
      <c r="E23" s="103">
        <v>476</v>
      </c>
      <c r="F23" s="103">
        <v>480</v>
      </c>
      <c r="G23" s="103">
        <v>480</v>
      </c>
      <c r="H23" s="103">
        <v>495</v>
      </c>
      <c r="I23" s="103">
        <v>539</v>
      </c>
      <c r="J23" s="103">
        <v>559</v>
      </c>
      <c r="K23" s="103">
        <v>599</v>
      </c>
      <c r="L23" s="103">
        <v>604</v>
      </c>
      <c r="M23" s="103">
        <v>587</v>
      </c>
      <c r="N23" s="103">
        <v>682</v>
      </c>
      <c r="O23" s="103">
        <v>723</v>
      </c>
      <c r="P23" s="103">
        <v>658</v>
      </c>
      <c r="Q23" s="103">
        <v>687</v>
      </c>
      <c r="R23" s="103">
        <v>698</v>
      </c>
      <c r="S23" s="103">
        <v>701</v>
      </c>
      <c r="T23" s="103">
        <v>700</v>
      </c>
      <c r="U23" s="103">
        <v>729</v>
      </c>
      <c r="V23" s="103">
        <v>762</v>
      </c>
      <c r="W23" s="103">
        <v>764</v>
      </c>
      <c r="X23" s="103">
        <v>768</v>
      </c>
      <c r="Y23" s="103">
        <v>781</v>
      </c>
      <c r="Z23" s="103">
        <v>820</v>
      </c>
      <c r="AA23" s="103">
        <v>822</v>
      </c>
    </row>
    <row r="24" spans="1:27" s="75" customFormat="1" x14ac:dyDescent="0.2">
      <c r="A24" s="104" t="s">
        <v>137</v>
      </c>
      <c r="B24" s="105">
        <v>385</v>
      </c>
      <c r="C24" s="105">
        <v>492</v>
      </c>
      <c r="D24" s="105">
        <v>616</v>
      </c>
      <c r="E24" s="105">
        <v>719</v>
      </c>
      <c r="F24" s="105">
        <v>809</v>
      </c>
      <c r="G24" s="105">
        <v>1045</v>
      </c>
      <c r="H24" s="105">
        <v>1484</v>
      </c>
      <c r="I24" s="105">
        <v>2192</v>
      </c>
      <c r="J24" s="105">
        <v>3133</v>
      </c>
      <c r="K24" s="105">
        <v>4448</v>
      </c>
      <c r="L24" s="105">
        <v>12167</v>
      </c>
      <c r="M24" s="105">
        <v>16691</v>
      </c>
      <c r="N24" s="105">
        <v>22386</v>
      </c>
      <c r="O24" s="105">
        <v>27103</v>
      </c>
      <c r="P24" s="105">
        <v>32893</v>
      </c>
      <c r="Q24" s="105">
        <v>38373</v>
      </c>
      <c r="R24" s="105">
        <v>45088</v>
      </c>
      <c r="S24" s="105">
        <v>54865</v>
      </c>
      <c r="T24" s="105">
        <v>62753</v>
      </c>
      <c r="U24" s="105">
        <v>73356</v>
      </c>
      <c r="V24" s="105">
        <v>82608</v>
      </c>
      <c r="W24" s="105">
        <v>92041</v>
      </c>
      <c r="X24" s="105">
        <v>103476</v>
      </c>
      <c r="Y24" s="105">
        <v>114333</v>
      </c>
      <c r="Z24" s="105">
        <v>124727</v>
      </c>
      <c r="AA24" s="105">
        <v>136955</v>
      </c>
    </row>
    <row r="25" spans="1:27" s="75" customFormat="1" x14ac:dyDescent="0.2">
      <c r="A25" s="104" t="s">
        <v>138</v>
      </c>
      <c r="B25" s="105">
        <v>69</v>
      </c>
      <c r="C25" s="105">
        <v>136</v>
      </c>
      <c r="D25" s="105">
        <v>246</v>
      </c>
      <c r="E25" s="105">
        <v>481</v>
      </c>
      <c r="F25" s="105">
        <v>817</v>
      </c>
      <c r="G25" s="105">
        <v>1385</v>
      </c>
      <c r="H25" s="105">
        <v>1869</v>
      </c>
      <c r="I25" s="105">
        <v>2362</v>
      </c>
      <c r="J25" s="105">
        <v>3092</v>
      </c>
      <c r="K25" s="105">
        <v>4610</v>
      </c>
      <c r="L25" s="105">
        <v>544</v>
      </c>
      <c r="M25" s="105">
        <v>584</v>
      </c>
      <c r="N25" s="105">
        <v>754</v>
      </c>
      <c r="O25" s="105">
        <v>1090</v>
      </c>
      <c r="P25" s="105">
        <v>1360</v>
      </c>
      <c r="Q25" s="105">
        <v>2026</v>
      </c>
      <c r="R25" s="105">
        <v>2514</v>
      </c>
      <c r="S25" s="105">
        <v>1197</v>
      </c>
      <c r="T25" s="105">
        <v>1635</v>
      </c>
      <c r="U25" s="105">
        <v>1857</v>
      </c>
      <c r="V25" s="105">
        <v>1959</v>
      </c>
      <c r="W25" s="105">
        <v>2128</v>
      </c>
      <c r="X25" s="105">
        <v>2845</v>
      </c>
      <c r="Y25" s="105">
        <v>3736</v>
      </c>
      <c r="Z25" s="105">
        <v>4373</v>
      </c>
      <c r="AA25" s="105">
        <v>4527</v>
      </c>
    </row>
    <row r="26" spans="1:27" x14ac:dyDescent="0.2">
      <c r="A26" s="93" t="s">
        <v>139</v>
      </c>
      <c r="B26" s="94">
        <v>15</v>
      </c>
      <c r="C26" s="94">
        <v>15</v>
      </c>
      <c r="D26" s="94">
        <v>19</v>
      </c>
      <c r="E26" s="94">
        <v>23</v>
      </c>
      <c r="F26" s="94">
        <v>28</v>
      </c>
      <c r="G26" s="94">
        <v>26</v>
      </c>
      <c r="H26" s="94">
        <v>33</v>
      </c>
      <c r="I26" s="94">
        <v>30</v>
      </c>
      <c r="J26" s="94">
        <v>30</v>
      </c>
      <c r="K26" s="94">
        <v>30</v>
      </c>
      <c r="L26" s="94">
        <v>174</v>
      </c>
      <c r="M26" s="94">
        <v>108</v>
      </c>
      <c r="N26" s="94">
        <v>121</v>
      </c>
      <c r="O26" s="94">
        <v>339</v>
      </c>
      <c r="P26" s="94">
        <v>160</v>
      </c>
      <c r="Q26" s="94">
        <v>268</v>
      </c>
      <c r="R26" s="94">
        <v>355</v>
      </c>
      <c r="S26" s="94">
        <v>336</v>
      </c>
      <c r="T26" s="94">
        <v>348</v>
      </c>
      <c r="U26" s="94">
        <v>359</v>
      </c>
      <c r="V26" s="94">
        <v>358</v>
      </c>
      <c r="W26" s="94">
        <v>354</v>
      </c>
      <c r="X26" s="94">
        <v>355</v>
      </c>
      <c r="Y26" s="94">
        <v>355</v>
      </c>
      <c r="Z26" s="94">
        <v>386</v>
      </c>
      <c r="AA26" s="94">
        <v>380</v>
      </c>
    </row>
    <row r="27" spans="1:27" x14ac:dyDescent="0.2">
      <c r="A27" s="93" t="s">
        <v>140</v>
      </c>
      <c r="B27" s="94">
        <v>40</v>
      </c>
      <c r="C27" s="94">
        <v>40</v>
      </c>
      <c r="D27" s="94">
        <v>115</v>
      </c>
      <c r="E27" s="94">
        <v>115</v>
      </c>
      <c r="F27" s="94">
        <v>115</v>
      </c>
      <c r="G27" s="94">
        <v>116</v>
      </c>
      <c r="H27" s="94">
        <v>115</v>
      </c>
      <c r="I27" s="94">
        <v>184</v>
      </c>
      <c r="J27" s="94">
        <v>184</v>
      </c>
      <c r="K27" s="94">
        <v>184</v>
      </c>
      <c r="L27" s="94">
        <v>55</v>
      </c>
      <c r="M27" s="94">
        <v>68</v>
      </c>
      <c r="N27" s="94">
        <v>65</v>
      </c>
      <c r="O27" s="94">
        <v>322</v>
      </c>
      <c r="P27" s="94">
        <v>340</v>
      </c>
      <c r="Q27" s="94">
        <v>675</v>
      </c>
      <c r="R27" s="94">
        <v>760</v>
      </c>
      <c r="S27" s="94">
        <v>530</v>
      </c>
      <c r="T27" s="94">
        <v>525</v>
      </c>
      <c r="U27" s="94">
        <v>527</v>
      </c>
      <c r="V27" s="94">
        <v>525</v>
      </c>
      <c r="W27" s="94">
        <v>1808</v>
      </c>
      <c r="X27" s="94">
        <v>1689</v>
      </c>
      <c r="Y27" s="94">
        <v>1756</v>
      </c>
      <c r="Z27" s="94">
        <v>1651</v>
      </c>
      <c r="AA27" s="94">
        <v>1590</v>
      </c>
    </row>
    <row r="28" spans="1:27" x14ac:dyDescent="0.2">
      <c r="A28" s="93" t="s">
        <v>141</v>
      </c>
      <c r="B28" s="94">
        <v>259820</v>
      </c>
      <c r="C28" s="94">
        <v>272434</v>
      </c>
      <c r="D28" s="94">
        <v>270255</v>
      </c>
      <c r="E28" s="94">
        <v>268523</v>
      </c>
      <c r="F28" s="94">
        <v>264342</v>
      </c>
      <c r="G28" s="94">
        <v>267281</v>
      </c>
      <c r="H28" s="94">
        <v>267294</v>
      </c>
      <c r="I28" s="94">
        <v>267803</v>
      </c>
      <c r="J28" s="94">
        <v>267534</v>
      </c>
      <c r="K28" s="94">
        <v>255009</v>
      </c>
      <c r="L28" s="94">
        <v>257807</v>
      </c>
      <c r="M28" s="94">
        <v>257089</v>
      </c>
      <c r="N28" s="94">
        <v>189408</v>
      </c>
      <c r="O28" s="94">
        <v>168773</v>
      </c>
      <c r="P28" s="94">
        <v>165557</v>
      </c>
      <c r="Q28" s="94">
        <v>175226</v>
      </c>
      <c r="R28" s="94">
        <v>175646</v>
      </c>
      <c r="S28" s="94">
        <v>172742</v>
      </c>
      <c r="T28" s="94">
        <v>171060</v>
      </c>
      <c r="U28" s="94">
        <v>169942</v>
      </c>
      <c r="V28" s="94">
        <v>169313</v>
      </c>
      <c r="W28" s="94">
        <v>165665</v>
      </c>
      <c r="X28" s="94">
        <v>161695</v>
      </c>
      <c r="Y28" s="94">
        <v>148594</v>
      </c>
      <c r="Z28" s="94">
        <v>142582</v>
      </c>
      <c r="AA28" s="94">
        <v>131834</v>
      </c>
    </row>
    <row r="29" spans="1:27" x14ac:dyDescent="0.2">
      <c r="A29" s="93" t="s">
        <v>142</v>
      </c>
      <c r="B29" s="94">
        <v>35858</v>
      </c>
      <c r="C29" s="94">
        <v>38969</v>
      </c>
      <c r="D29" s="94">
        <v>37804</v>
      </c>
      <c r="E29" s="94">
        <v>37226</v>
      </c>
      <c r="F29" s="94">
        <v>36970</v>
      </c>
      <c r="G29" s="94">
        <v>36506</v>
      </c>
      <c r="H29" s="94">
        <v>33996</v>
      </c>
      <c r="I29" s="94">
        <v>33770</v>
      </c>
      <c r="J29" s="94">
        <v>34391</v>
      </c>
      <c r="K29" s="94">
        <v>27021</v>
      </c>
      <c r="L29" s="94">
        <v>21689</v>
      </c>
      <c r="M29" s="94">
        <v>22166</v>
      </c>
      <c r="N29" s="94">
        <v>13658</v>
      </c>
      <c r="O29" s="94">
        <v>12126</v>
      </c>
      <c r="P29" s="94">
        <v>13468</v>
      </c>
      <c r="Q29" s="94">
        <v>14012</v>
      </c>
      <c r="R29" s="94">
        <v>14197</v>
      </c>
      <c r="S29" s="94">
        <v>13911</v>
      </c>
      <c r="T29" s="94">
        <v>13132</v>
      </c>
      <c r="U29" s="94">
        <v>12677</v>
      </c>
      <c r="V29" s="94">
        <v>12573</v>
      </c>
      <c r="W29" s="94">
        <v>12267</v>
      </c>
      <c r="X29" s="94">
        <v>11999</v>
      </c>
      <c r="Y29" s="94">
        <v>12478</v>
      </c>
      <c r="Z29" s="94">
        <v>11083</v>
      </c>
      <c r="AA29" s="94">
        <v>11606</v>
      </c>
    </row>
    <row r="30" spans="1:27" x14ac:dyDescent="0.2">
      <c r="A30" s="93" t="s">
        <v>143</v>
      </c>
      <c r="B30" s="94">
        <v>16387</v>
      </c>
      <c r="C30" s="94">
        <v>16870</v>
      </c>
      <c r="D30" s="94">
        <v>18172</v>
      </c>
      <c r="E30" s="94">
        <v>17812</v>
      </c>
      <c r="F30" s="94">
        <v>19192</v>
      </c>
      <c r="G30" s="94">
        <v>20066</v>
      </c>
      <c r="H30" s="94">
        <v>20884</v>
      </c>
      <c r="I30" s="94">
        <v>21826</v>
      </c>
      <c r="J30" s="94">
        <v>22609</v>
      </c>
      <c r="K30" s="94">
        <v>20078</v>
      </c>
      <c r="L30" s="94">
        <v>20368</v>
      </c>
      <c r="M30" s="94">
        <v>21048</v>
      </c>
      <c r="N30" s="94">
        <v>15188</v>
      </c>
      <c r="O30" s="94">
        <v>15146</v>
      </c>
      <c r="P30" s="94">
        <v>14233</v>
      </c>
      <c r="Q30" s="94">
        <v>14509</v>
      </c>
      <c r="R30" s="94">
        <v>14400</v>
      </c>
      <c r="S30" s="94">
        <v>13977</v>
      </c>
      <c r="T30" s="94">
        <v>14389</v>
      </c>
      <c r="U30" s="94">
        <v>14203</v>
      </c>
      <c r="V30" s="94">
        <v>15239</v>
      </c>
      <c r="W30" s="94">
        <v>15853</v>
      </c>
      <c r="X30" s="94">
        <v>15794</v>
      </c>
      <c r="Y30" s="94">
        <v>15321</v>
      </c>
      <c r="Z30" s="94">
        <v>14301</v>
      </c>
      <c r="AA30" s="94">
        <v>14510</v>
      </c>
    </row>
    <row r="31" spans="1:27" x14ac:dyDescent="0.2">
      <c r="A31" s="93" t="s">
        <v>144</v>
      </c>
      <c r="B31" s="94">
        <v>2640</v>
      </c>
      <c r="C31" s="94">
        <v>2857</v>
      </c>
      <c r="D31" s="94">
        <v>3103</v>
      </c>
      <c r="E31" s="94">
        <v>3333</v>
      </c>
      <c r="F31" s="94">
        <v>3497</v>
      </c>
      <c r="G31" s="94">
        <v>3763</v>
      </c>
      <c r="H31" s="94">
        <v>4708</v>
      </c>
      <c r="I31" s="94">
        <v>4279</v>
      </c>
      <c r="J31" s="94">
        <v>4713</v>
      </c>
      <c r="K31" s="94">
        <v>3914</v>
      </c>
      <c r="L31" s="94">
        <v>4473</v>
      </c>
      <c r="M31" s="94">
        <v>4479</v>
      </c>
      <c r="N31" s="94">
        <v>3271</v>
      </c>
      <c r="O31" s="94">
        <v>2385</v>
      </c>
      <c r="P31" s="94">
        <v>2398</v>
      </c>
      <c r="Q31" s="94">
        <v>2424</v>
      </c>
      <c r="R31" s="94">
        <v>2684</v>
      </c>
      <c r="S31" s="94">
        <v>2840</v>
      </c>
      <c r="T31" s="94">
        <v>2928</v>
      </c>
      <c r="U31" s="94">
        <v>2886</v>
      </c>
      <c r="V31" s="94">
        <v>2868</v>
      </c>
      <c r="W31" s="94">
        <v>3221</v>
      </c>
      <c r="X31" s="94">
        <v>3313</v>
      </c>
      <c r="Y31" s="94">
        <v>3302</v>
      </c>
      <c r="Z31" s="94">
        <v>3269</v>
      </c>
      <c r="AA31" s="94">
        <v>3271</v>
      </c>
    </row>
    <row r="32" spans="1:27" x14ac:dyDescent="0.2">
      <c r="A32" s="93" t="s">
        <v>145</v>
      </c>
      <c r="B32" s="94">
        <v>1856</v>
      </c>
      <c r="C32" s="94">
        <v>2250</v>
      </c>
      <c r="D32" s="94">
        <v>3381</v>
      </c>
      <c r="E32" s="94">
        <v>7870</v>
      </c>
      <c r="F32" s="94">
        <v>12151</v>
      </c>
      <c r="G32" s="94">
        <v>13164</v>
      </c>
      <c r="H32" s="94">
        <v>20001</v>
      </c>
      <c r="I32" s="94">
        <v>20716</v>
      </c>
      <c r="J32" s="94">
        <v>24557</v>
      </c>
      <c r="K32" s="94">
        <v>29993</v>
      </c>
      <c r="L32" s="94">
        <v>44747</v>
      </c>
      <c r="M32" s="94">
        <v>50199</v>
      </c>
      <c r="N32" s="94">
        <v>53391</v>
      </c>
      <c r="O32" s="94">
        <v>55550</v>
      </c>
      <c r="P32" s="94">
        <v>62965</v>
      </c>
      <c r="Q32" s="94">
        <v>70449</v>
      </c>
      <c r="R32" s="94">
        <v>76207</v>
      </c>
      <c r="S32" s="94">
        <v>80835</v>
      </c>
      <c r="T32" s="94">
        <v>85223</v>
      </c>
      <c r="U32" s="94">
        <v>90262</v>
      </c>
      <c r="V32" s="94">
        <v>99859</v>
      </c>
      <c r="W32" s="94">
        <v>103059</v>
      </c>
      <c r="X32" s="94">
        <v>110020</v>
      </c>
      <c r="Y32" s="94">
        <v>110808</v>
      </c>
      <c r="Z32" s="94">
        <v>111641</v>
      </c>
      <c r="AA32" s="94">
        <v>108947</v>
      </c>
    </row>
    <row r="33" spans="1:27" x14ac:dyDescent="0.2">
      <c r="A33" s="93" t="s">
        <v>146</v>
      </c>
      <c r="B33" s="94">
        <v>1783</v>
      </c>
      <c r="C33" s="94">
        <v>2147</v>
      </c>
      <c r="D33" s="94">
        <v>2419</v>
      </c>
      <c r="E33" s="94">
        <v>2999</v>
      </c>
      <c r="F33" s="94">
        <v>3446</v>
      </c>
      <c r="G33" s="94">
        <v>3961</v>
      </c>
      <c r="H33" s="94">
        <v>4910</v>
      </c>
      <c r="I33" s="94">
        <v>5742</v>
      </c>
      <c r="J33" s="94">
        <v>7119</v>
      </c>
      <c r="K33" s="94">
        <v>7795</v>
      </c>
      <c r="L33" s="94">
        <v>4299</v>
      </c>
      <c r="M33" s="94">
        <v>4800</v>
      </c>
      <c r="N33" s="94">
        <v>4662</v>
      </c>
      <c r="O33" s="94">
        <v>3525</v>
      </c>
      <c r="P33" s="94">
        <v>4972</v>
      </c>
      <c r="Q33" s="94">
        <v>4833</v>
      </c>
      <c r="R33" s="94">
        <v>4711</v>
      </c>
      <c r="S33" s="94">
        <v>4850</v>
      </c>
      <c r="T33" s="94">
        <v>5465</v>
      </c>
      <c r="U33" s="94">
        <v>6620</v>
      </c>
      <c r="V33" s="94">
        <v>6522</v>
      </c>
      <c r="W33" s="94">
        <v>6423</v>
      </c>
      <c r="X33" s="94">
        <v>5292</v>
      </c>
      <c r="Y33" s="94">
        <v>4956</v>
      </c>
      <c r="Z33" s="94">
        <v>4732</v>
      </c>
      <c r="AA33" s="94">
        <v>4996</v>
      </c>
    </row>
    <row r="34" spans="1:27" x14ac:dyDescent="0.2">
      <c r="A34" s="93" t="s">
        <v>147</v>
      </c>
      <c r="B34" s="94">
        <v>1714</v>
      </c>
      <c r="C34" s="94">
        <v>1796</v>
      </c>
      <c r="D34" s="94">
        <v>2062</v>
      </c>
      <c r="E34" s="94">
        <v>2334</v>
      </c>
      <c r="F34" s="94">
        <v>2627</v>
      </c>
      <c r="G34" s="94">
        <v>3119</v>
      </c>
      <c r="H34" s="94">
        <v>3240</v>
      </c>
      <c r="I34" s="94">
        <v>3599</v>
      </c>
      <c r="J34" s="94">
        <v>3813</v>
      </c>
      <c r="K34" s="94">
        <v>4125</v>
      </c>
      <c r="L34" s="94">
        <v>4847</v>
      </c>
      <c r="M34" s="94">
        <v>4932</v>
      </c>
      <c r="N34" s="94">
        <v>4838</v>
      </c>
      <c r="O34" s="94">
        <v>4374</v>
      </c>
      <c r="P34" s="94">
        <v>4402</v>
      </c>
      <c r="Q34" s="94">
        <v>4765</v>
      </c>
      <c r="R34" s="94">
        <v>4914</v>
      </c>
      <c r="S34" s="94">
        <v>5185</v>
      </c>
      <c r="T34" s="94">
        <v>5205</v>
      </c>
      <c r="U34" s="94">
        <v>5581</v>
      </c>
      <c r="V34" s="94">
        <v>6512</v>
      </c>
      <c r="W34" s="94">
        <v>6667</v>
      </c>
      <c r="X34" s="94">
        <v>7771</v>
      </c>
      <c r="Y34" s="94">
        <v>7895</v>
      </c>
      <c r="Z34" s="94">
        <v>8038</v>
      </c>
      <c r="AA34" s="94">
        <v>7988</v>
      </c>
    </row>
    <row r="35" spans="1:27" x14ac:dyDescent="0.2">
      <c r="A35" s="93" t="s">
        <v>148</v>
      </c>
      <c r="B35" s="94">
        <v>938</v>
      </c>
      <c r="C35" s="94">
        <v>1058</v>
      </c>
      <c r="D35" s="94">
        <v>1019</v>
      </c>
      <c r="E35" s="94">
        <v>1242</v>
      </c>
      <c r="F35" s="94">
        <v>1527</v>
      </c>
      <c r="G35" s="94">
        <v>1648</v>
      </c>
      <c r="H35" s="94">
        <v>2193</v>
      </c>
      <c r="I35" s="94">
        <v>2508</v>
      </c>
      <c r="J35" s="94">
        <v>3092</v>
      </c>
      <c r="K35" s="94">
        <v>3137</v>
      </c>
      <c r="L35" s="94">
        <v>3949</v>
      </c>
      <c r="M35" s="94">
        <v>3792</v>
      </c>
      <c r="N35" s="94">
        <v>4063</v>
      </c>
      <c r="O35" s="94">
        <v>1885</v>
      </c>
      <c r="P35" s="94">
        <v>2352</v>
      </c>
      <c r="Q35" s="94">
        <v>2584</v>
      </c>
      <c r="R35" s="94">
        <v>3400</v>
      </c>
      <c r="S35" s="94">
        <v>4235</v>
      </c>
      <c r="T35" s="94">
        <v>5310</v>
      </c>
      <c r="U35" s="94">
        <v>5968</v>
      </c>
      <c r="V35" s="94">
        <v>6214</v>
      </c>
      <c r="W35" s="94">
        <v>6862</v>
      </c>
      <c r="X35" s="94">
        <v>7539</v>
      </c>
      <c r="Y35" s="94">
        <v>7735</v>
      </c>
      <c r="Z35" s="94">
        <v>7873</v>
      </c>
      <c r="AA35" s="94">
        <v>8098</v>
      </c>
    </row>
    <row r="36" spans="1:27" x14ac:dyDescent="0.2">
      <c r="A36" s="93" t="s">
        <v>149</v>
      </c>
      <c r="B36" s="94">
        <v>802</v>
      </c>
      <c r="C36" s="94">
        <v>813</v>
      </c>
      <c r="D36" s="94">
        <v>807</v>
      </c>
      <c r="E36" s="94">
        <v>816</v>
      </c>
      <c r="F36" s="94">
        <v>879</v>
      </c>
      <c r="G36" s="94">
        <v>884</v>
      </c>
      <c r="H36" s="94">
        <v>1415</v>
      </c>
      <c r="I36" s="94">
        <v>1486</v>
      </c>
      <c r="J36" s="94">
        <v>1612</v>
      </c>
      <c r="K36" s="94">
        <v>2070</v>
      </c>
      <c r="L36" s="94">
        <v>2340</v>
      </c>
      <c r="M36" s="94">
        <v>2410</v>
      </c>
      <c r="N36" s="94">
        <v>2501</v>
      </c>
      <c r="O36" s="94">
        <v>2463</v>
      </c>
      <c r="P36" s="94">
        <v>2519</v>
      </c>
      <c r="Q36" s="94">
        <v>2804</v>
      </c>
      <c r="R36" s="94">
        <v>2826</v>
      </c>
      <c r="S36" s="94">
        <v>2855</v>
      </c>
      <c r="T36" s="94">
        <v>2850</v>
      </c>
      <c r="U36" s="94">
        <v>2980</v>
      </c>
      <c r="V36" s="94">
        <v>3096</v>
      </c>
      <c r="W36" s="94">
        <v>3209</v>
      </c>
      <c r="X36" s="94">
        <v>3319</v>
      </c>
      <c r="Y36" s="94">
        <v>3406</v>
      </c>
      <c r="Z36" s="94">
        <v>3398</v>
      </c>
      <c r="AA36" s="94">
        <v>3452</v>
      </c>
    </row>
    <row r="37" spans="1:27" x14ac:dyDescent="0.2">
      <c r="A37" s="93" t="s">
        <v>150</v>
      </c>
      <c r="B37" s="94">
        <v>2730</v>
      </c>
      <c r="C37" s="94">
        <v>2744</v>
      </c>
      <c r="D37" s="94">
        <v>2793</v>
      </c>
      <c r="E37" s="94">
        <v>2865</v>
      </c>
      <c r="F37" s="94">
        <v>2878</v>
      </c>
      <c r="G37" s="94">
        <v>2920</v>
      </c>
      <c r="H37" s="94">
        <v>5490</v>
      </c>
      <c r="I37" s="94">
        <v>5466</v>
      </c>
      <c r="J37" s="94">
        <v>5702</v>
      </c>
      <c r="K37" s="94">
        <v>6759</v>
      </c>
      <c r="L37" s="94">
        <v>8007</v>
      </c>
      <c r="M37" s="94">
        <v>8293</v>
      </c>
      <c r="N37" s="94">
        <v>8594</v>
      </c>
      <c r="O37" s="94">
        <v>7812</v>
      </c>
      <c r="P37" s="94">
        <v>8228</v>
      </c>
      <c r="Q37" s="94">
        <v>8630</v>
      </c>
      <c r="R37" s="94">
        <v>8853</v>
      </c>
      <c r="S37" s="94">
        <v>9100</v>
      </c>
      <c r="T37" s="94">
        <v>9323</v>
      </c>
      <c r="U37" s="94">
        <v>9602</v>
      </c>
      <c r="V37" s="94">
        <v>9628</v>
      </c>
      <c r="W37" s="94">
        <v>9831</v>
      </c>
      <c r="X37" s="94">
        <v>9986</v>
      </c>
      <c r="Y37" s="94">
        <v>10169</v>
      </c>
      <c r="Z37" s="94">
        <v>10352</v>
      </c>
      <c r="AA37" s="94">
        <v>10542</v>
      </c>
    </row>
    <row r="38" spans="1:27" s="19" customFormat="1" x14ac:dyDescent="0.2">
      <c r="A38" s="93" t="s">
        <v>151</v>
      </c>
      <c r="B38" s="94">
        <v>27668</v>
      </c>
      <c r="C38" s="94">
        <v>27977</v>
      </c>
      <c r="D38" s="94">
        <v>28430</v>
      </c>
      <c r="E38" s="94">
        <v>28969</v>
      </c>
      <c r="F38" s="94">
        <v>29112</v>
      </c>
      <c r="G38" s="94">
        <v>29495</v>
      </c>
      <c r="H38" s="94">
        <v>55276</v>
      </c>
      <c r="I38" s="94">
        <v>56161</v>
      </c>
      <c r="J38" s="94">
        <v>57460</v>
      </c>
      <c r="K38" s="94">
        <v>68730</v>
      </c>
      <c r="L38" s="94">
        <v>79369</v>
      </c>
      <c r="M38" s="94">
        <v>80859</v>
      </c>
      <c r="N38" s="94">
        <v>86866</v>
      </c>
      <c r="O38" s="94">
        <v>88292</v>
      </c>
      <c r="P38" s="94">
        <v>88726</v>
      </c>
      <c r="Q38" s="94">
        <v>88235</v>
      </c>
      <c r="R38" s="94">
        <v>87802</v>
      </c>
      <c r="S38" s="94">
        <v>88265</v>
      </c>
      <c r="T38" s="94">
        <v>88504</v>
      </c>
      <c r="U38" s="94">
        <v>88777</v>
      </c>
      <c r="V38" s="94">
        <v>89531</v>
      </c>
      <c r="W38" s="94">
        <v>90093</v>
      </c>
      <c r="X38" s="94">
        <v>89943</v>
      </c>
      <c r="Y38" s="94">
        <v>90624</v>
      </c>
      <c r="Z38" s="94">
        <v>90288</v>
      </c>
      <c r="AA38" s="94">
        <v>90963</v>
      </c>
    </row>
    <row r="39" spans="1:27" s="35" customFormat="1" x14ac:dyDescent="0.2">
      <c r="A39" s="106" t="s">
        <v>152</v>
      </c>
      <c r="B39" s="107">
        <v>10</v>
      </c>
      <c r="C39" s="107">
        <v>12</v>
      </c>
      <c r="D39" s="107">
        <v>24</v>
      </c>
      <c r="E39" s="107">
        <v>33</v>
      </c>
      <c r="F39" s="107">
        <v>39</v>
      </c>
      <c r="G39" s="107">
        <v>49</v>
      </c>
      <c r="H39" s="107">
        <v>64</v>
      </c>
      <c r="I39" s="107">
        <v>83</v>
      </c>
      <c r="J39" s="107">
        <v>102</v>
      </c>
      <c r="K39" s="107">
        <v>124</v>
      </c>
      <c r="L39" s="107">
        <v>179</v>
      </c>
      <c r="M39" s="107">
        <v>278</v>
      </c>
      <c r="N39" s="107">
        <v>362</v>
      </c>
      <c r="O39" s="107">
        <v>599</v>
      </c>
      <c r="P39" s="107">
        <v>1307</v>
      </c>
      <c r="Q39" s="107">
        <v>2297</v>
      </c>
      <c r="R39" s="107">
        <v>3280</v>
      </c>
      <c r="S39" s="107">
        <v>5253</v>
      </c>
      <c r="T39" s="107">
        <v>10422</v>
      </c>
      <c r="U39" s="107">
        <v>16830</v>
      </c>
      <c r="V39" s="107">
        <v>29537</v>
      </c>
      <c r="W39" s="107">
        <v>51671</v>
      </c>
      <c r="X39" s="107">
        <v>69178</v>
      </c>
      <c r="Y39" s="107">
        <v>79470</v>
      </c>
      <c r="Z39" s="107">
        <v>86822</v>
      </c>
      <c r="AA39" s="107">
        <v>94864</v>
      </c>
    </row>
    <row r="40" spans="1:27" s="35" customFormat="1" x14ac:dyDescent="0.2">
      <c r="A40" s="106" t="s">
        <v>153</v>
      </c>
      <c r="B40" s="107">
        <v>0</v>
      </c>
      <c r="C40" s="107">
        <v>0</v>
      </c>
      <c r="D40" s="107">
        <v>0</v>
      </c>
      <c r="E40" s="107">
        <v>0</v>
      </c>
      <c r="F40" s="107">
        <v>0</v>
      </c>
      <c r="G40" s="107">
        <v>0</v>
      </c>
      <c r="H40" s="107">
        <v>0</v>
      </c>
      <c r="I40" s="107">
        <v>0</v>
      </c>
      <c r="J40" s="107">
        <v>0</v>
      </c>
      <c r="K40" s="107">
        <v>0</v>
      </c>
      <c r="L40" s="107">
        <v>0</v>
      </c>
      <c r="M40" s="107">
        <v>0</v>
      </c>
      <c r="N40" s="107">
        <v>0</v>
      </c>
      <c r="O40" s="107">
        <v>0</v>
      </c>
      <c r="P40" s="107">
        <v>0</v>
      </c>
      <c r="Q40" s="107">
        <v>0</v>
      </c>
      <c r="R40" s="107">
        <v>11</v>
      </c>
      <c r="S40" s="107">
        <v>11</v>
      </c>
      <c r="T40" s="107">
        <v>61</v>
      </c>
      <c r="U40" s="107">
        <v>284</v>
      </c>
      <c r="V40" s="107">
        <v>734</v>
      </c>
      <c r="W40" s="107">
        <v>1151</v>
      </c>
      <c r="X40" s="107">
        <v>2002</v>
      </c>
      <c r="Y40" s="107">
        <v>2302</v>
      </c>
      <c r="Z40" s="107">
        <v>2302</v>
      </c>
      <c r="AA40" s="107">
        <v>2302</v>
      </c>
    </row>
    <row r="41" spans="1:27" s="78" customFormat="1" x14ac:dyDescent="0.2">
      <c r="A41" s="108" t="s">
        <v>154</v>
      </c>
      <c r="B41" s="109">
        <v>968</v>
      </c>
      <c r="C41" s="109">
        <v>1000</v>
      </c>
      <c r="D41" s="109">
        <v>1114</v>
      </c>
      <c r="E41" s="109">
        <v>1301</v>
      </c>
      <c r="F41" s="109">
        <v>1265</v>
      </c>
      <c r="G41" s="109">
        <v>1418</v>
      </c>
      <c r="H41" s="109">
        <v>1640</v>
      </c>
      <c r="I41" s="109">
        <v>1610</v>
      </c>
      <c r="J41" s="109">
        <v>1781</v>
      </c>
      <c r="K41" s="109">
        <v>1822</v>
      </c>
      <c r="L41" s="109">
        <v>2488</v>
      </c>
      <c r="M41" s="109">
        <v>2764</v>
      </c>
      <c r="N41" s="109">
        <v>2986</v>
      </c>
      <c r="O41" s="109">
        <v>3816</v>
      </c>
      <c r="P41" s="109">
        <v>4163</v>
      </c>
      <c r="Q41" s="109">
        <v>4537</v>
      </c>
      <c r="R41" s="109">
        <v>5173</v>
      </c>
      <c r="S41" s="109">
        <v>4941</v>
      </c>
      <c r="T41" s="109">
        <v>5279</v>
      </c>
      <c r="U41" s="109">
        <v>5889</v>
      </c>
      <c r="V41" s="109">
        <v>6153</v>
      </c>
      <c r="W41" s="109">
        <v>6234</v>
      </c>
      <c r="X41" s="109">
        <v>6218</v>
      </c>
      <c r="Y41" s="109">
        <v>7109</v>
      </c>
      <c r="Z41" s="109">
        <v>7107</v>
      </c>
      <c r="AA41" s="109">
        <v>7827</v>
      </c>
    </row>
    <row r="42" spans="1:27" s="80" customFormat="1" x14ac:dyDescent="0.2">
      <c r="A42" s="110" t="s">
        <v>155</v>
      </c>
      <c r="B42" s="111">
        <v>2987</v>
      </c>
      <c r="C42" s="111">
        <v>3028</v>
      </c>
      <c r="D42" s="111">
        <v>3369</v>
      </c>
      <c r="E42" s="111">
        <v>3505</v>
      </c>
      <c r="F42" s="111">
        <v>3718</v>
      </c>
      <c r="G42" s="111">
        <v>3862</v>
      </c>
      <c r="H42" s="111">
        <v>4108</v>
      </c>
      <c r="I42" s="111">
        <v>4002</v>
      </c>
      <c r="J42" s="111">
        <v>4054</v>
      </c>
      <c r="K42" s="111">
        <v>4532</v>
      </c>
      <c r="L42" s="111">
        <v>5329</v>
      </c>
      <c r="M42" s="111">
        <v>5814</v>
      </c>
      <c r="N42" s="111">
        <v>6098</v>
      </c>
      <c r="O42" s="111">
        <v>7178</v>
      </c>
      <c r="P42" s="111">
        <v>7847</v>
      </c>
      <c r="Q42" s="111">
        <v>10019</v>
      </c>
      <c r="R42" s="111">
        <v>11128</v>
      </c>
      <c r="S42" s="111">
        <v>10949</v>
      </c>
      <c r="T42" s="111">
        <v>11931</v>
      </c>
      <c r="U42" s="111">
        <v>13207</v>
      </c>
      <c r="V42" s="111">
        <v>14221</v>
      </c>
      <c r="W42" s="111">
        <v>15785</v>
      </c>
      <c r="X42" s="111">
        <v>16440</v>
      </c>
      <c r="Y42" s="111">
        <v>16116</v>
      </c>
      <c r="Z42" s="111">
        <v>16976</v>
      </c>
      <c r="AA42" s="111">
        <v>17571</v>
      </c>
    </row>
    <row r="43" spans="1:27" s="15" customFormat="1" x14ac:dyDescent="0.2">
      <c r="A43" s="112" t="s">
        <v>156</v>
      </c>
      <c r="B43" s="113">
        <v>260</v>
      </c>
      <c r="C43" s="113">
        <v>292</v>
      </c>
      <c r="D43" s="113">
        <v>303</v>
      </c>
      <c r="E43" s="113">
        <v>363</v>
      </c>
      <c r="F43" s="113">
        <v>345</v>
      </c>
      <c r="G43" s="113">
        <v>530</v>
      </c>
      <c r="H43" s="113">
        <v>665</v>
      </c>
      <c r="I43" s="113">
        <v>734</v>
      </c>
      <c r="J43" s="113">
        <v>824</v>
      </c>
      <c r="K43" s="113">
        <v>1001</v>
      </c>
      <c r="L43" s="113">
        <v>1268</v>
      </c>
      <c r="M43" s="113">
        <v>1586</v>
      </c>
      <c r="N43" s="113">
        <v>1741</v>
      </c>
      <c r="O43" s="113">
        <v>2016</v>
      </c>
      <c r="P43" s="113">
        <v>2273</v>
      </c>
      <c r="Q43" s="113">
        <v>3091</v>
      </c>
      <c r="R43" s="113">
        <v>3526</v>
      </c>
      <c r="S43" s="113">
        <v>4055</v>
      </c>
      <c r="T43" s="113">
        <v>4424</v>
      </c>
      <c r="U43" s="113">
        <v>5176</v>
      </c>
      <c r="V43" s="113">
        <v>5965</v>
      </c>
      <c r="W43" s="113">
        <v>7106</v>
      </c>
      <c r="X43" s="113">
        <v>8403</v>
      </c>
      <c r="Y43" s="113">
        <v>8837</v>
      </c>
      <c r="Z43" s="113">
        <v>9724</v>
      </c>
      <c r="AA43" s="113">
        <v>10014</v>
      </c>
    </row>
    <row r="44" spans="1:27" s="78" customFormat="1" x14ac:dyDescent="0.2">
      <c r="A44" s="108" t="s">
        <v>157</v>
      </c>
      <c r="B44" s="109">
        <v>459</v>
      </c>
      <c r="C44" s="109">
        <v>500</v>
      </c>
      <c r="D44" s="109">
        <v>557</v>
      </c>
      <c r="E44" s="109">
        <v>554</v>
      </c>
      <c r="F44" s="109">
        <v>644</v>
      </c>
      <c r="G44" s="109">
        <v>732</v>
      </c>
      <c r="H44" s="109">
        <v>955</v>
      </c>
      <c r="I44" s="109">
        <v>889</v>
      </c>
      <c r="J44" s="109">
        <v>955</v>
      </c>
      <c r="K44" s="109">
        <v>1306</v>
      </c>
      <c r="L44" s="109">
        <v>1134</v>
      </c>
      <c r="M44" s="109">
        <v>1550</v>
      </c>
      <c r="N44" s="109">
        <v>1546</v>
      </c>
      <c r="O44" s="109">
        <v>330</v>
      </c>
      <c r="P44" s="109">
        <v>425</v>
      </c>
      <c r="Q44" s="109">
        <v>514</v>
      </c>
      <c r="R44" s="109">
        <v>541</v>
      </c>
      <c r="S44" s="109">
        <v>659</v>
      </c>
      <c r="T44" s="109">
        <v>1671</v>
      </c>
      <c r="U44" s="109">
        <v>1788</v>
      </c>
      <c r="V44" s="109">
        <v>1820</v>
      </c>
      <c r="W44" s="109">
        <v>1866</v>
      </c>
      <c r="X44" s="109">
        <v>2020</v>
      </c>
      <c r="Y44" s="109">
        <v>1819</v>
      </c>
      <c r="Z44" s="109">
        <v>1904</v>
      </c>
      <c r="AA44" s="109">
        <v>1858</v>
      </c>
    </row>
    <row r="45" spans="1:27" s="32" customFormat="1" x14ac:dyDescent="0.2">
      <c r="A45" s="97" t="s">
        <v>158</v>
      </c>
      <c r="B45" s="99">
        <v>240</v>
      </c>
      <c r="C45" s="99">
        <v>240</v>
      </c>
      <c r="D45" s="99">
        <v>240</v>
      </c>
      <c r="E45" s="99">
        <v>240</v>
      </c>
      <c r="F45" s="99">
        <v>240</v>
      </c>
      <c r="G45" s="99">
        <v>240</v>
      </c>
      <c r="H45" s="99">
        <v>240</v>
      </c>
      <c r="I45" s="99">
        <v>240</v>
      </c>
      <c r="J45" s="99">
        <v>240</v>
      </c>
      <c r="K45" s="99">
        <v>240</v>
      </c>
      <c r="L45" s="99">
        <v>240</v>
      </c>
      <c r="M45" s="99">
        <v>240</v>
      </c>
      <c r="N45" s="99">
        <v>240</v>
      </c>
      <c r="O45" s="99">
        <v>240</v>
      </c>
      <c r="P45" s="99">
        <v>240</v>
      </c>
      <c r="Q45" s="99">
        <v>240</v>
      </c>
      <c r="R45" s="99">
        <v>240</v>
      </c>
      <c r="S45" s="99">
        <v>240</v>
      </c>
      <c r="T45" s="99">
        <v>240</v>
      </c>
      <c r="U45" s="99">
        <v>240</v>
      </c>
      <c r="V45" s="99">
        <v>240</v>
      </c>
      <c r="W45" s="99">
        <v>240</v>
      </c>
      <c r="X45" s="99">
        <v>240</v>
      </c>
      <c r="Y45" s="99">
        <v>240</v>
      </c>
      <c r="Z45" s="99">
        <v>241</v>
      </c>
      <c r="AA45" s="99">
        <v>240</v>
      </c>
    </row>
    <row r="46" spans="1:27" s="32" customFormat="1" x14ac:dyDescent="0.2">
      <c r="A46" s="97" t="s">
        <v>159</v>
      </c>
      <c r="B46" s="99">
        <v>0</v>
      </c>
      <c r="C46" s="99">
        <v>0</v>
      </c>
      <c r="D46" s="99">
        <v>0</v>
      </c>
      <c r="E46" s="99">
        <v>0</v>
      </c>
      <c r="F46" s="99">
        <v>0</v>
      </c>
      <c r="G46" s="99">
        <v>0</v>
      </c>
      <c r="H46" s="99">
        <v>0</v>
      </c>
      <c r="I46" s="99">
        <v>0</v>
      </c>
      <c r="J46" s="99">
        <v>0</v>
      </c>
      <c r="K46" s="99">
        <v>0</v>
      </c>
      <c r="L46" s="99">
        <v>1</v>
      </c>
      <c r="M46" s="99">
        <v>0</v>
      </c>
      <c r="N46" s="99">
        <v>0</v>
      </c>
      <c r="O46" s="99">
        <v>0</v>
      </c>
      <c r="P46" s="99">
        <v>0</v>
      </c>
      <c r="Q46" s="99">
        <v>0</v>
      </c>
      <c r="R46" s="99">
        <v>0</v>
      </c>
      <c r="S46" s="99">
        <v>0</v>
      </c>
      <c r="T46" s="99">
        <v>0</v>
      </c>
      <c r="U46" s="99">
        <v>1</v>
      </c>
      <c r="V46" s="99">
        <v>1</v>
      </c>
      <c r="W46" s="99">
        <v>1</v>
      </c>
      <c r="X46" s="99">
        <v>3</v>
      </c>
      <c r="Y46" s="99">
        <v>3</v>
      </c>
      <c r="Z46" s="99">
        <v>3</v>
      </c>
      <c r="AA46" s="99">
        <v>4</v>
      </c>
    </row>
    <row r="47" spans="1:27" s="19" customFormat="1" x14ac:dyDescent="0.2">
      <c r="A47" s="93" t="s">
        <v>160</v>
      </c>
      <c r="B47" s="94">
        <v>240</v>
      </c>
      <c r="C47" s="94">
        <v>240</v>
      </c>
      <c r="D47" s="94">
        <v>240</v>
      </c>
      <c r="E47" s="94">
        <v>240</v>
      </c>
      <c r="F47" s="94">
        <v>240</v>
      </c>
      <c r="G47" s="94">
        <v>240</v>
      </c>
      <c r="H47" s="94">
        <v>240</v>
      </c>
      <c r="I47" s="94">
        <v>240</v>
      </c>
      <c r="J47" s="94">
        <v>240</v>
      </c>
      <c r="K47" s="94">
        <v>240</v>
      </c>
      <c r="L47" s="94">
        <v>241</v>
      </c>
      <c r="M47" s="94">
        <v>240</v>
      </c>
      <c r="N47" s="94">
        <v>240</v>
      </c>
      <c r="O47" s="94">
        <v>240</v>
      </c>
      <c r="P47" s="94">
        <v>240</v>
      </c>
      <c r="Q47" s="94">
        <v>240</v>
      </c>
      <c r="R47" s="94">
        <v>240</v>
      </c>
      <c r="S47" s="94">
        <v>240</v>
      </c>
      <c r="T47" s="94">
        <v>240</v>
      </c>
      <c r="U47" s="94">
        <v>241</v>
      </c>
      <c r="V47" s="94">
        <v>241</v>
      </c>
      <c r="W47" s="94">
        <v>241</v>
      </c>
      <c r="X47" s="94">
        <v>243</v>
      </c>
      <c r="Y47" s="94">
        <v>243</v>
      </c>
      <c r="Z47" s="94">
        <v>244</v>
      </c>
      <c r="AA47" s="94">
        <v>244</v>
      </c>
    </row>
    <row r="48" spans="1:27" s="74" customFormat="1" x14ac:dyDescent="0.2">
      <c r="A48" s="114" t="s">
        <v>161</v>
      </c>
      <c r="B48" s="115">
        <v>0</v>
      </c>
      <c r="C48" s="115">
        <v>0</v>
      </c>
      <c r="D48" s="115">
        <v>0</v>
      </c>
      <c r="E48" s="115">
        <v>0</v>
      </c>
      <c r="F48" s="115">
        <v>0</v>
      </c>
      <c r="G48" s="115">
        <v>0</v>
      </c>
      <c r="H48" s="115">
        <v>0</v>
      </c>
      <c r="I48" s="115">
        <v>0</v>
      </c>
      <c r="J48" s="115">
        <v>0</v>
      </c>
      <c r="K48" s="115">
        <v>0</v>
      </c>
      <c r="L48" s="115">
        <v>0</v>
      </c>
      <c r="M48" s="115">
        <v>5</v>
      </c>
      <c r="N48" s="115">
        <v>51</v>
      </c>
      <c r="O48" s="115">
        <v>30</v>
      </c>
      <c r="P48" s="115">
        <v>176</v>
      </c>
      <c r="Q48" s="115">
        <v>704</v>
      </c>
      <c r="R48" s="115">
        <v>825</v>
      </c>
      <c r="S48" s="115">
        <v>451</v>
      </c>
      <c r="T48" s="115">
        <v>709</v>
      </c>
      <c r="U48" s="115">
        <v>918</v>
      </c>
      <c r="V48" s="115">
        <v>1068</v>
      </c>
      <c r="W48" s="115">
        <v>1141</v>
      </c>
      <c r="X48" s="115">
        <v>1825</v>
      </c>
      <c r="Y48" s="115">
        <v>1847</v>
      </c>
      <c r="Z48" s="115">
        <v>1741</v>
      </c>
      <c r="AA48" s="115">
        <v>1846</v>
      </c>
    </row>
    <row r="49" spans="1:27" x14ac:dyDescent="0.2">
      <c r="A49" s="93" t="s">
        <v>162</v>
      </c>
      <c r="B49" s="94">
        <v>283</v>
      </c>
      <c r="C49" s="94">
        <v>285</v>
      </c>
      <c r="D49" s="94">
        <v>280</v>
      </c>
      <c r="E49" s="94">
        <v>280</v>
      </c>
      <c r="F49" s="94">
        <v>280</v>
      </c>
      <c r="G49" s="94">
        <v>279</v>
      </c>
      <c r="H49" s="94">
        <v>280</v>
      </c>
      <c r="I49" s="94">
        <v>260</v>
      </c>
      <c r="J49" s="94">
        <v>108</v>
      </c>
      <c r="K49" s="94">
        <v>19813</v>
      </c>
      <c r="L49" s="94">
        <v>21040</v>
      </c>
      <c r="M49" s="94">
        <v>21950</v>
      </c>
      <c r="N49" s="94">
        <v>22421</v>
      </c>
      <c r="O49" s="94">
        <v>22317</v>
      </c>
      <c r="P49" s="94">
        <v>22737</v>
      </c>
      <c r="Q49" s="94">
        <v>20159</v>
      </c>
      <c r="R49" s="94">
        <v>19381</v>
      </c>
      <c r="S49" s="94">
        <v>19414</v>
      </c>
      <c r="T49" s="94">
        <v>19647</v>
      </c>
      <c r="U49" s="94">
        <v>21011</v>
      </c>
      <c r="V49" s="94">
        <v>23611</v>
      </c>
      <c r="W49" s="94">
        <v>24919</v>
      </c>
      <c r="X49" s="94">
        <v>24899</v>
      </c>
      <c r="Y49" s="94">
        <v>23798</v>
      </c>
      <c r="Z49" s="94">
        <v>24036</v>
      </c>
      <c r="AA49" s="94">
        <v>24060</v>
      </c>
    </row>
    <row r="50" spans="1:27" x14ac:dyDescent="0.2">
      <c r="A50" s="92" t="s">
        <v>163</v>
      </c>
      <c r="B50" s="92">
        <v>200</v>
      </c>
      <c r="C50" s="92">
        <v>245</v>
      </c>
      <c r="D50" s="92">
        <v>223</v>
      </c>
      <c r="E50" s="92">
        <v>239</v>
      </c>
      <c r="F50" s="92">
        <v>270</v>
      </c>
      <c r="G50" s="92">
        <v>245</v>
      </c>
      <c r="H50" s="92">
        <v>324</v>
      </c>
      <c r="I50" s="92">
        <v>347</v>
      </c>
      <c r="J50" s="92">
        <v>451</v>
      </c>
      <c r="K50" s="92">
        <v>7027</v>
      </c>
      <c r="L50" s="92">
        <v>5877</v>
      </c>
      <c r="M50" s="92">
        <v>6249</v>
      </c>
      <c r="N50" s="92">
        <v>6456</v>
      </c>
      <c r="O50" s="92">
        <v>6587</v>
      </c>
      <c r="P50" s="92">
        <v>8525</v>
      </c>
      <c r="Q50" s="92">
        <v>9880</v>
      </c>
      <c r="R50" s="92">
        <v>9787</v>
      </c>
      <c r="S50" s="92">
        <v>9769</v>
      </c>
      <c r="T50" s="92">
        <v>9777</v>
      </c>
      <c r="U50" s="92">
        <v>8271</v>
      </c>
      <c r="V50" s="92">
        <v>9184</v>
      </c>
      <c r="W50" s="92">
        <v>7738</v>
      </c>
      <c r="X50" s="92">
        <v>7843</v>
      </c>
      <c r="Y50" s="92">
        <v>6385</v>
      </c>
      <c r="Z50" s="92">
        <v>5294</v>
      </c>
      <c r="AA50" s="92">
        <v>4203</v>
      </c>
    </row>
    <row r="53" spans="1:27" s="6" customFormat="1" ht="12" x14ac:dyDescent="0.25">
      <c r="A53" s="5" t="s">
        <v>43</v>
      </c>
    </row>
    <row r="54" spans="1:27" ht="12" x14ac:dyDescent="0.25">
      <c r="A54" s="16" t="s">
        <v>44</v>
      </c>
      <c r="B54" s="17" t="s">
        <v>97</v>
      </c>
    </row>
    <row r="55" spans="1:27" x14ac:dyDescent="0.2">
      <c r="B55" s="1">
        <v>1990</v>
      </c>
      <c r="G55" s="1">
        <v>1995</v>
      </c>
      <c r="L55" s="1">
        <v>2000</v>
      </c>
      <c r="Q55" s="1">
        <v>2005</v>
      </c>
      <c r="V55" s="1">
        <v>2010</v>
      </c>
      <c r="AA55" s="1">
        <v>2015</v>
      </c>
    </row>
    <row r="56" spans="1:27" s="32" customFormat="1" x14ac:dyDescent="0.2">
      <c r="A56" s="32" t="s">
        <v>91</v>
      </c>
      <c r="B56" s="82">
        <f t="shared" ref="B56:O56" si="0">(B16+B17+B45+B46+(6266+23))/1000</f>
        <v>126.181</v>
      </c>
      <c r="C56" s="82">
        <f t="shared" si="0"/>
        <v>127.538</v>
      </c>
      <c r="D56" s="82">
        <f t="shared" si="0"/>
        <v>129.18799999999999</v>
      </c>
      <c r="E56" s="82">
        <f t="shared" si="0"/>
        <v>130.017</v>
      </c>
      <c r="F56" s="82">
        <f t="shared" si="0"/>
        <v>130.96299999999999</v>
      </c>
      <c r="G56" s="82">
        <f t="shared" si="0"/>
        <v>133.995</v>
      </c>
      <c r="H56" s="82">
        <f t="shared" si="0"/>
        <v>135.19999999999999</v>
      </c>
      <c r="I56" s="82">
        <f t="shared" si="0"/>
        <v>136.256</v>
      </c>
      <c r="J56" s="82">
        <f t="shared" si="0"/>
        <v>136.82400000000001</v>
      </c>
      <c r="K56" s="82">
        <f t="shared" si="0"/>
        <v>138.20099999999999</v>
      </c>
      <c r="L56" s="82">
        <f t="shared" si="0"/>
        <v>139.39599999999999</v>
      </c>
      <c r="M56" s="82">
        <f t="shared" si="0"/>
        <v>139.869</v>
      </c>
      <c r="N56" s="82">
        <f t="shared" si="0"/>
        <v>140.09200000000001</v>
      </c>
      <c r="O56" s="82">
        <f t="shared" si="0"/>
        <v>140.61600000000001</v>
      </c>
      <c r="P56" s="82">
        <f>(P16+P17+P45+P46+(6266+23))/1000</f>
        <v>142.44900000000001</v>
      </c>
      <c r="Q56" s="68">
        <f t="shared" ref="Q56:Y56" si="1">(Q16+Q17+Q45+Q46)/1000</f>
        <v>143.60300000000001</v>
      </c>
      <c r="R56" s="68">
        <f t="shared" si="1"/>
        <v>143.791</v>
      </c>
      <c r="S56" s="68">
        <f t="shared" si="1"/>
        <v>144.619</v>
      </c>
      <c r="T56" s="68">
        <f t="shared" si="1"/>
        <v>145.38999999999999</v>
      </c>
      <c r="U56" s="68">
        <f t="shared" si="1"/>
        <v>146.67099999999999</v>
      </c>
      <c r="V56" s="68">
        <f t="shared" si="1"/>
        <v>147.54</v>
      </c>
      <c r="W56" s="68">
        <f t="shared" si="1"/>
        <v>148.642</v>
      </c>
      <c r="X56" s="68">
        <f t="shared" si="1"/>
        <v>149.22999999999999</v>
      </c>
      <c r="Y56" s="68">
        <f t="shared" si="1"/>
        <v>150.35599999999999</v>
      </c>
      <c r="Z56" s="68">
        <f t="shared" ref="Z56:AA56" si="2">(Z16+Z17+Z45+Z46)/1000</f>
        <v>150.53100000000001</v>
      </c>
      <c r="AA56" s="68">
        <f t="shared" si="2"/>
        <v>152.64400000000001</v>
      </c>
    </row>
    <row r="57" spans="1:27" s="31" customFormat="1" x14ac:dyDescent="0.2">
      <c r="A57" s="31" t="s">
        <v>93</v>
      </c>
      <c r="B57" s="69">
        <f>(B18+B19+B20)/1000</f>
        <v>35.578000000000003</v>
      </c>
      <c r="C57" s="69">
        <f t="shared" ref="C57:Y57" si="3">(C18+C19+C20)/1000</f>
        <v>36.375</v>
      </c>
      <c r="D57" s="69">
        <f t="shared" si="3"/>
        <v>37.22</v>
      </c>
      <c r="E57" s="69">
        <f t="shared" si="3"/>
        <v>37.957000000000001</v>
      </c>
      <c r="F57" s="69">
        <f t="shared" si="3"/>
        <v>38.430999999999997</v>
      </c>
      <c r="G57" s="69">
        <f t="shared" si="3"/>
        <v>39.488999999999997</v>
      </c>
      <c r="H57" s="69">
        <f t="shared" si="3"/>
        <v>40.26</v>
      </c>
      <c r="I57" s="69">
        <f t="shared" si="3"/>
        <v>39.83</v>
      </c>
      <c r="J57" s="69">
        <f t="shared" si="3"/>
        <v>40.526000000000003</v>
      </c>
      <c r="K57" s="69">
        <f t="shared" si="3"/>
        <v>41.136000000000003</v>
      </c>
      <c r="L57" s="69">
        <f t="shared" si="3"/>
        <v>41.465000000000003</v>
      </c>
      <c r="M57" s="69">
        <f t="shared" si="3"/>
        <v>41.777999999999999</v>
      </c>
      <c r="N57" s="69">
        <f t="shared" si="3"/>
        <v>41.837000000000003</v>
      </c>
      <c r="O57" s="69">
        <f t="shared" si="3"/>
        <v>41.767000000000003</v>
      </c>
      <c r="P57" s="69">
        <f t="shared" si="3"/>
        <v>42.725000000000001</v>
      </c>
      <c r="Q57" s="69">
        <f t="shared" si="3"/>
        <v>43.694000000000003</v>
      </c>
      <c r="R57" s="69">
        <f t="shared" si="3"/>
        <v>44.07</v>
      </c>
      <c r="S57" s="69">
        <f t="shared" si="3"/>
        <v>44.158999999999999</v>
      </c>
      <c r="T57" s="69">
        <f t="shared" si="3"/>
        <v>44.478000000000002</v>
      </c>
      <c r="U57" s="69">
        <f t="shared" si="3"/>
        <v>45.076000000000001</v>
      </c>
      <c r="V57" s="69">
        <f t="shared" si="3"/>
        <v>45.042999999999999</v>
      </c>
      <c r="W57" s="69">
        <f t="shared" si="3"/>
        <v>45.267000000000003</v>
      </c>
      <c r="X57" s="69">
        <f t="shared" si="3"/>
        <v>45.738</v>
      </c>
      <c r="Y57" s="69">
        <f t="shared" si="3"/>
        <v>45.914000000000001</v>
      </c>
      <c r="Z57" s="69">
        <f t="shared" ref="Z57:AA57" si="4">(Z18+Z19+Z20)/1000</f>
        <v>46.249000000000002</v>
      </c>
      <c r="AA57" s="69">
        <f t="shared" si="4"/>
        <v>47.442999999999998</v>
      </c>
    </row>
    <row r="58" spans="1:27" s="24" customFormat="1" x14ac:dyDescent="0.2">
      <c r="A58" s="24" t="s">
        <v>92</v>
      </c>
      <c r="B58" s="72">
        <f t="shared" ref="B58" si="5">(B14+B15)/1000</f>
        <v>121.07</v>
      </c>
      <c r="C58" s="72">
        <f t="shared" ref="C58:Y58" si="6">(C14+C15)/1000</f>
        <v>122.247</v>
      </c>
      <c r="D58" s="72">
        <f t="shared" si="6"/>
        <v>123.965</v>
      </c>
      <c r="E58" s="72">
        <f t="shared" si="6"/>
        <v>125.90300000000001</v>
      </c>
      <c r="F58" s="72">
        <f t="shared" si="6"/>
        <v>125.712</v>
      </c>
      <c r="G58" s="72">
        <f t="shared" si="6"/>
        <v>128.435</v>
      </c>
      <c r="H58" s="72">
        <f t="shared" si="6"/>
        <v>130.203</v>
      </c>
      <c r="I58" s="72">
        <f t="shared" si="6"/>
        <v>132.571</v>
      </c>
      <c r="J58" s="72">
        <f t="shared" si="6"/>
        <v>135.505</v>
      </c>
      <c r="K58" s="72">
        <f t="shared" si="6"/>
        <v>137.06299999999999</v>
      </c>
      <c r="L58" s="72">
        <f t="shared" si="6"/>
        <v>136.637</v>
      </c>
      <c r="M58" s="72">
        <f t="shared" si="6"/>
        <v>136.66800000000001</v>
      </c>
      <c r="N58" s="72">
        <f t="shared" si="6"/>
        <v>137.83699999999999</v>
      </c>
      <c r="O58" s="72">
        <f t="shared" si="6"/>
        <v>136.56800000000001</v>
      </c>
      <c r="P58" s="72">
        <f t="shared" si="6"/>
        <v>135.70699999999999</v>
      </c>
      <c r="Q58" s="72">
        <f t="shared" si="6"/>
        <v>134.994</v>
      </c>
      <c r="R58" s="72">
        <f t="shared" si="6"/>
        <v>133.80600000000001</v>
      </c>
      <c r="S58" s="72">
        <f t="shared" si="6"/>
        <v>132.82900000000001</v>
      </c>
      <c r="T58" s="72">
        <f t="shared" si="6"/>
        <v>133.131</v>
      </c>
      <c r="U58" s="72">
        <f t="shared" si="6"/>
        <v>132.542</v>
      </c>
      <c r="V58" s="72">
        <f t="shared" si="6"/>
        <v>131.73099999999999</v>
      </c>
      <c r="W58" s="72">
        <f t="shared" si="6"/>
        <v>132.08699999999999</v>
      </c>
      <c r="X58" s="72">
        <f t="shared" si="6"/>
        <v>123.18300000000001</v>
      </c>
      <c r="Y58" s="72">
        <f t="shared" si="6"/>
        <v>122.971</v>
      </c>
      <c r="Z58" s="72">
        <f t="shared" ref="Z58:AA58" si="7">(Z14+Z15)/1000</f>
        <v>123.515</v>
      </c>
      <c r="AA58" s="72">
        <f t="shared" si="7"/>
        <v>121.95699999999999</v>
      </c>
    </row>
    <row r="59" spans="1:27" s="35" customFormat="1" x14ac:dyDescent="0.2">
      <c r="A59" s="35" t="s">
        <v>95</v>
      </c>
      <c r="B59" s="73">
        <f>(B39+B40)/1000</f>
        <v>0.01</v>
      </c>
      <c r="C59" s="73">
        <f t="shared" ref="C59:Y59" si="8">(C39+C40)/1000</f>
        <v>1.2E-2</v>
      </c>
      <c r="D59" s="73">
        <f t="shared" si="8"/>
        <v>2.4E-2</v>
      </c>
      <c r="E59" s="73">
        <f t="shared" si="8"/>
        <v>3.3000000000000002E-2</v>
      </c>
      <c r="F59" s="73">
        <f t="shared" si="8"/>
        <v>3.9E-2</v>
      </c>
      <c r="G59" s="73">
        <f t="shared" si="8"/>
        <v>4.9000000000000002E-2</v>
      </c>
      <c r="H59" s="73">
        <f t="shared" si="8"/>
        <v>6.4000000000000001E-2</v>
      </c>
      <c r="I59" s="73">
        <f t="shared" si="8"/>
        <v>8.3000000000000004E-2</v>
      </c>
      <c r="J59" s="73">
        <f t="shared" si="8"/>
        <v>0.10199999999999999</v>
      </c>
      <c r="K59" s="73">
        <f t="shared" si="8"/>
        <v>0.124</v>
      </c>
      <c r="L59" s="73">
        <f t="shared" si="8"/>
        <v>0.17899999999999999</v>
      </c>
      <c r="M59" s="73">
        <f t="shared" si="8"/>
        <v>0.27800000000000002</v>
      </c>
      <c r="N59" s="73">
        <f t="shared" si="8"/>
        <v>0.36199999999999999</v>
      </c>
      <c r="O59" s="73">
        <f t="shared" si="8"/>
        <v>0.59899999999999998</v>
      </c>
      <c r="P59" s="73">
        <f t="shared" si="8"/>
        <v>1.3069999999999999</v>
      </c>
      <c r="Q59" s="73">
        <f t="shared" si="8"/>
        <v>2.2970000000000002</v>
      </c>
      <c r="R59" s="73">
        <f t="shared" si="8"/>
        <v>3.2909999999999999</v>
      </c>
      <c r="S59" s="73">
        <f t="shared" si="8"/>
        <v>5.2640000000000002</v>
      </c>
      <c r="T59" s="73">
        <f t="shared" si="8"/>
        <v>10.483000000000001</v>
      </c>
      <c r="U59" s="73">
        <f t="shared" si="8"/>
        <v>17.114000000000001</v>
      </c>
      <c r="V59" s="73">
        <f t="shared" si="8"/>
        <v>30.271000000000001</v>
      </c>
      <c r="W59" s="73">
        <f t="shared" si="8"/>
        <v>52.822000000000003</v>
      </c>
      <c r="X59" s="73">
        <f t="shared" si="8"/>
        <v>71.180000000000007</v>
      </c>
      <c r="Y59" s="73">
        <f t="shared" si="8"/>
        <v>81.772000000000006</v>
      </c>
      <c r="Z59" s="73">
        <f t="shared" ref="Z59:AA59" si="9">(Z39+Z40)/1000</f>
        <v>89.123999999999995</v>
      </c>
      <c r="AA59" s="73">
        <f t="shared" si="9"/>
        <v>97.165999999999997</v>
      </c>
    </row>
    <row r="60" spans="1:27" s="75" customFormat="1" ht="12.75" customHeight="1" x14ac:dyDescent="0.2">
      <c r="A60" s="75" t="s">
        <v>94</v>
      </c>
      <c r="B60" s="76">
        <f>(B24+B25)/1000</f>
        <v>0.45400000000000001</v>
      </c>
      <c r="C60" s="76">
        <f t="shared" ref="C60:Y60" si="10">(C24+C25)/1000</f>
        <v>0.628</v>
      </c>
      <c r="D60" s="76">
        <f t="shared" si="10"/>
        <v>0.86199999999999999</v>
      </c>
      <c r="E60" s="76">
        <f t="shared" si="10"/>
        <v>1.2</v>
      </c>
      <c r="F60" s="76">
        <f t="shared" si="10"/>
        <v>1.6259999999999999</v>
      </c>
      <c r="G60" s="76">
        <f t="shared" si="10"/>
        <v>2.4300000000000002</v>
      </c>
      <c r="H60" s="76">
        <f t="shared" si="10"/>
        <v>3.3530000000000002</v>
      </c>
      <c r="I60" s="76">
        <f t="shared" si="10"/>
        <v>4.5540000000000003</v>
      </c>
      <c r="J60" s="76">
        <f t="shared" si="10"/>
        <v>6.2249999999999996</v>
      </c>
      <c r="K60" s="76">
        <f t="shared" si="10"/>
        <v>9.0579999999999998</v>
      </c>
      <c r="L60" s="76">
        <f t="shared" si="10"/>
        <v>12.711</v>
      </c>
      <c r="M60" s="76">
        <f t="shared" si="10"/>
        <v>17.274999999999999</v>
      </c>
      <c r="N60" s="76">
        <f t="shared" si="10"/>
        <v>23.14</v>
      </c>
      <c r="O60" s="76">
        <f t="shared" si="10"/>
        <v>28.193000000000001</v>
      </c>
      <c r="P60" s="76">
        <f t="shared" si="10"/>
        <v>34.253</v>
      </c>
      <c r="Q60" s="76">
        <f t="shared" si="10"/>
        <v>40.399000000000001</v>
      </c>
      <c r="R60" s="76">
        <f t="shared" si="10"/>
        <v>47.601999999999997</v>
      </c>
      <c r="S60" s="76">
        <f t="shared" si="10"/>
        <v>56.061999999999998</v>
      </c>
      <c r="T60" s="76">
        <f t="shared" si="10"/>
        <v>64.388000000000005</v>
      </c>
      <c r="U60" s="76">
        <f t="shared" si="10"/>
        <v>75.212999999999994</v>
      </c>
      <c r="V60" s="76">
        <f t="shared" si="10"/>
        <v>84.566999999999993</v>
      </c>
      <c r="W60" s="76">
        <f t="shared" si="10"/>
        <v>94.168999999999997</v>
      </c>
      <c r="X60" s="76">
        <f t="shared" si="10"/>
        <v>106.321</v>
      </c>
      <c r="Y60" s="76">
        <f t="shared" si="10"/>
        <v>118.069</v>
      </c>
      <c r="Z60" s="76">
        <f t="shared" ref="Z60:AA60" si="11">(Z24+Z25)/1000</f>
        <v>129.1</v>
      </c>
      <c r="AA60" s="76">
        <f t="shared" si="11"/>
        <v>141.482</v>
      </c>
    </row>
    <row r="61" spans="1:27" s="70" customFormat="1" x14ac:dyDescent="0.2">
      <c r="A61" s="70" t="s">
        <v>52</v>
      </c>
      <c r="B61" s="71">
        <f>B23/1000</f>
        <v>0.499</v>
      </c>
      <c r="C61" s="71">
        <f t="shared" ref="C61:Y61" si="12">C23/1000</f>
        <v>0.57199999999999995</v>
      </c>
      <c r="D61" s="71">
        <f t="shared" si="12"/>
        <v>0.47599999999999998</v>
      </c>
      <c r="E61" s="71">
        <f t="shared" si="12"/>
        <v>0.47599999999999998</v>
      </c>
      <c r="F61" s="71">
        <f t="shared" si="12"/>
        <v>0.48</v>
      </c>
      <c r="G61" s="71">
        <f t="shared" si="12"/>
        <v>0.48</v>
      </c>
      <c r="H61" s="71">
        <f t="shared" si="12"/>
        <v>0.495</v>
      </c>
      <c r="I61" s="71">
        <f t="shared" si="12"/>
        <v>0.53900000000000003</v>
      </c>
      <c r="J61" s="71">
        <f t="shared" si="12"/>
        <v>0.55900000000000005</v>
      </c>
      <c r="K61" s="71">
        <f t="shared" si="12"/>
        <v>0.59899999999999998</v>
      </c>
      <c r="L61" s="71">
        <f t="shared" si="12"/>
        <v>0.60399999999999998</v>
      </c>
      <c r="M61" s="71">
        <f t="shared" si="12"/>
        <v>0.58699999999999997</v>
      </c>
      <c r="N61" s="71">
        <f t="shared" si="12"/>
        <v>0.68200000000000005</v>
      </c>
      <c r="O61" s="71">
        <f t="shared" si="12"/>
        <v>0.72299999999999998</v>
      </c>
      <c r="P61" s="71">
        <f t="shared" si="12"/>
        <v>0.65800000000000003</v>
      </c>
      <c r="Q61" s="71">
        <f t="shared" si="12"/>
        <v>0.68700000000000006</v>
      </c>
      <c r="R61" s="71">
        <f t="shared" si="12"/>
        <v>0.69799999999999995</v>
      </c>
      <c r="S61" s="71">
        <f t="shared" si="12"/>
        <v>0.70099999999999996</v>
      </c>
      <c r="T61" s="71">
        <f t="shared" si="12"/>
        <v>0.7</v>
      </c>
      <c r="U61" s="71">
        <f t="shared" si="12"/>
        <v>0.72899999999999998</v>
      </c>
      <c r="V61" s="71">
        <f t="shared" si="12"/>
        <v>0.76200000000000001</v>
      </c>
      <c r="W61" s="71">
        <f t="shared" si="12"/>
        <v>0.76400000000000001</v>
      </c>
      <c r="X61" s="71">
        <f t="shared" si="12"/>
        <v>0.76800000000000002</v>
      </c>
      <c r="Y61" s="71">
        <f t="shared" si="12"/>
        <v>0.78100000000000003</v>
      </c>
      <c r="Z61" s="71">
        <f t="shared" ref="Z61:AA61" si="13">Z23/1000</f>
        <v>0.82</v>
      </c>
      <c r="AA61" s="71">
        <f t="shared" si="13"/>
        <v>0.82199999999999995</v>
      </c>
    </row>
    <row r="62" spans="1:27" s="15" customFormat="1" x14ac:dyDescent="0.2">
      <c r="A62" s="15" t="s">
        <v>32</v>
      </c>
      <c r="B62" s="18">
        <f>B42/1000</f>
        <v>2.9870000000000001</v>
      </c>
      <c r="C62" s="18">
        <f t="shared" ref="C62:L62" si="14">C42/1000</f>
        <v>3.028</v>
      </c>
      <c r="D62" s="18">
        <f t="shared" si="14"/>
        <v>3.3690000000000002</v>
      </c>
      <c r="E62" s="18">
        <f t="shared" si="14"/>
        <v>3.5049999999999999</v>
      </c>
      <c r="F62" s="18">
        <f t="shared" si="14"/>
        <v>3.718</v>
      </c>
      <c r="G62" s="18">
        <f t="shared" si="14"/>
        <v>3.8620000000000001</v>
      </c>
      <c r="H62" s="18">
        <f t="shared" si="14"/>
        <v>4.1079999999999997</v>
      </c>
      <c r="I62" s="18">
        <f t="shared" si="14"/>
        <v>4.0019999999999998</v>
      </c>
      <c r="J62" s="18">
        <f t="shared" si="14"/>
        <v>4.0540000000000003</v>
      </c>
      <c r="K62" s="18">
        <f t="shared" si="14"/>
        <v>4.532</v>
      </c>
      <c r="L62" s="18">
        <f t="shared" si="14"/>
        <v>5.3289999999999997</v>
      </c>
      <c r="M62" s="18">
        <f>M43/1000</f>
        <v>1.5860000000000001</v>
      </c>
      <c r="N62" s="18">
        <f t="shared" ref="N62:Y62" si="15">N43/1000</f>
        <v>1.7410000000000001</v>
      </c>
      <c r="O62" s="18">
        <f t="shared" si="15"/>
        <v>2.016</v>
      </c>
      <c r="P62" s="18">
        <f t="shared" si="15"/>
        <v>2.2730000000000001</v>
      </c>
      <c r="Q62" s="18">
        <f t="shared" si="15"/>
        <v>3.0910000000000002</v>
      </c>
      <c r="R62" s="18">
        <f t="shared" si="15"/>
        <v>3.5259999999999998</v>
      </c>
      <c r="S62" s="18">
        <f t="shared" si="15"/>
        <v>4.0549999999999997</v>
      </c>
      <c r="T62" s="18">
        <f t="shared" si="15"/>
        <v>4.4240000000000004</v>
      </c>
      <c r="U62" s="18">
        <f t="shared" si="15"/>
        <v>5.1760000000000002</v>
      </c>
      <c r="V62" s="18">
        <f t="shared" si="15"/>
        <v>5.9649999999999999</v>
      </c>
      <c r="W62" s="18">
        <f t="shared" si="15"/>
        <v>7.1059999999999999</v>
      </c>
      <c r="X62" s="18">
        <f t="shared" si="15"/>
        <v>8.4030000000000005</v>
      </c>
      <c r="Y62" s="18">
        <f t="shared" si="15"/>
        <v>8.8369999999999997</v>
      </c>
      <c r="Z62" s="18">
        <f t="shared" ref="Z62:AA62" si="16">Z43/1000</f>
        <v>9.7240000000000002</v>
      </c>
      <c r="AA62" s="18">
        <f t="shared" si="16"/>
        <v>10.013999999999999</v>
      </c>
    </row>
    <row r="63" spans="1:27" s="78" customFormat="1" x14ac:dyDescent="0.2">
      <c r="A63" s="78" t="s">
        <v>98</v>
      </c>
      <c r="B63" s="79">
        <f t="shared" ref="B63:L63" si="17">(B40+B43)/1000</f>
        <v>0.26</v>
      </c>
      <c r="C63" s="79">
        <f t="shared" si="17"/>
        <v>0.29199999999999998</v>
      </c>
      <c r="D63" s="79">
        <f t="shared" si="17"/>
        <v>0.30299999999999999</v>
      </c>
      <c r="E63" s="79">
        <f t="shared" si="17"/>
        <v>0.36299999999999999</v>
      </c>
      <c r="F63" s="79">
        <f t="shared" si="17"/>
        <v>0.34499999999999997</v>
      </c>
      <c r="G63" s="79">
        <f t="shared" si="17"/>
        <v>0.53</v>
      </c>
      <c r="H63" s="79">
        <f t="shared" si="17"/>
        <v>0.66500000000000004</v>
      </c>
      <c r="I63" s="79">
        <f t="shared" si="17"/>
        <v>0.73399999999999999</v>
      </c>
      <c r="J63" s="79">
        <f t="shared" si="17"/>
        <v>0.82399999999999995</v>
      </c>
      <c r="K63" s="79">
        <f t="shared" si="17"/>
        <v>1.0009999999999999</v>
      </c>
      <c r="L63" s="79">
        <f t="shared" si="17"/>
        <v>1.268</v>
      </c>
      <c r="M63" s="79">
        <f>(M41+M44)/1000</f>
        <v>4.3140000000000001</v>
      </c>
      <c r="N63" s="79">
        <f t="shared" ref="N63:Y63" si="18">(N41+N44)/1000</f>
        <v>4.532</v>
      </c>
      <c r="O63" s="79">
        <f t="shared" si="18"/>
        <v>4.1459999999999999</v>
      </c>
      <c r="P63" s="79">
        <f t="shared" si="18"/>
        <v>4.5880000000000001</v>
      </c>
      <c r="Q63" s="79">
        <f t="shared" si="18"/>
        <v>5.0510000000000002</v>
      </c>
      <c r="R63" s="79">
        <f t="shared" si="18"/>
        <v>5.7140000000000004</v>
      </c>
      <c r="S63" s="79">
        <f t="shared" si="18"/>
        <v>5.6</v>
      </c>
      <c r="T63" s="79">
        <f t="shared" si="18"/>
        <v>6.95</v>
      </c>
      <c r="U63" s="79">
        <f t="shared" si="18"/>
        <v>7.6769999999999996</v>
      </c>
      <c r="V63" s="79">
        <f t="shared" si="18"/>
        <v>7.9729999999999999</v>
      </c>
      <c r="W63" s="79">
        <f t="shared" si="18"/>
        <v>8.1</v>
      </c>
      <c r="X63" s="79">
        <f t="shared" si="18"/>
        <v>8.2379999999999995</v>
      </c>
      <c r="Y63" s="79">
        <f t="shared" si="18"/>
        <v>8.9280000000000008</v>
      </c>
      <c r="Z63" s="79">
        <f t="shared" ref="Z63:AA63" si="19">(Z41+Z44)/1000</f>
        <v>9.0109999999999992</v>
      </c>
      <c r="AA63" s="79">
        <f t="shared" si="19"/>
        <v>9.6850000000000005</v>
      </c>
    </row>
    <row r="64" spans="1:27" s="80" customFormat="1" x14ac:dyDescent="0.2">
      <c r="A64" s="80" t="s">
        <v>96</v>
      </c>
      <c r="B64" s="81">
        <f>B41/1000</f>
        <v>0.96799999999999997</v>
      </c>
      <c r="C64" s="81">
        <f t="shared" ref="C64:L64" si="20">C41/1000</f>
        <v>1</v>
      </c>
      <c r="D64" s="81">
        <f t="shared" si="20"/>
        <v>1.1140000000000001</v>
      </c>
      <c r="E64" s="81">
        <f t="shared" si="20"/>
        <v>1.3009999999999999</v>
      </c>
      <c r="F64" s="81">
        <f t="shared" si="20"/>
        <v>1.2649999999999999</v>
      </c>
      <c r="G64" s="81">
        <f t="shared" si="20"/>
        <v>1.4179999999999999</v>
      </c>
      <c r="H64" s="81">
        <f t="shared" si="20"/>
        <v>1.64</v>
      </c>
      <c r="I64" s="81">
        <f t="shared" si="20"/>
        <v>1.61</v>
      </c>
      <c r="J64" s="81">
        <f t="shared" si="20"/>
        <v>1.7809999999999999</v>
      </c>
      <c r="K64" s="81">
        <f t="shared" si="20"/>
        <v>1.8220000000000001</v>
      </c>
      <c r="L64" s="81">
        <f t="shared" si="20"/>
        <v>2.488</v>
      </c>
      <c r="M64" s="81">
        <f>M42/1000</f>
        <v>5.8140000000000001</v>
      </c>
      <c r="N64" s="81">
        <f t="shared" ref="N64:Y64" si="21">N42/1000</f>
        <v>6.0979999999999999</v>
      </c>
      <c r="O64" s="81">
        <f t="shared" si="21"/>
        <v>7.1779999999999999</v>
      </c>
      <c r="P64" s="81">
        <f t="shared" si="21"/>
        <v>7.8470000000000004</v>
      </c>
      <c r="Q64" s="81">
        <f t="shared" si="21"/>
        <v>10.019</v>
      </c>
      <c r="R64" s="81">
        <f t="shared" si="21"/>
        <v>11.128</v>
      </c>
      <c r="S64" s="81">
        <f t="shared" si="21"/>
        <v>10.949</v>
      </c>
      <c r="T64" s="81">
        <f t="shared" si="21"/>
        <v>11.930999999999999</v>
      </c>
      <c r="U64" s="81">
        <f t="shared" si="21"/>
        <v>13.207000000000001</v>
      </c>
      <c r="V64" s="81">
        <f t="shared" si="21"/>
        <v>14.221</v>
      </c>
      <c r="W64" s="81">
        <f t="shared" si="21"/>
        <v>15.785</v>
      </c>
      <c r="X64" s="81">
        <f t="shared" si="21"/>
        <v>16.440000000000001</v>
      </c>
      <c r="Y64" s="81">
        <f t="shared" si="21"/>
        <v>16.116</v>
      </c>
      <c r="Z64" s="81">
        <f t="shared" ref="Z64:AA64" si="22">Z42/1000</f>
        <v>16.975999999999999</v>
      </c>
      <c r="AA64" s="81">
        <f t="shared" si="22"/>
        <v>17.571000000000002</v>
      </c>
    </row>
    <row r="65" spans="1:27" s="74" customFormat="1" x14ac:dyDescent="0.2">
      <c r="A65" s="74" t="s">
        <v>45</v>
      </c>
      <c r="B65" s="77">
        <f>B47/1000</f>
        <v>0.24</v>
      </c>
      <c r="C65" s="77">
        <f t="shared" ref="C65:L65" si="23">C47/1000</f>
        <v>0.24</v>
      </c>
      <c r="D65" s="77">
        <f t="shared" si="23"/>
        <v>0.24</v>
      </c>
      <c r="E65" s="77">
        <f t="shared" si="23"/>
        <v>0.24</v>
      </c>
      <c r="F65" s="77">
        <f t="shared" si="23"/>
        <v>0.24</v>
      </c>
      <c r="G65" s="77">
        <f t="shared" si="23"/>
        <v>0.24</v>
      </c>
      <c r="H65" s="77">
        <f t="shared" si="23"/>
        <v>0.24</v>
      </c>
      <c r="I65" s="77">
        <f t="shared" si="23"/>
        <v>0.24</v>
      </c>
      <c r="J65" s="77">
        <f t="shared" si="23"/>
        <v>0.24</v>
      </c>
      <c r="K65" s="77">
        <f t="shared" si="23"/>
        <v>0.24</v>
      </c>
      <c r="L65" s="77">
        <f t="shared" si="23"/>
        <v>0.24099999999999999</v>
      </c>
      <c r="M65" s="77">
        <f>M48/1000</f>
        <v>5.0000000000000001E-3</v>
      </c>
      <c r="N65" s="77">
        <f t="shared" ref="N65:Y65" si="24">N48/1000</f>
        <v>5.0999999999999997E-2</v>
      </c>
      <c r="O65" s="77">
        <f t="shared" si="24"/>
        <v>0.03</v>
      </c>
      <c r="P65" s="77">
        <f t="shared" si="24"/>
        <v>0.17599999999999999</v>
      </c>
      <c r="Q65" s="77">
        <f t="shared" si="24"/>
        <v>0.70399999999999996</v>
      </c>
      <c r="R65" s="77">
        <f t="shared" si="24"/>
        <v>0.82499999999999996</v>
      </c>
      <c r="S65" s="77">
        <f t="shared" si="24"/>
        <v>0.45100000000000001</v>
      </c>
      <c r="T65" s="77">
        <f t="shared" si="24"/>
        <v>0.70899999999999996</v>
      </c>
      <c r="U65" s="77">
        <f t="shared" si="24"/>
        <v>0.91800000000000004</v>
      </c>
      <c r="V65" s="77">
        <f t="shared" si="24"/>
        <v>1.0680000000000001</v>
      </c>
      <c r="W65" s="77">
        <f t="shared" si="24"/>
        <v>1.141</v>
      </c>
      <c r="X65" s="77">
        <f t="shared" si="24"/>
        <v>1.825</v>
      </c>
      <c r="Y65" s="77">
        <f t="shared" si="24"/>
        <v>1.847</v>
      </c>
      <c r="Z65" s="77">
        <f t="shared" ref="Z65:AA65" si="25">Z48/1000</f>
        <v>1.7410000000000001</v>
      </c>
      <c r="AA65" s="77">
        <f t="shared" si="25"/>
        <v>1.8460000000000001</v>
      </c>
    </row>
    <row r="66" spans="1:27" s="19" customFormat="1" x14ac:dyDescent="0.2">
      <c r="A66" s="19" t="s">
        <v>164</v>
      </c>
      <c r="B66" s="20">
        <f>SUM(B65,B64,B62)</f>
        <v>4.1950000000000003</v>
      </c>
      <c r="C66" s="20">
        <f t="shared" ref="C66:Y66" si="26">SUM(C65,C64,C62)</f>
        <v>4.2679999999999998</v>
      </c>
      <c r="D66" s="20">
        <f t="shared" si="26"/>
        <v>4.7230000000000008</v>
      </c>
      <c r="E66" s="20">
        <f t="shared" si="26"/>
        <v>5.0459999999999994</v>
      </c>
      <c r="F66" s="20">
        <f t="shared" si="26"/>
        <v>5.2229999999999999</v>
      </c>
      <c r="G66" s="20">
        <f t="shared" si="26"/>
        <v>5.52</v>
      </c>
      <c r="H66" s="20">
        <f t="shared" si="26"/>
        <v>5.9879999999999995</v>
      </c>
      <c r="I66" s="20">
        <f t="shared" si="26"/>
        <v>5.8520000000000003</v>
      </c>
      <c r="J66" s="20">
        <f t="shared" si="26"/>
        <v>6.0750000000000002</v>
      </c>
      <c r="K66" s="20">
        <f t="shared" si="26"/>
        <v>6.5940000000000003</v>
      </c>
      <c r="L66" s="20">
        <f t="shared" si="26"/>
        <v>8.0579999999999998</v>
      </c>
      <c r="M66" s="20">
        <f t="shared" si="26"/>
        <v>7.4050000000000002</v>
      </c>
      <c r="N66" s="20">
        <f t="shared" si="26"/>
        <v>7.8900000000000006</v>
      </c>
      <c r="O66" s="20">
        <f t="shared" si="26"/>
        <v>9.2240000000000002</v>
      </c>
      <c r="P66" s="20">
        <f t="shared" si="26"/>
        <v>10.295999999999999</v>
      </c>
      <c r="Q66" s="20">
        <f t="shared" si="26"/>
        <v>13.814</v>
      </c>
      <c r="R66" s="20">
        <f t="shared" si="26"/>
        <v>15.478999999999999</v>
      </c>
      <c r="S66" s="20">
        <f t="shared" si="26"/>
        <v>15.455</v>
      </c>
      <c r="T66" s="20">
        <f t="shared" si="26"/>
        <v>17.064</v>
      </c>
      <c r="U66" s="20">
        <f t="shared" si="26"/>
        <v>19.301000000000002</v>
      </c>
      <c r="V66" s="20">
        <f t="shared" si="26"/>
        <v>21.253999999999998</v>
      </c>
      <c r="W66" s="20">
        <f t="shared" si="26"/>
        <v>24.032000000000004</v>
      </c>
      <c r="X66" s="20">
        <f t="shared" si="26"/>
        <v>26.667999999999999</v>
      </c>
      <c r="Y66" s="20">
        <f t="shared" si="26"/>
        <v>26.8</v>
      </c>
      <c r="Z66" s="20">
        <f t="shared" ref="Z66:AA66" si="27">SUM(Z65,Z64,Z62)</f>
        <v>28.440999999999999</v>
      </c>
      <c r="AA66" s="20">
        <f t="shared" si="27"/>
        <v>29.431000000000001</v>
      </c>
    </row>
    <row r="67" spans="1:27" s="19" customFormat="1" x14ac:dyDescent="0.2">
      <c r="A67" s="19" t="s">
        <v>165</v>
      </c>
      <c r="B67" s="20">
        <f>(B12+B13)/1000-SUM(B65,B64,B63,B62)</f>
        <v>317.024</v>
      </c>
      <c r="C67" s="20">
        <f t="shared" ref="C67:Y67" si="28">(C12+C13)/1000-SUM(C65,C64,C63,C62)</f>
        <v>334.351</v>
      </c>
      <c r="D67" s="20">
        <f t="shared" si="28"/>
        <v>333.69200000000001</v>
      </c>
      <c r="E67" s="20">
        <f t="shared" si="28"/>
        <v>336.447</v>
      </c>
      <c r="F67" s="20">
        <f t="shared" si="28"/>
        <v>338.73200000000003</v>
      </c>
      <c r="G67" s="20">
        <f t="shared" si="28"/>
        <v>347.2</v>
      </c>
      <c r="H67" s="20">
        <f t="shared" si="28"/>
        <v>354.46600000000001</v>
      </c>
      <c r="I67" s="20">
        <f t="shared" si="28"/>
        <v>360.11599999999999</v>
      </c>
      <c r="J67" s="20">
        <f t="shared" si="28"/>
        <v>367.39699999999999</v>
      </c>
      <c r="K67" s="20">
        <f t="shared" si="28"/>
        <v>376.2</v>
      </c>
      <c r="L67" s="20">
        <f t="shared" si="28"/>
        <v>382.16399999999999</v>
      </c>
      <c r="M67" s="20">
        <f t="shared" si="28"/>
        <v>384.06400000000002</v>
      </c>
      <c r="N67" s="20">
        <f t="shared" si="28"/>
        <v>386.02599999999995</v>
      </c>
      <c r="O67" s="20">
        <f t="shared" si="28"/>
        <v>391.47899999999998</v>
      </c>
      <c r="P67" s="20">
        <f t="shared" si="28"/>
        <v>398.75099999999998</v>
      </c>
      <c r="Q67" s="20">
        <f t="shared" si="28"/>
        <v>416.23399999999998</v>
      </c>
      <c r="R67" s="20">
        <f t="shared" si="28"/>
        <v>424.673</v>
      </c>
      <c r="S67" s="20">
        <f t="shared" si="28"/>
        <v>432.62</v>
      </c>
      <c r="T67" s="20">
        <f t="shared" si="28"/>
        <v>437.74299999999999</v>
      </c>
      <c r="U67" s="20">
        <f t="shared" si="28"/>
        <v>441.44900000000001</v>
      </c>
      <c r="V67" s="20">
        <f t="shared" si="28"/>
        <v>458.94800000000004</v>
      </c>
      <c r="W67" s="20">
        <f t="shared" si="28"/>
        <v>459.75</v>
      </c>
      <c r="X67" s="20">
        <f t="shared" si="28"/>
        <v>460.64400000000001</v>
      </c>
      <c r="Y67" s="20">
        <f t="shared" si="28"/>
        <v>446.69799999999998</v>
      </c>
      <c r="Z67" s="20">
        <f t="shared" ref="Z67:AA67" si="29">(Z12+Z13)/1000-SUM(Z65,Z64,Z63,Z62)</f>
        <v>442.38600000000002</v>
      </c>
      <c r="AA67" s="20">
        <f t="shared" si="29"/>
        <v>426.714</v>
      </c>
    </row>
    <row r="68" spans="1:27" s="19" customFormat="1" x14ac:dyDescent="0.2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</row>
    <row r="69" spans="1:27" x14ac:dyDescent="0.2">
      <c r="Y69" s="22"/>
    </row>
    <row r="71" spans="1:27" x14ac:dyDescent="0.2"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</row>
    <row r="76" spans="1:27" x14ac:dyDescent="0.2"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</row>
    <row r="77" spans="1:27" x14ac:dyDescent="0.2"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2"/>
    </row>
    <row r="78" spans="1:27" x14ac:dyDescent="0.2"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</row>
  </sheetData>
  <pageMargins left="0.70866141732283472" right="0.70866141732283472" top="0.74803149606299213" bottom="0.74803149606299213" header="0.31496062992125984" footer="0.31496062992125984"/>
  <pageSetup paperSize="9" scale="28" orientation="portrait" horizontalDpi="4294967292" verticalDpi="4294967292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B51"/>
  <sheetViews>
    <sheetView zoomScaleNormal="100" workbookViewId="0">
      <pane xSplit="1" topLeftCell="B1" activePane="topRight" state="frozen"/>
      <selection activeCell="J22" sqref="J22"/>
      <selection pane="topRight" activeCell="B1" sqref="B1"/>
    </sheetView>
  </sheetViews>
  <sheetFormatPr defaultColWidth="9.109375" defaultRowHeight="11.4" x14ac:dyDescent="0.2"/>
  <cols>
    <col min="1" max="1" width="36.33203125" style="1" customWidth="1"/>
    <col min="2" max="31" width="10" style="1" customWidth="1"/>
    <col min="32" max="16384" width="9.109375" style="1"/>
  </cols>
  <sheetData>
    <row r="1" spans="1:27" x14ac:dyDescent="0.2">
      <c r="A1" s="3" t="s">
        <v>416</v>
      </c>
    </row>
    <row r="3" spans="1:27" x14ac:dyDescent="0.2">
      <c r="A3" s="3" t="s">
        <v>0</v>
      </c>
      <c r="B3" s="4">
        <v>42762.394733796296</v>
      </c>
    </row>
    <row r="4" spans="1:27" x14ac:dyDescent="0.2">
      <c r="A4" s="3" t="s">
        <v>1</v>
      </c>
      <c r="B4" s="4">
        <v>42801.437494722224</v>
      </c>
    </row>
    <row r="5" spans="1:27" x14ac:dyDescent="0.2">
      <c r="A5" s="3" t="s">
        <v>2</v>
      </c>
      <c r="B5" s="3" t="s">
        <v>3</v>
      </c>
    </row>
    <row r="7" spans="1:27" x14ac:dyDescent="0.2">
      <c r="A7" s="3" t="s">
        <v>4</v>
      </c>
      <c r="B7" s="3" t="s">
        <v>480</v>
      </c>
    </row>
    <row r="8" spans="1:27" x14ac:dyDescent="0.2">
      <c r="A8" s="3" t="s">
        <v>6</v>
      </c>
      <c r="B8" s="3" t="s">
        <v>125</v>
      </c>
      <c r="V8" s="120"/>
      <c r="W8" s="120"/>
      <c r="X8" s="120"/>
      <c r="Y8" s="120"/>
      <c r="Z8" s="120"/>
    </row>
    <row r="9" spans="1:27" x14ac:dyDescent="0.2">
      <c r="A9" s="3" t="s">
        <v>5</v>
      </c>
      <c r="B9" s="3" t="s">
        <v>108</v>
      </c>
      <c r="V9" s="118"/>
      <c r="W9" s="118"/>
      <c r="X9" s="118"/>
      <c r="Y9" s="118"/>
      <c r="Z9" s="195"/>
    </row>
    <row r="11" spans="1:27" x14ac:dyDescent="0.2">
      <c r="A11" s="192" t="s">
        <v>8</v>
      </c>
      <c r="B11" s="192" t="s">
        <v>30</v>
      </c>
      <c r="C11" s="192" t="s">
        <v>29</v>
      </c>
      <c r="D11" s="192" t="s">
        <v>28</v>
      </c>
      <c r="E11" s="192" t="s">
        <v>27</v>
      </c>
      <c r="F11" s="192" t="s">
        <v>26</v>
      </c>
      <c r="G11" s="192" t="s">
        <v>25</v>
      </c>
      <c r="H11" s="192" t="s">
        <v>24</v>
      </c>
      <c r="I11" s="192" t="s">
        <v>23</v>
      </c>
      <c r="J11" s="192" t="s">
        <v>22</v>
      </c>
      <c r="K11" s="192" t="s">
        <v>21</v>
      </c>
      <c r="L11" s="192" t="s">
        <v>20</v>
      </c>
      <c r="M11" s="192" t="s">
        <v>19</v>
      </c>
      <c r="N11" s="192" t="s">
        <v>18</v>
      </c>
      <c r="O11" s="192" t="s">
        <v>17</v>
      </c>
      <c r="P11" s="192" t="s">
        <v>16</v>
      </c>
      <c r="Q11" s="192" t="s">
        <v>15</v>
      </c>
      <c r="R11" s="192" t="s">
        <v>14</v>
      </c>
      <c r="S11" s="192" t="s">
        <v>13</v>
      </c>
      <c r="T11" s="192" t="s">
        <v>12</v>
      </c>
      <c r="U11" s="192" t="s">
        <v>11</v>
      </c>
      <c r="V11" s="192" t="s">
        <v>10</v>
      </c>
      <c r="W11" s="192" t="s">
        <v>9</v>
      </c>
      <c r="X11" s="192" t="s">
        <v>109</v>
      </c>
      <c r="Y11" s="192" t="s">
        <v>417</v>
      </c>
      <c r="Z11" s="192" t="s">
        <v>465</v>
      </c>
      <c r="AA11" s="192" t="s">
        <v>481</v>
      </c>
    </row>
    <row r="12" spans="1:27" x14ac:dyDescent="0.2">
      <c r="A12" s="192" t="s">
        <v>110</v>
      </c>
      <c r="B12" s="193">
        <v>72147.100000000006</v>
      </c>
      <c r="C12" s="193">
        <v>75211.100000000006</v>
      </c>
      <c r="D12" s="193">
        <v>77143.8</v>
      </c>
      <c r="E12" s="193">
        <v>81704.800000000003</v>
      </c>
      <c r="F12" s="193">
        <v>82526</v>
      </c>
      <c r="G12" s="193">
        <v>84621.2</v>
      </c>
      <c r="H12" s="193">
        <v>88502.8</v>
      </c>
      <c r="I12" s="193">
        <v>91840</v>
      </c>
      <c r="J12" s="193">
        <v>94367.8</v>
      </c>
      <c r="K12" s="193">
        <v>94736.5</v>
      </c>
      <c r="L12" s="193">
        <v>98527</v>
      </c>
      <c r="M12" s="193">
        <v>101722</v>
      </c>
      <c r="N12" s="193">
        <v>100289.8</v>
      </c>
      <c r="O12" s="193">
        <v>107769.3</v>
      </c>
      <c r="P12" s="193">
        <v>113973.8</v>
      </c>
      <c r="Q12" s="193">
        <v>121287</v>
      </c>
      <c r="R12" s="193">
        <v>128544.7</v>
      </c>
      <c r="S12" s="193">
        <v>138321.79999999999</v>
      </c>
      <c r="T12" s="193">
        <v>148737.1</v>
      </c>
      <c r="U12" s="193">
        <v>157064.5</v>
      </c>
      <c r="V12" s="193">
        <v>173977.2</v>
      </c>
      <c r="W12" s="193">
        <v>171033.7</v>
      </c>
      <c r="X12" s="193">
        <v>187643.7</v>
      </c>
      <c r="Y12" s="193">
        <v>198441.60000000001</v>
      </c>
      <c r="Z12" s="193">
        <v>202105.8</v>
      </c>
      <c r="AA12" s="193">
        <v>210037.1</v>
      </c>
    </row>
    <row r="13" spans="1:27" x14ac:dyDescent="0.2">
      <c r="A13" s="192" t="s">
        <v>111</v>
      </c>
      <c r="B13" s="193">
        <v>24972.2</v>
      </c>
      <c r="C13" s="193">
        <v>25971</v>
      </c>
      <c r="D13" s="193">
        <v>27063.4</v>
      </c>
      <c r="E13" s="193">
        <v>27671.3</v>
      </c>
      <c r="F13" s="193">
        <v>28621</v>
      </c>
      <c r="G13" s="193">
        <v>28546.7</v>
      </c>
      <c r="H13" s="193">
        <v>28545.7</v>
      </c>
      <c r="I13" s="193">
        <v>29029</v>
      </c>
      <c r="J13" s="193">
        <v>30044.2</v>
      </c>
      <c r="K13" s="193">
        <v>29912</v>
      </c>
      <c r="L13" s="193">
        <v>30687.3</v>
      </c>
      <c r="M13" s="193">
        <v>32605.4</v>
      </c>
      <c r="N13" s="193">
        <v>27427.9</v>
      </c>
      <c r="O13" s="193">
        <v>26561.4</v>
      </c>
      <c r="P13" s="193">
        <v>28284.2</v>
      </c>
      <c r="Q13" s="193">
        <v>26940.2</v>
      </c>
      <c r="R13" s="193">
        <v>27171.9</v>
      </c>
      <c r="S13" s="193">
        <v>27037</v>
      </c>
      <c r="T13" s="193">
        <v>28570.5</v>
      </c>
      <c r="U13" s="193">
        <v>28873</v>
      </c>
      <c r="V13" s="193">
        <v>32408.400000000001</v>
      </c>
      <c r="W13" s="193">
        <v>26844.6</v>
      </c>
      <c r="X13" s="193">
        <v>28878.7</v>
      </c>
      <c r="Y13" s="193">
        <v>31950.2</v>
      </c>
      <c r="Z13" s="193">
        <v>32244.9</v>
      </c>
      <c r="AA13" s="193">
        <v>29326.7</v>
      </c>
    </row>
    <row r="14" spans="1:27" x14ac:dyDescent="0.2">
      <c r="A14" s="192" t="s">
        <v>112</v>
      </c>
      <c r="B14" s="193">
        <v>66.900000000000006</v>
      </c>
      <c r="C14" s="193">
        <v>94.2</v>
      </c>
      <c r="D14" s="193">
        <v>133.9</v>
      </c>
      <c r="E14" s="193">
        <v>202.5</v>
      </c>
      <c r="F14" s="193">
        <v>300.3</v>
      </c>
      <c r="G14" s="193">
        <v>349.8</v>
      </c>
      <c r="H14" s="193">
        <v>419.3</v>
      </c>
      <c r="I14" s="193">
        <v>632.79999999999995</v>
      </c>
      <c r="J14" s="193">
        <v>969.3</v>
      </c>
      <c r="K14" s="193">
        <v>1221.2</v>
      </c>
      <c r="L14" s="193">
        <v>1911</v>
      </c>
      <c r="M14" s="193">
        <v>2296</v>
      </c>
      <c r="N14" s="193">
        <v>3122.7</v>
      </c>
      <c r="O14" s="193">
        <v>3802.1</v>
      </c>
      <c r="P14" s="193">
        <v>5068.1000000000004</v>
      </c>
      <c r="Q14" s="193">
        <v>6057.9</v>
      </c>
      <c r="R14" s="193">
        <v>7078.5</v>
      </c>
      <c r="S14" s="193">
        <v>8976</v>
      </c>
      <c r="T14" s="193">
        <v>10279.1</v>
      </c>
      <c r="U14" s="193">
        <v>11441</v>
      </c>
      <c r="V14" s="193">
        <v>12842.4</v>
      </c>
      <c r="W14" s="193">
        <v>15449.2</v>
      </c>
      <c r="X14" s="193">
        <v>17714.400000000001</v>
      </c>
      <c r="Y14" s="193">
        <v>20277</v>
      </c>
      <c r="Z14" s="193">
        <v>21763.5</v>
      </c>
      <c r="AA14" s="193">
        <v>25956.1</v>
      </c>
    </row>
    <row r="15" spans="1:27" x14ac:dyDescent="0.2">
      <c r="A15" s="192" t="s">
        <v>113</v>
      </c>
      <c r="B15" s="193">
        <v>141.9</v>
      </c>
      <c r="C15" s="193">
        <v>160.1</v>
      </c>
      <c r="D15" s="193">
        <v>178</v>
      </c>
      <c r="E15" s="193">
        <v>192.7</v>
      </c>
      <c r="F15" s="193">
        <v>234.3</v>
      </c>
      <c r="G15" s="193">
        <v>284.39999999999998</v>
      </c>
      <c r="H15" s="193">
        <v>306.89999999999998</v>
      </c>
      <c r="I15" s="193">
        <v>329.3</v>
      </c>
      <c r="J15" s="193">
        <v>359</v>
      </c>
      <c r="K15" s="193">
        <v>395</v>
      </c>
      <c r="L15" s="193">
        <v>426.7</v>
      </c>
      <c r="M15" s="193">
        <v>469.7</v>
      </c>
      <c r="N15" s="193">
        <v>509.6</v>
      </c>
      <c r="O15" s="193">
        <v>590.1</v>
      </c>
      <c r="P15" s="193">
        <v>631.6</v>
      </c>
      <c r="Q15" s="193">
        <v>703</v>
      </c>
      <c r="R15" s="193">
        <v>804.1</v>
      </c>
      <c r="S15" s="193">
        <v>971.1</v>
      </c>
      <c r="T15" s="193">
        <v>1101.8</v>
      </c>
      <c r="U15" s="193">
        <v>1322.4</v>
      </c>
      <c r="V15" s="193">
        <v>1788.3</v>
      </c>
      <c r="W15" s="193">
        <v>2141.1999999999998</v>
      </c>
      <c r="X15" s="193">
        <v>3218.6</v>
      </c>
      <c r="Y15" s="193">
        <v>3695.3</v>
      </c>
      <c r="Z15" s="193">
        <v>4085.2</v>
      </c>
      <c r="AA15" s="193">
        <v>4252</v>
      </c>
    </row>
    <row r="16" spans="1:27" x14ac:dyDescent="0.2">
      <c r="A16" s="192" t="s">
        <v>114</v>
      </c>
      <c r="B16" s="193">
        <v>1.1000000000000001</v>
      </c>
      <c r="C16" s="193">
        <v>1.3</v>
      </c>
      <c r="D16" s="193">
        <v>1.9</v>
      </c>
      <c r="E16" s="193">
        <v>2.2999999999999998</v>
      </c>
      <c r="F16" s="193">
        <v>2.9</v>
      </c>
      <c r="G16" s="193">
        <v>3.5</v>
      </c>
      <c r="H16" s="193">
        <v>3.9</v>
      </c>
      <c r="I16" s="193">
        <v>4.8</v>
      </c>
      <c r="J16" s="193">
        <v>6.7</v>
      </c>
      <c r="K16" s="193">
        <v>5.6</v>
      </c>
      <c r="L16" s="193">
        <v>10.199999999999999</v>
      </c>
      <c r="M16" s="193">
        <v>16.3</v>
      </c>
      <c r="N16" s="193">
        <v>24.2</v>
      </c>
      <c r="O16" s="193">
        <v>37.799999999999997</v>
      </c>
      <c r="P16" s="193">
        <v>62.5</v>
      </c>
      <c r="Q16" s="193">
        <v>125.6</v>
      </c>
      <c r="R16" s="193">
        <v>214.5</v>
      </c>
      <c r="S16" s="193">
        <v>324.5</v>
      </c>
      <c r="T16" s="193">
        <v>639.5</v>
      </c>
      <c r="U16" s="193">
        <v>1205.5999999999999</v>
      </c>
      <c r="V16" s="193">
        <v>1935</v>
      </c>
      <c r="W16" s="193">
        <v>3896.6</v>
      </c>
      <c r="X16" s="193">
        <v>5793.5</v>
      </c>
      <c r="Y16" s="193">
        <v>6957.6</v>
      </c>
      <c r="Z16" s="193">
        <v>7938.1</v>
      </c>
      <c r="AA16" s="193">
        <v>8798.9</v>
      </c>
    </row>
    <row r="17" spans="1:27" x14ac:dyDescent="0.2">
      <c r="A17" s="192" t="s">
        <v>115</v>
      </c>
      <c r="B17" s="193">
        <v>43.3</v>
      </c>
      <c r="C17" s="193">
        <v>44.5</v>
      </c>
      <c r="D17" s="193">
        <v>44.4</v>
      </c>
      <c r="E17" s="193">
        <v>42.5</v>
      </c>
      <c r="F17" s="193">
        <v>43.1</v>
      </c>
      <c r="G17" s="193">
        <v>43.6</v>
      </c>
      <c r="H17" s="193">
        <v>42.2</v>
      </c>
      <c r="I17" s="193">
        <v>43.9</v>
      </c>
      <c r="J17" s="193">
        <v>44.9</v>
      </c>
      <c r="K17" s="193">
        <v>44.3</v>
      </c>
      <c r="L17" s="193">
        <v>43.6</v>
      </c>
      <c r="M17" s="193">
        <v>41.7</v>
      </c>
      <c r="N17" s="193">
        <v>42.5</v>
      </c>
      <c r="O17" s="193">
        <v>42.1</v>
      </c>
      <c r="P17" s="193">
        <v>40.4</v>
      </c>
      <c r="Q17" s="193">
        <v>41.4</v>
      </c>
      <c r="R17" s="193">
        <v>39.9</v>
      </c>
      <c r="S17" s="193">
        <v>40</v>
      </c>
      <c r="T17" s="193">
        <v>40</v>
      </c>
      <c r="U17" s="193">
        <v>38.6</v>
      </c>
      <c r="V17" s="193">
        <v>41.1</v>
      </c>
      <c r="W17" s="193">
        <v>41.1</v>
      </c>
      <c r="X17" s="193">
        <v>39.700000000000003</v>
      </c>
      <c r="Y17" s="193">
        <v>36.1</v>
      </c>
      <c r="Z17" s="193">
        <v>41.5</v>
      </c>
      <c r="AA17" s="193">
        <v>42</v>
      </c>
    </row>
    <row r="18" spans="1:27" x14ac:dyDescent="0.2">
      <c r="A18" s="192" t="s">
        <v>116</v>
      </c>
      <c r="B18" s="193">
        <v>40963.300000000003</v>
      </c>
      <c r="C18" s="193">
        <v>42882.9</v>
      </c>
      <c r="D18" s="193">
        <v>43207.9</v>
      </c>
      <c r="E18" s="193">
        <v>46672.7</v>
      </c>
      <c r="F18" s="193">
        <v>46360.800000000003</v>
      </c>
      <c r="G18" s="193">
        <v>47917.8</v>
      </c>
      <c r="H18" s="193">
        <v>50962.5</v>
      </c>
      <c r="I18" s="193">
        <v>52980.5</v>
      </c>
      <c r="J18" s="193">
        <v>53517.5</v>
      </c>
      <c r="K18" s="193">
        <v>52980.9</v>
      </c>
      <c r="L18" s="193">
        <v>54115.3</v>
      </c>
      <c r="M18" s="193">
        <v>54267.8</v>
      </c>
      <c r="N18" s="193">
        <v>55987.6</v>
      </c>
      <c r="O18" s="193">
        <v>61797.4</v>
      </c>
      <c r="P18" s="193">
        <v>63484.4</v>
      </c>
      <c r="Q18" s="193">
        <v>68261</v>
      </c>
      <c r="R18" s="193">
        <v>70455.600000000006</v>
      </c>
      <c r="S18" s="193">
        <v>73735.3</v>
      </c>
      <c r="T18" s="193">
        <v>77847.5</v>
      </c>
      <c r="U18" s="193">
        <v>80774.100000000006</v>
      </c>
      <c r="V18" s="193">
        <v>88237.7</v>
      </c>
      <c r="W18" s="193">
        <v>83541.600000000006</v>
      </c>
      <c r="X18" s="193">
        <v>89801.3</v>
      </c>
      <c r="Y18" s="193">
        <v>92180</v>
      </c>
      <c r="Z18" s="193">
        <v>90052.4</v>
      </c>
      <c r="AA18" s="193">
        <v>94263.2</v>
      </c>
    </row>
    <row r="19" spans="1:27" x14ac:dyDescent="0.2">
      <c r="A19" s="192" t="s">
        <v>117</v>
      </c>
      <c r="B19" s="193">
        <v>665.4</v>
      </c>
      <c r="C19" s="193">
        <v>716.8</v>
      </c>
      <c r="D19" s="193">
        <v>839.9</v>
      </c>
      <c r="E19" s="193">
        <v>943.2</v>
      </c>
      <c r="F19" s="193">
        <v>1017.1</v>
      </c>
      <c r="G19" s="193">
        <v>1135.9000000000001</v>
      </c>
      <c r="H19" s="193">
        <v>1279.4000000000001</v>
      </c>
      <c r="I19" s="193">
        <v>1484.5</v>
      </c>
      <c r="J19" s="193">
        <v>1595.2</v>
      </c>
      <c r="K19" s="193">
        <v>1779.3</v>
      </c>
      <c r="L19" s="193">
        <v>2186.4</v>
      </c>
      <c r="M19" s="193">
        <v>2677</v>
      </c>
      <c r="N19" s="193">
        <v>3309.6</v>
      </c>
      <c r="O19" s="193">
        <v>3227.5</v>
      </c>
      <c r="P19" s="193">
        <v>3597.8</v>
      </c>
      <c r="Q19" s="193">
        <v>4000</v>
      </c>
      <c r="R19" s="193">
        <v>4398.7</v>
      </c>
      <c r="S19" s="193">
        <v>5783</v>
      </c>
      <c r="T19" s="193">
        <v>6604.2</v>
      </c>
      <c r="U19" s="193">
        <v>7397.2</v>
      </c>
      <c r="V19" s="193">
        <v>8530</v>
      </c>
      <c r="W19" s="193">
        <v>10437.5</v>
      </c>
      <c r="X19" s="193">
        <v>12214.8</v>
      </c>
      <c r="Y19" s="193">
        <v>13959.7</v>
      </c>
      <c r="Z19" s="193">
        <v>14982.2</v>
      </c>
      <c r="AA19" s="193">
        <v>15611.8</v>
      </c>
    </row>
    <row r="20" spans="1:27" x14ac:dyDescent="0.2">
      <c r="A20" s="192" t="s">
        <v>118</v>
      </c>
      <c r="B20" s="193">
        <v>2094.1999999999998</v>
      </c>
      <c r="C20" s="193">
        <v>2172.3000000000002</v>
      </c>
      <c r="D20" s="193">
        <v>2225.1</v>
      </c>
      <c r="E20" s="193">
        <v>2327.5</v>
      </c>
      <c r="F20" s="193">
        <v>2390.1999999999998</v>
      </c>
      <c r="G20" s="193">
        <v>2660.9</v>
      </c>
      <c r="H20" s="193">
        <v>2890</v>
      </c>
      <c r="I20" s="193">
        <v>3067</v>
      </c>
      <c r="J20" s="193">
        <v>3289.2</v>
      </c>
      <c r="K20" s="193">
        <v>3599</v>
      </c>
      <c r="L20" s="193">
        <v>3800.9</v>
      </c>
      <c r="M20" s="193">
        <v>4004.4</v>
      </c>
      <c r="N20" s="193">
        <v>4093.7</v>
      </c>
      <c r="O20" s="193">
        <v>4948</v>
      </c>
      <c r="P20" s="193">
        <v>5295.6</v>
      </c>
      <c r="Q20" s="193">
        <v>6025.3</v>
      </c>
      <c r="R20" s="193">
        <v>6535.9</v>
      </c>
      <c r="S20" s="193">
        <v>7276.7</v>
      </c>
      <c r="T20" s="193">
        <v>7225.2</v>
      </c>
      <c r="U20" s="193">
        <v>7422.7</v>
      </c>
      <c r="V20" s="193">
        <v>7863.9</v>
      </c>
      <c r="W20" s="193">
        <v>8178.7</v>
      </c>
      <c r="X20" s="193">
        <v>8527.6</v>
      </c>
      <c r="Y20" s="193">
        <v>8940.2999999999993</v>
      </c>
      <c r="Z20" s="193">
        <v>9258.6</v>
      </c>
      <c r="AA20" s="193">
        <v>9690.4</v>
      </c>
    </row>
    <row r="21" spans="1:27" x14ac:dyDescent="0.2">
      <c r="A21" s="192" t="s">
        <v>119</v>
      </c>
      <c r="B21" s="193">
        <v>8</v>
      </c>
      <c r="C21" s="193">
        <v>8.8000000000000007</v>
      </c>
      <c r="D21" s="193">
        <v>8.8000000000000007</v>
      </c>
      <c r="E21" s="193">
        <v>9.5</v>
      </c>
      <c r="F21" s="193">
        <v>10.199999999999999</v>
      </c>
      <c r="G21" s="193">
        <v>11.7</v>
      </c>
      <c r="H21" s="193">
        <v>11.7</v>
      </c>
      <c r="I21" s="193">
        <v>12.4</v>
      </c>
      <c r="J21" s="193">
        <v>12.4</v>
      </c>
      <c r="K21" s="193">
        <v>10.199999999999999</v>
      </c>
      <c r="L21" s="193">
        <v>39.700000000000003</v>
      </c>
      <c r="M21" s="193">
        <v>36.9</v>
      </c>
      <c r="N21" s="193">
        <v>36.799999999999997</v>
      </c>
      <c r="O21" s="193">
        <v>36.9</v>
      </c>
      <c r="P21" s="193">
        <v>42.8</v>
      </c>
      <c r="Q21" s="193">
        <v>46.3</v>
      </c>
      <c r="R21" s="193">
        <v>59</v>
      </c>
      <c r="S21" s="193">
        <v>104.2</v>
      </c>
      <c r="T21" s="193">
        <v>112.4</v>
      </c>
      <c r="U21" s="193">
        <v>116</v>
      </c>
      <c r="V21" s="193">
        <v>103.9</v>
      </c>
      <c r="W21" s="193">
        <v>105.3</v>
      </c>
      <c r="X21" s="193">
        <v>136.5</v>
      </c>
      <c r="Y21" s="193">
        <v>127.2</v>
      </c>
      <c r="Z21" s="193">
        <v>128.6</v>
      </c>
      <c r="AA21" s="193">
        <v>135.1</v>
      </c>
    </row>
    <row r="22" spans="1:27" x14ac:dyDescent="0.2">
      <c r="A22" s="192" t="s">
        <v>120</v>
      </c>
      <c r="B22" s="193">
        <v>0</v>
      </c>
      <c r="C22" s="193">
        <v>0</v>
      </c>
      <c r="D22" s="193">
        <v>2.2000000000000002</v>
      </c>
      <c r="E22" s="193">
        <v>18.100000000000001</v>
      </c>
      <c r="F22" s="193">
        <v>24.6</v>
      </c>
      <c r="G22" s="193">
        <v>24.3</v>
      </c>
      <c r="H22" s="193">
        <v>38.6</v>
      </c>
      <c r="I22" s="193">
        <v>53.4</v>
      </c>
      <c r="J22" s="193">
        <v>62.7</v>
      </c>
      <c r="K22" s="193">
        <v>58.2</v>
      </c>
      <c r="L22" s="193">
        <v>59.2</v>
      </c>
      <c r="M22" s="193">
        <v>70.2</v>
      </c>
      <c r="N22" s="193">
        <v>160</v>
      </c>
      <c r="O22" s="193">
        <v>267.10000000000002</v>
      </c>
      <c r="P22" s="193">
        <v>349.2</v>
      </c>
      <c r="Q22" s="193">
        <v>580.29999999999995</v>
      </c>
      <c r="R22" s="193">
        <v>887.3</v>
      </c>
      <c r="S22" s="193">
        <v>1199.4000000000001</v>
      </c>
      <c r="T22" s="193">
        <v>1825.6</v>
      </c>
      <c r="U22" s="193">
        <v>2253.1999999999998</v>
      </c>
      <c r="V22" s="193">
        <v>2802.7</v>
      </c>
      <c r="W22" s="193">
        <v>2878.4</v>
      </c>
      <c r="X22" s="193">
        <v>2845.7</v>
      </c>
      <c r="Y22" s="193">
        <v>2685.8</v>
      </c>
      <c r="Z22" s="193">
        <v>2655.1</v>
      </c>
      <c r="AA22" s="193">
        <v>2728.6</v>
      </c>
    </row>
    <row r="23" spans="1:27" x14ac:dyDescent="0.2">
      <c r="A23" s="192" t="s">
        <v>121</v>
      </c>
      <c r="B23" s="193">
        <v>6.3</v>
      </c>
      <c r="C23" s="193">
        <v>6.9</v>
      </c>
      <c r="D23" s="193">
        <v>15.7</v>
      </c>
      <c r="E23" s="193">
        <v>25</v>
      </c>
      <c r="F23" s="193">
        <v>96.7</v>
      </c>
      <c r="G23" s="193">
        <v>192.8</v>
      </c>
      <c r="H23" s="193">
        <v>273.2</v>
      </c>
      <c r="I23" s="193">
        <v>346.9</v>
      </c>
      <c r="J23" s="193">
        <v>338</v>
      </c>
      <c r="K23" s="193">
        <v>392.4</v>
      </c>
      <c r="L23" s="193">
        <v>644.20000000000005</v>
      </c>
      <c r="M23" s="193">
        <v>753.4</v>
      </c>
      <c r="N23" s="193">
        <v>919.9</v>
      </c>
      <c r="O23" s="193">
        <v>1188.0999999999999</v>
      </c>
      <c r="P23" s="193">
        <v>1618.4</v>
      </c>
      <c r="Q23" s="193">
        <v>2527.1</v>
      </c>
      <c r="R23" s="193">
        <v>4023.1</v>
      </c>
      <c r="S23" s="193">
        <v>6084.6</v>
      </c>
      <c r="T23" s="193">
        <v>7943</v>
      </c>
      <c r="U23" s="193">
        <v>9548.6</v>
      </c>
      <c r="V23" s="193">
        <v>10509.7</v>
      </c>
      <c r="W23" s="193">
        <v>10917.2</v>
      </c>
      <c r="X23" s="193">
        <v>11904.8</v>
      </c>
      <c r="Y23" s="193">
        <v>10706.1</v>
      </c>
      <c r="Z23" s="193">
        <v>11691.8</v>
      </c>
      <c r="AA23" s="193">
        <v>11559.7</v>
      </c>
    </row>
    <row r="24" spans="1:27" x14ac:dyDescent="0.2">
      <c r="A24" s="192" t="s">
        <v>122</v>
      </c>
      <c r="B24" s="193">
        <v>0</v>
      </c>
      <c r="C24" s="193">
        <v>0</v>
      </c>
      <c r="D24" s="193">
        <v>1.8</v>
      </c>
      <c r="E24" s="193">
        <v>4.5</v>
      </c>
      <c r="F24" s="193">
        <v>15.5</v>
      </c>
      <c r="G24" s="193">
        <v>10.4</v>
      </c>
      <c r="H24" s="193">
        <v>5.9</v>
      </c>
      <c r="I24" s="193">
        <v>9.3000000000000007</v>
      </c>
      <c r="J24" s="193">
        <v>10.199999999999999</v>
      </c>
      <c r="K24" s="193">
        <v>13.2</v>
      </c>
      <c r="L24" s="193">
        <v>15.5</v>
      </c>
      <c r="M24" s="193">
        <v>26.4</v>
      </c>
      <c r="N24" s="193">
        <v>48.3</v>
      </c>
      <c r="O24" s="193">
        <v>51.6</v>
      </c>
      <c r="P24" s="193">
        <v>193.2</v>
      </c>
      <c r="Q24" s="193">
        <v>669.8</v>
      </c>
      <c r="R24" s="193">
        <v>1389.3</v>
      </c>
      <c r="S24" s="193">
        <v>1166.5</v>
      </c>
      <c r="T24" s="193">
        <v>929.3</v>
      </c>
      <c r="U24" s="193">
        <v>1198.9000000000001</v>
      </c>
      <c r="V24" s="193">
        <v>1396.7</v>
      </c>
      <c r="W24" s="193">
        <v>842.2</v>
      </c>
      <c r="X24" s="193">
        <v>884.3</v>
      </c>
      <c r="Y24" s="193">
        <v>1024.8</v>
      </c>
      <c r="Z24" s="193">
        <v>1102.5999999999999</v>
      </c>
      <c r="AA24" s="193">
        <v>1207.2</v>
      </c>
    </row>
    <row r="25" spans="1:27" x14ac:dyDescent="0.2">
      <c r="A25" s="192" t="s">
        <v>123</v>
      </c>
      <c r="B25" s="193">
        <v>0</v>
      </c>
      <c r="C25" s="193">
        <v>0</v>
      </c>
      <c r="D25" s="193">
        <v>0</v>
      </c>
      <c r="E25" s="193">
        <v>0</v>
      </c>
      <c r="F25" s="193">
        <v>0</v>
      </c>
      <c r="G25" s="193">
        <v>0</v>
      </c>
      <c r="H25" s="193">
        <v>0</v>
      </c>
      <c r="I25" s="193">
        <v>0</v>
      </c>
      <c r="J25" s="193">
        <v>0</v>
      </c>
      <c r="K25" s="193">
        <v>0</v>
      </c>
      <c r="L25" s="193">
        <v>0</v>
      </c>
      <c r="M25" s="193">
        <v>0</v>
      </c>
      <c r="N25" s="193">
        <v>0</v>
      </c>
      <c r="O25" s="193">
        <v>0</v>
      </c>
      <c r="P25" s="193">
        <v>0</v>
      </c>
      <c r="Q25" s="193">
        <v>0</v>
      </c>
      <c r="R25" s="193">
        <v>0</v>
      </c>
      <c r="S25" s="193">
        <v>0</v>
      </c>
      <c r="T25" s="193">
        <v>0</v>
      </c>
      <c r="U25" s="193">
        <v>0</v>
      </c>
      <c r="V25" s="193">
        <v>0</v>
      </c>
      <c r="W25" s="193">
        <v>-0.9</v>
      </c>
      <c r="X25" s="193">
        <v>0</v>
      </c>
      <c r="Y25" s="193">
        <v>0</v>
      </c>
      <c r="Z25" s="193">
        <v>0</v>
      </c>
      <c r="AA25" s="193">
        <v>-1</v>
      </c>
    </row>
    <row r="26" spans="1:27" x14ac:dyDescent="0.2">
      <c r="A26" s="192" t="s">
        <v>124</v>
      </c>
      <c r="B26" s="193">
        <v>3184.6</v>
      </c>
      <c r="C26" s="193">
        <v>3152.2</v>
      </c>
      <c r="D26" s="193">
        <v>3420.8</v>
      </c>
      <c r="E26" s="193">
        <v>3593.1</v>
      </c>
      <c r="F26" s="193">
        <v>3409.2</v>
      </c>
      <c r="G26" s="193">
        <v>3439.4</v>
      </c>
      <c r="H26" s="193">
        <v>3723.5</v>
      </c>
      <c r="I26" s="193">
        <v>3846.2</v>
      </c>
      <c r="J26" s="193">
        <v>4118.6000000000004</v>
      </c>
      <c r="K26" s="193">
        <v>4325.2</v>
      </c>
      <c r="L26" s="193">
        <v>4587</v>
      </c>
      <c r="M26" s="193">
        <v>4456.8999999999996</v>
      </c>
      <c r="N26" s="193">
        <v>4607.2</v>
      </c>
      <c r="O26" s="193">
        <v>5219.2</v>
      </c>
      <c r="P26" s="193">
        <v>5305.7</v>
      </c>
      <c r="Q26" s="193">
        <v>5309.2</v>
      </c>
      <c r="R26" s="193">
        <v>5486.9</v>
      </c>
      <c r="S26" s="193">
        <v>5623.4</v>
      </c>
      <c r="T26" s="193">
        <v>5619.2</v>
      </c>
      <c r="U26" s="193">
        <v>5473.1</v>
      </c>
      <c r="V26" s="193">
        <v>5517.4</v>
      </c>
      <c r="W26" s="193">
        <v>5760.9</v>
      </c>
      <c r="X26" s="193">
        <v>5683.8</v>
      </c>
      <c r="Y26" s="193">
        <v>5901.4</v>
      </c>
      <c r="Z26" s="193">
        <v>6161.4</v>
      </c>
      <c r="AA26" s="193">
        <v>6466.4</v>
      </c>
    </row>
    <row r="28" spans="1:27" x14ac:dyDescent="0.2">
      <c r="A28" s="3" t="s">
        <v>466</v>
      </c>
    </row>
    <row r="29" spans="1:27" x14ac:dyDescent="0.2">
      <c r="A29" s="3" t="s">
        <v>33</v>
      </c>
      <c r="B29" s="3" t="s">
        <v>467</v>
      </c>
    </row>
    <row r="31" spans="1:27" s="6" customFormat="1" ht="12" x14ac:dyDescent="0.25">
      <c r="A31" s="5" t="s">
        <v>43</v>
      </c>
    </row>
    <row r="32" spans="1:27" ht="12" x14ac:dyDescent="0.25">
      <c r="A32" s="7" t="s">
        <v>44</v>
      </c>
    </row>
    <row r="33" spans="1:28" ht="12" x14ac:dyDescent="0.25">
      <c r="A33" s="88" t="s">
        <v>83</v>
      </c>
      <c r="Z33" s="8"/>
    </row>
    <row r="34" spans="1:28" ht="12" x14ac:dyDescent="0.25">
      <c r="A34" s="7" t="s">
        <v>418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</row>
    <row r="35" spans="1:28" x14ac:dyDescent="0.2">
      <c r="B35" s="85" t="s">
        <v>30</v>
      </c>
      <c r="C35" s="85"/>
      <c r="D35" s="85"/>
      <c r="E35" s="85"/>
      <c r="F35" s="85"/>
      <c r="G35" s="85" t="s">
        <v>25</v>
      </c>
      <c r="H35" s="85"/>
      <c r="I35" s="85"/>
      <c r="J35" s="85"/>
      <c r="K35" s="85"/>
      <c r="L35" s="85" t="s">
        <v>20</v>
      </c>
      <c r="M35" s="85"/>
      <c r="N35" s="85"/>
      <c r="O35" s="85"/>
      <c r="P35" s="85"/>
      <c r="Q35" s="85" t="s">
        <v>15</v>
      </c>
      <c r="R35" s="85"/>
      <c r="S35" s="85"/>
      <c r="T35" s="85"/>
      <c r="U35" s="85"/>
      <c r="V35" s="85" t="s">
        <v>10</v>
      </c>
      <c r="W35" s="85"/>
      <c r="X35" s="85"/>
      <c r="Y35" s="85"/>
      <c r="Z35" s="85"/>
      <c r="AA35" s="85">
        <v>2015</v>
      </c>
      <c r="AB35" s="8"/>
    </row>
    <row r="36" spans="1:28" x14ac:dyDescent="0.2">
      <c r="A36" s="1" t="s">
        <v>419</v>
      </c>
      <c r="B36" s="9">
        <f>(B18+B21)/1000</f>
        <v>40.971299999999999</v>
      </c>
      <c r="C36" s="9">
        <f t="shared" ref="C36:Z36" si="0">(C18+C21)/1000</f>
        <v>42.891700000000007</v>
      </c>
      <c r="D36" s="9">
        <f t="shared" si="0"/>
        <v>43.216700000000003</v>
      </c>
      <c r="E36" s="9">
        <f t="shared" si="0"/>
        <v>46.682199999999995</v>
      </c>
      <c r="F36" s="9">
        <f t="shared" si="0"/>
        <v>46.371000000000002</v>
      </c>
      <c r="G36" s="9">
        <f t="shared" si="0"/>
        <v>47.929499999999997</v>
      </c>
      <c r="H36" s="9">
        <f t="shared" si="0"/>
        <v>50.974199999999996</v>
      </c>
      <c r="I36" s="9">
        <f t="shared" si="0"/>
        <v>52.992899999999999</v>
      </c>
      <c r="J36" s="9">
        <f t="shared" si="0"/>
        <v>53.529900000000005</v>
      </c>
      <c r="K36" s="9">
        <f t="shared" si="0"/>
        <v>52.991099999999996</v>
      </c>
      <c r="L36" s="9">
        <f t="shared" si="0"/>
        <v>54.155000000000001</v>
      </c>
      <c r="M36" s="9">
        <f t="shared" si="0"/>
        <v>54.304700000000004</v>
      </c>
      <c r="N36" s="9">
        <f t="shared" si="0"/>
        <v>56.0244</v>
      </c>
      <c r="O36" s="9">
        <f t="shared" si="0"/>
        <v>61.834300000000006</v>
      </c>
      <c r="P36" s="9">
        <f t="shared" si="0"/>
        <v>63.527200000000008</v>
      </c>
      <c r="Q36" s="9">
        <f t="shared" si="0"/>
        <v>68.307299999999998</v>
      </c>
      <c r="R36" s="9">
        <f t="shared" si="0"/>
        <v>70.514600000000002</v>
      </c>
      <c r="S36" s="9">
        <f t="shared" si="0"/>
        <v>73.839500000000001</v>
      </c>
      <c r="T36" s="9">
        <f t="shared" si="0"/>
        <v>77.95989999999999</v>
      </c>
      <c r="U36" s="9">
        <f t="shared" si="0"/>
        <v>80.890100000000004</v>
      </c>
      <c r="V36" s="9">
        <f t="shared" si="0"/>
        <v>88.341599999999985</v>
      </c>
      <c r="W36" s="9">
        <f t="shared" si="0"/>
        <v>83.646900000000002</v>
      </c>
      <c r="X36" s="9">
        <f t="shared" si="0"/>
        <v>89.93780000000001</v>
      </c>
      <c r="Y36" s="9">
        <f t="shared" si="0"/>
        <v>92.307199999999995</v>
      </c>
      <c r="Z36" s="9">
        <f t="shared" si="0"/>
        <v>90.180999999999997</v>
      </c>
      <c r="AA36" s="9">
        <f t="shared" ref="AA36" si="1">(AA18+AA21)/1000</f>
        <v>94.398300000000006</v>
      </c>
    </row>
    <row r="37" spans="1:28" x14ac:dyDescent="0.2">
      <c r="A37" s="1" t="s">
        <v>32</v>
      </c>
      <c r="B37" s="9">
        <f>B19/1000</f>
        <v>0.66539999999999999</v>
      </c>
      <c r="C37" s="9">
        <f t="shared" ref="C37:Z37" si="2">C19/1000</f>
        <v>0.71679999999999999</v>
      </c>
      <c r="D37" s="9">
        <f t="shared" si="2"/>
        <v>0.83989999999999998</v>
      </c>
      <c r="E37" s="9">
        <f t="shared" si="2"/>
        <v>0.94320000000000004</v>
      </c>
      <c r="F37" s="9">
        <f t="shared" si="2"/>
        <v>1.0171000000000001</v>
      </c>
      <c r="G37" s="9">
        <f t="shared" si="2"/>
        <v>1.1359000000000001</v>
      </c>
      <c r="H37" s="9">
        <f t="shared" si="2"/>
        <v>1.2794000000000001</v>
      </c>
      <c r="I37" s="9">
        <f t="shared" si="2"/>
        <v>1.4844999999999999</v>
      </c>
      <c r="J37" s="9">
        <f t="shared" si="2"/>
        <v>1.5952</v>
      </c>
      <c r="K37" s="9">
        <f t="shared" si="2"/>
        <v>1.7792999999999999</v>
      </c>
      <c r="L37" s="9">
        <f t="shared" si="2"/>
        <v>2.1863999999999999</v>
      </c>
      <c r="M37" s="9">
        <f t="shared" si="2"/>
        <v>2.677</v>
      </c>
      <c r="N37" s="9">
        <f t="shared" si="2"/>
        <v>3.3096000000000001</v>
      </c>
      <c r="O37" s="9">
        <f t="shared" si="2"/>
        <v>3.2275</v>
      </c>
      <c r="P37" s="9">
        <f t="shared" si="2"/>
        <v>3.5978000000000003</v>
      </c>
      <c r="Q37" s="9">
        <f t="shared" si="2"/>
        <v>4</v>
      </c>
      <c r="R37" s="9">
        <f t="shared" si="2"/>
        <v>4.3986999999999998</v>
      </c>
      <c r="S37" s="9">
        <f t="shared" si="2"/>
        <v>5.7830000000000004</v>
      </c>
      <c r="T37" s="9">
        <f t="shared" si="2"/>
        <v>6.6041999999999996</v>
      </c>
      <c r="U37" s="9">
        <f t="shared" si="2"/>
        <v>7.3971999999999998</v>
      </c>
      <c r="V37" s="9">
        <f t="shared" si="2"/>
        <v>8.5299999999999994</v>
      </c>
      <c r="W37" s="9">
        <f t="shared" si="2"/>
        <v>10.4375</v>
      </c>
      <c r="X37" s="9">
        <f t="shared" si="2"/>
        <v>12.214799999999999</v>
      </c>
      <c r="Y37" s="9">
        <f t="shared" si="2"/>
        <v>13.959700000000002</v>
      </c>
      <c r="Z37" s="9">
        <f t="shared" si="2"/>
        <v>14.982200000000001</v>
      </c>
      <c r="AA37" s="9">
        <f t="shared" ref="AA37" si="3">AA19/1000</f>
        <v>15.611799999999999</v>
      </c>
    </row>
    <row r="38" spans="1:28" x14ac:dyDescent="0.2">
      <c r="A38" s="1" t="s">
        <v>45</v>
      </c>
      <c r="B38" s="9">
        <f>SUM(B22:B25)/1000</f>
        <v>6.3E-3</v>
      </c>
      <c r="C38" s="9">
        <f t="shared" ref="C38:Z38" si="4">SUM(C22:C25)/1000</f>
        <v>6.9000000000000008E-3</v>
      </c>
      <c r="D38" s="9">
        <f t="shared" si="4"/>
        <v>1.9699999999999999E-2</v>
      </c>
      <c r="E38" s="9">
        <f t="shared" si="4"/>
        <v>4.7600000000000003E-2</v>
      </c>
      <c r="F38" s="9">
        <f t="shared" si="4"/>
        <v>0.1368</v>
      </c>
      <c r="G38" s="9">
        <f t="shared" si="4"/>
        <v>0.22750000000000004</v>
      </c>
      <c r="H38" s="9">
        <f t="shared" si="4"/>
        <v>0.31769999999999998</v>
      </c>
      <c r="I38" s="9">
        <f t="shared" si="4"/>
        <v>0.40959999999999996</v>
      </c>
      <c r="J38" s="9">
        <f t="shared" si="4"/>
        <v>0.41089999999999999</v>
      </c>
      <c r="K38" s="9">
        <f t="shared" si="4"/>
        <v>0.46379999999999993</v>
      </c>
      <c r="L38" s="9">
        <f t="shared" si="4"/>
        <v>0.71890000000000009</v>
      </c>
      <c r="M38" s="9">
        <f t="shared" si="4"/>
        <v>0.85</v>
      </c>
      <c r="N38" s="9">
        <f t="shared" si="4"/>
        <v>1.1282000000000001</v>
      </c>
      <c r="O38" s="9">
        <f t="shared" si="4"/>
        <v>1.5067999999999997</v>
      </c>
      <c r="P38" s="9">
        <f t="shared" si="4"/>
        <v>2.1608000000000001</v>
      </c>
      <c r="Q38" s="9">
        <f t="shared" si="4"/>
        <v>3.7771999999999997</v>
      </c>
      <c r="R38" s="9">
        <f t="shared" si="4"/>
        <v>6.2996999999999996</v>
      </c>
      <c r="S38" s="9">
        <f t="shared" si="4"/>
        <v>8.4504999999999999</v>
      </c>
      <c r="T38" s="9">
        <f t="shared" si="4"/>
        <v>10.697899999999999</v>
      </c>
      <c r="U38" s="9">
        <f t="shared" si="4"/>
        <v>13.000699999999998</v>
      </c>
      <c r="V38" s="9">
        <f t="shared" si="4"/>
        <v>14.709100000000003</v>
      </c>
      <c r="W38" s="9">
        <f t="shared" si="4"/>
        <v>14.636900000000001</v>
      </c>
      <c r="X38" s="9">
        <f t="shared" si="4"/>
        <v>15.634799999999998</v>
      </c>
      <c r="Y38" s="9">
        <f t="shared" si="4"/>
        <v>14.416700000000001</v>
      </c>
      <c r="Z38" s="9">
        <f t="shared" si="4"/>
        <v>15.4495</v>
      </c>
      <c r="AA38" s="9">
        <f t="shared" ref="AA38" si="5">SUM(AA22:AA25)/1000</f>
        <v>15.494500000000002</v>
      </c>
    </row>
    <row r="39" spans="1:28" x14ac:dyDescent="0.2">
      <c r="A39" s="1" t="s">
        <v>34</v>
      </c>
      <c r="B39" s="9">
        <f>SUM(B13,B17)/1000</f>
        <v>25.015499999999999</v>
      </c>
      <c r="C39" s="9">
        <f t="shared" ref="C39:Z39" si="6">SUM(C13,C17)/1000</f>
        <v>26.015499999999999</v>
      </c>
      <c r="D39" s="9">
        <f t="shared" si="6"/>
        <v>27.107800000000005</v>
      </c>
      <c r="E39" s="9">
        <f t="shared" si="6"/>
        <v>27.713799999999999</v>
      </c>
      <c r="F39" s="9">
        <f t="shared" si="6"/>
        <v>28.664099999999998</v>
      </c>
      <c r="G39" s="9">
        <f t="shared" si="6"/>
        <v>28.590299999999999</v>
      </c>
      <c r="H39" s="9">
        <f t="shared" si="6"/>
        <v>28.587900000000001</v>
      </c>
      <c r="I39" s="9">
        <f t="shared" si="6"/>
        <v>29.072900000000001</v>
      </c>
      <c r="J39" s="9">
        <f t="shared" si="6"/>
        <v>30.089100000000002</v>
      </c>
      <c r="K39" s="9">
        <f t="shared" si="6"/>
        <v>29.956299999999999</v>
      </c>
      <c r="L39" s="9">
        <f t="shared" si="6"/>
        <v>30.730899999999998</v>
      </c>
      <c r="M39" s="9">
        <f t="shared" si="6"/>
        <v>32.647100000000002</v>
      </c>
      <c r="N39" s="9">
        <f t="shared" si="6"/>
        <v>27.470400000000001</v>
      </c>
      <c r="O39" s="9">
        <f t="shared" si="6"/>
        <v>26.6035</v>
      </c>
      <c r="P39" s="9">
        <f t="shared" si="6"/>
        <v>28.324600000000004</v>
      </c>
      <c r="Q39" s="9">
        <f t="shared" si="6"/>
        <v>26.981600000000004</v>
      </c>
      <c r="R39" s="9">
        <f t="shared" si="6"/>
        <v>27.211800000000004</v>
      </c>
      <c r="S39" s="9">
        <f t="shared" si="6"/>
        <v>27.077000000000002</v>
      </c>
      <c r="T39" s="9">
        <f t="shared" si="6"/>
        <v>28.610499999999998</v>
      </c>
      <c r="U39" s="9">
        <f t="shared" si="6"/>
        <v>28.9116</v>
      </c>
      <c r="V39" s="9">
        <f t="shared" si="6"/>
        <v>32.4495</v>
      </c>
      <c r="W39" s="9">
        <f t="shared" si="6"/>
        <v>26.885699999999996</v>
      </c>
      <c r="X39" s="9">
        <f t="shared" si="6"/>
        <v>28.918400000000002</v>
      </c>
      <c r="Y39" s="9">
        <f t="shared" si="6"/>
        <v>31.9863</v>
      </c>
      <c r="Z39" s="9">
        <f t="shared" si="6"/>
        <v>32.2864</v>
      </c>
      <c r="AA39" s="9">
        <f t="shared" ref="AA39" si="7">SUM(AA13,AA17)/1000</f>
        <v>29.3687</v>
      </c>
    </row>
    <row r="40" spans="1:28" x14ac:dyDescent="0.2">
      <c r="A40" s="1" t="s">
        <v>35</v>
      </c>
      <c r="B40" s="9">
        <f>B14/1000</f>
        <v>6.6900000000000001E-2</v>
      </c>
      <c r="C40" s="9">
        <f t="shared" ref="C40:Z40" si="8">C14/1000</f>
        <v>9.4200000000000006E-2</v>
      </c>
      <c r="D40" s="9">
        <f t="shared" si="8"/>
        <v>0.13390000000000002</v>
      </c>
      <c r="E40" s="9">
        <f t="shared" si="8"/>
        <v>0.20250000000000001</v>
      </c>
      <c r="F40" s="9">
        <f t="shared" si="8"/>
        <v>0.30030000000000001</v>
      </c>
      <c r="G40" s="9">
        <f t="shared" si="8"/>
        <v>0.3498</v>
      </c>
      <c r="H40" s="9">
        <f t="shared" si="8"/>
        <v>0.41930000000000001</v>
      </c>
      <c r="I40" s="9">
        <f t="shared" si="8"/>
        <v>0.63279999999999992</v>
      </c>
      <c r="J40" s="9">
        <f t="shared" si="8"/>
        <v>0.96929999999999994</v>
      </c>
      <c r="K40" s="9">
        <f t="shared" si="8"/>
        <v>1.2212000000000001</v>
      </c>
      <c r="L40" s="9">
        <f t="shared" si="8"/>
        <v>1.911</v>
      </c>
      <c r="M40" s="9">
        <f t="shared" si="8"/>
        <v>2.2959999999999998</v>
      </c>
      <c r="N40" s="9">
        <f t="shared" si="8"/>
        <v>3.1227</v>
      </c>
      <c r="O40" s="9">
        <f t="shared" si="8"/>
        <v>3.8020999999999998</v>
      </c>
      <c r="P40" s="9">
        <f t="shared" si="8"/>
        <v>5.0681000000000003</v>
      </c>
      <c r="Q40" s="9">
        <f t="shared" si="8"/>
        <v>6.0579000000000001</v>
      </c>
      <c r="R40" s="9">
        <f t="shared" si="8"/>
        <v>7.0785</v>
      </c>
      <c r="S40" s="9">
        <f t="shared" si="8"/>
        <v>8.9760000000000009</v>
      </c>
      <c r="T40" s="9">
        <f t="shared" si="8"/>
        <v>10.2791</v>
      </c>
      <c r="U40" s="9">
        <f t="shared" si="8"/>
        <v>11.441000000000001</v>
      </c>
      <c r="V40" s="9">
        <f t="shared" si="8"/>
        <v>12.8424</v>
      </c>
      <c r="W40" s="9">
        <f t="shared" si="8"/>
        <v>15.449200000000001</v>
      </c>
      <c r="X40" s="9">
        <f t="shared" si="8"/>
        <v>17.714400000000001</v>
      </c>
      <c r="Y40" s="9">
        <f t="shared" si="8"/>
        <v>20.277000000000001</v>
      </c>
      <c r="Z40" s="9">
        <f t="shared" si="8"/>
        <v>21.763500000000001</v>
      </c>
      <c r="AA40" s="9">
        <f t="shared" ref="AA40" si="9">AA14/1000</f>
        <v>25.956099999999999</v>
      </c>
    </row>
    <row r="41" spans="1:28" x14ac:dyDescent="0.2">
      <c r="A41" s="1" t="s">
        <v>31</v>
      </c>
      <c r="B41" s="9">
        <f>SUM(B15:B16)/1000</f>
        <v>0.14299999999999999</v>
      </c>
      <c r="C41" s="9">
        <f t="shared" ref="C41:Z41" si="10">SUM(C15:C16)/1000</f>
        <v>0.16140000000000002</v>
      </c>
      <c r="D41" s="9">
        <f t="shared" si="10"/>
        <v>0.1799</v>
      </c>
      <c r="E41" s="9">
        <f t="shared" si="10"/>
        <v>0.19500000000000001</v>
      </c>
      <c r="F41" s="9">
        <f t="shared" si="10"/>
        <v>0.23720000000000002</v>
      </c>
      <c r="G41" s="9">
        <f t="shared" si="10"/>
        <v>0.28789999999999999</v>
      </c>
      <c r="H41" s="9">
        <f t="shared" si="10"/>
        <v>0.31079999999999997</v>
      </c>
      <c r="I41" s="9">
        <f t="shared" si="10"/>
        <v>0.33410000000000001</v>
      </c>
      <c r="J41" s="9">
        <f t="shared" si="10"/>
        <v>0.36569999999999997</v>
      </c>
      <c r="K41" s="9">
        <f t="shared" si="10"/>
        <v>0.40060000000000001</v>
      </c>
      <c r="L41" s="9">
        <f t="shared" si="10"/>
        <v>0.43689999999999996</v>
      </c>
      <c r="M41" s="9">
        <f t="shared" si="10"/>
        <v>0.48599999999999999</v>
      </c>
      <c r="N41" s="9">
        <f t="shared" si="10"/>
        <v>0.53380000000000005</v>
      </c>
      <c r="O41" s="9">
        <f t="shared" si="10"/>
        <v>0.62790000000000001</v>
      </c>
      <c r="P41" s="9">
        <f t="shared" si="10"/>
        <v>0.69410000000000005</v>
      </c>
      <c r="Q41" s="9">
        <f t="shared" si="10"/>
        <v>0.8286</v>
      </c>
      <c r="R41" s="9">
        <f t="shared" si="10"/>
        <v>1.0185999999999999</v>
      </c>
      <c r="S41" s="9">
        <f t="shared" si="10"/>
        <v>1.2955999999999999</v>
      </c>
      <c r="T41" s="9">
        <f t="shared" si="10"/>
        <v>1.7412999999999998</v>
      </c>
      <c r="U41" s="9">
        <f t="shared" si="10"/>
        <v>2.528</v>
      </c>
      <c r="V41" s="9">
        <f t="shared" si="10"/>
        <v>3.7233000000000001</v>
      </c>
      <c r="W41" s="9">
        <f t="shared" si="10"/>
        <v>6.0377999999999989</v>
      </c>
      <c r="X41" s="9">
        <f t="shared" si="10"/>
        <v>9.0121000000000002</v>
      </c>
      <c r="Y41" s="9">
        <f t="shared" si="10"/>
        <v>10.652900000000001</v>
      </c>
      <c r="Z41" s="9">
        <f t="shared" si="10"/>
        <v>12.023299999999999</v>
      </c>
      <c r="AA41" s="9">
        <f t="shared" ref="AA41" si="11">SUM(AA15:AA16)/1000</f>
        <v>13.0509</v>
      </c>
    </row>
    <row r="42" spans="1:28" x14ac:dyDescent="0.2">
      <c r="A42" s="1" t="s">
        <v>47</v>
      </c>
      <c r="B42" s="9">
        <f>B26/1000</f>
        <v>3.1846000000000001</v>
      </c>
      <c r="C42" s="9">
        <f t="shared" ref="C42:Z42" si="12">C26/1000</f>
        <v>3.1521999999999997</v>
      </c>
      <c r="D42" s="9">
        <f t="shared" si="12"/>
        <v>3.4208000000000003</v>
      </c>
      <c r="E42" s="9">
        <f t="shared" si="12"/>
        <v>3.5930999999999997</v>
      </c>
      <c r="F42" s="9">
        <f t="shared" si="12"/>
        <v>3.4091999999999998</v>
      </c>
      <c r="G42" s="9">
        <f t="shared" si="12"/>
        <v>3.4394</v>
      </c>
      <c r="H42" s="9">
        <f t="shared" si="12"/>
        <v>3.7235</v>
      </c>
      <c r="I42" s="9">
        <f t="shared" si="12"/>
        <v>3.8461999999999996</v>
      </c>
      <c r="J42" s="9">
        <f t="shared" si="12"/>
        <v>4.1186000000000007</v>
      </c>
      <c r="K42" s="9">
        <f t="shared" si="12"/>
        <v>4.3251999999999997</v>
      </c>
      <c r="L42" s="9">
        <f t="shared" si="12"/>
        <v>4.5869999999999997</v>
      </c>
      <c r="M42" s="9">
        <f t="shared" si="12"/>
        <v>4.4568999999999992</v>
      </c>
      <c r="N42" s="9">
        <f t="shared" si="12"/>
        <v>4.6071999999999997</v>
      </c>
      <c r="O42" s="9">
        <f t="shared" si="12"/>
        <v>5.2191999999999998</v>
      </c>
      <c r="P42" s="9">
        <f t="shared" si="12"/>
        <v>5.3056999999999999</v>
      </c>
      <c r="Q42" s="9">
        <f t="shared" si="12"/>
        <v>5.3091999999999997</v>
      </c>
      <c r="R42" s="9">
        <f t="shared" si="12"/>
        <v>5.4868999999999994</v>
      </c>
      <c r="S42" s="9">
        <f t="shared" si="12"/>
        <v>5.6233999999999993</v>
      </c>
      <c r="T42" s="9">
        <f t="shared" si="12"/>
        <v>5.6192000000000002</v>
      </c>
      <c r="U42" s="9">
        <f t="shared" si="12"/>
        <v>5.4731000000000005</v>
      </c>
      <c r="V42" s="9">
        <f t="shared" si="12"/>
        <v>5.5173999999999994</v>
      </c>
      <c r="W42" s="9">
        <f t="shared" si="12"/>
        <v>5.7608999999999995</v>
      </c>
      <c r="X42" s="9">
        <f t="shared" si="12"/>
        <v>5.6837999999999997</v>
      </c>
      <c r="Y42" s="9">
        <f t="shared" si="12"/>
        <v>5.9013999999999998</v>
      </c>
      <c r="Z42" s="9">
        <f t="shared" si="12"/>
        <v>6.1613999999999995</v>
      </c>
      <c r="AA42" s="9">
        <f t="shared" ref="AA42" si="13">AA26/1000</f>
        <v>6.4663999999999993</v>
      </c>
    </row>
    <row r="43" spans="1:28" x14ac:dyDescent="0.2">
      <c r="A43" s="1" t="s">
        <v>48</v>
      </c>
      <c r="B43" s="9">
        <f>B20/1000</f>
        <v>2.0941999999999998</v>
      </c>
      <c r="C43" s="9">
        <f t="shared" ref="C43:Z43" si="14">C20/1000</f>
        <v>2.1723000000000003</v>
      </c>
      <c r="D43" s="9">
        <f t="shared" si="14"/>
        <v>2.2250999999999999</v>
      </c>
      <c r="E43" s="9">
        <f t="shared" si="14"/>
        <v>2.3275000000000001</v>
      </c>
      <c r="F43" s="9">
        <f t="shared" si="14"/>
        <v>2.3901999999999997</v>
      </c>
      <c r="G43" s="9">
        <f t="shared" si="14"/>
        <v>2.6609000000000003</v>
      </c>
      <c r="H43" s="9">
        <f t="shared" si="14"/>
        <v>2.89</v>
      </c>
      <c r="I43" s="9">
        <f t="shared" si="14"/>
        <v>3.0670000000000002</v>
      </c>
      <c r="J43" s="9">
        <f t="shared" si="14"/>
        <v>3.2891999999999997</v>
      </c>
      <c r="K43" s="9">
        <f t="shared" si="14"/>
        <v>3.5990000000000002</v>
      </c>
      <c r="L43" s="9">
        <f t="shared" si="14"/>
        <v>3.8008999999999999</v>
      </c>
      <c r="M43" s="9">
        <f t="shared" si="14"/>
        <v>4.0044000000000004</v>
      </c>
      <c r="N43" s="9">
        <f t="shared" si="14"/>
        <v>4.0937000000000001</v>
      </c>
      <c r="O43" s="9">
        <f t="shared" si="14"/>
        <v>4.9480000000000004</v>
      </c>
      <c r="P43" s="9">
        <f t="shared" si="14"/>
        <v>5.2956000000000003</v>
      </c>
      <c r="Q43" s="9">
        <f t="shared" si="14"/>
        <v>6.0253000000000005</v>
      </c>
      <c r="R43" s="9">
        <f t="shared" si="14"/>
        <v>6.5358999999999998</v>
      </c>
      <c r="S43" s="9">
        <f t="shared" si="14"/>
        <v>7.2766999999999999</v>
      </c>
      <c r="T43" s="9">
        <f t="shared" si="14"/>
        <v>7.2252000000000001</v>
      </c>
      <c r="U43" s="9">
        <f t="shared" si="14"/>
        <v>7.4226999999999999</v>
      </c>
      <c r="V43" s="9">
        <f t="shared" si="14"/>
        <v>7.8638999999999992</v>
      </c>
      <c r="W43" s="9">
        <f t="shared" si="14"/>
        <v>8.1786999999999992</v>
      </c>
      <c r="X43" s="9">
        <f t="shared" si="14"/>
        <v>8.5275999999999996</v>
      </c>
      <c r="Y43" s="9">
        <f t="shared" si="14"/>
        <v>8.9402999999999988</v>
      </c>
      <c r="Z43" s="9">
        <f t="shared" si="14"/>
        <v>9.2585999999999995</v>
      </c>
      <c r="AA43" s="9">
        <f t="shared" ref="AA43" si="15">AA20/1000</f>
        <v>9.6904000000000003</v>
      </c>
    </row>
    <row r="44" spans="1:28" x14ac:dyDescent="0.2"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</row>
    <row r="45" spans="1:28" x14ac:dyDescent="0.2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7" spans="1:28" x14ac:dyDescent="0.2">
      <c r="B47" s="8">
        <f>(B39+B36)/SUM(B36:B43)</f>
        <v>0.91461345693249341</v>
      </c>
      <c r="C47" s="8">
        <f t="shared" ref="C47:Z47" si="16">(C39+C36)/SUM(C36:C43)</f>
        <v>0.91618513249391698</v>
      </c>
      <c r="D47" s="8">
        <f t="shared" si="16"/>
        <v>0.91160274707753575</v>
      </c>
      <c r="E47" s="8">
        <f t="shared" si="16"/>
        <v>0.91054514478323811</v>
      </c>
      <c r="F47" s="8">
        <f t="shared" si="16"/>
        <v>0.90923092023231522</v>
      </c>
      <c r="G47" s="8">
        <f t="shared" si="16"/>
        <v>0.9042627615774772</v>
      </c>
      <c r="H47" s="8">
        <f t="shared" si="16"/>
        <v>0.89897833740853395</v>
      </c>
      <c r="I47" s="8">
        <f t="shared" si="16"/>
        <v>0.89357360627177695</v>
      </c>
      <c r="J47" s="8">
        <f t="shared" si="16"/>
        <v>0.88609580164441504</v>
      </c>
      <c r="K47" s="8">
        <f t="shared" si="16"/>
        <v>0.87555905062990513</v>
      </c>
      <c r="L47" s="8">
        <f t="shared" si="16"/>
        <v>0.86154962599084506</v>
      </c>
      <c r="M47" s="8">
        <f t="shared" si="16"/>
        <v>0.85479753170648254</v>
      </c>
      <c r="N47" s="8">
        <f t="shared" si="16"/>
        <v>0.83253365240801669</v>
      </c>
      <c r="O47" s="8">
        <f t="shared" si="16"/>
        <v>0.82062145713111267</v>
      </c>
      <c r="P47" s="8">
        <f t="shared" si="16"/>
        <v>0.80590205301389173</v>
      </c>
      <c r="Q47" s="8">
        <f t="shared" si="16"/>
        <v>0.78564744313286405</v>
      </c>
      <c r="R47" s="8">
        <f t="shared" si="16"/>
        <v>0.76025227022195385</v>
      </c>
      <c r="S47" s="8">
        <f t="shared" si="16"/>
        <v>0.72957822236135039</v>
      </c>
      <c r="T47" s="8">
        <f t="shared" si="16"/>
        <v>0.71650083738241843</v>
      </c>
      <c r="U47" s="8">
        <f t="shared" si="16"/>
        <v>0.69908712604511292</v>
      </c>
      <c r="V47" s="8">
        <f t="shared" si="16"/>
        <v>0.69429270042281399</v>
      </c>
      <c r="W47" s="8">
        <f t="shared" si="16"/>
        <v>0.64626248877413572</v>
      </c>
      <c r="X47" s="8">
        <f t="shared" si="16"/>
        <v>0.63341428462559624</v>
      </c>
      <c r="Y47" s="8">
        <f t="shared" si="16"/>
        <v>0.62634831927797374</v>
      </c>
      <c r="Z47" s="8">
        <f t="shared" si="16"/>
        <v>0.60595658018890097</v>
      </c>
      <c r="AA47" s="8">
        <f t="shared" ref="AA47" si="17">(AA39+AA36)/SUM(AA36:AA43)</f>
        <v>0.58926256361376161</v>
      </c>
    </row>
    <row r="48" spans="1:28" x14ac:dyDescent="0.2">
      <c r="B48" s="8">
        <f>(B13+B17+B18)/B12</f>
        <v>0.9145038400711879</v>
      </c>
      <c r="C48" s="8">
        <f t="shared" ref="C48:Z48" si="18">(C13+C17+C18)/C12</f>
        <v>0.91606691033637311</v>
      </c>
      <c r="D48" s="8">
        <f t="shared" si="18"/>
        <v>0.91148867439768344</v>
      </c>
      <c r="E48" s="8">
        <f t="shared" si="18"/>
        <v>0.91042998697750921</v>
      </c>
      <c r="F48" s="8">
        <f t="shared" si="18"/>
        <v>0.90910622106972339</v>
      </c>
      <c r="G48" s="8">
        <f t="shared" si="18"/>
        <v>0.90412449835265873</v>
      </c>
      <c r="H48" s="8">
        <f t="shared" si="18"/>
        <v>0.89884613820127712</v>
      </c>
      <c r="I48" s="8">
        <f t="shared" si="18"/>
        <v>0.89343858885017413</v>
      </c>
      <c r="J48" s="8">
        <f t="shared" si="18"/>
        <v>0.88596533987228698</v>
      </c>
      <c r="K48" s="8">
        <f t="shared" si="18"/>
        <v>0.87545138357444063</v>
      </c>
      <c r="L48" s="8">
        <f t="shared" si="18"/>
        <v>0.86114669075481842</v>
      </c>
      <c r="M48" s="8">
        <f t="shared" si="18"/>
        <v>0.85443561864690043</v>
      </c>
      <c r="N48" s="8">
        <f t="shared" si="18"/>
        <v>0.83216837604621807</v>
      </c>
      <c r="O48" s="8">
        <f t="shared" si="18"/>
        <v>0.82027905906413046</v>
      </c>
      <c r="P48" s="8">
        <f t="shared" si="18"/>
        <v>0.80552723520668779</v>
      </c>
      <c r="Q48" s="8">
        <f t="shared" si="18"/>
        <v>0.78526635171123038</v>
      </c>
      <c r="R48" s="8">
        <f t="shared" si="18"/>
        <v>0.75979328591532758</v>
      </c>
      <c r="S48" s="8">
        <f t="shared" si="18"/>
        <v>0.72882437909281117</v>
      </c>
      <c r="T48" s="8">
        <f t="shared" si="18"/>
        <v>0.71574610504036984</v>
      </c>
      <c r="U48" s="8">
        <f t="shared" si="18"/>
        <v>0.69834813086343517</v>
      </c>
      <c r="V48" s="8">
        <f t="shared" si="18"/>
        <v>0.69369549573162459</v>
      </c>
      <c r="W48" s="8">
        <f t="shared" si="18"/>
        <v>0.64564644277706673</v>
      </c>
      <c r="X48" s="8">
        <f t="shared" si="18"/>
        <v>0.63268684213751913</v>
      </c>
      <c r="Y48" s="8">
        <f t="shared" si="18"/>
        <v>0.62570700901423892</v>
      </c>
      <c r="Z48" s="8">
        <f t="shared" si="18"/>
        <v>0.60532057961721042</v>
      </c>
      <c r="AA48" s="8">
        <f t="shared" ref="AA48" si="19">(AA13+AA17+AA18)/AA12</f>
        <v>0.5886193439159082</v>
      </c>
    </row>
    <row r="50" spans="20:27" x14ac:dyDescent="0.2">
      <c r="Z50" s="134">
        <f>SUM(Z36:Z43)/SUM(Y36:Y43)-1</f>
        <v>1.8465895490610729E-2</v>
      </c>
      <c r="AA50" s="134">
        <f>SUM(AA36:AA43)/SUM(Z36:Z43)-1</f>
        <v>3.9242793010990873E-2</v>
      </c>
    </row>
    <row r="51" spans="20:27" x14ac:dyDescent="0.2">
      <c r="T51" s="8"/>
      <c r="U51" s="8"/>
      <c r="V51" s="8"/>
      <c r="W51" s="8"/>
      <c r="X51" s="8"/>
      <c r="Y51" s="8"/>
      <c r="Z51" s="8"/>
    </row>
  </sheetData>
  <pageMargins left="0.70866141732283472" right="0.70866141732283472" top="0.74803149606299213" bottom="0.74803149606299213" header="0.31496062992125984" footer="0.31496062992125984"/>
  <pageSetup paperSize="9" scale="33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C108"/>
  <sheetViews>
    <sheetView zoomScaleNormal="100" workbookViewId="0"/>
  </sheetViews>
  <sheetFormatPr defaultColWidth="9.109375" defaultRowHeight="11.4" x14ac:dyDescent="0.2"/>
  <cols>
    <col min="1" max="1" width="71.5546875" style="1" bestFit="1" customWidth="1"/>
    <col min="2" max="24" width="10.88671875" style="1" customWidth="1"/>
    <col min="25" max="25" width="9.109375" style="1"/>
    <col min="26" max="26" width="9.44140625" style="1" bestFit="1" customWidth="1"/>
    <col min="27" max="16384" width="9.109375" style="1"/>
  </cols>
  <sheetData>
    <row r="1" spans="1:28" x14ac:dyDescent="0.2">
      <c r="A1" s="3" t="s">
        <v>416</v>
      </c>
    </row>
    <row r="3" spans="1:28" x14ac:dyDescent="0.2">
      <c r="A3" s="3" t="s">
        <v>0</v>
      </c>
      <c r="B3" s="4">
        <v>42762.394733796296</v>
      </c>
    </row>
    <row r="4" spans="1:28" x14ac:dyDescent="0.2">
      <c r="A4" s="3" t="s">
        <v>1</v>
      </c>
      <c r="B4" s="4">
        <v>42801.455906134259</v>
      </c>
    </row>
    <row r="5" spans="1:28" x14ac:dyDescent="0.2">
      <c r="A5" s="3" t="s">
        <v>2</v>
      </c>
      <c r="B5" s="3" t="s">
        <v>3</v>
      </c>
    </row>
    <row r="7" spans="1:28" x14ac:dyDescent="0.2">
      <c r="A7" s="3" t="s">
        <v>4</v>
      </c>
      <c r="B7" s="3" t="s">
        <v>480</v>
      </c>
    </row>
    <row r="8" spans="1:28" x14ac:dyDescent="0.2">
      <c r="A8" s="3" t="s">
        <v>5</v>
      </c>
      <c r="B8" s="3" t="s">
        <v>108</v>
      </c>
    </row>
    <row r="9" spans="1:28" x14ac:dyDescent="0.2">
      <c r="A9" s="3" t="s">
        <v>6</v>
      </c>
      <c r="B9" s="3" t="s">
        <v>383</v>
      </c>
      <c r="AB9" s="8"/>
    </row>
    <row r="10" spans="1:28" x14ac:dyDescent="0.2">
      <c r="AB10" s="23"/>
    </row>
    <row r="11" spans="1:28" x14ac:dyDescent="0.2">
      <c r="A11" s="192" t="s">
        <v>8</v>
      </c>
      <c r="B11" s="192" t="s">
        <v>30</v>
      </c>
      <c r="C11" s="192" t="s">
        <v>29</v>
      </c>
      <c r="D11" s="192" t="s">
        <v>28</v>
      </c>
      <c r="E11" s="192" t="s">
        <v>27</v>
      </c>
      <c r="F11" s="192" t="s">
        <v>26</v>
      </c>
      <c r="G11" s="192" t="s">
        <v>25</v>
      </c>
      <c r="H11" s="192" t="s">
        <v>24</v>
      </c>
      <c r="I11" s="192" t="s">
        <v>23</v>
      </c>
      <c r="J11" s="192" t="s">
        <v>22</v>
      </c>
      <c r="K11" s="192" t="s">
        <v>21</v>
      </c>
      <c r="L11" s="192" t="s">
        <v>20</v>
      </c>
      <c r="M11" s="192" t="s">
        <v>19</v>
      </c>
      <c r="N11" s="192" t="s">
        <v>18</v>
      </c>
      <c r="O11" s="192" t="s">
        <v>17</v>
      </c>
      <c r="P11" s="192" t="s">
        <v>16</v>
      </c>
      <c r="Q11" s="192" t="s">
        <v>15</v>
      </c>
      <c r="R11" s="192" t="s">
        <v>14</v>
      </c>
      <c r="S11" s="192" t="s">
        <v>13</v>
      </c>
      <c r="T11" s="192" t="s">
        <v>12</v>
      </c>
      <c r="U11" s="192" t="s">
        <v>11</v>
      </c>
      <c r="V11" s="192" t="s">
        <v>10</v>
      </c>
      <c r="W11" s="192" t="s">
        <v>9</v>
      </c>
      <c r="X11" s="192" t="s">
        <v>109</v>
      </c>
      <c r="Y11" s="192" t="s">
        <v>417</v>
      </c>
      <c r="Z11" s="192" t="s">
        <v>465</v>
      </c>
      <c r="AA11" s="192" t="s">
        <v>481</v>
      </c>
    </row>
    <row r="12" spans="1:28" x14ac:dyDescent="0.2">
      <c r="A12" s="192" t="s">
        <v>110</v>
      </c>
      <c r="B12" s="193">
        <v>38949.800000000003</v>
      </c>
      <c r="C12" s="193">
        <v>40557.599999999999</v>
      </c>
      <c r="D12" s="193">
        <v>40150.9</v>
      </c>
      <c r="E12" s="193">
        <v>43195.5</v>
      </c>
      <c r="F12" s="193">
        <v>42527.7</v>
      </c>
      <c r="G12" s="193">
        <v>44342</v>
      </c>
      <c r="H12" s="193">
        <v>46975.199999999997</v>
      </c>
      <c r="I12" s="193">
        <v>49025.3</v>
      </c>
      <c r="J12" s="193">
        <v>49351.9</v>
      </c>
      <c r="K12" s="193">
        <v>48294.7</v>
      </c>
      <c r="L12" s="193">
        <v>49232.5</v>
      </c>
      <c r="M12" s="193">
        <v>49185</v>
      </c>
      <c r="N12" s="193">
        <v>50378.6</v>
      </c>
      <c r="O12" s="193">
        <v>54831.8</v>
      </c>
      <c r="P12" s="193">
        <v>55293.5</v>
      </c>
      <c r="Q12" s="193">
        <v>58907.8</v>
      </c>
      <c r="R12" s="193">
        <v>62586.1</v>
      </c>
      <c r="S12" s="193">
        <v>68400.600000000006</v>
      </c>
      <c r="T12" s="193">
        <v>72665.899999999994</v>
      </c>
      <c r="U12" s="193">
        <v>76417.2</v>
      </c>
      <c r="V12" s="193">
        <v>82101.5</v>
      </c>
      <c r="W12" s="193">
        <v>77818</v>
      </c>
      <c r="X12" s="193">
        <v>82661.5</v>
      </c>
      <c r="Y12" s="193">
        <v>83765.399999999994</v>
      </c>
      <c r="Z12" s="193">
        <v>82005.899999999994</v>
      </c>
      <c r="AA12" s="193">
        <v>85853.4</v>
      </c>
    </row>
    <row r="13" spans="1:28" x14ac:dyDescent="0.2">
      <c r="A13" s="192" t="s">
        <v>111</v>
      </c>
      <c r="B13" s="193">
        <v>0</v>
      </c>
      <c r="C13" s="193">
        <v>0</v>
      </c>
      <c r="D13" s="193">
        <v>0</v>
      </c>
      <c r="E13" s="193">
        <v>0</v>
      </c>
      <c r="F13" s="193">
        <v>0</v>
      </c>
      <c r="G13" s="193">
        <v>0</v>
      </c>
      <c r="H13" s="193">
        <v>0</v>
      </c>
      <c r="I13" s="193">
        <v>0</v>
      </c>
      <c r="J13" s="193">
        <v>0</v>
      </c>
      <c r="K13" s="193">
        <v>0</v>
      </c>
      <c r="L13" s="193">
        <v>0</v>
      </c>
      <c r="M13" s="193">
        <v>0</v>
      </c>
      <c r="N13" s="193">
        <v>0</v>
      </c>
      <c r="O13" s="193">
        <v>0</v>
      </c>
      <c r="P13" s="193">
        <v>0</v>
      </c>
      <c r="Q13" s="193">
        <v>0</v>
      </c>
      <c r="R13" s="193">
        <v>0</v>
      </c>
      <c r="S13" s="193">
        <v>0</v>
      </c>
      <c r="T13" s="193">
        <v>0</v>
      </c>
      <c r="U13" s="193">
        <v>0</v>
      </c>
      <c r="V13" s="193">
        <v>0</v>
      </c>
      <c r="W13" s="193">
        <v>0</v>
      </c>
      <c r="X13" s="193">
        <v>0</v>
      </c>
      <c r="Y13" s="193">
        <v>0</v>
      </c>
      <c r="Z13" s="193">
        <v>0</v>
      </c>
      <c r="AA13" s="193">
        <v>0</v>
      </c>
    </row>
    <row r="14" spans="1:28" x14ac:dyDescent="0.2">
      <c r="A14" s="192" t="s">
        <v>112</v>
      </c>
      <c r="B14" s="193">
        <v>0</v>
      </c>
      <c r="C14" s="193">
        <v>0</v>
      </c>
      <c r="D14" s="193">
        <v>0</v>
      </c>
      <c r="E14" s="193">
        <v>0</v>
      </c>
      <c r="F14" s="193">
        <v>0</v>
      </c>
      <c r="G14" s="193">
        <v>0</v>
      </c>
      <c r="H14" s="193">
        <v>0</v>
      </c>
      <c r="I14" s="193">
        <v>0</v>
      </c>
      <c r="J14" s="193">
        <v>0</v>
      </c>
      <c r="K14" s="193">
        <v>0</v>
      </c>
      <c r="L14" s="193">
        <v>0</v>
      </c>
      <c r="M14" s="193">
        <v>0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3">
        <v>0</v>
      </c>
      <c r="W14" s="193">
        <v>0</v>
      </c>
      <c r="X14" s="193">
        <v>0</v>
      </c>
      <c r="Y14" s="193">
        <v>0</v>
      </c>
      <c r="Z14" s="193">
        <v>0</v>
      </c>
      <c r="AA14" s="193">
        <v>0</v>
      </c>
    </row>
    <row r="15" spans="1:28" x14ac:dyDescent="0.2">
      <c r="A15" s="192" t="s">
        <v>113</v>
      </c>
      <c r="B15" s="193">
        <v>141.80000000000001</v>
      </c>
      <c r="C15" s="193">
        <v>160</v>
      </c>
      <c r="D15" s="193">
        <v>177.9</v>
      </c>
      <c r="E15" s="193">
        <v>192.5</v>
      </c>
      <c r="F15" s="193">
        <v>234.2</v>
      </c>
      <c r="G15" s="193">
        <v>284.3</v>
      </c>
      <c r="H15" s="193">
        <v>306.8</v>
      </c>
      <c r="I15" s="193">
        <v>328.8</v>
      </c>
      <c r="J15" s="193">
        <v>358.7</v>
      </c>
      <c r="K15" s="193">
        <v>394.4</v>
      </c>
      <c r="L15" s="193">
        <v>426.1</v>
      </c>
      <c r="M15" s="193">
        <v>469</v>
      </c>
      <c r="N15" s="193">
        <v>508.7</v>
      </c>
      <c r="O15" s="193">
        <v>588.79999999999995</v>
      </c>
      <c r="P15" s="193">
        <v>630.29999999999995</v>
      </c>
      <c r="Q15" s="193">
        <v>701.6</v>
      </c>
      <c r="R15" s="193">
        <v>802.8</v>
      </c>
      <c r="S15" s="193">
        <v>967.8</v>
      </c>
      <c r="T15" s="193">
        <v>1096.5999999999999</v>
      </c>
      <c r="U15" s="193">
        <v>1276.7</v>
      </c>
      <c r="V15" s="193">
        <v>1484.6</v>
      </c>
      <c r="W15" s="193">
        <v>1626.4</v>
      </c>
      <c r="X15" s="193">
        <v>1725.8</v>
      </c>
      <c r="Y15" s="193">
        <v>1809.2</v>
      </c>
      <c r="Z15" s="193">
        <v>1924.1</v>
      </c>
      <c r="AA15" s="193">
        <v>2033.1</v>
      </c>
    </row>
    <row r="16" spans="1:28" x14ac:dyDescent="0.2">
      <c r="A16" s="192" t="s">
        <v>114</v>
      </c>
      <c r="B16" s="193">
        <v>0</v>
      </c>
      <c r="C16" s="193">
        <v>0</v>
      </c>
      <c r="D16" s="193">
        <v>-0.2</v>
      </c>
      <c r="E16" s="193">
        <v>0</v>
      </c>
      <c r="F16" s="193">
        <v>0</v>
      </c>
      <c r="G16" s="193">
        <v>0</v>
      </c>
      <c r="H16" s="193">
        <v>0</v>
      </c>
      <c r="I16" s="193">
        <v>0</v>
      </c>
      <c r="J16" s="193">
        <v>0</v>
      </c>
      <c r="K16" s="193">
        <v>-1.3</v>
      </c>
      <c r="L16" s="193">
        <v>0</v>
      </c>
      <c r="M16" s="193">
        <v>0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3">
        <v>0</v>
      </c>
      <c r="Y16" s="193">
        <v>0</v>
      </c>
      <c r="Z16" s="193">
        <v>0</v>
      </c>
      <c r="AA16" s="193">
        <v>0</v>
      </c>
    </row>
    <row r="17" spans="1:29" x14ac:dyDescent="0.2">
      <c r="A17" s="192" t="s">
        <v>115</v>
      </c>
      <c r="B17" s="193">
        <v>0</v>
      </c>
      <c r="C17" s="193">
        <v>0</v>
      </c>
      <c r="D17" s="193">
        <v>0</v>
      </c>
      <c r="E17" s="193">
        <v>0</v>
      </c>
      <c r="F17" s="193">
        <v>0</v>
      </c>
      <c r="G17" s="193">
        <v>0</v>
      </c>
      <c r="H17" s="193">
        <v>0</v>
      </c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3">
        <v>0</v>
      </c>
      <c r="Y17" s="193">
        <v>0</v>
      </c>
      <c r="Z17" s="193">
        <v>0</v>
      </c>
      <c r="AA17" s="193">
        <v>0</v>
      </c>
    </row>
    <row r="18" spans="1:29" x14ac:dyDescent="0.2">
      <c r="A18" s="192" t="s">
        <v>116</v>
      </c>
      <c r="B18" s="193">
        <v>37979</v>
      </c>
      <c r="C18" s="193">
        <v>39546.400000000001</v>
      </c>
      <c r="D18" s="193">
        <v>39137.9</v>
      </c>
      <c r="E18" s="193">
        <v>42155.7</v>
      </c>
      <c r="F18" s="193">
        <v>41312.6</v>
      </c>
      <c r="G18" s="193">
        <v>42861.7</v>
      </c>
      <c r="H18" s="193">
        <v>45341</v>
      </c>
      <c r="I18" s="193">
        <v>47247.9</v>
      </c>
      <c r="J18" s="193">
        <v>47486.1</v>
      </c>
      <c r="K18" s="193">
        <v>46258.6</v>
      </c>
      <c r="L18" s="193">
        <v>46810</v>
      </c>
      <c r="M18" s="193">
        <v>46355.7</v>
      </c>
      <c r="N18" s="193">
        <v>47082.6</v>
      </c>
      <c r="O18" s="193">
        <v>51085.5</v>
      </c>
      <c r="P18" s="193">
        <v>50877</v>
      </c>
      <c r="Q18" s="193">
        <v>53340.3</v>
      </c>
      <c r="R18" s="193">
        <v>54507.6</v>
      </c>
      <c r="S18" s="193">
        <v>57272.1</v>
      </c>
      <c r="T18" s="193">
        <v>59515.3</v>
      </c>
      <c r="U18" s="193">
        <v>60928.800000000003</v>
      </c>
      <c r="V18" s="193">
        <v>64651.9</v>
      </c>
      <c r="W18" s="193">
        <v>59466.3</v>
      </c>
      <c r="X18" s="193">
        <v>62984.9</v>
      </c>
      <c r="Y18" s="193">
        <v>64874.9</v>
      </c>
      <c r="Z18" s="193">
        <v>61820.6</v>
      </c>
      <c r="AA18" s="193">
        <v>65388</v>
      </c>
    </row>
    <row r="19" spans="1:29" x14ac:dyDescent="0.2">
      <c r="A19" s="192" t="s">
        <v>117</v>
      </c>
      <c r="B19" s="193">
        <v>327.60000000000002</v>
      </c>
      <c r="C19" s="193">
        <v>341.4</v>
      </c>
      <c r="D19" s="193">
        <v>277.3</v>
      </c>
      <c r="E19" s="193">
        <v>265.2</v>
      </c>
      <c r="F19" s="193">
        <v>295.39999999999998</v>
      </c>
      <c r="G19" s="193">
        <v>314.2</v>
      </c>
      <c r="H19" s="193">
        <v>345.1</v>
      </c>
      <c r="I19" s="193">
        <v>348.1</v>
      </c>
      <c r="J19" s="193">
        <v>376.2</v>
      </c>
      <c r="K19" s="193">
        <v>387.1</v>
      </c>
      <c r="L19" s="193">
        <v>401.1</v>
      </c>
      <c r="M19" s="193">
        <v>600.79999999999995</v>
      </c>
      <c r="N19" s="193">
        <v>733</v>
      </c>
      <c r="O19" s="193">
        <v>506.3</v>
      </c>
      <c r="P19" s="193">
        <v>562.20000000000005</v>
      </c>
      <c r="Q19" s="193">
        <v>582.5</v>
      </c>
      <c r="R19" s="193">
        <v>654.1</v>
      </c>
      <c r="S19" s="193">
        <v>850.7</v>
      </c>
      <c r="T19" s="193">
        <v>898.8</v>
      </c>
      <c r="U19" s="193">
        <v>1103.9000000000001</v>
      </c>
      <c r="V19" s="193">
        <v>1408.4</v>
      </c>
      <c r="W19" s="193">
        <v>1669.8</v>
      </c>
      <c r="X19" s="193">
        <v>1891.8</v>
      </c>
      <c r="Y19" s="193">
        <v>2240.6999999999998</v>
      </c>
      <c r="Z19" s="193">
        <v>2460.5</v>
      </c>
      <c r="AA19" s="193">
        <v>2630</v>
      </c>
    </row>
    <row r="20" spans="1:29" x14ac:dyDescent="0.2">
      <c r="A20" s="192" t="s">
        <v>118</v>
      </c>
      <c r="B20" s="193">
        <v>44.9</v>
      </c>
      <c r="C20" s="193">
        <v>47.2</v>
      </c>
      <c r="D20" s="193">
        <v>47.3</v>
      </c>
      <c r="E20" s="193">
        <v>45.7</v>
      </c>
      <c r="F20" s="193">
        <v>47.7</v>
      </c>
      <c r="G20" s="193">
        <v>159.9</v>
      </c>
      <c r="H20" s="193">
        <v>168.4</v>
      </c>
      <c r="I20" s="193">
        <v>187</v>
      </c>
      <c r="J20" s="193">
        <v>223</v>
      </c>
      <c r="K20" s="193">
        <v>283.2</v>
      </c>
      <c r="L20" s="193">
        <v>331.4</v>
      </c>
      <c r="M20" s="193">
        <v>374.4</v>
      </c>
      <c r="N20" s="193">
        <v>401.8</v>
      </c>
      <c r="O20" s="193">
        <v>582.6</v>
      </c>
      <c r="P20" s="193">
        <v>628.79999999999995</v>
      </c>
      <c r="Q20" s="193">
        <v>470.6</v>
      </c>
      <c r="R20" s="193">
        <v>501.8</v>
      </c>
      <c r="S20" s="193">
        <v>713</v>
      </c>
      <c r="T20" s="193">
        <v>337.8</v>
      </c>
      <c r="U20" s="193">
        <v>366.4</v>
      </c>
      <c r="V20" s="193">
        <v>397.2</v>
      </c>
      <c r="W20" s="193">
        <v>526.29999999999995</v>
      </c>
      <c r="X20" s="193">
        <v>581.20000000000005</v>
      </c>
      <c r="Y20" s="193">
        <v>730.7</v>
      </c>
      <c r="Z20" s="193">
        <v>725.5</v>
      </c>
      <c r="AA20" s="193">
        <v>767.4</v>
      </c>
    </row>
    <row r="21" spans="1:29" x14ac:dyDescent="0.2">
      <c r="A21" s="192" t="s">
        <v>119</v>
      </c>
      <c r="B21" s="193">
        <v>42.5</v>
      </c>
      <c r="C21" s="193">
        <v>47.7</v>
      </c>
      <c r="D21" s="193">
        <v>52.1</v>
      </c>
      <c r="E21" s="193">
        <v>57.2</v>
      </c>
      <c r="F21" s="193">
        <v>69.599999999999994</v>
      </c>
      <c r="G21" s="193">
        <v>64.5</v>
      </c>
      <c r="H21" s="193">
        <v>65.2</v>
      </c>
      <c r="I21" s="193">
        <v>72.599999999999994</v>
      </c>
      <c r="J21" s="193">
        <v>65.900000000000006</v>
      </c>
      <c r="K21" s="193">
        <v>72.599999999999994</v>
      </c>
      <c r="L21" s="193">
        <v>103.5</v>
      </c>
      <c r="M21" s="193">
        <v>96.2</v>
      </c>
      <c r="N21" s="193">
        <v>88</v>
      </c>
      <c r="O21" s="193">
        <v>82.1</v>
      </c>
      <c r="P21" s="193">
        <v>82.1</v>
      </c>
      <c r="Q21" s="193">
        <v>79.7</v>
      </c>
      <c r="R21" s="193">
        <v>88.1</v>
      </c>
      <c r="S21" s="193">
        <v>134.69999999999999</v>
      </c>
      <c r="T21" s="193">
        <v>148.4</v>
      </c>
      <c r="U21" s="193">
        <v>180.1</v>
      </c>
      <c r="V21" s="193">
        <v>165</v>
      </c>
      <c r="W21" s="193">
        <v>166.9</v>
      </c>
      <c r="X21" s="193">
        <v>204.7</v>
      </c>
      <c r="Y21" s="193">
        <v>191.8</v>
      </c>
      <c r="Z21" s="193">
        <v>189.4</v>
      </c>
      <c r="AA21" s="193">
        <v>194.5</v>
      </c>
    </row>
    <row r="22" spans="1:29" x14ac:dyDescent="0.2">
      <c r="A22" s="192" t="s">
        <v>120</v>
      </c>
      <c r="B22" s="193">
        <v>0</v>
      </c>
      <c r="C22" s="193">
        <v>0</v>
      </c>
      <c r="D22" s="193">
        <v>2.2000000000000002</v>
      </c>
      <c r="E22" s="193">
        <v>18.100000000000001</v>
      </c>
      <c r="F22" s="193">
        <v>24.6</v>
      </c>
      <c r="G22" s="193">
        <v>24.3</v>
      </c>
      <c r="H22" s="193">
        <v>38.6</v>
      </c>
      <c r="I22" s="193">
        <v>53.4</v>
      </c>
      <c r="J22" s="193">
        <v>62.7</v>
      </c>
      <c r="K22" s="193">
        <v>58.2</v>
      </c>
      <c r="L22" s="193">
        <v>59.2</v>
      </c>
      <c r="M22" s="193">
        <v>70.2</v>
      </c>
      <c r="N22" s="193">
        <v>160</v>
      </c>
      <c r="O22" s="193">
        <v>267.10000000000002</v>
      </c>
      <c r="P22" s="193">
        <v>349.2</v>
      </c>
      <c r="Q22" s="193">
        <v>580.29999999999995</v>
      </c>
      <c r="R22" s="193">
        <v>887.3</v>
      </c>
      <c r="S22" s="193">
        <v>1199.4000000000001</v>
      </c>
      <c r="T22" s="193">
        <v>1825.6</v>
      </c>
      <c r="U22" s="193">
        <v>2253.1999999999998</v>
      </c>
      <c r="V22" s="193">
        <v>2802.7</v>
      </c>
      <c r="W22" s="193">
        <v>2878.4</v>
      </c>
      <c r="X22" s="193">
        <v>2845.7</v>
      </c>
      <c r="Y22" s="193">
        <v>2685.8</v>
      </c>
      <c r="Z22" s="193">
        <v>2655.1</v>
      </c>
      <c r="AA22" s="193">
        <v>2728.6</v>
      </c>
    </row>
    <row r="23" spans="1:29" x14ac:dyDescent="0.2">
      <c r="A23" s="192" t="s">
        <v>121</v>
      </c>
      <c r="B23" s="193">
        <v>6.3</v>
      </c>
      <c r="C23" s="193">
        <v>6.9</v>
      </c>
      <c r="D23" s="193">
        <v>15.7</v>
      </c>
      <c r="E23" s="193">
        <v>25</v>
      </c>
      <c r="F23" s="193">
        <v>96.7</v>
      </c>
      <c r="G23" s="193">
        <v>192.8</v>
      </c>
      <c r="H23" s="193">
        <v>273.2</v>
      </c>
      <c r="I23" s="193">
        <v>346.9</v>
      </c>
      <c r="J23" s="193">
        <v>338</v>
      </c>
      <c r="K23" s="193">
        <v>392.4</v>
      </c>
      <c r="L23" s="193">
        <v>644.20000000000005</v>
      </c>
      <c r="M23" s="193">
        <v>753.4</v>
      </c>
      <c r="N23" s="193">
        <v>919.9</v>
      </c>
      <c r="O23" s="193">
        <v>1188.0999999999999</v>
      </c>
      <c r="P23" s="193">
        <v>1618.4</v>
      </c>
      <c r="Q23" s="193">
        <v>2527.1</v>
      </c>
      <c r="R23" s="193">
        <v>4023.1</v>
      </c>
      <c r="S23" s="193">
        <v>6084.3</v>
      </c>
      <c r="T23" s="193">
        <v>7943</v>
      </c>
      <c r="U23" s="193">
        <v>9548.2999999999993</v>
      </c>
      <c r="V23" s="193">
        <v>10509.2</v>
      </c>
      <c r="W23" s="193">
        <v>10912.5</v>
      </c>
      <c r="X23" s="193">
        <v>11901.6</v>
      </c>
      <c r="Y23" s="193">
        <v>10683.4</v>
      </c>
      <c r="Z23" s="193">
        <v>11684.6</v>
      </c>
      <c r="AA23" s="193">
        <v>11555.1</v>
      </c>
    </row>
    <row r="24" spans="1:29" x14ac:dyDescent="0.2">
      <c r="A24" s="192" t="s">
        <v>122</v>
      </c>
      <c r="B24" s="193">
        <v>0</v>
      </c>
      <c r="C24" s="193">
        <v>0</v>
      </c>
      <c r="D24" s="193">
        <v>1.8</v>
      </c>
      <c r="E24" s="193">
        <v>4.5</v>
      </c>
      <c r="F24" s="193">
        <v>9.6999999999999993</v>
      </c>
      <c r="G24" s="193">
        <v>4.5</v>
      </c>
      <c r="H24" s="193">
        <v>4.5</v>
      </c>
      <c r="I24" s="193">
        <v>9</v>
      </c>
      <c r="J24" s="193">
        <v>9.9</v>
      </c>
      <c r="K24" s="193">
        <v>12.6</v>
      </c>
      <c r="L24" s="193">
        <v>14.4</v>
      </c>
      <c r="M24" s="193">
        <v>18</v>
      </c>
      <c r="N24" s="193">
        <v>21.6</v>
      </c>
      <c r="O24" s="193">
        <v>27.5</v>
      </c>
      <c r="P24" s="193">
        <v>37.799999999999997</v>
      </c>
      <c r="Q24" s="193">
        <v>180.5</v>
      </c>
      <c r="R24" s="193">
        <v>674.7</v>
      </c>
      <c r="S24" s="193">
        <v>730.8</v>
      </c>
      <c r="T24" s="193">
        <v>428.1</v>
      </c>
      <c r="U24" s="193">
        <v>265.3</v>
      </c>
      <c r="V24" s="193">
        <v>239</v>
      </c>
      <c r="W24" s="193">
        <v>105.7</v>
      </c>
      <c r="X24" s="193">
        <v>52.6</v>
      </c>
      <c r="Y24" s="193">
        <v>49.2</v>
      </c>
      <c r="Z24" s="193">
        <v>64.5</v>
      </c>
      <c r="AA24" s="193">
        <v>65.599999999999994</v>
      </c>
    </row>
    <row r="25" spans="1:29" x14ac:dyDescent="0.2">
      <c r="A25" s="192" t="s">
        <v>123</v>
      </c>
      <c r="B25" s="193">
        <v>0</v>
      </c>
      <c r="C25" s="193">
        <v>0</v>
      </c>
      <c r="D25" s="193">
        <v>0</v>
      </c>
      <c r="E25" s="193">
        <v>0</v>
      </c>
      <c r="F25" s="193">
        <v>0</v>
      </c>
      <c r="G25" s="193">
        <v>0</v>
      </c>
      <c r="H25" s="193">
        <v>0</v>
      </c>
      <c r="I25" s="193">
        <v>0</v>
      </c>
      <c r="J25" s="193">
        <v>0</v>
      </c>
      <c r="K25" s="193">
        <v>0</v>
      </c>
      <c r="L25" s="193">
        <v>0</v>
      </c>
      <c r="M25" s="193">
        <v>0</v>
      </c>
      <c r="N25" s="193">
        <v>0</v>
      </c>
      <c r="O25" s="193">
        <v>0</v>
      </c>
      <c r="P25" s="193">
        <v>0</v>
      </c>
      <c r="Q25" s="193">
        <v>0</v>
      </c>
      <c r="R25" s="193">
        <v>0</v>
      </c>
      <c r="S25" s="193">
        <v>0</v>
      </c>
      <c r="T25" s="193">
        <v>0</v>
      </c>
      <c r="U25" s="193">
        <v>0</v>
      </c>
      <c r="V25" s="193">
        <v>0</v>
      </c>
      <c r="W25" s="193">
        <v>-0.9</v>
      </c>
      <c r="X25" s="193">
        <v>0</v>
      </c>
      <c r="Y25" s="193">
        <v>0</v>
      </c>
      <c r="Z25" s="193">
        <v>0</v>
      </c>
      <c r="AA25" s="193">
        <v>-1</v>
      </c>
    </row>
    <row r="26" spans="1:29" x14ac:dyDescent="0.2">
      <c r="A26" s="192" t="s">
        <v>124</v>
      </c>
      <c r="B26" s="193">
        <v>407.7</v>
      </c>
      <c r="C26" s="193">
        <v>408</v>
      </c>
      <c r="D26" s="193">
        <v>438.8</v>
      </c>
      <c r="E26" s="193">
        <v>431.6</v>
      </c>
      <c r="F26" s="193">
        <v>437.2</v>
      </c>
      <c r="G26" s="193">
        <v>435.8</v>
      </c>
      <c r="H26" s="193">
        <v>432.5</v>
      </c>
      <c r="I26" s="193">
        <v>431.7</v>
      </c>
      <c r="J26" s="193">
        <v>431.5</v>
      </c>
      <c r="K26" s="193">
        <v>437</v>
      </c>
      <c r="L26" s="193">
        <v>442.5</v>
      </c>
      <c r="M26" s="193">
        <v>447.4</v>
      </c>
      <c r="N26" s="193">
        <v>463.1</v>
      </c>
      <c r="O26" s="193">
        <v>503.7</v>
      </c>
      <c r="P26" s="193">
        <v>507.7</v>
      </c>
      <c r="Q26" s="193">
        <v>445.3</v>
      </c>
      <c r="R26" s="193">
        <v>446.6</v>
      </c>
      <c r="S26" s="193">
        <v>447.6</v>
      </c>
      <c r="T26" s="193">
        <v>472.4</v>
      </c>
      <c r="U26" s="193">
        <v>494.4</v>
      </c>
      <c r="V26" s="193">
        <v>443.5</v>
      </c>
      <c r="W26" s="193">
        <v>466.5</v>
      </c>
      <c r="X26" s="193">
        <v>473.3</v>
      </c>
      <c r="Y26" s="193">
        <v>499.8</v>
      </c>
      <c r="Z26" s="193">
        <v>481.6</v>
      </c>
      <c r="AA26" s="193">
        <v>492.1</v>
      </c>
    </row>
    <row r="28" spans="1:29" x14ac:dyDescent="0.2">
      <c r="A28" s="3" t="s">
        <v>466</v>
      </c>
    </row>
    <row r="29" spans="1:29" x14ac:dyDescent="0.2">
      <c r="A29" s="3" t="s">
        <v>33</v>
      </c>
      <c r="B29" s="3" t="s">
        <v>467</v>
      </c>
    </row>
    <row r="30" spans="1:29" ht="12" x14ac:dyDescent="0.25">
      <c r="A30" s="7" t="s">
        <v>84</v>
      </c>
      <c r="B30" s="7" t="s">
        <v>418</v>
      </c>
      <c r="C30" s="7" t="s">
        <v>44</v>
      </c>
      <c r="Z30" s="8"/>
    </row>
    <row r="31" spans="1:29" x14ac:dyDescent="0.2">
      <c r="Z31" s="8"/>
      <c r="AB31" s="119">
        <f>SUM(Z33:Z37)/SUM(P33:P37)-1</f>
        <v>0.69591173609455526</v>
      </c>
      <c r="AC31" s="119">
        <f>SUM(AA33:AA37)/SUM(Q33:Q37)-1</f>
        <v>0.68422125804394351</v>
      </c>
    </row>
    <row r="32" spans="1:29" x14ac:dyDescent="0.2">
      <c r="B32" s="89" t="s">
        <v>30</v>
      </c>
      <c r="C32" s="89"/>
      <c r="D32" s="89"/>
      <c r="E32" s="89"/>
      <c r="F32" s="89"/>
      <c r="G32" s="89" t="s">
        <v>25</v>
      </c>
      <c r="H32" s="89"/>
      <c r="I32" s="89"/>
      <c r="J32" s="89"/>
      <c r="K32" s="89"/>
      <c r="L32" s="89" t="s">
        <v>20</v>
      </c>
      <c r="M32" s="89"/>
      <c r="N32" s="89"/>
      <c r="O32" s="89"/>
      <c r="P32" s="89"/>
      <c r="Q32" s="89" t="s">
        <v>15</v>
      </c>
      <c r="R32" s="89"/>
      <c r="S32" s="89"/>
      <c r="T32" s="89"/>
      <c r="U32" s="89"/>
      <c r="V32" s="89" t="s">
        <v>10</v>
      </c>
      <c r="W32" s="89"/>
      <c r="X32" s="89"/>
      <c r="Y32" s="89"/>
      <c r="Z32" s="89"/>
      <c r="AA32" s="89">
        <v>2015</v>
      </c>
      <c r="AB32" s="120">
        <f>(SUM(Z33:Z37)/SUM(Y33:Y37))-1</f>
        <v>1.0328235533177965E-2</v>
      </c>
      <c r="AC32" s="120">
        <f>(SUM(AA33:AA37)/SUM(Z33:Z37))-1</f>
        <v>4.3924834641482668E-2</v>
      </c>
    </row>
    <row r="33" spans="1:29" x14ac:dyDescent="0.2">
      <c r="A33" s="1" t="s">
        <v>85</v>
      </c>
      <c r="B33" s="9">
        <f t="shared" ref="B33:Z33" si="0">(B18+B20+B21)/1000</f>
        <v>38.066400000000002</v>
      </c>
      <c r="C33" s="9">
        <f t="shared" si="0"/>
        <v>39.641299999999994</v>
      </c>
      <c r="D33" s="9">
        <f t="shared" si="0"/>
        <v>39.237300000000005</v>
      </c>
      <c r="E33" s="9">
        <f t="shared" si="0"/>
        <v>42.258599999999994</v>
      </c>
      <c r="F33" s="9">
        <f t="shared" si="0"/>
        <v>41.429899999999996</v>
      </c>
      <c r="G33" s="9">
        <f t="shared" si="0"/>
        <v>43.086100000000002</v>
      </c>
      <c r="H33" s="9">
        <f t="shared" si="0"/>
        <v>45.574599999999997</v>
      </c>
      <c r="I33" s="9">
        <f t="shared" si="0"/>
        <v>47.5075</v>
      </c>
      <c r="J33" s="9">
        <f t="shared" si="0"/>
        <v>47.774999999999999</v>
      </c>
      <c r="K33" s="9">
        <f t="shared" si="0"/>
        <v>46.614399999999996</v>
      </c>
      <c r="L33" s="9">
        <f t="shared" si="0"/>
        <v>47.244900000000001</v>
      </c>
      <c r="M33" s="9">
        <f t="shared" si="0"/>
        <v>46.826299999999996</v>
      </c>
      <c r="N33" s="9">
        <f t="shared" si="0"/>
        <v>47.572400000000002</v>
      </c>
      <c r="O33" s="9">
        <f t="shared" si="0"/>
        <v>51.7502</v>
      </c>
      <c r="P33" s="9">
        <f t="shared" si="0"/>
        <v>51.587900000000005</v>
      </c>
      <c r="Q33" s="9">
        <f t="shared" si="0"/>
        <v>53.890599999999999</v>
      </c>
      <c r="R33" s="9">
        <f t="shared" si="0"/>
        <v>55.097499999999997</v>
      </c>
      <c r="S33" s="9">
        <f t="shared" si="0"/>
        <v>58.119799999999998</v>
      </c>
      <c r="T33" s="9">
        <f t="shared" si="0"/>
        <v>60.001500000000007</v>
      </c>
      <c r="U33" s="9">
        <f t="shared" si="0"/>
        <v>61.475300000000004</v>
      </c>
      <c r="V33" s="9">
        <f t="shared" si="0"/>
        <v>65.214100000000002</v>
      </c>
      <c r="W33" s="9">
        <f t="shared" si="0"/>
        <v>60.159500000000008</v>
      </c>
      <c r="X33" s="9">
        <f t="shared" si="0"/>
        <v>63.770799999999994</v>
      </c>
      <c r="Y33" s="9">
        <f t="shared" si="0"/>
        <v>65.79740000000001</v>
      </c>
      <c r="Z33" s="9">
        <f t="shared" si="0"/>
        <v>62.735500000000002</v>
      </c>
      <c r="AA33" s="9">
        <f t="shared" ref="AA33" si="1">(AA18+AA20+AA21)/1000</f>
        <v>66.349899999999991</v>
      </c>
      <c r="AB33" s="8"/>
      <c r="AC33" s="8"/>
    </row>
    <row r="34" spans="1:29" x14ac:dyDescent="0.2">
      <c r="A34" s="1" t="s">
        <v>86</v>
      </c>
      <c r="B34" s="9">
        <f>(B22+B23+B24+B25+B19)/1000</f>
        <v>0.33390000000000003</v>
      </c>
      <c r="C34" s="9">
        <f t="shared" ref="C34:Z34" si="2">(C22+C23+C24+C25+C19)/1000</f>
        <v>0.34829999999999994</v>
      </c>
      <c r="D34" s="9">
        <f t="shared" si="2"/>
        <v>0.29699999999999999</v>
      </c>
      <c r="E34" s="9">
        <f t="shared" si="2"/>
        <v>0.31280000000000002</v>
      </c>
      <c r="F34" s="9">
        <f t="shared" si="2"/>
        <v>0.4264</v>
      </c>
      <c r="G34" s="9">
        <f t="shared" si="2"/>
        <v>0.53579999999999994</v>
      </c>
      <c r="H34" s="9">
        <f t="shared" si="2"/>
        <v>0.6614000000000001</v>
      </c>
      <c r="I34" s="9">
        <f t="shared" si="2"/>
        <v>0.75739999999999996</v>
      </c>
      <c r="J34" s="9">
        <f t="shared" si="2"/>
        <v>0.78679999999999994</v>
      </c>
      <c r="K34" s="9">
        <f t="shared" si="2"/>
        <v>0.85029999999999994</v>
      </c>
      <c r="L34" s="9">
        <f t="shared" si="2"/>
        <v>1.1189</v>
      </c>
      <c r="M34" s="9">
        <f t="shared" si="2"/>
        <v>1.4424000000000001</v>
      </c>
      <c r="N34" s="9">
        <f t="shared" si="2"/>
        <v>1.8345</v>
      </c>
      <c r="O34" s="9">
        <f t="shared" si="2"/>
        <v>1.9889999999999999</v>
      </c>
      <c r="P34" s="9">
        <f t="shared" si="2"/>
        <v>2.5676000000000005</v>
      </c>
      <c r="Q34" s="9">
        <f t="shared" si="2"/>
        <v>3.8703999999999996</v>
      </c>
      <c r="R34" s="9">
        <f t="shared" si="2"/>
        <v>6.2391999999999994</v>
      </c>
      <c r="S34" s="9">
        <f t="shared" si="2"/>
        <v>8.8652000000000015</v>
      </c>
      <c r="T34" s="9">
        <f t="shared" si="2"/>
        <v>11.095499999999999</v>
      </c>
      <c r="U34" s="9">
        <f t="shared" si="2"/>
        <v>13.170699999999998</v>
      </c>
      <c r="V34" s="9">
        <f t="shared" si="2"/>
        <v>14.959300000000001</v>
      </c>
      <c r="W34" s="9">
        <f t="shared" si="2"/>
        <v>15.5655</v>
      </c>
      <c r="X34" s="9">
        <f t="shared" si="2"/>
        <v>16.691700000000001</v>
      </c>
      <c r="Y34" s="9">
        <f t="shared" si="2"/>
        <v>15.659100000000002</v>
      </c>
      <c r="Z34" s="9">
        <f t="shared" si="2"/>
        <v>16.864699999999999</v>
      </c>
      <c r="AA34" s="9">
        <f t="shared" ref="AA34" si="3">(AA22+AA23+AA24+AA25+AA19)/1000</f>
        <v>16.978300000000004</v>
      </c>
    </row>
    <row r="35" spans="1:29" x14ac:dyDescent="0.2">
      <c r="A35" s="1" t="s">
        <v>87</v>
      </c>
      <c r="B35" s="9">
        <f>(B15+B26)/1000</f>
        <v>0.54949999999999999</v>
      </c>
      <c r="C35" s="9">
        <f t="shared" ref="C35:Z35" si="4">(C15+C26)/1000</f>
        <v>0.56799999999999995</v>
      </c>
      <c r="D35" s="9">
        <f t="shared" si="4"/>
        <v>0.61670000000000003</v>
      </c>
      <c r="E35" s="9">
        <f t="shared" si="4"/>
        <v>0.62409999999999999</v>
      </c>
      <c r="F35" s="9">
        <f t="shared" si="4"/>
        <v>0.6714</v>
      </c>
      <c r="G35" s="9">
        <f t="shared" si="4"/>
        <v>0.72010000000000007</v>
      </c>
      <c r="H35" s="9">
        <f t="shared" si="4"/>
        <v>0.73929999999999996</v>
      </c>
      <c r="I35" s="9">
        <f t="shared" si="4"/>
        <v>0.76049999999999995</v>
      </c>
      <c r="J35" s="9">
        <f t="shared" si="4"/>
        <v>0.79020000000000001</v>
      </c>
      <c r="K35" s="9">
        <f t="shared" si="4"/>
        <v>0.83140000000000003</v>
      </c>
      <c r="L35" s="9">
        <f t="shared" si="4"/>
        <v>0.86860000000000004</v>
      </c>
      <c r="M35" s="9">
        <f t="shared" si="4"/>
        <v>0.91639999999999999</v>
      </c>
      <c r="N35" s="9">
        <f t="shared" si="4"/>
        <v>0.9718</v>
      </c>
      <c r="O35" s="9">
        <f t="shared" si="4"/>
        <v>1.0925</v>
      </c>
      <c r="P35" s="9">
        <f t="shared" si="4"/>
        <v>1.1379999999999999</v>
      </c>
      <c r="Q35" s="9">
        <f t="shared" si="4"/>
        <v>1.1469</v>
      </c>
      <c r="R35" s="9">
        <f t="shared" si="4"/>
        <v>1.2494000000000001</v>
      </c>
      <c r="S35" s="9">
        <f t="shared" si="4"/>
        <v>1.4154</v>
      </c>
      <c r="T35" s="9">
        <f t="shared" si="4"/>
        <v>1.569</v>
      </c>
      <c r="U35" s="9">
        <f t="shared" si="4"/>
        <v>1.7710999999999999</v>
      </c>
      <c r="V35" s="9">
        <f t="shared" si="4"/>
        <v>1.9280999999999999</v>
      </c>
      <c r="W35" s="9">
        <f t="shared" si="4"/>
        <v>2.0929000000000002</v>
      </c>
      <c r="X35" s="9">
        <f t="shared" si="4"/>
        <v>2.1991000000000001</v>
      </c>
      <c r="Y35" s="9">
        <f t="shared" si="4"/>
        <v>2.3090000000000002</v>
      </c>
      <c r="Z35" s="9">
        <f t="shared" si="4"/>
        <v>2.4056999999999999</v>
      </c>
      <c r="AA35" s="9">
        <f t="shared" ref="AA35" si="5">(AA15+AA26)/1000</f>
        <v>2.5251999999999999</v>
      </c>
    </row>
    <row r="36" spans="1:29" x14ac:dyDescent="0.2">
      <c r="A36" s="24" t="s">
        <v>88</v>
      </c>
      <c r="B36" s="9">
        <f>B65*B46/1000</f>
        <v>22.173584855803789</v>
      </c>
      <c r="C36" s="9">
        <f t="shared" ref="C36:X36" si="6">C65*C46/1000</f>
        <v>22.843742879539288</v>
      </c>
      <c r="D36" s="9">
        <f t="shared" si="6"/>
        <v>23.937796304759065</v>
      </c>
      <c r="E36" s="9">
        <f t="shared" si="6"/>
        <v>24.634094438367189</v>
      </c>
      <c r="F36" s="9">
        <f t="shared" si="6"/>
        <v>25.535518857975276</v>
      </c>
      <c r="G36" s="9">
        <f t="shared" si="6"/>
        <v>25.641091033280208</v>
      </c>
      <c r="H36" s="9">
        <f t="shared" si="6"/>
        <v>25.528356446067342</v>
      </c>
      <c r="I36" s="9">
        <f t="shared" si="6"/>
        <v>26.748255645161006</v>
      </c>
      <c r="J36" s="9">
        <f t="shared" si="6"/>
        <v>28.012335392001514</v>
      </c>
      <c r="K36" s="9">
        <f t="shared" si="6"/>
        <v>28.479506759533621</v>
      </c>
      <c r="L36" s="9">
        <f t="shared" si="6"/>
        <v>29.982783166070995</v>
      </c>
      <c r="M36" s="9">
        <f t="shared" si="6"/>
        <v>32.003845598284663</v>
      </c>
      <c r="N36" s="9">
        <f t="shared" si="6"/>
        <v>28.886504128193376</v>
      </c>
      <c r="O36" s="9">
        <f t="shared" si="6"/>
        <v>29.190024657581251</v>
      </c>
      <c r="P36" s="9">
        <f t="shared" si="6"/>
        <v>32.517671516721343</v>
      </c>
      <c r="Q36" s="9">
        <f t="shared" si="6"/>
        <v>33.184803518728103</v>
      </c>
      <c r="R36" s="9">
        <f t="shared" si="6"/>
        <v>35.139546338170334</v>
      </c>
      <c r="S36" s="9">
        <f t="shared" si="6"/>
        <v>37.428344941154499</v>
      </c>
      <c r="T36" s="9">
        <f t="shared" si="6"/>
        <v>40.944966023695642</v>
      </c>
      <c r="U36" s="9">
        <f t="shared" si="6"/>
        <v>43.163986765455761</v>
      </c>
      <c r="V36" s="9">
        <f t="shared" si="6"/>
        <v>49.291682344961956</v>
      </c>
      <c r="W36" s="9">
        <f t="shared" si="6"/>
        <v>49.207288523125499</v>
      </c>
      <c r="X36" s="9">
        <f t="shared" si="6"/>
        <v>55.931465894147735</v>
      </c>
      <c r="Y36" s="9">
        <f t="shared" ref="Y36:Z36" si="7">Y65*Y46/1000</f>
        <v>62.381575768093107</v>
      </c>
      <c r="Z36" s="9">
        <f t="shared" si="7"/>
        <v>65.638294680191919</v>
      </c>
      <c r="AA36" s="9">
        <f t="shared" ref="AA36" si="8">AA65*AA46/1000</f>
        <v>68.278149863789878</v>
      </c>
    </row>
    <row r="37" spans="1:29" x14ac:dyDescent="0.2">
      <c r="A37" s="24" t="s">
        <v>89</v>
      </c>
      <c r="B37" s="9">
        <f>B64*B51/1000</f>
        <v>1.5708161657276565</v>
      </c>
      <c r="C37" s="9">
        <f t="shared" ref="C37:X37" si="9">C64*C51/1000</f>
        <v>1.7442614861690258</v>
      </c>
      <c r="D37" s="9">
        <f t="shared" si="9"/>
        <v>2.1535496323337915</v>
      </c>
      <c r="E37" s="9">
        <f t="shared" si="9"/>
        <v>2.4516336621222989</v>
      </c>
      <c r="F37" s="9">
        <f t="shared" si="9"/>
        <v>2.6139497955628381</v>
      </c>
      <c r="G37" s="9">
        <f t="shared" si="9"/>
        <v>2.5999008819533702</v>
      </c>
      <c r="H37" s="9">
        <f t="shared" si="9"/>
        <v>3.1736255444219488</v>
      </c>
      <c r="I37" s="9">
        <f t="shared" si="9"/>
        <v>3.1070695238889976</v>
      </c>
      <c r="J37" s="9">
        <f t="shared" si="9"/>
        <v>3.2021024412804517</v>
      </c>
      <c r="K37" s="9">
        <f t="shared" si="9"/>
        <v>3.7114888302170224</v>
      </c>
      <c r="L37" s="9">
        <f t="shared" si="9"/>
        <v>3.9014688783908968</v>
      </c>
      <c r="M37" s="9">
        <f t="shared" si="9"/>
        <v>4.2145352943723102</v>
      </c>
      <c r="N37" s="9">
        <f t="shared" si="9"/>
        <v>4.4599629667128164</v>
      </c>
      <c r="O37" s="9">
        <f t="shared" si="9"/>
        <v>4.968964264396261</v>
      </c>
      <c r="P37" s="9">
        <f t="shared" si="9"/>
        <v>5.2340078609099558</v>
      </c>
      <c r="Q37" s="9">
        <f t="shared" si="9"/>
        <v>5.7136815969194998</v>
      </c>
      <c r="R37" s="9">
        <f t="shared" si="9"/>
        <v>5.9362623848193481</v>
      </c>
      <c r="S37" s="9">
        <f t="shared" si="9"/>
        <v>6.1348607725125204</v>
      </c>
      <c r="T37" s="9">
        <f t="shared" si="9"/>
        <v>6.716819861468422</v>
      </c>
      <c r="U37" s="9">
        <f t="shared" si="9"/>
        <v>7.1120804743495238</v>
      </c>
      <c r="V37" s="9">
        <f t="shared" si="9"/>
        <v>8.5571967814418777</v>
      </c>
      <c r="W37" s="9">
        <f t="shared" si="9"/>
        <v>8.3876953186162524</v>
      </c>
      <c r="X37" s="9">
        <f t="shared" si="9"/>
        <v>9.4330453934881007</v>
      </c>
      <c r="Y37" s="9">
        <f t="shared" ref="Y37:Z37" si="10">Y64*Y51/1000</f>
        <v>10.036237875788693</v>
      </c>
      <c r="Z37" s="9">
        <f t="shared" si="10"/>
        <v>10.152217013356097</v>
      </c>
      <c r="AA37" s="9">
        <f t="shared" ref="AA37" si="11">AA64*AA51/1000</f>
        <v>10.596043120416557</v>
      </c>
    </row>
    <row r="39" spans="1:29" x14ac:dyDescent="0.2">
      <c r="B39" s="25">
        <f>B33/SUM(B33:B37)</f>
        <v>0.60717577351255547</v>
      </c>
      <c r="C39" s="25">
        <f t="shared" ref="C39:Z39" si="12">C33/SUM(C33:C37)</f>
        <v>0.60850306610811944</v>
      </c>
      <c r="D39" s="25">
        <f t="shared" si="12"/>
        <v>0.59232956570200213</v>
      </c>
      <c r="E39" s="25">
        <f t="shared" si="12"/>
        <v>0.60127862221726991</v>
      </c>
      <c r="F39" s="25">
        <f t="shared" si="12"/>
        <v>0.58618505507897156</v>
      </c>
      <c r="G39" s="25">
        <f t="shared" si="12"/>
        <v>0.59361151783765431</v>
      </c>
      <c r="H39" s="25">
        <f t="shared" si="12"/>
        <v>0.60222300274641949</v>
      </c>
      <c r="I39" s="25">
        <f t="shared" si="12"/>
        <v>0.60227007165801594</v>
      </c>
      <c r="J39" s="25">
        <f t="shared" si="12"/>
        <v>0.59298885844825289</v>
      </c>
      <c r="K39" s="25">
        <f t="shared" si="12"/>
        <v>0.57915370977724723</v>
      </c>
      <c r="L39" s="25">
        <f t="shared" si="12"/>
        <v>0.5684167833748538</v>
      </c>
      <c r="M39" s="25">
        <f t="shared" si="12"/>
        <v>0.54829498178014124</v>
      </c>
      <c r="N39" s="25">
        <f t="shared" si="12"/>
        <v>0.56819713415530804</v>
      </c>
      <c r="O39" s="25">
        <f t="shared" si="12"/>
        <v>0.58152375969773573</v>
      </c>
      <c r="P39" s="25">
        <f t="shared" si="12"/>
        <v>0.55443925569347752</v>
      </c>
      <c r="Q39" s="25">
        <f t="shared" si="12"/>
        <v>0.5509926569341973</v>
      </c>
      <c r="R39" s="25">
        <f t="shared" si="12"/>
        <v>0.53151153281611074</v>
      </c>
      <c r="S39" s="25">
        <f t="shared" si="12"/>
        <v>0.51909546525889982</v>
      </c>
      <c r="T39" s="25">
        <f t="shared" si="12"/>
        <v>0.4986504119444447</v>
      </c>
      <c r="U39" s="25">
        <f t="shared" si="12"/>
        <v>0.48522979841240632</v>
      </c>
      <c r="V39" s="25">
        <f t="shared" si="12"/>
        <v>0.46598015958998096</v>
      </c>
      <c r="W39" s="25">
        <f t="shared" si="12"/>
        <v>0.44426717970432533</v>
      </c>
      <c r="X39" s="25">
        <f t="shared" si="12"/>
        <v>0.43080777739330217</v>
      </c>
      <c r="Y39" s="25">
        <f t="shared" si="12"/>
        <v>0.42128316056878273</v>
      </c>
      <c r="Z39" s="119">
        <f t="shared" si="12"/>
        <v>0.39757241198764937</v>
      </c>
      <c r="AA39" s="119">
        <f t="shared" ref="AA39" si="13">AA33/SUM(AA33:AA37)</f>
        <v>0.40278558557194127</v>
      </c>
    </row>
    <row r="40" spans="1:29" x14ac:dyDescent="0.2">
      <c r="Y40" s="13"/>
      <c r="Z40" s="119">
        <f>Z33/B33-1</f>
        <v>0.64805445222033087</v>
      </c>
      <c r="AA40" s="119">
        <f>AA33/B33-1</f>
        <v>0.74300432927726257</v>
      </c>
    </row>
    <row r="41" spans="1:29" s="6" customFormat="1" ht="12" x14ac:dyDescent="0.25">
      <c r="A41" s="5" t="s">
        <v>422</v>
      </c>
    </row>
    <row r="42" spans="1:29" s="26" customFormat="1" x14ac:dyDescent="0.2"/>
    <row r="43" spans="1:29" s="26" customFormat="1" x14ac:dyDescent="0.2">
      <c r="A43" s="29" t="s">
        <v>99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</row>
    <row r="44" spans="1:29" s="26" customFormat="1" x14ac:dyDescent="0.2">
      <c r="A44" s="29" t="s">
        <v>384</v>
      </c>
      <c r="B44" s="27">
        <f>SUM('ELE GENERATION'!B232:B238)</f>
        <v>309.28300000000007</v>
      </c>
      <c r="C44" s="27">
        <f>SUM('ELE GENERATION'!C232:C238)</f>
        <v>321.99299999999999</v>
      </c>
      <c r="D44" s="27">
        <f>SUM('ELE GENERATION'!D232:D238)</f>
        <v>336.30400000000003</v>
      </c>
      <c r="E44" s="27">
        <f>SUM('ELE GENERATION'!E232:E238)</f>
        <v>346.00200000000001</v>
      </c>
      <c r="F44" s="27">
        <f>SUM('ELE GENERATION'!F232:F238)</f>
        <v>359.35899999999998</v>
      </c>
      <c r="G44" s="27">
        <f>SUM('ELE GENERATION'!G232:G238)</f>
        <v>361.52899999999994</v>
      </c>
      <c r="H44" s="27">
        <f>SUM('ELE GENERATION'!H232:H238)</f>
        <v>362.41899999999993</v>
      </c>
      <c r="I44" s="27">
        <f>SUM('ELE GENERATION'!I232:I238)</f>
        <v>375.37</v>
      </c>
      <c r="J44" s="27">
        <f>SUM('ELE GENERATION'!J232:J238)</f>
        <v>394.69399999999996</v>
      </c>
      <c r="K44" s="27">
        <f>SUM('ELE GENERATION'!K232:K238)</f>
        <v>397.78199999999993</v>
      </c>
      <c r="L44" s="27">
        <f>SUM('ELE GENERATION'!L232:L238)</f>
        <v>418.59700000000009</v>
      </c>
      <c r="M44" s="27">
        <f>SUM('ELE GENERATION'!M232:M238)</f>
        <v>447.61499999999995</v>
      </c>
      <c r="N44" s="27">
        <f>SUM('ELE GENERATION'!N232:N238)</f>
        <v>402.72300000000001</v>
      </c>
      <c r="O44" s="27">
        <f>SUM('ELE GENERATION'!O232:O238)</f>
        <v>408.7290000000001</v>
      </c>
      <c r="P44" s="27">
        <f>SUM('ELE GENERATION'!P232:P238)</f>
        <v>454.71900000000005</v>
      </c>
      <c r="Q44" s="27">
        <f>SUM('ELE GENERATION'!Q232:Q238)</f>
        <v>461.01399999999995</v>
      </c>
      <c r="R44" s="27">
        <f>SUM('ELE GENERATION'!R232:R238)</f>
        <v>485.96500000000003</v>
      </c>
      <c r="S44" s="27">
        <f>SUM('ELE GENERATION'!S232:S238)</f>
        <v>516.46600000000001</v>
      </c>
      <c r="T44" s="27">
        <f>SUM('ELE GENERATION'!T232:T238)</f>
        <v>562.99</v>
      </c>
      <c r="U44" s="27">
        <f>SUM('ELE GENERATION'!U232:U238)</f>
        <v>596.548</v>
      </c>
      <c r="V44" s="27">
        <f>SUM('ELE GENERATION'!V232:V238)</f>
        <v>679.37400000000002</v>
      </c>
      <c r="W44" s="27">
        <f>SUM('ELE GENERATION'!W232:W238)</f>
        <v>678.16800000000012</v>
      </c>
      <c r="X44" s="27">
        <f>SUM('ELE GENERATION'!X232:X238)</f>
        <v>767.73900000000015</v>
      </c>
      <c r="Y44" s="27">
        <f>SUM('ELE GENERATION'!Y232:Y238)</f>
        <v>856.75200000000007</v>
      </c>
      <c r="Z44" s="27">
        <f>SUM('ELE GENERATION'!Z232:Z238)</f>
        <v>899.79300000000001</v>
      </c>
      <c r="AA44" s="27">
        <f>SUM('ELE GENERATION'!AA232:AA238)</f>
        <v>935.75900000000001</v>
      </c>
    </row>
    <row r="45" spans="1:29" s="26" customFormat="1" x14ac:dyDescent="0.2">
      <c r="A45" s="29" t="s">
        <v>385</v>
      </c>
      <c r="B45" s="27">
        <f>'ELE GENERATION'!B76/1000</f>
        <v>2595.1790000000001</v>
      </c>
      <c r="C45" s="27">
        <f>'ELE GENERATION'!C76/1000</f>
        <v>2640.0889999999999</v>
      </c>
      <c r="D45" s="27">
        <f>'ELE GENERATION'!D76/1000</f>
        <v>2624.1320000000001</v>
      </c>
      <c r="E45" s="27">
        <f>'ELE GENERATION'!E76/1000</f>
        <v>2626.3690000000001</v>
      </c>
      <c r="F45" s="27">
        <f>'ELE GENERATION'!F76/1000</f>
        <v>2666.93</v>
      </c>
      <c r="G45" s="27">
        <f>'ELE GENERATION'!G76/1000</f>
        <v>2743.6120000000001</v>
      </c>
      <c r="H45" s="27">
        <f>'ELE GENERATION'!H76/1000</f>
        <v>2845.9290000000001</v>
      </c>
      <c r="I45" s="27">
        <f>'ELE GENERATION'!I76/1000</f>
        <v>2857.0929999999998</v>
      </c>
      <c r="J45" s="27">
        <f>'ELE GENERATION'!J76/1000</f>
        <v>2922.7310000000002</v>
      </c>
      <c r="K45" s="27">
        <f>'ELE GENERATION'!K76/1000</f>
        <v>2954.9079999999999</v>
      </c>
      <c r="L45" s="27">
        <f>'ELE GENERATION'!L76/1000</f>
        <v>3035.75</v>
      </c>
      <c r="M45" s="27">
        <f>'ELE GENERATION'!M76/1000</f>
        <v>3119.1590000000001</v>
      </c>
      <c r="N45" s="27">
        <f>'ELE GENERATION'!N76/1000</f>
        <v>3144.2809999999999</v>
      </c>
      <c r="O45" s="27">
        <f>'ELE GENERATION'!O76/1000</f>
        <v>3235.0740000000001</v>
      </c>
      <c r="P45" s="27">
        <f>'ELE GENERATION'!P76/1000</f>
        <v>3302.8150000000001</v>
      </c>
      <c r="Q45" s="27">
        <f>'ELE GENERATION'!Q76/1000</f>
        <v>3325.8040000000001</v>
      </c>
      <c r="R45" s="27">
        <f>'ELE GENERATION'!R76/1000</f>
        <v>3371.4430000000002</v>
      </c>
      <c r="S45" s="27">
        <f>'ELE GENERATION'!S76/1000</f>
        <v>3383.7759999999998</v>
      </c>
      <c r="T45" s="27">
        <f>'ELE GENERATION'!T76/1000</f>
        <v>3387.0369999999998</v>
      </c>
      <c r="U45" s="27">
        <f>'ELE GENERATION'!U76/1000</f>
        <v>3222.0830000000001</v>
      </c>
      <c r="V45" s="27">
        <f>'ELE GENERATION'!V76/1000</f>
        <v>3366.0929999999998</v>
      </c>
      <c r="W45" s="27">
        <f>'ELE GENERATION'!W76/1000</f>
        <v>3297.335</v>
      </c>
      <c r="X45" s="27">
        <f>'ELE GENERATION'!X76/1000</f>
        <v>3296.2730000000001</v>
      </c>
      <c r="Y45" s="27">
        <f>'ELE GENERATION'!Y76/1000</f>
        <v>3268.4839999999999</v>
      </c>
      <c r="Z45" s="27">
        <f>'ELE GENERATION'!Z76/1000</f>
        <v>3190.7730000000001</v>
      </c>
      <c r="AA45" s="27">
        <f>'ELE GENERATION'!AA76/1000</f>
        <v>3234.3409999999999</v>
      </c>
    </row>
    <row r="46" spans="1:29" s="26" customFormat="1" x14ac:dyDescent="0.2">
      <c r="A46" s="29" t="s">
        <v>386</v>
      </c>
      <c r="B46" s="28">
        <f>B44/B45</f>
        <v>0.11917597976864026</v>
      </c>
      <c r="C46" s="28">
        <f t="shared" ref="C46:W46" si="14">C44/C45</f>
        <v>0.12196293382533695</v>
      </c>
      <c r="D46" s="28">
        <f t="shared" si="14"/>
        <v>0.12815818716436522</v>
      </c>
      <c r="E46" s="28">
        <f t="shared" si="14"/>
        <v>0.13174157934395356</v>
      </c>
      <c r="F46" s="28">
        <f t="shared" si="14"/>
        <v>0.13474631880101839</v>
      </c>
      <c r="G46" s="28">
        <f t="shared" si="14"/>
        <v>0.13177118338890481</v>
      </c>
      <c r="H46" s="28">
        <f t="shared" si="14"/>
        <v>0.12734646577620171</v>
      </c>
      <c r="I46" s="28">
        <f t="shared" si="14"/>
        <v>0.13138179261228108</v>
      </c>
      <c r="J46" s="28">
        <f t="shared" si="14"/>
        <v>0.13504287599508813</v>
      </c>
      <c r="K46" s="28">
        <f t="shared" si="14"/>
        <v>0.13461738910314633</v>
      </c>
      <c r="L46" s="28">
        <f t="shared" si="14"/>
        <v>0.1378891542452442</v>
      </c>
      <c r="M46" s="28">
        <f t="shared" si="14"/>
        <v>0.14350502811815619</v>
      </c>
      <c r="N46" s="28">
        <f t="shared" si="14"/>
        <v>0.12808110979902879</v>
      </c>
      <c r="O46" s="28">
        <f t="shared" si="14"/>
        <v>0.12634301410106849</v>
      </c>
      <c r="P46" s="28">
        <f t="shared" si="14"/>
        <v>0.13767619439780915</v>
      </c>
      <c r="Q46" s="28">
        <f t="shared" si="14"/>
        <v>0.13861730877706563</v>
      </c>
      <c r="R46" s="28">
        <f t="shared" si="14"/>
        <v>0.14414154414000177</v>
      </c>
      <c r="S46" s="28">
        <f t="shared" si="14"/>
        <v>0.15263007953245133</v>
      </c>
      <c r="T46" s="28">
        <f t="shared" si="14"/>
        <v>0.1662190286081906</v>
      </c>
      <c r="U46" s="28">
        <f t="shared" si="14"/>
        <v>0.18514358568665051</v>
      </c>
      <c r="V46" s="28">
        <f t="shared" si="14"/>
        <v>0.20182864822807928</v>
      </c>
      <c r="W46" s="28">
        <f t="shared" si="14"/>
        <v>0.20567154990317943</v>
      </c>
      <c r="X46" s="28">
        <f t="shared" ref="X46:Y46" si="15">X44/X45</f>
        <v>0.2329112303501561</v>
      </c>
      <c r="Y46" s="28">
        <f t="shared" si="15"/>
        <v>0.26212519320883937</v>
      </c>
      <c r="Z46" s="28">
        <f t="shared" ref="Z46:AA46" si="16">Z44/Z45</f>
        <v>0.2819984373692519</v>
      </c>
      <c r="AA46" s="28">
        <f t="shared" si="16"/>
        <v>0.28931983362298536</v>
      </c>
    </row>
    <row r="47" spans="1:29" s="26" customFormat="1" x14ac:dyDescent="0.2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spans="1:29" s="26" customFormat="1" x14ac:dyDescent="0.2">
      <c r="A48" s="29" t="s">
        <v>468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</row>
    <row r="49" spans="1:27" s="26" customFormat="1" x14ac:dyDescent="0.2">
      <c r="A49" s="29" t="s">
        <v>100</v>
      </c>
      <c r="B49" s="27">
        <f t="shared" ref="B49:AA49" si="17">SUM(B79:B86,B88:B107)</f>
        <v>1770.1</v>
      </c>
      <c r="C49" s="27">
        <f t="shared" si="17"/>
        <v>1977.3</v>
      </c>
      <c r="D49" s="27">
        <f t="shared" si="17"/>
        <v>2537.0999999999995</v>
      </c>
      <c r="E49" s="27">
        <f t="shared" si="17"/>
        <v>2902.6</v>
      </c>
      <c r="F49" s="27">
        <f t="shared" si="17"/>
        <v>3028.1000000000008</v>
      </c>
      <c r="G49" s="27">
        <f t="shared" si="17"/>
        <v>3049.7</v>
      </c>
      <c r="H49" s="27">
        <f t="shared" si="17"/>
        <v>3702.2000000000003</v>
      </c>
      <c r="I49" s="27">
        <f t="shared" si="17"/>
        <v>3657.7000000000003</v>
      </c>
      <c r="J49" s="27">
        <f t="shared" si="17"/>
        <v>3730.2999999999997</v>
      </c>
      <c r="K49" s="27">
        <f t="shared" si="17"/>
        <v>4290</v>
      </c>
      <c r="L49" s="27">
        <f t="shared" si="17"/>
        <v>4486.7999999999993</v>
      </c>
      <c r="M49" s="27">
        <f t="shared" si="17"/>
        <v>4851.5</v>
      </c>
      <c r="N49" s="27">
        <f t="shared" si="17"/>
        <v>5115.1000000000004</v>
      </c>
      <c r="O49" s="27">
        <f t="shared" si="17"/>
        <v>5722.2999999999984</v>
      </c>
      <c r="P49" s="27">
        <f t="shared" si="17"/>
        <v>6145.5</v>
      </c>
      <c r="Q49" s="27">
        <f t="shared" si="17"/>
        <v>6702.4999999999991</v>
      </c>
      <c r="R49" s="27">
        <f t="shared" si="17"/>
        <v>7044.4999999999991</v>
      </c>
      <c r="S49" s="27">
        <f t="shared" si="17"/>
        <v>7284.4000000000005</v>
      </c>
      <c r="T49" s="27">
        <f t="shared" si="17"/>
        <v>7954.6000000000013</v>
      </c>
      <c r="U49" s="27">
        <f t="shared" si="17"/>
        <v>8459.3000000000029</v>
      </c>
      <c r="V49" s="27">
        <f t="shared" si="17"/>
        <v>10175.1</v>
      </c>
      <c r="W49" s="27">
        <f t="shared" si="17"/>
        <v>10136.799999999999</v>
      </c>
      <c r="X49" s="27">
        <f t="shared" si="17"/>
        <v>11479.6</v>
      </c>
      <c r="Y49" s="27">
        <f t="shared" si="17"/>
        <v>12154.5</v>
      </c>
      <c r="Z49" s="27">
        <f t="shared" si="17"/>
        <v>12377.1</v>
      </c>
      <c r="AA49" s="27">
        <f t="shared" si="17"/>
        <v>12975.800000000001</v>
      </c>
    </row>
    <row r="50" spans="1:27" s="26" customFormat="1" x14ac:dyDescent="0.2">
      <c r="A50" s="29" t="s">
        <v>101</v>
      </c>
      <c r="B50" s="27">
        <f>B87</f>
        <v>62352.9</v>
      </c>
      <c r="C50" s="27">
        <f t="shared" ref="C50:AA50" si="18">C87</f>
        <v>61297.2</v>
      </c>
      <c r="D50" s="27">
        <f t="shared" si="18"/>
        <v>65276.6</v>
      </c>
      <c r="E50" s="27">
        <f t="shared" si="18"/>
        <v>62715</v>
      </c>
      <c r="F50" s="27">
        <f t="shared" si="18"/>
        <v>55909.599999999999</v>
      </c>
      <c r="G50" s="27">
        <f t="shared" si="18"/>
        <v>54617.4</v>
      </c>
      <c r="H50" s="27">
        <f t="shared" si="18"/>
        <v>58282</v>
      </c>
      <c r="I50" s="27">
        <f t="shared" si="18"/>
        <v>53926.5</v>
      </c>
      <c r="J50" s="27">
        <f t="shared" si="18"/>
        <v>52865.7</v>
      </c>
      <c r="K50" s="27">
        <f t="shared" si="18"/>
        <v>52722.6</v>
      </c>
      <c r="L50" s="27">
        <f t="shared" si="18"/>
        <v>52242.8</v>
      </c>
      <c r="M50" s="27">
        <f t="shared" si="18"/>
        <v>55436.6</v>
      </c>
      <c r="N50" s="27">
        <f t="shared" si="18"/>
        <v>54026.8</v>
      </c>
      <c r="O50" s="27">
        <f t="shared" si="18"/>
        <v>58468.3</v>
      </c>
      <c r="P50" s="27">
        <f t="shared" si="18"/>
        <v>62003</v>
      </c>
      <c r="Q50" s="27">
        <f t="shared" si="18"/>
        <v>61938</v>
      </c>
      <c r="R50" s="27">
        <f t="shared" si="18"/>
        <v>61436.1</v>
      </c>
      <c r="S50" s="27">
        <f t="shared" si="18"/>
        <v>59349.2</v>
      </c>
      <c r="T50" s="27">
        <f t="shared" si="18"/>
        <v>59394.400000000001</v>
      </c>
      <c r="U50" s="27">
        <f t="shared" si="18"/>
        <v>57915.1</v>
      </c>
      <c r="V50" s="27">
        <f t="shared" si="18"/>
        <v>64575.5</v>
      </c>
      <c r="W50" s="27">
        <f t="shared" si="18"/>
        <v>59753.7</v>
      </c>
      <c r="X50" s="27">
        <f t="shared" si="18"/>
        <v>60271.199999999997</v>
      </c>
      <c r="Y50" s="27">
        <f t="shared" si="18"/>
        <v>59814.2</v>
      </c>
      <c r="Z50" s="27">
        <f t="shared" si="18"/>
        <v>55525.2</v>
      </c>
      <c r="AA50" s="27">
        <f t="shared" si="18"/>
        <v>56616.800000000003</v>
      </c>
    </row>
    <row r="51" spans="1:27" s="26" customFormat="1" x14ac:dyDescent="0.2">
      <c r="A51" s="29" t="s">
        <v>386</v>
      </c>
      <c r="B51" s="28">
        <f t="shared" ref="B51" si="19">B49/B50</f>
        <v>2.8388414973481584E-2</v>
      </c>
      <c r="C51" s="28">
        <f t="shared" ref="C51:Z51" si="20">C49/C50</f>
        <v>3.2257590885064899E-2</v>
      </c>
      <c r="D51" s="28">
        <f t="shared" si="20"/>
        <v>3.886691402432111E-2</v>
      </c>
      <c r="E51" s="28">
        <f t="shared" si="20"/>
        <v>4.6282388583273534E-2</v>
      </c>
      <c r="F51" s="28">
        <f t="shared" si="20"/>
        <v>5.4160645041280944E-2</v>
      </c>
      <c r="G51" s="28">
        <f t="shared" si="20"/>
        <v>5.5837516981767712E-2</v>
      </c>
      <c r="H51" s="28">
        <f t="shared" si="20"/>
        <v>6.352218523729454E-2</v>
      </c>
      <c r="I51" s="28">
        <f t="shared" si="20"/>
        <v>6.7827505957182468E-2</v>
      </c>
      <c r="J51" s="28">
        <f t="shared" si="20"/>
        <v>7.0561819856731295E-2</v>
      </c>
      <c r="K51" s="28">
        <f t="shared" si="20"/>
        <v>8.1369279967224678E-2</v>
      </c>
      <c r="L51" s="28">
        <f t="shared" si="20"/>
        <v>8.5883605013513803E-2</v>
      </c>
      <c r="M51" s="28">
        <f t="shared" si="20"/>
        <v>8.7514385802881137E-2</v>
      </c>
      <c r="N51" s="28">
        <f t="shared" si="20"/>
        <v>9.4677086186855414E-2</v>
      </c>
      <c r="O51" s="28">
        <f t="shared" si="20"/>
        <v>9.7870127915468688E-2</v>
      </c>
      <c r="P51" s="28">
        <f t="shared" si="20"/>
        <v>9.9116171798138794E-2</v>
      </c>
      <c r="Q51" s="28">
        <f t="shared" si="20"/>
        <v>0.10821305176143885</v>
      </c>
      <c r="R51" s="28">
        <f t="shared" si="20"/>
        <v>0.11466385398812749</v>
      </c>
      <c r="S51" s="28">
        <f t="shared" si="20"/>
        <v>0.12273796445444927</v>
      </c>
      <c r="T51" s="28">
        <f t="shared" si="20"/>
        <v>0.13392845116711341</v>
      </c>
      <c r="U51" s="28">
        <f t="shared" si="20"/>
        <v>0.14606380719363349</v>
      </c>
      <c r="V51" s="28">
        <f t="shared" si="20"/>
        <v>0.15756904708442057</v>
      </c>
      <c r="W51" s="28">
        <f t="shared" si="20"/>
        <v>0.16964305139263341</v>
      </c>
      <c r="X51" s="28">
        <f t="shared" si="20"/>
        <v>0.19046576142502555</v>
      </c>
      <c r="Y51" s="28">
        <f t="shared" si="20"/>
        <v>0.20320425584560189</v>
      </c>
      <c r="Z51" s="28">
        <f t="shared" si="20"/>
        <v>0.22290959780424024</v>
      </c>
      <c r="AA51" s="28">
        <f t="shared" ref="AA51" si="21">AA49/AA50</f>
        <v>0.22918638990546977</v>
      </c>
    </row>
    <row r="53" spans="1:27" x14ac:dyDescent="0.2">
      <c r="A53" s="3" t="s">
        <v>416</v>
      </c>
    </row>
    <row r="55" spans="1:27" x14ac:dyDescent="0.2">
      <c r="A55" s="3" t="s">
        <v>0</v>
      </c>
      <c r="B55" s="4">
        <v>42762.394733796296</v>
      </c>
    </row>
    <row r="56" spans="1:27" x14ac:dyDescent="0.2">
      <c r="A56" s="3" t="s">
        <v>1</v>
      </c>
      <c r="B56" s="4">
        <v>42801.457620821762</v>
      </c>
    </row>
    <row r="57" spans="1:27" x14ac:dyDescent="0.2">
      <c r="A57" s="3" t="s">
        <v>2</v>
      </c>
      <c r="B57" s="3" t="s">
        <v>3</v>
      </c>
    </row>
    <row r="59" spans="1:27" x14ac:dyDescent="0.2">
      <c r="A59" s="3" t="s">
        <v>4</v>
      </c>
      <c r="B59" s="3" t="s">
        <v>480</v>
      </c>
    </row>
    <row r="60" spans="1:27" x14ac:dyDescent="0.2">
      <c r="A60" s="3" t="s">
        <v>5</v>
      </c>
      <c r="B60" s="3" t="s">
        <v>108</v>
      </c>
    </row>
    <row r="61" spans="1:27" x14ac:dyDescent="0.2">
      <c r="A61" s="3" t="s">
        <v>6</v>
      </c>
      <c r="B61" s="3" t="s">
        <v>383</v>
      </c>
    </row>
    <row r="63" spans="1:27" x14ac:dyDescent="0.2">
      <c r="A63" s="192" t="s">
        <v>8</v>
      </c>
      <c r="B63" s="192" t="s">
        <v>30</v>
      </c>
      <c r="C63" s="192" t="s">
        <v>29</v>
      </c>
      <c r="D63" s="192" t="s">
        <v>28</v>
      </c>
      <c r="E63" s="192" t="s">
        <v>27</v>
      </c>
      <c r="F63" s="192" t="s">
        <v>26</v>
      </c>
      <c r="G63" s="192" t="s">
        <v>25</v>
      </c>
      <c r="H63" s="192" t="s">
        <v>24</v>
      </c>
      <c r="I63" s="192" t="s">
        <v>23</v>
      </c>
      <c r="J63" s="192" t="s">
        <v>22</v>
      </c>
      <c r="K63" s="192" t="s">
        <v>21</v>
      </c>
      <c r="L63" s="192" t="s">
        <v>20</v>
      </c>
      <c r="M63" s="192" t="s">
        <v>19</v>
      </c>
      <c r="N63" s="192" t="s">
        <v>18</v>
      </c>
      <c r="O63" s="192" t="s">
        <v>17</v>
      </c>
      <c r="P63" s="192" t="s">
        <v>16</v>
      </c>
      <c r="Q63" s="192" t="s">
        <v>15</v>
      </c>
      <c r="R63" s="192" t="s">
        <v>14</v>
      </c>
      <c r="S63" s="192" t="s">
        <v>13</v>
      </c>
      <c r="T63" s="192" t="s">
        <v>12</v>
      </c>
      <c r="U63" s="192" t="s">
        <v>11</v>
      </c>
      <c r="V63" s="192" t="s">
        <v>10</v>
      </c>
      <c r="W63" s="192" t="s">
        <v>9</v>
      </c>
      <c r="X63" s="192" t="s">
        <v>109</v>
      </c>
      <c r="Y63" s="192" t="s">
        <v>417</v>
      </c>
      <c r="Z63" s="192" t="s">
        <v>465</v>
      </c>
      <c r="AA63" s="192" t="s">
        <v>481</v>
      </c>
    </row>
    <row r="64" spans="1:27" x14ac:dyDescent="0.2">
      <c r="A64" s="192" t="s">
        <v>387</v>
      </c>
      <c r="B64" s="193">
        <v>55333</v>
      </c>
      <c r="C64" s="193">
        <v>54072.9</v>
      </c>
      <c r="D64" s="193">
        <v>55408.3</v>
      </c>
      <c r="E64" s="193">
        <v>52971.199999999997</v>
      </c>
      <c r="F64" s="193">
        <v>48262.9</v>
      </c>
      <c r="G64" s="193">
        <v>46561.9</v>
      </c>
      <c r="H64" s="193">
        <v>49960.9</v>
      </c>
      <c r="I64" s="193">
        <v>45808.4</v>
      </c>
      <c r="J64" s="193">
        <v>45380.1</v>
      </c>
      <c r="K64" s="193">
        <v>45612.9</v>
      </c>
      <c r="L64" s="193">
        <v>45427.4</v>
      </c>
      <c r="M64" s="193">
        <v>48158.2</v>
      </c>
      <c r="N64" s="193">
        <v>47107.1</v>
      </c>
      <c r="O64" s="193">
        <v>50771</v>
      </c>
      <c r="P64" s="193">
        <v>52806.8</v>
      </c>
      <c r="Q64" s="193">
        <v>52800.3</v>
      </c>
      <c r="R64" s="193">
        <v>51771</v>
      </c>
      <c r="S64" s="193">
        <v>49983.4</v>
      </c>
      <c r="T64" s="193">
        <v>50152.3</v>
      </c>
      <c r="U64" s="193">
        <v>48691.6</v>
      </c>
      <c r="V64" s="193">
        <v>54307.6</v>
      </c>
      <c r="W64" s="193">
        <v>49443.199999999997</v>
      </c>
      <c r="X64" s="193">
        <v>49526.2</v>
      </c>
      <c r="Y64" s="193">
        <v>49389.9</v>
      </c>
      <c r="Z64" s="193">
        <v>45544.1</v>
      </c>
      <c r="AA64" s="193">
        <v>46233.3</v>
      </c>
    </row>
    <row r="65" spans="1:27" x14ac:dyDescent="0.2">
      <c r="A65" s="192" t="s">
        <v>420</v>
      </c>
      <c r="B65" s="193">
        <v>186057.5</v>
      </c>
      <c r="C65" s="193">
        <v>187300.7</v>
      </c>
      <c r="D65" s="193">
        <v>186783.2</v>
      </c>
      <c r="E65" s="193">
        <v>186988</v>
      </c>
      <c r="F65" s="193">
        <v>189508.1</v>
      </c>
      <c r="G65" s="193">
        <v>194588</v>
      </c>
      <c r="H65" s="193">
        <v>200463.8</v>
      </c>
      <c r="I65" s="193">
        <v>203591.8</v>
      </c>
      <c r="J65" s="193">
        <v>207432.9</v>
      </c>
      <c r="K65" s="193">
        <v>211558.9</v>
      </c>
      <c r="L65" s="193">
        <v>217441.2</v>
      </c>
      <c r="M65" s="193">
        <v>223015.5</v>
      </c>
      <c r="N65" s="193">
        <v>225532.9</v>
      </c>
      <c r="O65" s="193">
        <v>231037.9</v>
      </c>
      <c r="P65" s="193">
        <v>236189.5</v>
      </c>
      <c r="Q65" s="193">
        <v>239398.7</v>
      </c>
      <c r="R65" s="193">
        <v>243785</v>
      </c>
      <c r="S65" s="193">
        <v>245222.6</v>
      </c>
      <c r="T65" s="193">
        <v>246331.4</v>
      </c>
      <c r="U65" s="193">
        <v>233137.9</v>
      </c>
      <c r="V65" s="193">
        <v>244225.4</v>
      </c>
      <c r="W65" s="193">
        <v>239251.8</v>
      </c>
      <c r="X65" s="193">
        <v>240140.7</v>
      </c>
      <c r="Y65" s="193">
        <v>237983.9</v>
      </c>
      <c r="Z65" s="193">
        <v>232761.2</v>
      </c>
      <c r="AA65" s="193">
        <v>235995.4</v>
      </c>
    </row>
    <row r="68" spans="1:27" x14ac:dyDescent="0.2">
      <c r="A68" s="3" t="s">
        <v>421</v>
      </c>
    </row>
    <row r="70" spans="1:27" x14ac:dyDescent="0.2">
      <c r="A70" s="3" t="s">
        <v>0</v>
      </c>
      <c r="B70" s="4">
        <v>42772.402175925927</v>
      </c>
    </row>
    <row r="71" spans="1:27" x14ac:dyDescent="0.2">
      <c r="A71" s="3" t="s">
        <v>1</v>
      </c>
      <c r="B71" s="4">
        <v>42801.463104374998</v>
      </c>
    </row>
    <row r="72" spans="1:27" x14ac:dyDescent="0.2">
      <c r="A72" s="3" t="s">
        <v>2</v>
      </c>
      <c r="B72" s="3" t="s">
        <v>3</v>
      </c>
    </row>
    <row r="74" spans="1:27" x14ac:dyDescent="0.2">
      <c r="A74" s="3" t="s">
        <v>4</v>
      </c>
      <c r="B74" s="3" t="s">
        <v>480</v>
      </c>
    </row>
    <row r="75" spans="1:27" x14ac:dyDescent="0.2">
      <c r="A75" s="3" t="s">
        <v>36</v>
      </c>
      <c r="B75" s="3" t="s">
        <v>387</v>
      </c>
    </row>
    <row r="76" spans="1:27" x14ac:dyDescent="0.2">
      <c r="A76" s="3" t="s">
        <v>5</v>
      </c>
      <c r="B76" s="3" t="s">
        <v>108</v>
      </c>
    </row>
    <row r="78" spans="1:27" x14ac:dyDescent="0.2">
      <c r="A78" s="192" t="s">
        <v>38</v>
      </c>
      <c r="B78" s="192" t="s">
        <v>30</v>
      </c>
      <c r="C78" s="192" t="s">
        <v>29</v>
      </c>
      <c r="D78" s="192" t="s">
        <v>28</v>
      </c>
      <c r="E78" s="192" t="s">
        <v>27</v>
      </c>
      <c r="F78" s="192" t="s">
        <v>26</v>
      </c>
      <c r="G78" s="192" t="s">
        <v>25</v>
      </c>
      <c r="H78" s="192" t="s">
        <v>24</v>
      </c>
      <c r="I78" s="192" t="s">
        <v>23</v>
      </c>
      <c r="J78" s="192" t="s">
        <v>22</v>
      </c>
      <c r="K78" s="192" t="s">
        <v>21</v>
      </c>
      <c r="L78" s="192" t="s">
        <v>20</v>
      </c>
      <c r="M78" s="192" t="s">
        <v>19</v>
      </c>
      <c r="N78" s="192" t="s">
        <v>18</v>
      </c>
      <c r="O78" s="192" t="s">
        <v>17</v>
      </c>
      <c r="P78" s="192" t="s">
        <v>16</v>
      </c>
      <c r="Q78" s="192" t="s">
        <v>15</v>
      </c>
      <c r="R78" s="192" t="s">
        <v>14</v>
      </c>
      <c r="S78" s="192" t="s">
        <v>13</v>
      </c>
      <c r="T78" s="192" t="s">
        <v>12</v>
      </c>
      <c r="U78" s="192" t="s">
        <v>11</v>
      </c>
      <c r="V78" s="192" t="s">
        <v>10</v>
      </c>
      <c r="W78" s="192" t="s">
        <v>9</v>
      </c>
      <c r="X78" s="192" t="s">
        <v>109</v>
      </c>
      <c r="Y78" s="192" t="s">
        <v>417</v>
      </c>
      <c r="Z78" s="192" t="s">
        <v>465</v>
      </c>
      <c r="AA78" s="192" t="s">
        <v>481</v>
      </c>
    </row>
    <row r="79" spans="1:27" x14ac:dyDescent="0.2">
      <c r="A79" s="192" t="s">
        <v>388</v>
      </c>
      <c r="B79" s="193">
        <v>0</v>
      </c>
      <c r="C79" s="193">
        <v>0</v>
      </c>
      <c r="D79" s="193">
        <v>0</v>
      </c>
      <c r="E79" s="193">
        <v>0</v>
      </c>
      <c r="F79" s="193">
        <v>0</v>
      </c>
      <c r="G79" s="193">
        <v>0</v>
      </c>
      <c r="H79" s="193">
        <v>0</v>
      </c>
      <c r="I79" s="193">
        <v>0</v>
      </c>
      <c r="J79" s="193">
        <v>0</v>
      </c>
      <c r="K79" s="193">
        <v>0</v>
      </c>
      <c r="L79" s="193">
        <v>0</v>
      </c>
      <c r="M79" s="193">
        <v>0</v>
      </c>
      <c r="N79" s="193">
        <v>0.5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3">
        <v>0</v>
      </c>
      <c r="U79" s="193">
        <v>0</v>
      </c>
      <c r="V79" s="193">
        <v>0</v>
      </c>
      <c r="W79" s="193">
        <v>0</v>
      </c>
      <c r="X79" s="193">
        <v>0</v>
      </c>
      <c r="Y79" s="193">
        <v>0</v>
      </c>
      <c r="Z79" s="193">
        <v>0</v>
      </c>
      <c r="AA79" s="193">
        <v>0</v>
      </c>
    </row>
    <row r="80" spans="1:27" x14ac:dyDescent="0.2">
      <c r="A80" s="192" t="s">
        <v>389</v>
      </c>
      <c r="B80" s="193">
        <v>1.6</v>
      </c>
      <c r="C80" s="193">
        <v>1.8</v>
      </c>
      <c r="D80" s="193">
        <v>1.6</v>
      </c>
      <c r="E80" s="193">
        <v>2.5</v>
      </c>
      <c r="F80" s="193">
        <v>2.6</v>
      </c>
      <c r="G80" s="193">
        <v>8.9</v>
      </c>
      <c r="H80" s="193">
        <v>10.4</v>
      </c>
      <c r="I80" s="193">
        <v>9</v>
      </c>
      <c r="J80" s="193">
        <v>9.8000000000000007</v>
      </c>
      <c r="K80" s="193">
        <v>18.100000000000001</v>
      </c>
      <c r="L80" s="193">
        <v>15.9</v>
      </c>
      <c r="M80" s="193">
        <v>21.4</v>
      </c>
      <c r="N80" s="193">
        <v>23.9</v>
      </c>
      <c r="O80" s="193">
        <v>21.1</v>
      </c>
      <c r="P80" s="193">
        <v>21.4</v>
      </c>
      <c r="Q80" s="193">
        <v>91.7</v>
      </c>
      <c r="R80" s="193">
        <v>93.8</v>
      </c>
      <c r="S80" s="193">
        <v>92.9</v>
      </c>
      <c r="T80" s="193">
        <v>94.6</v>
      </c>
      <c r="U80" s="193">
        <v>90.9</v>
      </c>
      <c r="V80" s="193">
        <v>113</v>
      </c>
      <c r="W80" s="193">
        <v>100.6</v>
      </c>
      <c r="X80" s="193">
        <v>112.2</v>
      </c>
      <c r="Y80" s="193">
        <v>136.1</v>
      </c>
      <c r="Z80" s="193">
        <v>148.4</v>
      </c>
      <c r="AA80" s="193">
        <v>167.7</v>
      </c>
    </row>
    <row r="81" spans="1:27" x14ac:dyDescent="0.2">
      <c r="A81" s="192" t="s">
        <v>390</v>
      </c>
      <c r="B81" s="193">
        <v>0</v>
      </c>
      <c r="C81" s="193">
        <v>0</v>
      </c>
      <c r="D81" s="193">
        <v>0</v>
      </c>
      <c r="E81" s="193">
        <v>0</v>
      </c>
      <c r="F81" s="193">
        <v>0</v>
      </c>
      <c r="G81" s="193">
        <v>0</v>
      </c>
      <c r="H81" s="193">
        <v>0</v>
      </c>
      <c r="I81" s="193">
        <v>0</v>
      </c>
      <c r="J81" s="193">
        <v>0</v>
      </c>
      <c r="K81" s="193">
        <v>0</v>
      </c>
      <c r="L81" s="193">
        <v>0</v>
      </c>
      <c r="M81" s="193">
        <v>0</v>
      </c>
      <c r="N81" s="193">
        <v>0.7</v>
      </c>
      <c r="O81" s="193">
        <v>0</v>
      </c>
      <c r="P81" s="193">
        <v>0</v>
      </c>
      <c r="Q81" s="193">
        <v>0</v>
      </c>
      <c r="R81" s="193">
        <v>0.4</v>
      </c>
      <c r="S81" s="193">
        <v>0.4</v>
      </c>
      <c r="T81" s="193">
        <v>0</v>
      </c>
      <c r="U81" s="193">
        <v>0</v>
      </c>
      <c r="V81" s="193">
        <v>0</v>
      </c>
      <c r="W81" s="193">
        <v>0</v>
      </c>
      <c r="X81" s="193">
        <v>0</v>
      </c>
      <c r="Y81" s="193">
        <v>0</v>
      </c>
      <c r="Z81" s="193">
        <v>0</v>
      </c>
      <c r="AA81" s="193">
        <v>0</v>
      </c>
    </row>
    <row r="82" spans="1:27" x14ac:dyDescent="0.2">
      <c r="A82" s="192" t="s">
        <v>391</v>
      </c>
      <c r="B82" s="193">
        <v>0</v>
      </c>
      <c r="C82" s="193">
        <v>0</v>
      </c>
      <c r="D82" s="193">
        <v>0</v>
      </c>
      <c r="E82" s="193">
        <v>0</v>
      </c>
      <c r="F82" s="193">
        <v>0</v>
      </c>
      <c r="G82" s="193">
        <v>0</v>
      </c>
      <c r="H82" s="193">
        <v>0</v>
      </c>
      <c r="I82" s="193">
        <v>0</v>
      </c>
      <c r="J82" s="193">
        <v>0</v>
      </c>
      <c r="K82" s="193">
        <v>1.3</v>
      </c>
      <c r="L82" s="193">
        <v>1.2</v>
      </c>
      <c r="M82" s="193">
        <v>3.1</v>
      </c>
      <c r="N82" s="193">
        <v>3.7</v>
      </c>
      <c r="O82" s="193">
        <v>2.9</v>
      </c>
      <c r="P82" s="193">
        <v>3.4</v>
      </c>
      <c r="Q82" s="193">
        <v>20.3</v>
      </c>
      <c r="R82" s="193">
        <v>13.3</v>
      </c>
      <c r="S82" s="193">
        <v>12</v>
      </c>
      <c r="T82" s="193">
        <v>12.1</v>
      </c>
      <c r="U82" s="193">
        <v>11.5</v>
      </c>
      <c r="V82" s="193">
        <v>12.3</v>
      </c>
      <c r="W82" s="193">
        <v>14.5</v>
      </c>
      <c r="X82" s="193">
        <v>15.6</v>
      </c>
      <c r="Y82" s="193">
        <v>14.7</v>
      </c>
      <c r="Z82" s="193">
        <v>19.7</v>
      </c>
      <c r="AA82" s="193">
        <v>27</v>
      </c>
    </row>
    <row r="83" spans="1:27" x14ac:dyDescent="0.2">
      <c r="A83" s="192" t="s">
        <v>392</v>
      </c>
      <c r="B83" s="193">
        <v>0</v>
      </c>
      <c r="C83" s="193">
        <v>0</v>
      </c>
      <c r="D83" s="193">
        <v>0</v>
      </c>
      <c r="E83" s="193">
        <v>0</v>
      </c>
      <c r="F83" s="193">
        <v>0</v>
      </c>
      <c r="G83" s="193">
        <v>0</v>
      </c>
      <c r="H83" s="193">
        <v>0</v>
      </c>
      <c r="I83" s="193">
        <v>0</v>
      </c>
      <c r="J83" s="193">
        <v>0</v>
      </c>
      <c r="K83" s="193">
        <v>0</v>
      </c>
      <c r="L83" s="193">
        <v>0</v>
      </c>
      <c r="M83" s="193">
        <v>0</v>
      </c>
      <c r="N83" s="193">
        <v>0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3">
        <v>0</v>
      </c>
      <c r="Y83" s="193">
        <v>0</v>
      </c>
      <c r="Z83" s="193">
        <v>0</v>
      </c>
      <c r="AA83" s="193">
        <v>0</v>
      </c>
    </row>
    <row r="84" spans="1:27" x14ac:dyDescent="0.2">
      <c r="A84" s="192" t="s">
        <v>393</v>
      </c>
      <c r="B84" s="193">
        <v>0.1</v>
      </c>
      <c r="C84" s="193">
        <v>0.1</v>
      </c>
      <c r="D84" s="193">
        <v>0.1</v>
      </c>
      <c r="E84" s="193">
        <v>0.1</v>
      </c>
      <c r="F84" s="193">
        <v>0.1</v>
      </c>
      <c r="G84" s="193">
        <v>0.1</v>
      </c>
      <c r="H84" s="193">
        <v>0.1</v>
      </c>
      <c r="I84" s="193">
        <v>0.5</v>
      </c>
      <c r="J84" s="193">
        <v>0.4</v>
      </c>
      <c r="K84" s="193">
        <v>0.5</v>
      </c>
      <c r="L84" s="193">
        <v>0.6</v>
      </c>
      <c r="M84" s="193">
        <v>0.6</v>
      </c>
      <c r="N84" s="193">
        <v>0.9</v>
      </c>
      <c r="O84" s="193">
        <v>1.2</v>
      </c>
      <c r="P84" s="193">
        <v>1.2</v>
      </c>
      <c r="Q84" s="193">
        <v>1.3</v>
      </c>
      <c r="R84" s="193">
        <v>1.1000000000000001</v>
      </c>
      <c r="S84" s="193">
        <v>1.5</v>
      </c>
      <c r="T84" s="193">
        <v>1.6</v>
      </c>
      <c r="U84" s="193">
        <v>3.3</v>
      </c>
      <c r="V84" s="193">
        <v>4.5999999999999996</v>
      </c>
      <c r="W84" s="193">
        <v>6.6</v>
      </c>
      <c r="X84" s="193">
        <v>10</v>
      </c>
      <c r="Y84" s="193">
        <v>12.8</v>
      </c>
      <c r="Z84" s="193">
        <v>18.7</v>
      </c>
      <c r="AA84" s="193">
        <v>22.2</v>
      </c>
    </row>
    <row r="85" spans="1:27" x14ac:dyDescent="0.2">
      <c r="A85" s="192" t="s">
        <v>394</v>
      </c>
      <c r="B85" s="193">
        <v>0</v>
      </c>
      <c r="C85" s="193">
        <v>0</v>
      </c>
      <c r="D85" s="193">
        <v>0</v>
      </c>
      <c r="E85" s="193">
        <v>0</v>
      </c>
      <c r="F85" s="193">
        <v>0</v>
      </c>
      <c r="G85" s="193">
        <v>0</v>
      </c>
      <c r="H85" s="193">
        <v>0</v>
      </c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3">
        <v>0</v>
      </c>
      <c r="Y85" s="193">
        <v>0</v>
      </c>
      <c r="Z85" s="193">
        <v>0</v>
      </c>
      <c r="AA85" s="193">
        <v>0</v>
      </c>
    </row>
    <row r="86" spans="1:27" x14ac:dyDescent="0.2">
      <c r="A86" s="192" t="s">
        <v>395</v>
      </c>
      <c r="B86" s="193">
        <v>0</v>
      </c>
      <c r="C86" s="193">
        <v>0</v>
      </c>
      <c r="D86" s="193">
        <v>0</v>
      </c>
      <c r="E86" s="193">
        <v>0</v>
      </c>
      <c r="F86" s="193">
        <v>0</v>
      </c>
      <c r="G86" s="193">
        <v>0</v>
      </c>
      <c r="H86" s="193">
        <v>0</v>
      </c>
      <c r="I86" s="193">
        <v>0</v>
      </c>
      <c r="J86" s="193">
        <v>0</v>
      </c>
      <c r="K86" s="193">
        <v>0</v>
      </c>
      <c r="L86" s="193">
        <v>0</v>
      </c>
      <c r="M86" s="193">
        <v>0</v>
      </c>
      <c r="N86" s="193">
        <v>0</v>
      </c>
      <c r="O86" s="193">
        <v>0</v>
      </c>
      <c r="P86" s="193">
        <v>0</v>
      </c>
      <c r="Q86" s="193">
        <v>0</v>
      </c>
      <c r="R86" s="193">
        <v>0</v>
      </c>
      <c r="S86" s="193">
        <v>0</v>
      </c>
      <c r="T86" s="193">
        <v>0</v>
      </c>
      <c r="U86" s="193">
        <v>0</v>
      </c>
      <c r="V86" s="193">
        <v>0</v>
      </c>
      <c r="W86" s="193">
        <v>0</v>
      </c>
      <c r="X86" s="193">
        <v>0</v>
      </c>
      <c r="Y86" s="193">
        <v>0</v>
      </c>
      <c r="Z86" s="193">
        <v>0</v>
      </c>
      <c r="AA86" s="193">
        <v>0</v>
      </c>
    </row>
    <row r="87" spans="1:27" x14ac:dyDescent="0.2">
      <c r="A87" s="192" t="s">
        <v>230</v>
      </c>
      <c r="B87" s="193">
        <v>62352.9</v>
      </c>
      <c r="C87" s="193">
        <v>61297.2</v>
      </c>
      <c r="D87" s="193">
        <v>65276.6</v>
      </c>
      <c r="E87" s="193">
        <v>62715</v>
      </c>
      <c r="F87" s="193">
        <v>55909.599999999999</v>
      </c>
      <c r="G87" s="193">
        <v>54617.4</v>
      </c>
      <c r="H87" s="193">
        <v>58282</v>
      </c>
      <c r="I87" s="193">
        <v>53926.5</v>
      </c>
      <c r="J87" s="193">
        <v>52865.7</v>
      </c>
      <c r="K87" s="193">
        <v>52722.6</v>
      </c>
      <c r="L87" s="193">
        <v>52242.8</v>
      </c>
      <c r="M87" s="193">
        <v>55436.6</v>
      </c>
      <c r="N87" s="193">
        <v>54026.8</v>
      </c>
      <c r="O87" s="193">
        <v>58468.3</v>
      </c>
      <c r="P87" s="193">
        <v>62003</v>
      </c>
      <c r="Q87" s="193">
        <v>61938</v>
      </c>
      <c r="R87" s="193">
        <v>61436.1</v>
      </c>
      <c r="S87" s="193">
        <v>59349.2</v>
      </c>
      <c r="T87" s="193">
        <v>59394.400000000001</v>
      </c>
      <c r="U87" s="193">
        <v>57915.1</v>
      </c>
      <c r="V87" s="193">
        <v>64575.5</v>
      </c>
      <c r="W87" s="193">
        <v>59753.7</v>
      </c>
      <c r="X87" s="193">
        <v>60271.199999999997</v>
      </c>
      <c r="Y87" s="193">
        <v>59814.2</v>
      </c>
      <c r="Z87" s="193">
        <v>55525.2</v>
      </c>
      <c r="AA87" s="193">
        <v>56616.800000000003</v>
      </c>
    </row>
    <row r="88" spans="1:27" x14ac:dyDescent="0.2">
      <c r="A88" s="192" t="s">
        <v>396</v>
      </c>
      <c r="B88" s="193">
        <v>320.39999999999998</v>
      </c>
      <c r="C88" s="193">
        <v>322.3</v>
      </c>
      <c r="D88" s="193">
        <v>335.7</v>
      </c>
      <c r="E88" s="193">
        <v>393.4</v>
      </c>
      <c r="F88" s="193">
        <v>384.9</v>
      </c>
      <c r="G88" s="193">
        <v>435.6</v>
      </c>
      <c r="H88" s="193">
        <v>465.4</v>
      </c>
      <c r="I88" s="193">
        <v>460.8</v>
      </c>
      <c r="J88" s="193">
        <v>455.4</v>
      </c>
      <c r="K88" s="193">
        <v>514.1</v>
      </c>
      <c r="L88" s="193">
        <v>508.1</v>
      </c>
      <c r="M88" s="193">
        <v>541.29999999999995</v>
      </c>
      <c r="N88" s="193">
        <v>531</v>
      </c>
      <c r="O88" s="193">
        <v>531.5</v>
      </c>
      <c r="P88" s="193">
        <v>572.6</v>
      </c>
      <c r="Q88" s="193">
        <v>694.8</v>
      </c>
      <c r="R88" s="193">
        <v>745.4</v>
      </c>
      <c r="S88" s="193">
        <v>853.2</v>
      </c>
      <c r="T88" s="193">
        <v>957.1</v>
      </c>
      <c r="U88" s="193">
        <v>968</v>
      </c>
      <c r="V88" s="193">
        <v>1012.8</v>
      </c>
      <c r="W88" s="193">
        <v>1037.2</v>
      </c>
      <c r="X88" s="193">
        <v>1101.4000000000001</v>
      </c>
      <c r="Y88" s="193">
        <v>1228.5999999999999</v>
      </c>
      <c r="Z88" s="193">
        <v>1351.4</v>
      </c>
      <c r="AA88" s="193">
        <v>1423.7</v>
      </c>
    </row>
    <row r="89" spans="1:27" x14ac:dyDescent="0.2">
      <c r="A89" s="192" t="s">
        <v>397</v>
      </c>
      <c r="B89" s="193">
        <v>110.9</v>
      </c>
      <c r="C89" s="193">
        <v>114.8</v>
      </c>
      <c r="D89" s="193">
        <v>109.9</v>
      </c>
      <c r="E89" s="193">
        <v>109.9</v>
      </c>
      <c r="F89" s="193">
        <v>93.2</v>
      </c>
      <c r="G89" s="193">
        <v>73.3</v>
      </c>
      <c r="H89" s="193">
        <v>75</v>
      </c>
      <c r="I89" s="193">
        <v>78.3</v>
      </c>
      <c r="J89" s="193">
        <v>71.099999999999994</v>
      </c>
      <c r="K89" s="193">
        <v>77.900000000000006</v>
      </c>
      <c r="L89" s="193">
        <v>98.3</v>
      </c>
      <c r="M89" s="193">
        <v>96.1</v>
      </c>
      <c r="N89" s="193">
        <v>99.5</v>
      </c>
      <c r="O89" s="193">
        <v>190.4</v>
      </c>
      <c r="P89" s="193">
        <v>200.1</v>
      </c>
      <c r="Q89" s="193">
        <v>199.5</v>
      </c>
      <c r="R89" s="193">
        <v>239.3</v>
      </c>
      <c r="S89" s="193">
        <v>271.60000000000002</v>
      </c>
      <c r="T89" s="193">
        <v>264.3</v>
      </c>
      <c r="U89" s="193">
        <v>302.3</v>
      </c>
      <c r="V89" s="193">
        <v>317.39999999999998</v>
      </c>
      <c r="W89" s="193">
        <v>314.2</v>
      </c>
      <c r="X89" s="193">
        <v>344.8</v>
      </c>
      <c r="Y89" s="193">
        <v>358.2</v>
      </c>
      <c r="Z89" s="193">
        <v>320.3</v>
      </c>
      <c r="AA89" s="193">
        <v>378</v>
      </c>
    </row>
    <row r="90" spans="1:27" x14ac:dyDescent="0.2">
      <c r="A90" s="192" t="s">
        <v>398</v>
      </c>
      <c r="B90" s="193">
        <v>49.4</v>
      </c>
      <c r="C90" s="193">
        <v>64.7</v>
      </c>
      <c r="D90" s="193">
        <v>71.3</v>
      </c>
      <c r="E90" s="193">
        <v>74.8</v>
      </c>
      <c r="F90" s="193">
        <v>68.099999999999994</v>
      </c>
      <c r="G90" s="193">
        <v>266.60000000000002</v>
      </c>
      <c r="H90" s="193">
        <v>311.39999999999998</v>
      </c>
      <c r="I90" s="193">
        <v>282.60000000000002</v>
      </c>
      <c r="J90" s="193">
        <v>300.5</v>
      </c>
      <c r="K90" s="193">
        <v>310.3</v>
      </c>
      <c r="L90" s="193">
        <v>309.7</v>
      </c>
      <c r="M90" s="193">
        <v>319.2</v>
      </c>
      <c r="N90" s="193">
        <v>347.3</v>
      </c>
      <c r="O90" s="193">
        <v>340.1</v>
      </c>
      <c r="P90" s="193">
        <v>346.8</v>
      </c>
      <c r="Q90" s="193">
        <v>396.3</v>
      </c>
      <c r="R90" s="193">
        <v>378.2</v>
      </c>
      <c r="S90" s="193">
        <v>384.7</v>
      </c>
      <c r="T90" s="193">
        <v>429.5</v>
      </c>
      <c r="U90" s="193">
        <v>445.9</v>
      </c>
      <c r="V90" s="193">
        <v>441.5</v>
      </c>
      <c r="W90" s="193">
        <v>493.9</v>
      </c>
      <c r="X90" s="193">
        <v>637.20000000000005</v>
      </c>
      <c r="Y90" s="193">
        <v>683.8</v>
      </c>
      <c r="Z90" s="193">
        <v>722.9</v>
      </c>
      <c r="AA90" s="193">
        <v>794.9</v>
      </c>
    </row>
    <row r="91" spans="1:27" x14ac:dyDescent="0.2">
      <c r="A91" s="192" t="s">
        <v>399</v>
      </c>
      <c r="B91" s="193">
        <v>379.9</v>
      </c>
      <c r="C91" s="193">
        <v>389.9</v>
      </c>
      <c r="D91" s="193">
        <v>384.5</v>
      </c>
      <c r="E91" s="193">
        <v>380.2</v>
      </c>
      <c r="F91" s="193">
        <v>368.6</v>
      </c>
      <c r="G91" s="193">
        <v>195.9</v>
      </c>
      <c r="H91" s="193">
        <v>180.9</v>
      </c>
      <c r="I91" s="193">
        <v>232.2</v>
      </c>
      <c r="J91" s="193">
        <v>232.4</v>
      </c>
      <c r="K91" s="193">
        <v>242</v>
      </c>
      <c r="L91" s="193">
        <v>208.2</v>
      </c>
      <c r="M91" s="193">
        <v>203.9</v>
      </c>
      <c r="N91" s="193">
        <v>208.8</v>
      </c>
      <c r="O91" s="193">
        <v>209.9</v>
      </c>
      <c r="P91" s="193">
        <v>202.6</v>
      </c>
      <c r="Q91" s="193">
        <v>174.2</v>
      </c>
      <c r="R91" s="193">
        <v>169.5</v>
      </c>
      <c r="S91" s="193">
        <v>174.6</v>
      </c>
      <c r="T91" s="193">
        <v>208.8</v>
      </c>
      <c r="U91" s="193">
        <v>210.2</v>
      </c>
      <c r="V91" s="193">
        <v>212.6</v>
      </c>
      <c r="W91" s="193">
        <v>179.8</v>
      </c>
      <c r="X91" s="193">
        <v>110.4</v>
      </c>
      <c r="Y91" s="193">
        <v>94</v>
      </c>
      <c r="Z91" s="193">
        <v>96.7</v>
      </c>
      <c r="AA91" s="193">
        <v>99.7</v>
      </c>
    </row>
    <row r="92" spans="1:27" x14ac:dyDescent="0.2">
      <c r="A92" s="192" t="s">
        <v>400</v>
      </c>
      <c r="B92" s="193">
        <v>134.9</v>
      </c>
      <c r="C92" s="193">
        <v>202.1</v>
      </c>
      <c r="D92" s="193">
        <v>223.9</v>
      </c>
      <c r="E92" s="193">
        <v>358.6</v>
      </c>
      <c r="F92" s="193">
        <v>471.8</v>
      </c>
      <c r="G92" s="193">
        <v>583.6</v>
      </c>
      <c r="H92" s="193">
        <v>752.6</v>
      </c>
      <c r="I92" s="193">
        <v>762.3</v>
      </c>
      <c r="J92" s="193">
        <v>802.1</v>
      </c>
      <c r="K92" s="193">
        <v>939.5</v>
      </c>
      <c r="L92" s="193">
        <v>1236.8</v>
      </c>
      <c r="M92" s="193">
        <v>1333</v>
      </c>
      <c r="N92" s="193">
        <v>1500.7</v>
      </c>
      <c r="O92" s="193">
        <v>1797.2</v>
      </c>
      <c r="P92" s="193">
        <v>1953.3</v>
      </c>
      <c r="Q92" s="193">
        <v>1980.9</v>
      </c>
      <c r="R92" s="193">
        <v>2138.4</v>
      </c>
      <c r="S92" s="193">
        <v>2396.9</v>
      </c>
      <c r="T92" s="193">
        <v>2714.6</v>
      </c>
      <c r="U92" s="193">
        <v>3050.3</v>
      </c>
      <c r="V92" s="193">
        <v>4079.8</v>
      </c>
      <c r="W92" s="193">
        <v>3919.3</v>
      </c>
      <c r="X92" s="193">
        <v>4658.2</v>
      </c>
      <c r="Y92" s="193">
        <v>4969.2</v>
      </c>
      <c r="Z92" s="193">
        <v>5011.8999999999996</v>
      </c>
      <c r="AA92" s="193">
        <v>5082.8999999999996</v>
      </c>
    </row>
    <row r="93" spans="1:27" x14ac:dyDescent="0.2">
      <c r="A93" s="192" t="s">
        <v>401</v>
      </c>
      <c r="B93" s="193">
        <v>483.9</v>
      </c>
      <c r="C93" s="193">
        <v>583.20000000000005</v>
      </c>
      <c r="D93" s="193">
        <v>640.1</v>
      </c>
      <c r="E93" s="193">
        <v>712</v>
      </c>
      <c r="F93" s="193">
        <v>910.1</v>
      </c>
      <c r="G93" s="193">
        <v>945.2</v>
      </c>
      <c r="H93" s="193">
        <v>1135.8</v>
      </c>
      <c r="I93" s="193">
        <v>1124.0999999999999</v>
      </c>
      <c r="J93" s="193">
        <v>1169.5</v>
      </c>
      <c r="K93" s="193">
        <v>1285.5999999999999</v>
      </c>
      <c r="L93" s="193">
        <v>1283</v>
      </c>
      <c r="M93" s="193">
        <v>1491.1</v>
      </c>
      <c r="N93" s="193">
        <v>1570.6</v>
      </c>
      <c r="O93" s="193">
        <v>1735.1</v>
      </c>
      <c r="P93" s="193">
        <v>1766.6</v>
      </c>
      <c r="Q93" s="193">
        <v>1897.2</v>
      </c>
      <c r="R93" s="193">
        <v>2083</v>
      </c>
      <c r="S93" s="193">
        <v>1980.5</v>
      </c>
      <c r="T93" s="193">
        <v>2207</v>
      </c>
      <c r="U93" s="193">
        <v>2370.4</v>
      </c>
      <c r="V93" s="193">
        <v>2729.6</v>
      </c>
      <c r="W93" s="193">
        <v>2584.1999999999998</v>
      </c>
      <c r="X93" s="193">
        <v>2996.7</v>
      </c>
      <c r="Y93" s="193">
        <v>3046.9</v>
      </c>
      <c r="Z93" s="193">
        <v>3108.1</v>
      </c>
      <c r="AA93" s="193">
        <v>3349.7</v>
      </c>
    </row>
    <row r="94" spans="1:27" x14ac:dyDescent="0.2">
      <c r="A94" s="192" t="s">
        <v>402</v>
      </c>
      <c r="B94" s="193">
        <v>194.2</v>
      </c>
      <c r="C94" s="193">
        <v>204.4</v>
      </c>
      <c r="D94" s="193">
        <v>535.79999999999995</v>
      </c>
      <c r="E94" s="193">
        <v>559.5</v>
      </c>
      <c r="F94" s="193">
        <v>567.70000000000005</v>
      </c>
      <c r="G94" s="193">
        <v>320.7</v>
      </c>
      <c r="H94" s="193">
        <v>554.4</v>
      </c>
      <c r="I94" s="193">
        <v>512.6</v>
      </c>
      <c r="J94" s="193">
        <v>547.79999999999995</v>
      </c>
      <c r="K94" s="193">
        <v>762.7</v>
      </c>
      <c r="L94" s="193">
        <v>636.4</v>
      </c>
      <c r="M94" s="193">
        <v>648.79999999999995</v>
      </c>
      <c r="N94" s="193">
        <v>625.6</v>
      </c>
      <c r="O94" s="193">
        <v>673.7</v>
      </c>
      <c r="P94" s="193">
        <v>779.9</v>
      </c>
      <c r="Q94" s="193">
        <v>872.1</v>
      </c>
      <c r="R94" s="193">
        <v>752.2</v>
      </c>
      <c r="S94" s="193">
        <v>708.4</v>
      </c>
      <c r="T94" s="193">
        <v>682.6</v>
      </c>
      <c r="U94" s="193">
        <v>504.8</v>
      </c>
      <c r="V94" s="193">
        <v>713.2</v>
      </c>
      <c r="W94" s="193">
        <v>708</v>
      </c>
      <c r="X94" s="193">
        <v>808.7</v>
      </c>
      <c r="Y94" s="193">
        <v>847.9</v>
      </c>
      <c r="Z94" s="193">
        <v>719.5</v>
      </c>
      <c r="AA94" s="193">
        <v>726.4</v>
      </c>
    </row>
    <row r="95" spans="1:27" x14ac:dyDescent="0.2">
      <c r="A95" s="192" t="s">
        <v>403</v>
      </c>
      <c r="B95" s="193">
        <v>91.1</v>
      </c>
      <c r="C95" s="193">
        <v>87.4</v>
      </c>
      <c r="D95" s="193">
        <v>215.7</v>
      </c>
      <c r="E95" s="193">
        <v>266.7</v>
      </c>
      <c r="F95" s="193">
        <v>108.8</v>
      </c>
      <c r="G95" s="193">
        <v>165.2</v>
      </c>
      <c r="H95" s="193">
        <v>154.9</v>
      </c>
      <c r="I95" s="193">
        <v>114</v>
      </c>
      <c r="J95" s="193">
        <v>79.2</v>
      </c>
      <c r="K95" s="193">
        <v>73.900000000000006</v>
      </c>
      <c r="L95" s="193">
        <v>123.7</v>
      </c>
      <c r="M95" s="193">
        <v>120.2</v>
      </c>
      <c r="N95" s="193">
        <v>128.19999999999999</v>
      </c>
      <c r="O95" s="193">
        <v>132.9</v>
      </c>
      <c r="P95" s="193">
        <v>164.7</v>
      </c>
      <c r="Q95" s="193">
        <v>151</v>
      </c>
      <c r="R95" s="193">
        <v>176</v>
      </c>
      <c r="S95" s="193">
        <v>114.4</v>
      </c>
      <c r="T95" s="193">
        <v>113.2</v>
      </c>
      <c r="U95" s="193">
        <v>129.30000000000001</v>
      </c>
      <c r="V95" s="193">
        <v>139.5</v>
      </c>
      <c r="W95" s="193">
        <v>159.30000000000001</v>
      </c>
      <c r="X95" s="193">
        <v>184.5</v>
      </c>
      <c r="Y95" s="193">
        <v>146.69999999999999</v>
      </c>
      <c r="Z95" s="193">
        <v>179.2</v>
      </c>
      <c r="AA95" s="193">
        <v>163</v>
      </c>
    </row>
    <row r="96" spans="1:27" x14ac:dyDescent="0.2">
      <c r="A96" s="192" t="s">
        <v>404</v>
      </c>
      <c r="B96" s="193">
        <v>2.7</v>
      </c>
      <c r="C96" s="193">
        <v>5.7</v>
      </c>
      <c r="D96" s="193">
        <v>7.2</v>
      </c>
      <c r="E96" s="193">
        <v>9.4</v>
      </c>
      <c r="F96" s="193">
        <v>11.3</v>
      </c>
      <c r="G96" s="193">
        <v>19.7</v>
      </c>
      <c r="H96" s="193">
        <v>24</v>
      </c>
      <c r="I96" s="193">
        <v>30.7</v>
      </c>
      <c r="J96" s="193">
        <v>28</v>
      </c>
      <c r="K96" s="193">
        <v>29.9</v>
      </c>
      <c r="L96" s="193">
        <v>31.5</v>
      </c>
      <c r="M96" s="193">
        <v>32.6</v>
      </c>
      <c r="N96" s="193">
        <v>34.299999999999997</v>
      </c>
      <c r="O96" s="193">
        <v>37.9</v>
      </c>
      <c r="P96" s="193">
        <v>69.8</v>
      </c>
      <c r="Q96" s="193">
        <v>74.900000000000006</v>
      </c>
      <c r="R96" s="193">
        <v>78.900000000000006</v>
      </c>
      <c r="S96" s="193">
        <v>70</v>
      </c>
      <c r="T96" s="193">
        <v>68.400000000000006</v>
      </c>
      <c r="U96" s="193">
        <v>82.8</v>
      </c>
      <c r="V96" s="193">
        <v>105.3</v>
      </c>
      <c r="W96" s="193">
        <v>414.5</v>
      </c>
      <c r="X96" s="193">
        <v>263.8</v>
      </c>
      <c r="Y96" s="193">
        <v>363.2</v>
      </c>
      <c r="Z96" s="193">
        <v>443.3</v>
      </c>
      <c r="AA96" s="193">
        <v>468.5</v>
      </c>
    </row>
    <row r="97" spans="1:27" x14ac:dyDescent="0.2">
      <c r="A97" s="192" t="s">
        <v>405</v>
      </c>
      <c r="B97" s="193">
        <v>0.6</v>
      </c>
      <c r="C97" s="193">
        <v>0.6</v>
      </c>
      <c r="D97" s="193">
        <v>10.6</v>
      </c>
      <c r="E97" s="193">
        <v>17.399999999999999</v>
      </c>
      <c r="F97" s="193">
        <v>18.2</v>
      </c>
      <c r="G97" s="193">
        <v>13.8</v>
      </c>
      <c r="H97" s="193">
        <v>21.9</v>
      </c>
      <c r="I97" s="193">
        <v>26.8</v>
      </c>
      <c r="J97" s="193">
        <v>12.9</v>
      </c>
      <c r="K97" s="193">
        <v>19.8</v>
      </c>
      <c r="L97" s="193">
        <v>19.899999999999999</v>
      </c>
      <c r="M97" s="193">
        <v>21.5</v>
      </c>
      <c r="N97" s="193">
        <v>17.100000000000001</v>
      </c>
      <c r="O97" s="193">
        <v>25.2</v>
      </c>
      <c r="P97" s="193">
        <v>21.5</v>
      </c>
      <c r="Q97" s="193">
        <v>38.200000000000003</v>
      </c>
      <c r="R97" s="193">
        <v>37.5</v>
      </c>
      <c r="S97" s="193">
        <v>55.3</v>
      </c>
      <c r="T97" s="193">
        <v>48.3</v>
      </c>
      <c r="U97" s="193">
        <v>44.4</v>
      </c>
      <c r="V97" s="193">
        <v>34.200000000000003</v>
      </c>
      <c r="W97" s="193">
        <v>47.3</v>
      </c>
      <c r="X97" s="193">
        <v>47.8</v>
      </c>
      <c r="Y97" s="193">
        <v>61.7</v>
      </c>
      <c r="Z97" s="193">
        <v>69.900000000000006</v>
      </c>
      <c r="AA97" s="193">
        <v>92.2</v>
      </c>
    </row>
    <row r="98" spans="1:27" x14ac:dyDescent="0.2">
      <c r="A98" s="192" t="s">
        <v>406</v>
      </c>
      <c r="B98" s="193">
        <v>0.2</v>
      </c>
      <c r="C98" s="193">
        <v>0.3</v>
      </c>
      <c r="D98" s="193">
        <v>0.3</v>
      </c>
      <c r="E98" s="193">
        <v>18.100000000000001</v>
      </c>
      <c r="F98" s="193">
        <v>17.100000000000001</v>
      </c>
      <c r="G98" s="193">
        <v>15.3</v>
      </c>
      <c r="H98" s="193">
        <v>14</v>
      </c>
      <c r="I98" s="193">
        <v>22.2</v>
      </c>
      <c r="J98" s="193">
        <v>19.2</v>
      </c>
      <c r="K98" s="193">
        <v>11.3</v>
      </c>
      <c r="L98" s="193">
        <v>9</v>
      </c>
      <c r="M98" s="193">
        <v>9.6999999999999993</v>
      </c>
      <c r="N98" s="193">
        <v>15</v>
      </c>
      <c r="O98" s="193">
        <v>13.5</v>
      </c>
      <c r="P98" s="193">
        <v>11.1</v>
      </c>
      <c r="Q98" s="193">
        <v>18.2</v>
      </c>
      <c r="R98" s="193">
        <v>10.199999999999999</v>
      </c>
      <c r="S98" s="193">
        <v>13.8</v>
      </c>
      <c r="T98" s="193">
        <v>13.5</v>
      </c>
      <c r="U98" s="193">
        <v>18</v>
      </c>
      <c r="V98" s="193">
        <v>20.9</v>
      </c>
      <c r="W98" s="193">
        <v>30.2</v>
      </c>
      <c r="X98" s="193">
        <v>30.6</v>
      </c>
      <c r="Y98" s="193">
        <v>38.9</v>
      </c>
      <c r="Z98" s="193">
        <v>51.3</v>
      </c>
      <c r="AA98" s="193">
        <v>68.7</v>
      </c>
    </row>
    <row r="99" spans="1:27" x14ac:dyDescent="0.2">
      <c r="A99" s="192" t="s">
        <v>407</v>
      </c>
      <c r="B99" s="193">
        <v>0.2</v>
      </c>
      <c r="C99" s="193">
        <v>0</v>
      </c>
      <c r="D99" s="193">
        <v>0.4</v>
      </c>
      <c r="E99" s="193">
        <v>0</v>
      </c>
      <c r="F99" s="193">
        <v>0.3</v>
      </c>
      <c r="G99" s="193">
        <v>0.4</v>
      </c>
      <c r="H99" s="193">
        <v>0.2</v>
      </c>
      <c r="I99" s="193">
        <v>1.3</v>
      </c>
      <c r="J99" s="193">
        <v>1.7</v>
      </c>
      <c r="K99" s="193">
        <v>2.5</v>
      </c>
      <c r="L99" s="193">
        <v>3.6</v>
      </c>
      <c r="M99" s="193">
        <v>4.7</v>
      </c>
      <c r="N99" s="193">
        <v>4.4000000000000004</v>
      </c>
      <c r="O99" s="193">
        <v>1.7</v>
      </c>
      <c r="P99" s="193">
        <v>2.2000000000000002</v>
      </c>
      <c r="Q99" s="193">
        <v>3.5</v>
      </c>
      <c r="R99" s="193">
        <v>2.9</v>
      </c>
      <c r="S99" s="193">
        <v>3.7</v>
      </c>
      <c r="T99" s="193">
        <v>4.0999999999999996</v>
      </c>
      <c r="U99" s="193">
        <v>6.2</v>
      </c>
      <c r="V99" s="193">
        <v>6.8</v>
      </c>
      <c r="W99" s="193">
        <v>7.6</v>
      </c>
      <c r="X99" s="193">
        <v>9.6999999999999993</v>
      </c>
      <c r="Y99" s="193">
        <v>5.9</v>
      </c>
      <c r="Z99" s="193">
        <v>7.9</v>
      </c>
      <c r="AA99" s="193">
        <v>6.7</v>
      </c>
    </row>
    <row r="100" spans="1:27" x14ac:dyDescent="0.2">
      <c r="A100" s="192" t="s">
        <v>408</v>
      </c>
      <c r="B100" s="193">
        <v>0</v>
      </c>
      <c r="C100" s="193">
        <v>0</v>
      </c>
      <c r="D100" s="193">
        <v>0</v>
      </c>
      <c r="E100" s="193">
        <v>0</v>
      </c>
      <c r="F100" s="193">
        <v>0</v>
      </c>
      <c r="G100" s="193">
        <v>0</v>
      </c>
      <c r="H100" s="193">
        <v>0</v>
      </c>
      <c r="I100" s="193">
        <v>0</v>
      </c>
      <c r="J100" s="193">
        <v>0</v>
      </c>
      <c r="K100" s="193">
        <v>0</v>
      </c>
      <c r="L100" s="193">
        <v>0</v>
      </c>
      <c r="M100" s="193">
        <v>0</v>
      </c>
      <c r="N100" s="193">
        <v>0</v>
      </c>
      <c r="O100" s="193">
        <v>0</v>
      </c>
      <c r="P100" s="193">
        <v>0</v>
      </c>
      <c r="Q100" s="193">
        <v>0</v>
      </c>
      <c r="R100" s="193">
        <v>0</v>
      </c>
      <c r="S100" s="193">
        <v>0</v>
      </c>
      <c r="T100" s="193">
        <v>0</v>
      </c>
      <c r="U100" s="193">
        <v>0</v>
      </c>
      <c r="V100" s="193">
        <v>0</v>
      </c>
      <c r="W100" s="193">
        <v>0.1</v>
      </c>
      <c r="X100" s="193">
        <v>0.1</v>
      </c>
      <c r="Y100" s="193">
        <v>0.2</v>
      </c>
      <c r="Z100" s="193">
        <v>0.5</v>
      </c>
      <c r="AA100" s="193">
        <v>0.7</v>
      </c>
    </row>
    <row r="101" spans="1:27" x14ac:dyDescent="0.2">
      <c r="A101" s="192" t="s">
        <v>409</v>
      </c>
      <c r="B101" s="193">
        <v>0</v>
      </c>
      <c r="C101" s="193">
        <v>0</v>
      </c>
      <c r="D101" s="193">
        <v>0</v>
      </c>
      <c r="E101" s="193">
        <v>0</v>
      </c>
      <c r="F101" s="193">
        <v>0</v>
      </c>
      <c r="G101" s="193">
        <v>0</v>
      </c>
      <c r="H101" s="193">
        <v>0</v>
      </c>
      <c r="I101" s="193">
        <v>0</v>
      </c>
      <c r="J101" s="193">
        <v>0</v>
      </c>
      <c r="K101" s="193">
        <v>0</v>
      </c>
      <c r="L101" s="193">
        <v>0</v>
      </c>
      <c r="M101" s="193">
        <v>0</v>
      </c>
      <c r="N101" s="193">
        <v>0</v>
      </c>
      <c r="O101" s="193">
        <v>0</v>
      </c>
      <c r="P101" s="193">
        <v>0</v>
      </c>
      <c r="Q101" s="193">
        <v>0</v>
      </c>
      <c r="R101" s="193">
        <v>0</v>
      </c>
      <c r="S101" s="193">
        <v>0</v>
      </c>
      <c r="T101" s="193">
        <v>0</v>
      </c>
      <c r="U101" s="193">
        <v>0</v>
      </c>
      <c r="V101" s="193">
        <v>0</v>
      </c>
      <c r="W101" s="193">
        <v>0</v>
      </c>
      <c r="X101" s="193">
        <v>0</v>
      </c>
      <c r="Y101" s="193">
        <v>0</v>
      </c>
      <c r="Z101" s="193">
        <v>0</v>
      </c>
      <c r="AA101" s="193">
        <v>0</v>
      </c>
    </row>
    <row r="102" spans="1:27" x14ac:dyDescent="0.2">
      <c r="A102" s="192" t="s">
        <v>410</v>
      </c>
      <c r="B102" s="193">
        <v>0</v>
      </c>
      <c r="C102" s="193">
        <v>0</v>
      </c>
      <c r="D102" s="193">
        <v>0</v>
      </c>
      <c r="E102" s="193">
        <v>0</v>
      </c>
      <c r="F102" s="193">
        <v>0</v>
      </c>
      <c r="G102" s="193">
        <v>0</v>
      </c>
      <c r="H102" s="193">
        <v>0</v>
      </c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3">
        <v>0</v>
      </c>
      <c r="Y102" s="193">
        <v>0</v>
      </c>
      <c r="Z102" s="193">
        <v>0</v>
      </c>
      <c r="AA102" s="193">
        <v>0</v>
      </c>
    </row>
    <row r="103" spans="1:27" x14ac:dyDescent="0.2">
      <c r="A103" s="192" t="s">
        <v>411</v>
      </c>
      <c r="B103" s="193">
        <v>0</v>
      </c>
      <c r="C103" s="193">
        <v>0</v>
      </c>
      <c r="D103" s="193">
        <v>0</v>
      </c>
      <c r="E103" s="193">
        <v>0</v>
      </c>
      <c r="F103" s="193">
        <v>0</v>
      </c>
      <c r="G103" s="193">
        <v>0</v>
      </c>
      <c r="H103" s="193">
        <v>0</v>
      </c>
      <c r="I103" s="193">
        <v>0</v>
      </c>
      <c r="J103" s="193">
        <v>0</v>
      </c>
      <c r="K103" s="193">
        <v>0</v>
      </c>
      <c r="L103" s="193">
        <v>0</v>
      </c>
      <c r="M103" s="193">
        <v>0</v>
      </c>
      <c r="N103" s="193">
        <v>0</v>
      </c>
      <c r="O103" s="193">
        <v>0</v>
      </c>
      <c r="P103" s="193">
        <v>0</v>
      </c>
      <c r="Q103" s="193">
        <v>0</v>
      </c>
      <c r="R103" s="193">
        <v>0</v>
      </c>
      <c r="S103" s="193">
        <v>0</v>
      </c>
      <c r="T103" s="193">
        <v>0</v>
      </c>
      <c r="U103" s="193">
        <v>0</v>
      </c>
      <c r="V103" s="193">
        <v>0</v>
      </c>
      <c r="W103" s="193">
        <v>0</v>
      </c>
      <c r="X103" s="193">
        <v>0</v>
      </c>
      <c r="Y103" s="193">
        <v>0</v>
      </c>
      <c r="Z103" s="193">
        <v>0</v>
      </c>
      <c r="AA103" s="193">
        <v>0</v>
      </c>
    </row>
    <row r="104" spans="1:27" x14ac:dyDescent="0.2">
      <c r="A104" s="192" t="s">
        <v>412</v>
      </c>
      <c r="B104" s="193">
        <v>0</v>
      </c>
      <c r="C104" s="193">
        <v>0</v>
      </c>
      <c r="D104" s="193">
        <v>0</v>
      </c>
      <c r="E104" s="193">
        <v>0</v>
      </c>
      <c r="F104" s="193">
        <v>0</v>
      </c>
      <c r="G104" s="193">
        <v>0</v>
      </c>
      <c r="H104" s="193">
        <v>0</v>
      </c>
      <c r="I104" s="193">
        <v>0</v>
      </c>
      <c r="J104" s="193">
        <v>0</v>
      </c>
      <c r="K104" s="193">
        <v>0</v>
      </c>
      <c r="L104" s="193">
        <v>0</v>
      </c>
      <c r="M104" s="193">
        <v>0</v>
      </c>
      <c r="N104" s="193">
        <v>0.2</v>
      </c>
      <c r="O104" s="193">
        <v>0.1</v>
      </c>
      <c r="P104" s="193">
        <v>10.9</v>
      </c>
      <c r="Q104" s="193">
        <v>23.4</v>
      </c>
      <c r="R104" s="193">
        <v>71.3</v>
      </c>
      <c r="S104" s="193">
        <v>54.6</v>
      </c>
      <c r="T104" s="193">
        <v>36.299999999999997</v>
      </c>
      <c r="U104" s="193">
        <v>102.2</v>
      </c>
      <c r="V104" s="193">
        <v>65.3</v>
      </c>
      <c r="W104" s="193">
        <v>25.8</v>
      </c>
      <c r="X104" s="193">
        <v>27.3</v>
      </c>
      <c r="Y104" s="193">
        <v>58.8</v>
      </c>
      <c r="Z104" s="193">
        <v>49.2</v>
      </c>
      <c r="AA104" s="193">
        <v>50.8</v>
      </c>
    </row>
    <row r="105" spans="1:27" x14ac:dyDescent="0.2">
      <c r="A105" s="192" t="s">
        <v>413</v>
      </c>
      <c r="B105" s="193">
        <v>0</v>
      </c>
      <c r="C105" s="193">
        <v>0</v>
      </c>
      <c r="D105" s="193">
        <v>0</v>
      </c>
      <c r="E105" s="193">
        <v>0</v>
      </c>
      <c r="F105" s="193">
        <v>5.3</v>
      </c>
      <c r="G105" s="193">
        <v>5.4</v>
      </c>
      <c r="H105" s="193">
        <v>1.2</v>
      </c>
      <c r="I105" s="193">
        <v>0.3</v>
      </c>
      <c r="J105" s="193">
        <v>0.3</v>
      </c>
      <c r="K105" s="193">
        <v>0.6</v>
      </c>
      <c r="L105" s="193">
        <v>0.9</v>
      </c>
      <c r="M105" s="193">
        <v>4.3</v>
      </c>
      <c r="N105" s="193">
        <v>2.7</v>
      </c>
      <c r="O105" s="193">
        <v>7.9</v>
      </c>
      <c r="P105" s="193">
        <v>16.8</v>
      </c>
      <c r="Q105" s="193">
        <v>63.7</v>
      </c>
      <c r="R105" s="193">
        <v>52</v>
      </c>
      <c r="S105" s="193">
        <v>94.8</v>
      </c>
      <c r="T105" s="193">
        <v>94.3</v>
      </c>
      <c r="U105" s="193">
        <v>112.4</v>
      </c>
      <c r="V105" s="193">
        <v>165.2</v>
      </c>
      <c r="W105" s="193">
        <v>93.2</v>
      </c>
      <c r="X105" s="193">
        <v>118.6</v>
      </c>
      <c r="Y105" s="193">
        <v>83.8</v>
      </c>
      <c r="Z105" s="193">
        <v>54.8</v>
      </c>
      <c r="AA105" s="193">
        <v>49.1</v>
      </c>
    </row>
    <row r="106" spans="1:27" x14ac:dyDescent="0.2">
      <c r="A106" s="192" t="s">
        <v>414</v>
      </c>
      <c r="B106" s="193">
        <v>0</v>
      </c>
      <c r="C106" s="193">
        <v>0</v>
      </c>
      <c r="D106" s="193">
        <v>0</v>
      </c>
      <c r="E106" s="193">
        <v>0</v>
      </c>
      <c r="F106" s="193">
        <v>0</v>
      </c>
      <c r="G106" s="193">
        <v>0</v>
      </c>
      <c r="H106" s="193">
        <v>0</v>
      </c>
      <c r="I106" s="193">
        <v>0</v>
      </c>
      <c r="J106" s="193">
        <v>0</v>
      </c>
      <c r="K106" s="193">
        <v>0</v>
      </c>
      <c r="L106" s="193">
        <v>0</v>
      </c>
      <c r="M106" s="193">
        <v>0</v>
      </c>
      <c r="N106" s="193">
        <v>0</v>
      </c>
      <c r="O106" s="193">
        <v>0</v>
      </c>
      <c r="P106" s="193">
        <v>0.6</v>
      </c>
      <c r="Q106" s="193">
        <v>1.3</v>
      </c>
      <c r="R106" s="193">
        <v>1.1000000000000001</v>
      </c>
      <c r="S106" s="193">
        <v>1.1000000000000001</v>
      </c>
      <c r="T106" s="193">
        <v>4.3</v>
      </c>
      <c r="U106" s="193">
        <v>6.4</v>
      </c>
      <c r="V106" s="193">
        <v>1.1000000000000001</v>
      </c>
      <c r="W106" s="193">
        <v>0.5</v>
      </c>
      <c r="X106" s="193">
        <v>2</v>
      </c>
      <c r="Y106" s="193">
        <v>3.1</v>
      </c>
      <c r="Z106" s="193">
        <v>2.2000000000000002</v>
      </c>
      <c r="AA106" s="193">
        <v>3.3</v>
      </c>
    </row>
    <row r="107" spans="1:27" x14ac:dyDescent="0.2">
      <c r="A107" s="192" t="s">
        <v>415</v>
      </c>
      <c r="B107" s="193">
        <v>0</v>
      </c>
      <c r="C107" s="193">
        <v>0</v>
      </c>
      <c r="D107" s="193">
        <v>0</v>
      </c>
      <c r="E107" s="193">
        <v>0</v>
      </c>
      <c r="F107" s="193">
        <v>0</v>
      </c>
      <c r="G107" s="193">
        <v>0</v>
      </c>
      <c r="H107" s="193">
        <v>0</v>
      </c>
      <c r="I107" s="193">
        <v>0</v>
      </c>
      <c r="J107" s="193">
        <v>0</v>
      </c>
      <c r="K107" s="193">
        <v>0</v>
      </c>
      <c r="L107" s="193">
        <v>0</v>
      </c>
      <c r="M107" s="193">
        <v>0</v>
      </c>
      <c r="N107" s="193">
        <v>0</v>
      </c>
      <c r="O107" s="193">
        <v>0</v>
      </c>
      <c r="P107" s="193">
        <v>0</v>
      </c>
      <c r="Q107" s="193">
        <v>0</v>
      </c>
      <c r="R107" s="193">
        <v>0</v>
      </c>
      <c r="S107" s="193">
        <v>0</v>
      </c>
      <c r="T107" s="193">
        <v>0</v>
      </c>
      <c r="U107" s="193">
        <v>0</v>
      </c>
      <c r="V107" s="193">
        <v>0</v>
      </c>
      <c r="W107" s="193">
        <v>0</v>
      </c>
      <c r="X107" s="193">
        <v>0</v>
      </c>
      <c r="Y107" s="193">
        <v>0</v>
      </c>
      <c r="Z107" s="193">
        <v>1.2</v>
      </c>
      <c r="AA107" s="193">
        <v>0.6</v>
      </c>
    </row>
    <row r="108" spans="1:27" x14ac:dyDescent="0.2">
      <c r="A108" s="192" t="s">
        <v>383</v>
      </c>
      <c r="B108" s="193">
        <v>55333</v>
      </c>
      <c r="C108" s="193">
        <v>54072.9</v>
      </c>
      <c r="D108" s="193">
        <v>55408.3</v>
      </c>
      <c r="E108" s="193">
        <v>52971.199999999997</v>
      </c>
      <c r="F108" s="193">
        <v>48262.9</v>
      </c>
      <c r="G108" s="193">
        <v>46561.9</v>
      </c>
      <c r="H108" s="193">
        <v>49960.9</v>
      </c>
      <c r="I108" s="193">
        <v>45808.4</v>
      </c>
      <c r="J108" s="193">
        <v>45380.1</v>
      </c>
      <c r="K108" s="193">
        <v>45612.9</v>
      </c>
      <c r="L108" s="193">
        <v>45427.4</v>
      </c>
      <c r="M108" s="193">
        <v>48158.2</v>
      </c>
      <c r="N108" s="193">
        <v>47107.1</v>
      </c>
      <c r="O108" s="193">
        <v>50771</v>
      </c>
      <c r="P108" s="193">
        <v>52806.8</v>
      </c>
      <c r="Q108" s="193">
        <v>52800.3</v>
      </c>
      <c r="R108" s="193">
        <v>51771</v>
      </c>
      <c r="S108" s="193">
        <v>49983.4</v>
      </c>
      <c r="T108" s="193">
        <v>50152.3</v>
      </c>
      <c r="U108" s="193">
        <v>48691.6</v>
      </c>
      <c r="V108" s="193">
        <v>54307.6</v>
      </c>
      <c r="W108" s="193">
        <v>49443.199999999997</v>
      </c>
      <c r="X108" s="193">
        <v>49526.2</v>
      </c>
      <c r="Y108" s="193">
        <v>49389.9</v>
      </c>
      <c r="Z108" s="193">
        <v>45544.1</v>
      </c>
      <c r="AA108" s="193">
        <v>46233.3</v>
      </c>
    </row>
  </sheetData>
  <pageMargins left="0.70866141732283472" right="0.70866141732283472" top="0.74803149606299213" bottom="0.74803149606299213" header="0.31496062992125984" footer="0.31496062992125984"/>
  <pageSetup paperSize="9" scale="24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6</vt:i4>
      </vt:variant>
    </vt:vector>
  </HeadingPairs>
  <TitlesOfParts>
    <vt:vector size="14" baseType="lpstr">
      <vt:lpstr>MAIN TABLES</vt:lpstr>
      <vt:lpstr>MAIN TABLES without percentage</vt:lpstr>
      <vt:lpstr>PRIMARY PRODUCTION</vt:lpstr>
      <vt:lpstr>BIO-TRADE</vt:lpstr>
      <vt:lpstr>ELE GENERATION</vt:lpstr>
      <vt:lpstr>ELE CAPACITY</vt:lpstr>
      <vt:lpstr>GIC</vt:lpstr>
      <vt:lpstr>EAfFC</vt:lpstr>
      <vt:lpstr>F2</vt:lpstr>
      <vt:lpstr>F5</vt:lpstr>
      <vt:lpstr>F3</vt:lpstr>
      <vt:lpstr>F4</vt:lpstr>
      <vt:lpstr>F6</vt:lpstr>
      <vt:lpstr>F7</vt:lpstr>
    </vt:vector>
  </TitlesOfParts>
  <Manager>Gita.BERGERE@ec.europa.eu</Manager>
  <Company>European Commission - Eurostat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Energy from Renewable Sources</dc:title>
  <dc:subject>Energy from Renewable Sources</dc:subject>
  <dc:creator>DIAZ ALONSO Fernando (ESTAT);STURC Marek (ESTAT)</dc:creator>
  <cp:lastModifiedBy>VERDON Dominique (ESTAT)</cp:lastModifiedBy>
  <dcterms:created xsi:type="dcterms:W3CDTF">2013-07-24T13:45:09Z</dcterms:created>
  <dcterms:modified xsi:type="dcterms:W3CDTF">2017-03-13T11:45:21Z</dcterms:modified>
  <cp:category>SHARES</cp:category>
  <cp:contentStatus>Final</cp:contentStatus>
</cp:coreProperties>
</file>