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maphoto\Downloads\"/>
    </mc:Choice>
  </mc:AlternateContent>
  <xr:revisionPtr revIDLastSave="0" documentId="8_{4A6F3119-C3C6-44FD-AB23-BCCB36A0B769}" xr6:coauthVersionLast="47" xr6:coauthVersionMax="47" xr10:uidLastSave="{00000000-0000-0000-0000-000000000000}"/>
  <bookViews>
    <workbookView xWindow="-120" yWindow="-120" windowWidth="29040" windowHeight="15840" tabRatio="810" firstSheet="2" activeTab="2" xr2:uid="{00000000-000D-0000-FFFF-FFFF00000000}"/>
  </bookViews>
  <sheets>
    <sheet name="T4.2^update" sheetId="1" state="hidden" r:id="rId1"/>
    <sheet name="Sheet1" sheetId="22" state="hidden" r:id="rId2"/>
    <sheet name="Figure 1" sheetId="23" r:id="rId3"/>
    <sheet name="Figure 1 raw data" sheetId="43" r:id="rId4"/>
    <sheet name="Figure 2" sheetId="36" r:id="rId5"/>
    <sheet name="Figure 2 raw data" sheetId="44" r:id="rId6"/>
    <sheet name="Figure 3" sheetId="31" r:id="rId7"/>
    <sheet name="Figure 3 raw data" sheetId="45" r:id="rId8"/>
    <sheet name="Figure 4" sheetId="27" r:id="rId9"/>
    <sheet name="Figure 4 raw data" sheetId="46" r:id="rId10"/>
    <sheet name="Figure 5" sheetId="38" r:id="rId11"/>
    <sheet name="Figure 5 raw data" sheetId="47" r:id="rId12"/>
    <sheet name="Table 1" sheetId="42" r:id="rId13"/>
    <sheet name="Table 1 additional" sheetId="48" r:id="rId14"/>
    <sheet name="totaux EU Milk" sheetId="35" state="hidden" r:id="rId15"/>
    <sheet name="Table 4.11 (unused)" sheetId="34" state="hidden" r:id="rId16"/>
  </sheets>
  <definedNames>
    <definedName name="_xlnm._FilterDatabase" localSheetId="6" hidden="1">'Figure 3'!#REF!</definedName>
    <definedName name="OLE_LINK7" localSheetId="10">'Figure 5'!$B$2</definedName>
    <definedName name="_xlnm.Print_Area" localSheetId="2">'Figure 1'!$A$1:$O$31</definedName>
    <definedName name="_xlnm.Print_Area" localSheetId="6">'Figure 3'!$B$4:$G$29</definedName>
    <definedName name="_xlnm.Print_Area" localSheetId="8">'Figure 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47" l="1"/>
  <c r="K3" i="47"/>
  <c r="J3" i="47"/>
  <c r="I3" i="47"/>
  <c r="H3" i="47"/>
  <c r="G3" i="47"/>
  <c r="F3" i="47"/>
  <c r="E3" i="47"/>
  <c r="D3" i="47"/>
  <c r="C3" i="47"/>
  <c r="AJ42" i="44" l="1"/>
  <c r="AI42" i="44"/>
  <c r="AH42" i="44"/>
  <c r="AG42" i="44"/>
  <c r="AF42" i="44"/>
  <c r="AE42" i="44"/>
  <c r="AD42" i="44"/>
  <c r="AJ41" i="44"/>
  <c r="AI41" i="44"/>
  <c r="AH41" i="44"/>
  <c r="AG41" i="44"/>
  <c r="AF41" i="44"/>
  <c r="AE41" i="44"/>
  <c r="AD41" i="44"/>
  <c r="AJ40" i="44"/>
  <c r="AI40" i="44"/>
  <c r="AH40" i="44"/>
  <c r="AG40" i="44"/>
  <c r="AF40" i="44"/>
  <c r="AE40" i="44"/>
  <c r="AD40" i="44"/>
  <c r="AJ39" i="44"/>
  <c r="AI39" i="44"/>
  <c r="AH39" i="44"/>
  <c r="AG39" i="44"/>
  <c r="AF39" i="44"/>
  <c r="AE39" i="44"/>
  <c r="AD39" i="44"/>
  <c r="AJ38" i="44"/>
  <c r="AI38" i="44"/>
  <c r="AH38" i="44"/>
  <c r="AG38" i="44"/>
  <c r="AF38" i="44"/>
  <c r="AE38" i="44"/>
  <c r="AD38" i="44"/>
  <c r="AJ37" i="44"/>
  <c r="AI37" i="44"/>
  <c r="AH37" i="44"/>
  <c r="AG37" i="44"/>
  <c r="AF37" i="44"/>
  <c r="AE37" i="44"/>
  <c r="AD37" i="44"/>
  <c r="AJ36" i="44"/>
  <c r="AI36" i="44"/>
  <c r="AH36" i="44"/>
  <c r="AG36" i="44"/>
  <c r="AF36" i="44"/>
  <c r="AE36" i="44"/>
  <c r="AD36" i="44"/>
  <c r="AJ35" i="44"/>
  <c r="AI35" i="44"/>
  <c r="AH35" i="44"/>
  <c r="AG35" i="44"/>
  <c r="AF35" i="44"/>
  <c r="AE35" i="44"/>
  <c r="AD35" i="44"/>
  <c r="AJ34" i="44"/>
  <c r="AI34" i="44"/>
  <c r="AH34" i="44"/>
  <c r="AG34" i="44"/>
  <c r="AF34" i="44"/>
  <c r="AE34" i="44"/>
  <c r="AD34" i="44"/>
  <c r="AJ33" i="44"/>
  <c r="AI33" i="44"/>
  <c r="AH33" i="44"/>
  <c r="AG33" i="44"/>
  <c r="AF33" i="44"/>
  <c r="AE33" i="44"/>
  <c r="AD33" i="44"/>
  <c r="AJ32" i="44"/>
  <c r="AI32" i="44"/>
  <c r="AH32" i="44"/>
  <c r="AG32" i="44"/>
  <c r="AF32" i="44"/>
  <c r="AE32" i="44"/>
  <c r="AD32" i="44"/>
  <c r="AJ31" i="44"/>
  <c r="AI31" i="44"/>
  <c r="AH31" i="44"/>
  <c r="AG31" i="44"/>
  <c r="AF31" i="44"/>
  <c r="AE31" i="44"/>
  <c r="AD31" i="44"/>
  <c r="AJ30" i="44"/>
  <c r="AI30" i="44"/>
  <c r="AH30" i="44"/>
  <c r="AG30" i="44"/>
  <c r="AF30" i="44"/>
  <c r="AE30" i="44"/>
  <c r="AD30" i="44"/>
  <c r="AJ29" i="44"/>
  <c r="AI29" i="44"/>
  <c r="AH29" i="44"/>
  <c r="AG29" i="44"/>
  <c r="AF29" i="44"/>
  <c r="AE29" i="44"/>
  <c r="AD29" i="44"/>
  <c r="AJ28" i="44"/>
  <c r="AI28" i="44"/>
  <c r="AH28" i="44"/>
  <c r="AG28" i="44"/>
  <c r="AF28" i="44"/>
  <c r="AE28" i="44"/>
  <c r="AD28" i="44"/>
  <c r="AJ27" i="44"/>
  <c r="AI27" i="44"/>
  <c r="AH27" i="44"/>
  <c r="AG27" i="44"/>
  <c r="AF27" i="44"/>
  <c r="AE27" i="44"/>
  <c r="AD27" i="44"/>
  <c r="AJ26" i="44"/>
  <c r="AI26" i="44"/>
  <c r="AH26" i="44"/>
  <c r="AG26" i="44"/>
  <c r="AF26" i="44"/>
  <c r="AE26" i="44"/>
  <c r="AD26" i="44"/>
  <c r="AJ25" i="44"/>
  <c r="AI25" i="44"/>
  <c r="AH25" i="44"/>
  <c r="AG25" i="44"/>
  <c r="AF25" i="44"/>
  <c r="AE25" i="44"/>
  <c r="AD25" i="44"/>
  <c r="AJ24" i="44"/>
  <c r="AI24" i="44"/>
  <c r="AH24" i="44"/>
  <c r="AG24" i="44"/>
  <c r="AF24" i="44"/>
  <c r="AE24" i="44"/>
  <c r="AD24" i="44"/>
  <c r="AJ23" i="44"/>
  <c r="AI23" i="44"/>
  <c r="AH23" i="44"/>
  <c r="AG23" i="44"/>
  <c r="AF23" i="44"/>
  <c r="AE23" i="44"/>
  <c r="AD23" i="44"/>
  <c r="AJ22" i="44"/>
  <c r="AI22" i="44"/>
  <c r="AH22" i="44"/>
  <c r="AG22" i="44"/>
  <c r="AF22" i="44"/>
  <c r="AE22" i="44"/>
  <c r="AD22" i="44"/>
  <c r="AJ21" i="44"/>
  <c r="AI21" i="44"/>
  <c r="AH21" i="44"/>
  <c r="AG21" i="44"/>
  <c r="AF21" i="44"/>
  <c r="AE21" i="44"/>
  <c r="AD21" i="44"/>
  <c r="AJ20" i="44"/>
  <c r="AI20" i="44"/>
  <c r="AH20" i="44"/>
  <c r="AG20" i="44"/>
  <c r="AF20" i="44"/>
  <c r="AE20" i="44"/>
  <c r="AD20" i="44"/>
  <c r="AJ19" i="44"/>
  <c r="AI19" i="44"/>
  <c r="AH19" i="44"/>
  <c r="AG19" i="44"/>
  <c r="AF19" i="44"/>
  <c r="AE19" i="44"/>
  <c r="AD19" i="44"/>
  <c r="AJ18" i="44"/>
  <c r="AI18" i="44"/>
  <c r="AH18" i="44"/>
  <c r="AG18" i="44"/>
  <c r="AF18" i="44"/>
  <c r="AE18" i="44"/>
  <c r="AD18" i="44"/>
  <c r="AJ17" i="44"/>
  <c r="AI17" i="44"/>
  <c r="AH17" i="44"/>
  <c r="AG17" i="44"/>
  <c r="AF17" i="44"/>
  <c r="AE17" i="44"/>
  <c r="AD17" i="44"/>
  <c r="AJ16" i="44"/>
  <c r="AI16" i="44"/>
  <c r="AH16" i="44"/>
  <c r="AG16" i="44"/>
  <c r="AF16" i="44"/>
  <c r="AE16" i="44"/>
  <c r="AD16" i="44"/>
  <c r="AJ15" i="44"/>
  <c r="DG9" i="36" l="1"/>
  <c r="E99" i="36"/>
  <c r="E98" i="36"/>
  <c r="E97" i="36"/>
  <c r="E96" i="36"/>
  <c r="E95" i="36"/>
  <c r="E94" i="36"/>
  <c r="E93" i="36"/>
  <c r="E92" i="36"/>
  <c r="E91" i="36"/>
  <c r="E90" i="36"/>
  <c r="E89" i="36"/>
  <c r="E88" i="36"/>
  <c r="E87" i="36"/>
  <c r="E86" i="36"/>
  <c r="E85" i="36"/>
  <c r="E84" i="36"/>
  <c r="E83" i="36"/>
  <c r="E82" i="36"/>
  <c r="E81" i="36"/>
  <c r="E80" i="36"/>
  <c r="E79" i="36"/>
  <c r="E78" i="36"/>
  <c r="E77" i="36"/>
  <c r="E76" i="36"/>
  <c r="E75" i="36"/>
  <c r="E74" i="36"/>
  <c r="E73" i="36"/>
  <c r="D99" i="36"/>
  <c r="D98" i="36"/>
  <c r="D97" i="36"/>
  <c r="D96" i="36"/>
  <c r="D95" i="36"/>
  <c r="D94" i="36"/>
  <c r="D93" i="36"/>
  <c r="D92" i="36"/>
  <c r="D91" i="36"/>
  <c r="D90" i="36"/>
  <c r="D89" i="36"/>
  <c r="D88" i="36"/>
  <c r="D87" i="36"/>
  <c r="D86" i="36"/>
  <c r="D85" i="36"/>
  <c r="D84" i="36"/>
  <c r="D83" i="36"/>
  <c r="D82" i="36"/>
  <c r="D81" i="36"/>
  <c r="D80" i="36"/>
  <c r="D79" i="36"/>
  <c r="D78" i="36"/>
  <c r="D77" i="36"/>
  <c r="D76" i="36"/>
  <c r="D75" i="36"/>
  <c r="D74" i="36"/>
  <c r="D73" i="36"/>
  <c r="AD15" i="44" l="1"/>
  <c r="AI15" i="44" l="1"/>
  <c r="O28" i="35" l="1"/>
  <c r="O27" i="35"/>
  <c r="B62" i="31"/>
  <c r="B61" i="31"/>
  <c r="B60" i="31"/>
  <c r="B59" i="31"/>
  <c r="B58" i="31"/>
  <c r="B57" i="31"/>
  <c r="B56" i="31"/>
  <c r="AH15" i="44"/>
  <c r="AG15" i="44"/>
  <c r="AF15" i="44"/>
  <c r="AE15" i="44"/>
  <c r="L101" i="36"/>
  <c r="F98" i="36"/>
  <c r="F86" i="36"/>
  <c r="F82" i="36"/>
  <c r="F78" i="36"/>
  <c r="F74" i="36"/>
  <c r="L31" i="23"/>
  <c r="M42" i="22"/>
  <c r="L42" i="22"/>
  <c r="M41" i="22"/>
  <c r="L40" i="22"/>
  <c r="M39" i="22"/>
  <c r="L39" i="22"/>
  <c r="K39" i="22"/>
  <c r="M38" i="22"/>
  <c r="L38" i="22"/>
  <c r="K38" i="22"/>
  <c r="M37" i="22"/>
  <c r="L37" i="22"/>
  <c r="K37" i="22"/>
  <c r="M36" i="22"/>
  <c r="L36" i="22"/>
  <c r="K36" i="22"/>
  <c r="M35" i="22"/>
  <c r="L35" i="22"/>
  <c r="K35" i="22"/>
  <c r="M34" i="22"/>
  <c r="L34" i="22"/>
  <c r="K34" i="22"/>
  <c r="M33" i="22"/>
  <c r="L33" i="22"/>
  <c r="K33" i="22"/>
  <c r="M32" i="22"/>
  <c r="L32" i="22"/>
  <c r="K32" i="22"/>
  <c r="M31" i="22"/>
  <c r="L31" i="22"/>
  <c r="K31" i="22"/>
  <c r="M30" i="22"/>
  <c r="L30" i="22"/>
  <c r="K30" i="22"/>
  <c r="M29" i="22"/>
  <c r="L29" i="22"/>
  <c r="K29" i="22"/>
  <c r="M28" i="22"/>
  <c r="L28" i="22"/>
  <c r="K28" i="22"/>
  <c r="M27" i="22"/>
  <c r="M26" i="22"/>
  <c r="L26" i="22"/>
  <c r="K26" i="22"/>
  <c r="M25" i="22"/>
  <c r="L25" i="22"/>
  <c r="K25" i="22"/>
  <c r="M24" i="22"/>
  <c r="L24" i="22"/>
  <c r="K24" i="22"/>
  <c r="M23" i="22"/>
  <c r="L23" i="22"/>
  <c r="K23" i="22"/>
  <c r="M22" i="22"/>
  <c r="L22" i="22"/>
  <c r="K22" i="22"/>
  <c r="M21" i="22"/>
  <c r="L21" i="22"/>
  <c r="K21" i="22"/>
  <c r="M20" i="22"/>
  <c r="L20" i="22"/>
  <c r="K20" i="22"/>
  <c r="M19" i="22"/>
  <c r="L19" i="22"/>
  <c r="K19" i="22"/>
  <c r="M18" i="22"/>
  <c r="L18" i="22"/>
  <c r="M17" i="22"/>
  <c r="L17" i="22"/>
  <c r="K17" i="22"/>
  <c r="M16" i="22"/>
  <c r="L16" i="22"/>
  <c r="M15" i="22"/>
  <c r="L15" i="22"/>
  <c r="K15" i="22"/>
  <c r="M14" i="22"/>
  <c r="L14" i="22"/>
  <c r="K14" i="22"/>
  <c r="M13" i="22"/>
  <c r="L13" i="22"/>
  <c r="K13" i="22"/>
  <c r="M12" i="22"/>
  <c r="L12" i="22"/>
  <c r="K12" i="22"/>
  <c r="I11" i="22"/>
  <c r="G11" i="22"/>
  <c r="F11" i="22"/>
  <c r="D11" i="22"/>
  <c r="M11" i="22" s="1"/>
  <c r="C11" i="22"/>
  <c r="L11" i="22" s="1"/>
  <c r="B11" i="22"/>
  <c r="K11" i="22" s="1"/>
  <c r="AI13" i="1"/>
  <c r="U4" i="1"/>
  <c r="T4" i="1"/>
  <c r="S4" i="1"/>
  <c r="R4" i="1"/>
  <c r="Q4" i="1"/>
  <c r="P4" i="1"/>
  <c r="O4" i="1"/>
  <c r="N4" i="1"/>
  <c r="M4" i="1"/>
  <c r="L4" i="1"/>
  <c r="K4" i="1"/>
  <c r="J4" i="1"/>
  <c r="I4" i="1"/>
  <c r="H4" i="1"/>
  <c r="G4" i="1"/>
  <c r="F4" i="1"/>
  <c r="E4" i="1"/>
  <c r="D4" i="1"/>
  <c r="C4" i="1"/>
  <c r="B4" i="1"/>
  <c r="DF96" i="36" l="1"/>
  <c r="DH9" i="36"/>
  <c r="DJ9" i="36"/>
  <c r="DJ15" i="36" s="1"/>
  <c r="F90" i="36"/>
  <c r="F94" i="36"/>
  <c r="F93" i="36"/>
  <c r="F79" i="36"/>
  <c r="F87" i="36"/>
  <c r="F95" i="36"/>
  <c r="F76" i="36"/>
  <c r="F84" i="36"/>
  <c r="F92" i="36"/>
  <c r="B63" i="31"/>
  <c r="DF99" i="36"/>
  <c r="DF75" i="36"/>
  <c r="DF83" i="36"/>
  <c r="DF91" i="36"/>
  <c r="DF94" i="36"/>
  <c r="DF73" i="36"/>
  <c r="DF81" i="36"/>
  <c r="DF89" i="36"/>
  <c r="DF97" i="36"/>
  <c r="DF78" i="36"/>
  <c r="DF76" i="36"/>
  <c r="DF79" i="36"/>
  <c r="DF87" i="36"/>
  <c r="DF95" i="36"/>
  <c r="DF84" i="36"/>
  <c r="DF74" i="36"/>
  <c r="DF82" i="36"/>
  <c r="DF90" i="36"/>
  <c r="DF98" i="36"/>
  <c r="DF92" i="36"/>
  <c r="DF77" i="36"/>
  <c r="DF85" i="36"/>
  <c r="DF93" i="36"/>
  <c r="DF86" i="36"/>
  <c r="DF80" i="36"/>
  <c r="DF88" i="36"/>
  <c r="F77" i="36"/>
  <c r="F85" i="36"/>
  <c r="F80" i="36"/>
  <c r="F88" i="36"/>
  <c r="F96" i="36"/>
  <c r="F75" i="36"/>
  <c r="F83" i="36"/>
  <c r="F91" i="36"/>
  <c r="F99" i="36"/>
  <c r="F73" i="36"/>
  <c r="F81" i="36"/>
  <c r="F89" i="36"/>
  <c r="F97" i="36"/>
  <c r="DJ12" i="36" l="1"/>
  <c r="DJ14" i="36"/>
  <c r="DJ13" i="36"/>
</calcChain>
</file>

<file path=xl/sharedStrings.xml><?xml version="1.0" encoding="utf-8"?>
<sst xmlns="http://schemas.openxmlformats.org/spreadsheetml/2006/main" count="4320" uniqueCount="372">
  <si>
    <t>PR Harvested production (1000 t)</t>
  </si>
  <si>
    <t>C1750 Tomatoes</t>
  </si>
  <si>
    <t>C1830 Carrots</t>
  </si>
  <si>
    <t>C1851 Onions</t>
  </si>
  <si>
    <t>C2090 Apples (including cider apples)</t>
  </si>
  <si>
    <t>C2180 Peaches</t>
  </si>
  <si>
    <t>C2300 Citrus fruit</t>
  </si>
  <si>
    <t>BE Belgium</t>
  </si>
  <si>
    <t>CZ Czech Republic</t>
  </si>
  <si>
    <t>DK Denmark</t>
  </si>
  <si>
    <t>DE Germany</t>
  </si>
  <si>
    <t>EE Estonia</t>
  </si>
  <si>
    <t>EL Greece</t>
  </si>
  <si>
    <t>ES Spain</t>
  </si>
  <si>
    <t>FR France</t>
  </si>
  <si>
    <t>IE Ireland</t>
  </si>
  <si>
    <t>IT Italy</t>
  </si>
  <si>
    <t>CY Cyprus</t>
  </si>
  <si>
    <t>LV Latvia</t>
  </si>
  <si>
    <t>LT Lithuania</t>
  </si>
  <si>
    <t>LU Luxembourg</t>
  </si>
  <si>
    <t>HU Hungary</t>
  </si>
  <si>
    <t>MT Malta</t>
  </si>
  <si>
    <t>NL Netherlands</t>
  </si>
  <si>
    <t>AT Austria</t>
  </si>
  <si>
    <t>PL Poland</t>
  </si>
  <si>
    <t>PT Portugal</t>
  </si>
  <si>
    <t>SI Slovenia</t>
  </si>
  <si>
    <t>SK Slovakia</t>
  </si>
  <si>
    <t>FI Finland</t>
  </si>
  <si>
    <t>SE Sweden</t>
  </si>
  <si>
    <t>UK United Kingdom</t>
  </si>
  <si>
    <t>BG Bulgaria</t>
  </si>
  <si>
    <t>RO Romania</t>
  </si>
  <si>
    <t>IS Iceland</t>
  </si>
  <si>
    <t>HR Croatia</t>
  </si>
  <si>
    <t>MK FYROM</t>
  </si>
  <si>
    <t>BA Bosnia Herzegovina</t>
  </si>
  <si>
    <t>ME Montenegro</t>
  </si>
  <si>
    <t>RS Serbia</t>
  </si>
  <si>
    <t>TR Turkey</t>
  </si>
  <si>
    <t>AL Albania</t>
  </si>
  <si>
    <t>XK Kosovo</t>
  </si>
  <si>
    <t>EU28</t>
  </si>
  <si>
    <t>e</t>
  </si>
  <si>
    <t>not reported yet</t>
  </si>
  <si>
    <t>Deadline for data delivery 30th September 2014</t>
  </si>
  <si>
    <t>(2012)</t>
  </si>
  <si>
    <t>m</t>
  </si>
  <si>
    <t>some data are 'early estimates'</t>
  </si>
  <si>
    <t>I think it is safer to flag the 2013 values with 'e'</t>
  </si>
  <si>
    <t>EU-28</t>
  </si>
  <si>
    <t>Total</t>
  </si>
  <si>
    <t>:</t>
  </si>
  <si>
    <t>Special value:</t>
  </si>
  <si>
    <t>United Kingdom</t>
  </si>
  <si>
    <t>Sweden</t>
  </si>
  <si>
    <t>Finland</t>
  </si>
  <si>
    <t>Slovakia</t>
  </si>
  <si>
    <t>Slovenia</t>
  </si>
  <si>
    <t>Romania</t>
  </si>
  <si>
    <t>Portugal</t>
  </si>
  <si>
    <t>Poland</t>
  </si>
  <si>
    <t>Austria</t>
  </si>
  <si>
    <t>Netherlands</t>
  </si>
  <si>
    <t>Malta</t>
  </si>
  <si>
    <t>Hungary</t>
  </si>
  <si>
    <t>Luxembourg</t>
  </si>
  <si>
    <t>Lithuania</t>
  </si>
  <si>
    <t>Latvia</t>
  </si>
  <si>
    <t>Cyprus</t>
  </si>
  <si>
    <t>Italy</t>
  </si>
  <si>
    <t>Croatia</t>
  </si>
  <si>
    <t>France</t>
  </si>
  <si>
    <t>Spain</t>
  </si>
  <si>
    <t>Greece</t>
  </si>
  <si>
    <t>Ireland</t>
  </si>
  <si>
    <t>Estonia</t>
  </si>
  <si>
    <t>Germany (until 1990 former territory of the FRG)</t>
  </si>
  <si>
    <t>Denmark</t>
  </si>
  <si>
    <t>Czech Republic</t>
  </si>
  <si>
    <t>Bulgaria</t>
  </si>
  <si>
    <t>Belgium</t>
  </si>
  <si>
    <t>2013</t>
  </si>
  <si>
    <t>2012</t>
  </si>
  <si>
    <t>2011</t>
  </si>
  <si>
    <t>GEO/TIME</t>
  </si>
  <si>
    <t>Source of data</t>
  </si>
  <si>
    <t>Extracted on</t>
  </si>
  <si>
    <t>Last update</t>
  </si>
  <si>
    <t>Apples</t>
  </si>
  <si>
    <t>Peaches</t>
  </si>
  <si>
    <t>Milk collection (all milks) and dairy products obtained - annual data [apro_mk_pobta]</t>
  </si>
  <si>
    <t>PRODMILK</t>
  </si>
  <si>
    <t>MILKITEM</t>
  </si>
  <si>
    <t>Milk collected fron other animals</t>
  </si>
  <si>
    <t>Ewes' collection milk</t>
  </si>
  <si>
    <t>Goats' collection milk</t>
  </si>
  <si>
    <t>Buffalos' collection milk</t>
  </si>
  <si>
    <t>European Union (28 countries)</t>
  </si>
  <si>
    <t>Switzerland</t>
  </si>
  <si>
    <t>Montenegro</t>
  </si>
  <si>
    <t>Turkey</t>
  </si>
  <si>
    <t>Drinking milk</t>
  </si>
  <si>
    <t>Cheese</t>
  </si>
  <si>
    <t>Other fresh products</t>
  </si>
  <si>
    <t>Milk collected from other animals</t>
  </si>
  <si>
    <t>(in hectares)</t>
  </si>
  <si>
    <t>Pears</t>
  </si>
  <si>
    <t>Apricots</t>
  </si>
  <si>
    <t>Oranges</t>
  </si>
  <si>
    <t>Lemons</t>
  </si>
  <si>
    <t>Small citrus fruits</t>
  </si>
  <si>
    <r>
      <t>Source:</t>
    </r>
    <r>
      <rPr>
        <sz val="9"/>
        <color theme="1"/>
        <rFont val="Arial"/>
        <family val="2"/>
      </rPr>
      <t xml:space="preserve"> Eurostat (online data code: orch_total)</t>
    </r>
  </si>
  <si>
    <t>Table 4.11: Areas under fruit trees by fruit type, 2012</t>
  </si>
  <si>
    <t>This is still the old version of the table !!!</t>
  </si>
  <si>
    <t>We send a corrected excel file last time.</t>
  </si>
  <si>
    <t xml:space="preserve">REPLY: The data in the previous version of the table was the same as in the Excel files "RF Orchards_2012_140728x.xlsx" &amp; "Orchards.xlsx". Is there another file with updated values? </t>
  </si>
  <si>
    <t>The data in this version of the table were taken from the Eurostat database (date of extraction 4/12; total equals the sum of the columns).</t>
  </si>
  <si>
    <t>Germany</t>
  </si>
  <si>
    <t>Products obtained (1 000 t)</t>
  </si>
  <si>
    <t>2014</t>
  </si>
  <si>
    <t>2014 (¹)</t>
  </si>
  <si>
    <t>MILK</t>
  </si>
  <si>
    <t>Table C</t>
  </si>
  <si>
    <t>Production and utilisation of milk (all milks) on farms</t>
  </si>
  <si>
    <t>item</t>
  </si>
  <si>
    <t>dairy_products</t>
  </si>
  <si>
    <t>obs_value</t>
  </si>
  <si>
    <t>obs_conf</t>
  </si>
  <si>
    <t>PRO - Products obtained (1000 t)</t>
  </si>
  <si>
    <t>D0220D - Milk products, other than milk and cream, delivered to dairies</t>
  </si>
  <si>
    <t>D1100A - Raw milk, total available on farms</t>
  </si>
  <si>
    <t>D1110A - Raw cows' milk from farm</t>
  </si>
  <si>
    <t>D1111A - Dairy raw cows' milk from farm</t>
  </si>
  <si>
    <t>D1112A - Non-dairy raw cows' milk from farm</t>
  </si>
  <si>
    <t>D1120A - Ewes' milk from farm</t>
  </si>
  <si>
    <t>D1130A - Goats' milk from farm</t>
  </si>
  <si>
    <t>D1140A - Buffalos' milk from farm</t>
  </si>
  <si>
    <t>D1200A - Raw cream from farm</t>
  </si>
  <si>
    <t>D1200D - Farm cream delivered to dairies</t>
  </si>
  <si>
    <t>D2100 - Drinking milk</t>
  </si>
  <si>
    <t>D2110H - Drinking milk - Home consumption</t>
  </si>
  <si>
    <t>D2110V - Drinking milk - Direct sales</t>
  </si>
  <si>
    <t>D2140_4200A - Skimmed milk and buttermilk, total available on farms</t>
  </si>
  <si>
    <t>D2140_4200AB - Skimmed milk and buttermilk from butter and cream production</t>
  </si>
  <si>
    <t>D2140_4200BC - Skimmed milk and buttermilk : Balance of cream deliveries</t>
  </si>
  <si>
    <t>D2140_4200RD - Skimmed milk and buttermilk returned by dairies</t>
  </si>
  <si>
    <t>D6100A - Farm butter</t>
  </si>
  <si>
    <t>D6100AD - Farm butter delivered to dairies</t>
  </si>
  <si>
    <t>D7100A - Farm cheese</t>
  </si>
  <si>
    <t>D7100AD - Farm cheese delivered to dairies</t>
  </si>
  <si>
    <t>D9000 - Other milk products</t>
  </si>
  <si>
    <t>USM - Utilization of skimmed milk (1000 t)</t>
  </si>
  <si>
    <t>D1100F - Raw milk for feed</t>
  </si>
  <si>
    <t>D2140_4200D - Skimmed milk and buttermilk delivered to dairies</t>
  </si>
  <si>
    <t>UWM - Utilization of whole milk (1000 t)</t>
  </si>
  <si>
    <t>D0210D - Milk products, other than drinking milk, cream, butter and cheese, delivered to dairies</t>
  </si>
  <si>
    <t>D1100D - Raw milk delivered to dairies</t>
  </si>
  <si>
    <t>D1100DLA - Raw milk, differences and losses on farms</t>
  </si>
  <si>
    <t>D1200DME - Cream delivered to dairies (in milk equivalent)</t>
  </si>
  <si>
    <t>D2200_6110A - Cream and butter from farm</t>
  </si>
  <si>
    <t/>
  </si>
  <si>
    <t>C</t>
  </si>
  <si>
    <t>S</t>
  </si>
  <si>
    <t>Here there was an issue with reference to 2013 data</t>
  </si>
  <si>
    <t>A. Availabilities (1000 t)</t>
  </si>
  <si>
    <t>C. Products obtained (1000 t)</t>
  </si>
  <si>
    <t>B. Utilizations (1000 T)</t>
  </si>
  <si>
    <t>D2140_4200D - Total delivered to dairies</t>
  </si>
  <si>
    <t>Calculated</t>
  </si>
  <si>
    <t>Production of cow's milk on farms by NUTS 2 regions (1 000 t) [agr_r_milkpr]</t>
  </si>
  <si>
    <t>Dairy cows</t>
  </si>
  <si>
    <t>(¹) 2013 for Es</t>
  </si>
  <si>
    <t>Raw cows' milk from farm</t>
  </si>
  <si>
    <t>2015</t>
  </si>
  <si>
    <t>Animal populations (December) by NUTS 2 regions [agr_r_animal]</t>
  </si>
  <si>
    <t>Raw cows' milk delivered to dairies</t>
  </si>
  <si>
    <t>Ewes' milk delivered to dairies</t>
  </si>
  <si>
    <t>Goats' milk delivered to dairies</t>
  </si>
  <si>
    <t>Buffalos' milk delivered to dairies</t>
  </si>
  <si>
    <t>Powder products</t>
  </si>
  <si>
    <t>Skimmed milk</t>
  </si>
  <si>
    <t>Whole milk</t>
  </si>
  <si>
    <t>Butter and yellow products</t>
  </si>
  <si>
    <t>Cream</t>
  </si>
  <si>
    <t>Concentrated milk</t>
  </si>
  <si>
    <t>Acidified milk</t>
  </si>
  <si>
    <t>Buttermilk</t>
  </si>
  <si>
    <t>Milk based drinks</t>
  </si>
  <si>
    <t>Caseins</t>
  </si>
  <si>
    <t xml:space="preserve">Product obtained </t>
  </si>
  <si>
    <t xml:space="preserve">Total </t>
  </si>
  <si>
    <t>Sub-total of processes generating skimmed milk</t>
  </si>
  <si>
    <t>Sub-total of processes consuming skimmed milk</t>
  </si>
  <si>
    <t>Milk</t>
  </si>
  <si>
    <t>Percentage change on previous period</t>
  </si>
  <si>
    <t>2016</t>
  </si>
  <si>
    <t>Bookmarks:</t>
  </si>
  <si>
    <t>Bookmark</t>
  </si>
  <si>
    <t>TIME</t>
  </si>
  <si>
    <t>2017</t>
  </si>
  <si>
    <t>Raw milk, total available on farms</t>
  </si>
  <si>
    <t>Ewes' milk from farm</t>
  </si>
  <si>
    <t>Goats' milk from farm</t>
  </si>
  <si>
    <t>Buffalos' milk from farm</t>
  </si>
  <si>
    <t>Y-axis cows milk produced and X-axis: number of dairy cows</t>
  </si>
  <si>
    <t>Czechia</t>
  </si>
  <si>
    <t>Raw cow's milk</t>
  </si>
  <si>
    <t>Apparent milk yield</t>
  </si>
  <si>
    <t>Sort</t>
  </si>
  <si>
    <t>http://appsso.eurostat.ec.europa.eu/nui/show.do?query=BOOKMARK_DS-052668_QID_7DB70F71_UID_-3F171EB0&amp;layout=DAIRYPROD,L,X,0;TIME,C,X,1;GEO,L,Y,0;MILKITEM,L,Z,0;INDICATORS,C,Z,1;&amp;zSelection=DS-052668MILKITEM,PRO;DS-052668INDICATORS,OBS_FLAG;&amp;rankName1=INDICATORS_1_2_-1_2&amp;rankName2=MILKITEM_1_2_-1_2&amp;rankName3=DAIRYPROD_1_2_0_0&amp;rankName4=TIME_1_0_1_0&amp;rankName5=GEO_1_2_0_1&amp;rStp=&amp;cStp=&amp;rDCh=&amp;cDCh=&amp;rDM=true&amp;cDM=true&amp;footnes=false&amp;empty=false&amp;wai=false&amp;time_mode=FIXED&amp;time_most_recent=false&amp;lang=EN&amp;cfo=%23%23%23%2C%23%23%23.%23%23%23</t>
  </si>
  <si>
    <t>December</t>
  </si>
  <si>
    <t>http://appsso.eurostat.ec.europa.eu/nui/show.do?query=BOOKMARK_DS-052400_QID_5A61BA0C_UID_-3F171EB0&amp;layout=DAIRYPROD,L,X,0;TIME,C,X,1;GEO,L,Y,0;MILKITEM,L,Z,0;INDICATORS,C,Z,1;&amp;zSelection=DS-052400MILKITEM,PRO;DS-052400INDICATORS,OBS_FLAG;&amp;rankName1=INDICATORS_1_2_-1_2&amp;rankName2=MILKITEM_1_2_-1_2&amp;rankName3=DAIRYPROD_1_2_0_0&amp;rankName4=TIME_1_0_1_0&amp;rankName5=GEO_1_2_0_1&amp;rStp=&amp;cStp=&amp;rDCh=&amp;cDCh=&amp;rDM=true&amp;cDM=true&amp;footnes=false&amp;empty=false&amp;wai=false&amp;time_mode=FIXED&amp;time_most_recent=true&amp;lang=EN&amp;cfo=%23%23%23%2C%23%23%23.%23%23%23</t>
  </si>
  <si>
    <t>Milk collection (all milks) and dairy products obtained</t>
  </si>
  <si>
    <t>not available</t>
  </si>
  <si>
    <t>EU</t>
  </si>
  <si>
    <t>Cows</t>
  </si>
  <si>
    <t>-</t>
  </si>
  <si>
    <t>2018</t>
  </si>
  <si>
    <t>p</t>
  </si>
  <si>
    <t>c</t>
  </si>
  <si>
    <t>n</t>
  </si>
  <si>
    <t>Available flags:</t>
  </si>
  <si>
    <t>b</t>
  </si>
  <si>
    <t>break in time series</t>
  </si>
  <si>
    <t>confidential</t>
  </si>
  <si>
    <t>d</t>
  </si>
  <si>
    <t>definition differs, see metadata</t>
  </si>
  <si>
    <t>estimated</t>
  </si>
  <si>
    <t>f</t>
  </si>
  <si>
    <t>forecast</t>
  </si>
  <si>
    <t>not significant</t>
  </si>
  <si>
    <t>provisional</t>
  </si>
  <si>
    <t>r</t>
  </si>
  <si>
    <t>revised</t>
  </si>
  <si>
    <t>s</t>
  </si>
  <si>
    <t>Eurostat estimate</t>
  </si>
  <si>
    <t>u</t>
  </si>
  <si>
    <t>low reliability</t>
  </si>
  <si>
    <t>z</t>
  </si>
  <si>
    <t>not applicable</t>
  </si>
  <si>
    <t>Iceland</t>
  </si>
  <si>
    <t>Norway</t>
  </si>
  <si>
    <t>Albania</t>
  </si>
  <si>
    <t>Serbia</t>
  </si>
  <si>
    <t>ep</t>
  </si>
  <si>
    <t>North Macedonia</t>
  </si>
  <si>
    <t>Thousand heads (animals)</t>
  </si>
  <si>
    <t>2019</t>
  </si>
  <si>
    <t>Bosnia and Herzegovina</t>
  </si>
  <si>
    <t>Other milk types</t>
  </si>
  <si>
    <t>Butter</t>
  </si>
  <si>
    <t>Bookmark:</t>
  </si>
  <si>
    <t>European Union - 27 countries (from 2020)</t>
  </si>
  <si>
    <t>Apparent yield</t>
  </si>
  <si>
    <r>
      <rPr>
        <i/>
        <sz val="9"/>
        <color theme="1"/>
        <rFont val="Arial"/>
        <family val="2"/>
      </rPr>
      <t>Source</t>
    </r>
    <r>
      <rPr>
        <sz val="9"/>
        <color theme="1"/>
        <rFont val="Arial"/>
        <family val="2"/>
      </rPr>
      <t>: Eurostat (online data codes: apro_mk_farm and apro_mt_lscatl)</t>
    </r>
  </si>
  <si>
    <r>
      <rPr>
        <i/>
        <sz val="9"/>
        <color theme="1"/>
        <rFont val="Arial"/>
        <family val="2"/>
      </rPr>
      <t>Source</t>
    </r>
    <r>
      <rPr>
        <sz val="9"/>
        <color theme="1"/>
        <rFont val="Arial"/>
        <family val="2"/>
      </rPr>
      <t>: Eurostat (online data code: apro_mk_pobta)</t>
    </r>
  </si>
  <si>
    <t>MS shares</t>
  </si>
  <si>
    <t>(1) Estimate.</t>
  </si>
  <si>
    <t>(2) Provisional.</t>
  </si>
  <si>
    <t>Cheese&amp;Butter % whole milk</t>
  </si>
  <si>
    <t>EU:</t>
  </si>
  <si>
    <t>Note: Little or no milk from animals other than cows is produced in the Member States that are not shown in this Figure.</t>
  </si>
  <si>
    <r>
      <t>Source:</t>
    </r>
    <r>
      <rPr>
        <sz val="9"/>
        <color theme="1"/>
        <rFont val="Arial"/>
        <family val="2"/>
      </rPr>
      <t xml:space="preserve"> Eurostat (online data code: apri_pi15_outq)</t>
    </r>
  </si>
  <si>
    <t>2020</t>
  </si>
  <si>
    <t>Figure 2: Dairy cows, milk production and the apparent milk yield</t>
  </si>
  <si>
    <t>Figure 4: Milk collection from animals other than cows</t>
  </si>
  <si>
    <t>Figure 3: Collection of cows' milk by dairies</t>
  </si>
  <si>
    <t>Table 1: Utilisation of milk and dairy products obtained</t>
  </si>
  <si>
    <t>%</t>
  </si>
  <si>
    <t>Nominal index</t>
  </si>
  <si>
    <t xml:space="preserve">    Q2</t>
  </si>
  <si>
    <t xml:space="preserve">    Q3</t>
  </si>
  <si>
    <t xml:space="preserve">    Q4</t>
  </si>
  <si>
    <t>Figure 5: Development of price indices for milk</t>
  </si>
  <si>
    <t xml:space="preserve">Dataset: </t>
  </si>
  <si>
    <t xml:space="preserve">Last updated: </t>
  </si>
  <si>
    <t>Time frequency</t>
  </si>
  <si>
    <t>Annual</t>
  </si>
  <si>
    <t>Item of milk</t>
  </si>
  <si>
    <t>2021</t>
  </si>
  <si>
    <t>DAIRYPROD (Labels)</t>
  </si>
  <si>
    <t>GEO (Labels)</t>
  </si>
  <si>
    <t>Türkiye</t>
  </si>
  <si>
    <t>Special value</t>
  </si>
  <si>
    <t>estimated, provisional</t>
  </si>
  <si>
    <t>Dairy and other animal products (except meat)</t>
  </si>
  <si>
    <t>Live animals</t>
  </si>
  <si>
    <t>Month</t>
  </si>
  <si>
    <t>Unit of measure</t>
  </si>
  <si>
    <t>definition differs (see metadata)</t>
  </si>
  <si>
    <t>Time</t>
  </si>
  <si>
    <t>Other EU</t>
  </si>
  <si>
    <t>Quarterly</t>
  </si>
  <si>
    <t>Price adjustment</t>
  </si>
  <si>
    <t>Geopolitical entity (reporting)</t>
  </si>
  <si>
    <t>PRODUCT (Labels)</t>
  </si>
  <si>
    <t>Products</t>
  </si>
  <si>
    <t>Whey</t>
  </si>
  <si>
    <t>2022</t>
  </si>
  <si>
    <t>2022-Q1</t>
  </si>
  <si>
    <t>2022-Q2</t>
  </si>
  <si>
    <t>2022-Q3</t>
  </si>
  <si>
    <t>2022-Q4</t>
  </si>
  <si>
    <t>2022Q1</t>
  </si>
  <si>
    <t>https://ec.europa.eu/eurostat/databrowser/bookmark/8e826218-c5c8-4380-9610-fc9601fbc2e6?lang=en</t>
  </si>
  <si>
    <t>Data extracted on 05/11/2024 09:15:44 from [ESTAT]</t>
  </si>
  <si>
    <t>Production and utilization of milk on the farm - annual data [apro_mk_farm__custom_13618264]</t>
  </si>
  <si>
    <t>17/10/2024 23:00</t>
  </si>
  <si>
    <t>2023</t>
  </si>
  <si>
    <t>Kosovo*</t>
  </si>
  <si>
    <t>(million tonnes, EU, 2023)</t>
  </si>
  <si>
    <t>https://ec.europa.eu/eurostat/databrowser/bookmark/bb516d63-19e6-4089-8434-0ed7c1a8fcd8?lang=en</t>
  </si>
  <si>
    <t>Data extracted on 05/11/2024 09:57:47 from [ESTAT]</t>
  </si>
  <si>
    <t>Milk collection (all milks) and dairy products obtained - annual data [apro_mk_pobta__custom_13619290]</t>
  </si>
  <si>
    <t>21/10/2024 23:00</t>
  </si>
  <si>
    <t>https://ec.europa.eu/eurostat/databrowser/bookmark/9b8676f3-1ea5-41c6-a657-5641fbf513e5?lang=en</t>
  </si>
  <si>
    <t>Data extracted on 05/11/2024 10:00:56 from [ESTAT]</t>
  </si>
  <si>
    <t>Production and utilization of milk on the farm - annual data [apro_mk_farm__custom_13619470]</t>
  </si>
  <si>
    <t>https://ec.europa.eu/eurostat/databrowser/bookmark/06bab2f5-4042-4a40-8a92-6e52d31ac4ad?lang=en</t>
  </si>
  <si>
    <t>Data extracted on 05/11/2024 10:03:14 from [ESTAT]</t>
  </si>
  <si>
    <t>Bovine population - annual data [apro_mt_lscatl__custom_13619548]</t>
  </si>
  <si>
    <t>28/10/2024 23:00</t>
  </si>
  <si>
    <t>Raw cows milk</t>
  </si>
  <si>
    <t>Note: The line represents the average apparent milk yield across the EU (7 791 kg per cow) for a variable herd size. Countries above the line had a higher apparent yield per cow than the EU average, and vice-versa.</t>
  </si>
  <si>
    <t>(dairy cows numbers; raw cows' milk tonnes, 2023)</t>
  </si>
  <si>
    <t>https://ec.europa.eu/eurostat/databrowser/bookmark/8ece0663-ded7-44a4-8f25-09e4b7f40169?lang=en</t>
  </si>
  <si>
    <t>Data extracted on 05/11/2024 10:18:33 from [ESTAT]</t>
  </si>
  <si>
    <t>Milk collection (all milks) and dairy products obtained - annual data [apro_mk_pobta__custom_13620115]</t>
  </si>
  <si>
    <t>https://ec.europa.eu/eurostat/databrowser/bookmark/b15e95ac-6f7b-4bf0-84a5-0bf2bbaac8c6?lang=en</t>
  </si>
  <si>
    <t>Data extracted on 05/11/2024 11:57:19 from [ESTAT]</t>
  </si>
  <si>
    <t>Milk collection (all milks) and dairy products obtained - annual data [apro_mk_pobta__custom_13623416]</t>
  </si>
  <si>
    <t>bc</t>
  </si>
  <si>
    <t>break in time series, confidential</t>
  </si>
  <si>
    <t>(%, 2023)</t>
  </si>
  <si>
    <t>https://ec.europa.eu/eurostat/databrowser/bookmark/b3769225-a318-4f96-af00-4815a7a42ae8?lang=en</t>
  </si>
  <si>
    <t>Data extracted on 07/11/2024 15:44:14 from [ESTAT]</t>
  </si>
  <si>
    <t>Milk collection (all milks) and dairy products obtained - annual data [apro_mk_pobta__custom_13665703]</t>
  </si>
  <si>
    <t>(% of total milk delivered to dairies, 2023)</t>
  </si>
  <si>
    <t>Price indices of agricultural products, output (2020 = 100) - quarterly data [apri_pi20_outq__custom_13666080]</t>
  </si>
  <si>
    <t>26/09/2024 11:00</t>
  </si>
  <si>
    <t>Index, 2020=100</t>
  </si>
  <si>
    <t>2023-Q4</t>
  </si>
  <si>
    <t>2023-Q3</t>
  </si>
  <si>
    <t>2023-Q2</t>
  </si>
  <si>
    <t>2023-Q1</t>
  </si>
  <si>
    <t>Milk or raw milk</t>
  </si>
  <si>
    <t>Raw cows' milk</t>
  </si>
  <si>
    <t>2023Q1</t>
  </si>
  <si>
    <t>https://ec.europa.eu/eurostat/databrowser/bookmark/c52c5439-2e14-44f2-b750-2fe7ad94cf65?lang=en</t>
  </si>
  <si>
    <t>2024-Q1</t>
  </si>
  <si>
    <t>2024-Q2</t>
  </si>
  <si>
    <t>2024Q1</t>
  </si>
  <si>
    <t>Q2</t>
  </si>
  <si>
    <t>Data extracted on 07/11/2024 16:06:46 from [ESTAT]</t>
  </si>
  <si>
    <t>(2020 = 100, EU, 2022-2024 Q2)</t>
  </si>
  <si>
    <t>https://ec.europa.eu/eurostat/databrowser/bookmark/f50d9f78-ab52-4f6d-b5b0-2d616a90ea40?lang=en</t>
  </si>
  <si>
    <t>Data extracted on 07/11/2024 16:14:27 from [ESTAT]</t>
  </si>
  <si>
    <t>Price indices of agricultural products, output (2020 = 100) - annual data [apri_pi20_outa__custom_13666398]</t>
  </si>
  <si>
    <t>06/09/2024 23:00</t>
  </si>
  <si>
    <t>https://ec.europa.eu/eurostat/databrowser/bookmark/6249e7e8-af2a-4a3d-9cf1-ffd1ada293e8?lang=en</t>
  </si>
  <si>
    <t>Data extracted on 07/11/2024 16:20:26 from [ESTAT]</t>
  </si>
  <si>
    <t>Share of milk from aniimals other than cows</t>
  </si>
  <si>
    <t>(¹) The 160.8 million tonnes of EU milk production on farms in this Figure also includes the estimated quantity of cows' milk produced in one Member State but delivered to another, which corresponds to an additional 0.8 million tonnes.</t>
  </si>
  <si>
    <t>(³) Includes other yellow fat dairy products; expressed in butter equivalent.</t>
  </si>
  <si>
    <t>(⁴) In liquid whey equivalent.</t>
  </si>
  <si>
    <r>
      <t>Source:</t>
    </r>
    <r>
      <rPr>
        <sz val="10"/>
        <color theme="1"/>
        <rFont val="Arial"/>
        <family val="2"/>
      </rPr>
      <t xml:space="preserve"> Eurostat (online data codes: apro_mk_pobta and apro_mk_farm)</t>
    </r>
  </si>
  <si>
    <t>(²) In whole milk equivalent.</t>
  </si>
  <si>
    <t>Production and use of milk</t>
  </si>
  <si>
    <t>Utilisation of milk</t>
  </si>
  <si>
    <r>
      <t>Source:</t>
    </r>
    <r>
      <rPr>
        <sz val="10"/>
        <color theme="1"/>
        <rFont val="Arial"/>
        <family val="2"/>
      </rPr>
      <t xml:space="preserve"> Eurostat (online data code: apro_mk_pobta)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</si>
</sst>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0.0"/>
    <numFmt numFmtId="166" formatCode="#,##0.0"/>
    <numFmt numFmtId="167" formatCode="#,##0.0_i"/>
    <numFmt numFmtId="168" formatCode="#0.0"/>
    <numFmt numFmtId="169" formatCode="0.0%"/>
    <numFmt numFmtId="170" formatCode="0.000"/>
    <numFmt numFmtId="171" formatCode="#,##0.##########"/>
    <numFmt numFmtId="172" formatCode="#,##0.000000000000"/>
  </numFmts>
  <fonts count="4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rgb="FF006100"/>
      <name val="Arial"/>
      <family val="2"/>
    </font>
    <font>
      <sz val="9"/>
      <color theme="1"/>
      <name val="Arial"/>
      <family val="2"/>
    </font>
    <font>
      <b/>
      <sz val="9"/>
      <color theme="1"/>
      <name val="Arial"/>
      <family val="2"/>
    </font>
    <font>
      <sz val="9"/>
      <color rgb="FF006100"/>
      <name val="Arial"/>
      <family val="2"/>
    </font>
    <font>
      <b/>
      <sz val="9"/>
      <name val="Arial"/>
      <family val="2"/>
    </font>
    <font>
      <sz val="9"/>
      <name val="Arial"/>
      <family val="2"/>
    </font>
    <font>
      <b/>
      <sz val="9"/>
      <color rgb="FF666666"/>
      <name val="Arial"/>
      <family val="2"/>
    </font>
    <font>
      <b/>
      <sz val="9"/>
      <color rgb="FFC00000"/>
      <name val="Arial"/>
      <family val="2"/>
    </font>
    <font>
      <i/>
      <sz val="9"/>
      <color theme="1"/>
      <name val="Arial"/>
      <family val="2"/>
    </font>
    <font>
      <sz val="11"/>
      <name val="Arial"/>
      <family val="2"/>
    </font>
    <font>
      <sz val="11"/>
      <color theme="1"/>
      <name val="Calibri"/>
      <family val="2"/>
      <charset val="161"/>
      <scheme val="minor"/>
    </font>
    <font>
      <sz val="10"/>
      <name val="Arial"/>
      <family val="2"/>
    </font>
    <font>
      <sz val="9"/>
      <color indexed="10"/>
      <name val="Arial"/>
      <family val="2"/>
    </font>
    <font>
      <sz val="9"/>
      <color rgb="FFFF0000"/>
      <name val="Arial"/>
      <family val="2"/>
    </font>
    <font>
      <sz val="8"/>
      <color theme="1"/>
      <name val="Arial"/>
      <family val="2"/>
    </font>
    <font>
      <u/>
      <sz val="10"/>
      <color indexed="12"/>
      <name val="Arial"/>
      <family val="2"/>
    </font>
    <font>
      <sz val="11"/>
      <name val="Arial"/>
      <family val="2"/>
    </font>
    <font>
      <sz val="11"/>
      <name val="Arial"/>
      <family val="2"/>
    </font>
    <font>
      <b/>
      <sz val="9"/>
      <color theme="0"/>
      <name val="Arial"/>
      <family val="2"/>
    </font>
    <font>
      <sz val="9"/>
      <color theme="0"/>
      <name val="Arial"/>
      <family val="2"/>
    </font>
    <font>
      <sz val="11"/>
      <name val="Arial"/>
      <family val="2"/>
    </font>
    <font>
      <strike/>
      <sz val="9"/>
      <color rgb="FFFF0000"/>
      <name val="Arial"/>
      <family val="2"/>
    </font>
    <font>
      <b/>
      <sz val="9"/>
      <color rgb="FFFF0000"/>
      <name val="Arial"/>
      <family val="2"/>
    </font>
    <font>
      <u/>
      <sz val="11"/>
      <color theme="10"/>
      <name val="Calibri"/>
      <family val="2"/>
      <scheme val="minor"/>
    </font>
    <font>
      <b/>
      <u/>
      <sz val="9"/>
      <name val="Arial"/>
      <family val="2"/>
    </font>
    <font>
      <b/>
      <sz val="9"/>
      <color indexed="9"/>
      <name val="Arial"/>
      <family val="2"/>
    </font>
    <font>
      <sz val="9"/>
      <name val="Arial"/>
      <family val="2"/>
    </font>
    <font>
      <b/>
      <sz val="9"/>
      <name val="Arial"/>
      <family val="2"/>
    </font>
    <font>
      <b/>
      <sz val="9"/>
      <color indexed="9"/>
      <name val="Arial"/>
      <family val="2"/>
    </font>
    <font>
      <i/>
      <sz val="10"/>
      <color theme="1"/>
      <name val="Arial"/>
      <family val="2"/>
    </font>
    <font>
      <b/>
      <sz val="12"/>
      <name val="Arial"/>
      <family val="2"/>
    </font>
    <font>
      <sz val="11"/>
      <color theme="1"/>
      <name val="Arial"/>
      <family val="2"/>
    </font>
  </fonts>
  <fills count="25">
    <fill>
      <patternFill patternType="none"/>
    </fill>
    <fill>
      <patternFill patternType="gray125"/>
    </fill>
    <fill>
      <patternFill patternType="solid">
        <fgColor rgb="FFC6EFCE"/>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indexed="44"/>
        <bgColor indexed="64"/>
      </patternFill>
    </fill>
    <fill>
      <patternFill patternType="solid">
        <fgColor theme="0"/>
        <bgColor indexed="64"/>
      </patternFill>
    </fill>
    <fill>
      <patternFill patternType="solid">
        <fgColor indexed="9"/>
        <bgColor indexed="64"/>
      </patternFill>
    </fill>
    <fill>
      <patternFill patternType="solid">
        <fgColor theme="5"/>
        <bgColor indexed="64"/>
      </patternFill>
    </fill>
    <fill>
      <patternFill patternType="solid">
        <fgColor theme="6" tint="0.39997558519241921"/>
        <bgColor indexed="64"/>
      </patternFill>
    </fill>
    <fill>
      <patternFill patternType="solid">
        <fgColor theme="4"/>
        <bgColor indexed="64"/>
      </patternFill>
    </fill>
    <fill>
      <patternFill patternType="solid">
        <fgColor indexed="13"/>
        <bgColor indexed="64"/>
      </patternFill>
    </fill>
    <fill>
      <patternFill patternType="solid">
        <fgColor rgb="FF00B050"/>
        <bgColor indexed="64"/>
      </patternFill>
    </fill>
    <fill>
      <patternFill patternType="solid">
        <fgColor rgb="FF4669AF"/>
      </patternFill>
    </fill>
    <fill>
      <patternFill patternType="solid">
        <fgColor rgb="FF0096DC"/>
      </patternFill>
    </fill>
    <fill>
      <patternFill patternType="mediumGray">
        <bgColor indexed="22"/>
      </patternFill>
    </fill>
    <fill>
      <patternFill patternType="solid">
        <fgColor rgb="FFDCE6F1"/>
      </patternFill>
    </fill>
    <fill>
      <patternFill patternType="solid">
        <fgColor rgb="FFF6F6F6"/>
      </patternFill>
    </fill>
  </fills>
  <borders count="5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rgb="FF000000"/>
      </top>
      <bottom/>
      <diagonal/>
    </border>
    <border>
      <left style="hair">
        <color rgb="FFA6A6A6"/>
      </left>
      <right/>
      <top style="thin">
        <color rgb="FF000000"/>
      </top>
      <bottom/>
      <diagonal/>
    </border>
    <border>
      <left style="hair">
        <color rgb="FFA6A6A6"/>
      </left>
      <right/>
      <top/>
      <bottom/>
      <diagonal/>
    </border>
    <border>
      <left/>
      <right/>
      <top style="thin">
        <color rgb="FF000000"/>
      </top>
      <bottom style="hair">
        <color rgb="FFC0C0C0"/>
      </bottom>
      <diagonal/>
    </border>
    <border>
      <left/>
      <right/>
      <top style="hair">
        <color rgb="FFC0C0C0"/>
      </top>
      <bottom style="hair">
        <color rgb="FFC0C0C0"/>
      </bottom>
      <diagonal/>
    </border>
    <border>
      <left style="hair">
        <color rgb="FFA6A6A6"/>
      </left>
      <right/>
      <top style="thin">
        <color rgb="FF00000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indexed="64"/>
      </bottom>
      <diagonal/>
    </border>
    <border>
      <left style="hair">
        <color rgb="FFA6A6A6"/>
      </left>
      <right/>
      <top style="hair">
        <color rgb="FFC0C0C0"/>
      </top>
      <bottom style="thin">
        <color indexed="64"/>
      </bottom>
      <diagonal/>
    </border>
    <border>
      <left style="thin">
        <color indexed="8"/>
      </left>
      <right style="thin">
        <color indexed="8"/>
      </right>
      <top style="thin">
        <color indexed="8"/>
      </top>
      <bottom style="thin">
        <color indexed="8"/>
      </bottom>
      <diagonal/>
    </border>
    <border>
      <left/>
      <right style="hair">
        <color rgb="FFA6A6A6"/>
      </right>
      <top style="hair">
        <color rgb="FFC0C0C0"/>
      </top>
      <bottom style="hair">
        <color rgb="FFC0C0C0"/>
      </bottom>
      <diagonal/>
    </border>
    <border>
      <left/>
      <right style="hair">
        <color rgb="FFA6A6A6"/>
      </right>
      <top style="thin">
        <color rgb="FF000000"/>
      </top>
      <bottom/>
      <diagonal/>
    </border>
    <border>
      <left/>
      <right style="hair">
        <color rgb="FFA6A6A6"/>
      </right>
      <top/>
      <bottom style="hair">
        <color rgb="FFC0C0C0"/>
      </bottom>
      <diagonal/>
    </border>
    <border>
      <left/>
      <right style="hair">
        <color rgb="FFA6A6A6"/>
      </right>
      <top style="hair">
        <color rgb="FFC0C0C0"/>
      </top>
      <bottom style="thin">
        <color indexed="64"/>
      </bottom>
      <diagonal/>
    </border>
    <border>
      <left/>
      <right/>
      <top/>
      <bottom style="hair">
        <color rgb="FFC0C0C0"/>
      </bottom>
      <diagonal/>
    </border>
    <border>
      <left/>
      <right style="hair">
        <color rgb="FFA6A6A6"/>
      </right>
      <top style="thin">
        <color rgb="FF000000"/>
      </top>
      <bottom style="thin">
        <color rgb="FF000000"/>
      </bottom>
      <diagonal/>
    </border>
    <border>
      <left/>
      <right/>
      <top style="thin">
        <color rgb="FF000000"/>
      </top>
      <bottom style="thin">
        <color rgb="FF000000"/>
      </bottom>
      <diagonal/>
    </border>
    <border>
      <left/>
      <right/>
      <top style="hair">
        <color rgb="FFC0C0C0"/>
      </top>
      <bottom style="thin">
        <color rgb="FF000000"/>
      </bottom>
      <diagonal/>
    </border>
    <border>
      <left/>
      <right/>
      <top/>
      <bottom style="thin">
        <color indexed="8"/>
      </bottom>
      <diagonal/>
    </border>
    <border>
      <left style="hair">
        <color rgb="FFA6A6A6"/>
      </left>
      <right/>
      <top/>
      <bottom style="hair">
        <color rgb="FFC0C0C0"/>
      </bottom>
      <diagonal/>
    </border>
    <border>
      <left style="hair">
        <color rgb="FFA6A6A6"/>
      </left>
      <right/>
      <top style="thin">
        <color rgb="FF000000"/>
      </top>
      <bottom style="thin">
        <color rgb="FF000000"/>
      </bottom>
      <diagonal/>
    </border>
    <border>
      <left/>
      <right style="hair">
        <color rgb="FFA6A6A6"/>
      </right>
      <top/>
      <bottom/>
      <diagonal/>
    </border>
    <border>
      <left/>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rgb="FFA6A6A6"/>
      </left>
      <right/>
      <top style="hair">
        <color rgb="FFC0C0C0"/>
      </top>
      <bottom style="thin">
        <color rgb="FF000000"/>
      </bottom>
      <diagonal/>
    </border>
    <border>
      <left style="hair">
        <color rgb="FFA6A6A6"/>
      </left>
      <right/>
      <top style="thin">
        <color indexed="64"/>
      </top>
      <bottom style="thin">
        <color indexed="64"/>
      </bottom>
      <diagonal/>
    </border>
    <border>
      <left style="hair">
        <color rgb="FFA6A6A6"/>
      </left>
      <right/>
      <top/>
      <bottom style="thin">
        <color indexed="64"/>
      </bottom>
      <diagonal/>
    </border>
    <border>
      <left/>
      <right/>
      <top style="thin">
        <color indexed="64"/>
      </top>
      <bottom style="thin">
        <color indexed="64"/>
      </bottom>
      <diagonal/>
    </border>
    <border>
      <left style="thin">
        <color rgb="FFB0B0B0"/>
      </left>
      <right style="thin">
        <color rgb="FFB0B0B0"/>
      </right>
      <top style="thin">
        <color rgb="FFB0B0B0"/>
      </top>
      <bottom style="thin">
        <color rgb="FFB0B0B0"/>
      </bottom>
      <diagonal/>
    </border>
    <border>
      <left style="hair">
        <color rgb="FFA6A6A6"/>
      </left>
      <right style="hair">
        <color rgb="FFA6A6A6"/>
      </right>
      <top/>
      <bottom/>
      <diagonal/>
    </border>
    <border>
      <left style="hair">
        <color rgb="FFA6A6A6"/>
      </left>
      <right style="hair">
        <color rgb="FFA6A6A6"/>
      </right>
      <top style="thin">
        <color indexed="64"/>
      </top>
      <bottom style="thin">
        <color indexed="64"/>
      </bottom>
      <diagonal/>
    </border>
    <border>
      <left style="hair">
        <color rgb="FFA6A6A6"/>
      </left>
      <right style="hair">
        <color rgb="FFA6A6A6"/>
      </right>
      <top/>
      <bottom style="thin">
        <color indexed="64"/>
      </bottom>
      <diagonal/>
    </border>
    <border>
      <left style="hair">
        <color rgb="FFA6A6A6"/>
      </left>
      <right style="hair">
        <color rgb="FFA6A6A6"/>
      </right>
      <top/>
      <bottom style="hair">
        <color rgb="FFC0C0C0"/>
      </bottom>
      <diagonal/>
    </border>
    <border>
      <left style="hair">
        <color rgb="FFA6A6A6"/>
      </left>
      <right style="hair">
        <color rgb="FFA6A6A6"/>
      </right>
      <top style="hair">
        <color rgb="FFC0C0C0"/>
      </top>
      <bottom style="hair">
        <color rgb="FFC0C0C0"/>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style="thin">
        <color rgb="FF000000"/>
      </top>
      <bottom style="hair">
        <color rgb="FFC0C0C0"/>
      </bottom>
      <diagonal/>
    </border>
    <border>
      <left/>
      <right/>
      <top style="hair">
        <color rgb="FFC0C0C0"/>
      </top>
      <bottom/>
      <diagonal/>
    </border>
    <border>
      <left style="hair">
        <color rgb="FFA6A6A6"/>
      </left>
      <right/>
      <top style="hair">
        <color rgb="FFC0C0C0"/>
      </top>
      <bottom/>
      <diagonal/>
    </border>
    <border>
      <left style="hair">
        <color rgb="FFA6A6A6"/>
      </left>
      <right style="hair">
        <color rgb="FFA6A6A6"/>
      </right>
      <top style="hair">
        <color rgb="FFC0C0C0"/>
      </top>
      <bottom/>
      <diagonal/>
    </border>
  </borders>
  <cellStyleXfs count="40">
    <xf numFmtId="0" fontId="0" fillId="0" borderId="0"/>
    <xf numFmtId="0" fontId="12" fillId="2" borderId="0" applyNumberFormat="0" applyBorder="0" applyAlignment="0" applyProtection="0"/>
    <xf numFmtId="0" fontId="11" fillId="3" borderId="1" applyNumberFormat="0" applyFont="0" applyAlignment="0" applyProtection="0"/>
    <xf numFmtId="167" fontId="13" fillId="0" borderId="0" applyFill="0" applyBorder="0" applyProtection="0">
      <alignment horizontal="right"/>
    </xf>
    <xf numFmtId="0" fontId="21" fillId="0" borderId="0"/>
    <xf numFmtId="0" fontId="22" fillId="0" borderId="0"/>
    <xf numFmtId="164" fontId="22" fillId="0" borderId="0" applyFont="0" applyFill="0" applyBorder="0" applyAlignment="0" applyProtection="0"/>
    <xf numFmtId="0" fontId="10" fillId="0" borderId="0"/>
    <xf numFmtId="0" fontId="23" fillId="0" borderId="0"/>
    <xf numFmtId="0" fontId="17" fillId="0" borderId="0" applyNumberFormat="0" applyFill="0" applyBorder="0" applyProtection="0">
      <alignment vertical="center"/>
    </xf>
    <xf numFmtId="0" fontId="26" fillId="0" borderId="0"/>
    <xf numFmtId="167" fontId="17" fillId="0" borderId="0" applyFill="0" applyBorder="0" applyProtection="0">
      <alignment horizontal="right"/>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1" fillId="0" borderId="0"/>
    <xf numFmtId="0" fontId="9" fillId="0" borderId="0"/>
    <xf numFmtId="0" fontId="28" fillId="0" borderId="0"/>
    <xf numFmtId="0" fontId="29" fillId="0" borderId="0"/>
    <xf numFmtId="9" fontId="11" fillId="0" borderId="0" applyFont="0" applyFill="0" applyBorder="0" applyAlignment="0" applyProtection="0"/>
    <xf numFmtId="0" fontId="8" fillId="0" borderId="0"/>
    <xf numFmtId="0" fontId="7" fillId="0" borderId="0"/>
    <xf numFmtId="0" fontId="6" fillId="0" borderId="0"/>
    <xf numFmtId="0" fontId="32" fillId="0" borderId="0"/>
    <xf numFmtId="0" fontId="5" fillId="0" borderId="0"/>
    <xf numFmtId="9" fontId="5" fillId="0" borderId="0" applyFont="0" applyFill="0" applyBorder="0" applyAlignment="0" applyProtection="0"/>
    <xf numFmtId="0" fontId="4" fillId="0" borderId="0"/>
    <xf numFmtId="0" fontId="11" fillId="0" borderId="0"/>
    <xf numFmtId="0" fontId="4" fillId="0" borderId="0"/>
    <xf numFmtId="9" fontId="11" fillId="0" borderId="0" applyFont="0" applyFill="0" applyBorder="0" applyAlignment="0" applyProtection="0"/>
    <xf numFmtId="9" fontId="4" fillId="0" borderId="0" applyFont="0" applyFill="0" applyBorder="0" applyAlignment="0" applyProtection="0"/>
    <xf numFmtId="0" fontId="12" fillId="2" borderId="0" applyNumberFormat="0" applyBorder="0" applyAlignment="0" applyProtection="0"/>
    <xf numFmtId="0" fontId="11" fillId="3" borderId="1" applyNumberFormat="0" applyFont="0" applyAlignment="0" applyProtection="0"/>
    <xf numFmtId="0" fontId="3" fillId="0" borderId="0"/>
    <xf numFmtId="0" fontId="3" fillId="0" borderId="0"/>
    <xf numFmtId="0" fontId="21" fillId="0" borderId="0"/>
    <xf numFmtId="0" fontId="21" fillId="0" borderId="0"/>
    <xf numFmtId="0" fontId="35" fillId="0" borderId="0" applyNumberFormat="0" applyFill="0" applyBorder="0" applyAlignment="0" applyProtection="0"/>
    <xf numFmtId="0" fontId="2" fillId="0" borderId="0"/>
    <xf numFmtId="0" fontId="1" fillId="0" borderId="0"/>
    <xf numFmtId="0" fontId="1" fillId="0" borderId="0"/>
  </cellStyleXfs>
  <cellXfs count="312">
    <xf numFmtId="0" fontId="0" fillId="0" borderId="0" xfId="0"/>
    <xf numFmtId="0" fontId="13" fillId="0" borderId="0" xfId="0" applyFont="1"/>
    <xf numFmtId="0" fontId="14" fillId="5" borderId="3" xfId="0" applyFont="1" applyFill="1" applyBorder="1"/>
    <xf numFmtId="0" fontId="14" fillId="5" borderId="4" xfId="0" applyFont="1" applyFill="1" applyBorder="1"/>
    <xf numFmtId="0" fontId="14" fillId="5" borderId="5" xfId="0" applyFont="1" applyFill="1" applyBorder="1"/>
    <xf numFmtId="0" fontId="14" fillId="0" borderId="6" xfId="0" applyFont="1" applyBorder="1"/>
    <xf numFmtId="0" fontId="14" fillId="0" borderId="7" xfId="0" applyFont="1" applyBorder="1"/>
    <xf numFmtId="0" fontId="14" fillId="0" borderId="8" xfId="0" applyFont="1" applyBorder="1"/>
    <xf numFmtId="165" fontId="13" fillId="0" borderId="0" xfId="0" applyNumberFormat="1" applyFont="1"/>
    <xf numFmtId="165" fontId="15" fillId="2" borderId="0" xfId="1" applyNumberFormat="1" applyFont="1"/>
    <xf numFmtId="165" fontId="13" fillId="0" borderId="9" xfId="0" applyNumberFormat="1" applyFont="1" applyBorder="1"/>
    <xf numFmtId="165" fontId="13" fillId="0" borderId="0" xfId="0" applyNumberFormat="1" applyFont="1" applyBorder="1"/>
    <xf numFmtId="165" fontId="13" fillId="0" borderId="10" xfId="0" applyNumberFormat="1" applyFont="1" applyBorder="1"/>
    <xf numFmtId="165" fontId="13" fillId="0" borderId="11" xfId="0" applyNumberFormat="1" applyFont="1" applyBorder="1"/>
    <xf numFmtId="0" fontId="19" fillId="0" borderId="0" xfId="0" applyFont="1"/>
    <xf numFmtId="0" fontId="14" fillId="0" borderId="0" xfId="0" applyFont="1"/>
    <xf numFmtId="0" fontId="14" fillId="3" borderId="1" xfId="2" applyFont="1"/>
    <xf numFmtId="165" fontId="13" fillId="8" borderId="2" xfId="0" applyNumberFormat="1" applyFont="1" applyFill="1" applyBorder="1"/>
    <xf numFmtId="165" fontId="13" fillId="6" borderId="0" xfId="0" applyNumberFormat="1" applyFont="1" applyFill="1" applyBorder="1"/>
    <xf numFmtId="165" fontId="13" fillId="10" borderId="0" xfId="0" applyNumberFormat="1" applyFont="1" applyFill="1" applyBorder="1"/>
    <xf numFmtId="0" fontId="13" fillId="3" borderId="1" xfId="2" applyFont="1"/>
    <xf numFmtId="165" fontId="13" fillId="0" borderId="0" xfId="0" applyNumberFormat="1" applyFont="1" applyAlignment="1">
      <alignment horizontal="right"/>
    </xf>
    <xf numFmtId="165" fontId="13" fillId="8" borderId="0" xfId="0" applyNumberFormat="1" applyFont="1" applyFill="1" applyBorder="1"/>
    <xf numFmtId="165" fontId="13" fillId="0" borderId="2" xfId="0" applyNumberFormat="1" applyFont="1" applyBorder="1"/>
    <xf numFmtId="165" fontId="13" fillId="4" borderId="0" xfId="0" applyNumberFormat="1" applyFont="1" applyFill="1" applyBorder="1"/>
    <xf numFmtId="165" fontId="13" fillId="0" borderId="0" xfId="0" quotePrefix="1" applyNumberFormat="1" applyFont="1"/>
    <xf numFmtId="165" fontId="13" fillId="9" borderId="2" xfId="0" applyNumberFormat="1" applyFont="1" applyFill="1" applyBorder="1"/>
    <xf numFmtId="165" fontId="17" fillId="4" borderId="10" xfId="0" applyNumberFormat="1" applyFont="1" applyFill="1" applyBorder="1"/>
    <xf numFmtId="165" fontId="13" fillId="4" borderId="10" xfId="0" applyNumberFormat="1" applyFont="1" applyFill="1" applyBorder="1"/>
    <xf numFmtId="165" fontId="13" fillId="3" borderId="0" xfId="2" applyNumberFormat="1" applyFont="1" applyBorder="1"/>
    <xf numFmtId="165" fontId="13" fillId="4" borderId="10" xfId="2" applyNumberFormat="1" applyFont="1" applyFill="1" applyBorder="1"/>
    <xf numFmtId="165" fontId="13" fillId="3" borderId="0" xfId="2" applyNumberFormat="1" applyFont="1" applyBorder="1" applyAlignment="1">
      <alignment horizontal="center"/>
    </xf>
    <xf numFmtId="165" fontId="13" fillId="3" borderId="10" xfId="2" applyNumberFormat="1" applyFont="1" applyBorder="1"/>
    <xf numFmtId="165" fontId="13" fillId="8" borderId="0" xfId="0" applyNumberFormat="1" applyFont="1" applyFill="1"/>
    <xf numFmtId="165" fontId="13" fillId="6" borderId="2" xfId="0" applyNumberFormat="1" applyFont="1" applyFill="1" applyBorder="1"/>
    <xf numFmtId="165" fontId="13" fillId="0" borderId="0" xfId="0" applyNumberFormat="1" applyFont="1" applyAlignment="1">
      <alignment horizontal="center"/>
    </xf>
    <xf numFmtId="165" fontId="13" fillId="7" borderId="0" xfId="0" applyNumberFormat="1" applyFont="1" applyFill="1" applyBorder="1"/>
    <xf numFmtId="165" fontId="13" fillId="3" borderId="0" xfId="2" applyNumberFormat="1" applyFont="1" applyBorder="1" applyAlignment="1">
      <alignment horizontal="right"/>
    </xf>
    <xf numFmtId="165" fontId="17" fillId="3" borderId="0" xfId="2" applyNumberFormat="1" applyFont="1" applyBorder="1" applyAlignment="1">
      <alignment horizontal="right"/>
    </xf>
    <xf numFmtId="165" fontId="13" fillId="4" borderId="11" xfId="2" applyNumberFormat="1" applyFont="1" applyFill="1" applyBorder="1"/>
    <xf numFmtId="0" fontId="13" fillId="0" borderId="0" xfId="5" applyFont="1"/>
    <xf numFmtId="0" fontId="17" fillId="0" borderId="0" xfId="5" applyNumberFormat="1" applyFont="1" applyFill="1" applyBorder="1" applyAlignment="1"/>
    <xf numFmtId="0" fontId="13" fillId="0" borderId="0" xfId="5" applyFont="1" applyBorder="1"/>
    <xf numFmtId="4" fontId="13" fillId="0" borderId="0" xfId="5" applyNumberFormat="1" applyFont="1"/>
    <xf numFmtId="0" fontId="17" fillId="12" borderId="21" xfId="5" applyNumberFormat="1" applyFont="1" applyFill="1" applyBorder="1" applyAlignment="1"/>
    <xf numFmtId="4" fontId="17" fillId="0" borderId="21" xfId="5" applyNumberFormat="1" applyFont="1" applyFill="1" applyBorder="1" applyAlignment="1"/>
    <xf numFmtId="3" fontId="17" fillId="0" borderId="21" xfId="5" applyNumberFormat="1" applyFont="1" applyFill="1" applyBorder="1" applyAlignment="1"/>
    <xf numFmtId="3" fontId="13" fillId="0" borderId="0" xfId="5" applyNumberFormat="1" applyFont="1"/>
    <xf numFmtId="0" fontId="17" fillId="0" borderId="21" xfId="5" applyNumberFormat="1" applyFont="1" applyFill="1" applyBorder="1" applyAlignment="1"/>
    <xf numFmtId="0" fontId="18" fillId="0" borderId="0" xfId="5" applyFont="1" applyAlignment="1">
      <alignment horizontal="left" vertical="center"/>
    </xf>
    <xf numFmtId="0" fontId="13" fillId="0" borderId="0" xfId="7" applyFont="1"/>
    <xf numFmtId="0" fontId="14" fillId="0" borderId="0" xfId="7" applyFont="1"/>
    <xf numFmtId="0" fontId="16" fillId="0" borderId="0" xfId="7" applyNumberFormat="1" applyFont="1" applyFill="1" applyBorder="1" applyAlignment="1">
      <alignment horizontal="left"/>
    </xf>
    <xf numFmtId="0" fontId="13" fillId="0" borderId="0" xfId="7" applyFont="1" applyAlignment="1">
      <alignment horizontal="left"/>
    </xf>
    <xf numFmtId="0" fontId="16" fillId="0" borderId="0" xfId="8" applyFont="1" applyBorder="1"/>
    <xf numFmtId="0" fontId="17" fillId="0" borderId="0" xfId="8" applyFont="1" applyBorder="1"/>
    <xf numFmtId="3" fontId="17" fillId="11" borderId="32" xfId="8" applyNumberFormat="1" applyFont="1" applyFill="1" applyBorder="1" applyAlignment="1">
      <alignment horizontal="right" indent="1"/>
    </xf>
    <xf numFmtId="0" fontId="16" fillId="0" borderId="0" xfId="8" applyFont="1" applyAlignment="1">
      <alignment horizontal="left"/>
    </xf>
    <xf numFmtId="0" fontId="17" fillId="0" borderId="0" xfId="8" applyFont="1"/>
    <xf numFmtId="0" fontId="24" fillId="0" borderId="0" xfId="8" applyFont="1"/>
    <xf numFmtId="0" fontId="17" fillId="0" borderId="0" xfId="7" applyFont="1"/>
    <xf numFmtId="3" fontId="17" fillId="0" borderId="0" xfId="7" applyNumberFormat="1" applyFont="1"/>
    <xf numFmtId="0" fontId="13" fillId="0" borderId="0" xfId="7" applyFont="1" applyFill="1"/>
    <xf numFmtId="0" fontId="17" fillId="0" borderId="0" xfId="7" applyNumberFormat="1" applyFont="1" applyFill="1" applyBorder="1" applyAlignment="1"/>
    <xf numFmtId="165" fontId="13" fillId="0" borderId="0" xfId="7" applyNumberFormat="1" applyFont="1" applyFill="1"/>
    <xf numFmtId="165" fontId="13" fillId="0" borderId="0" xfId="7" applyNumberFormat="1" applyFont="1"/>
    <xf numFmtId="0" fontId="13" fillId="0" borderId="0" xfId="7" applyFont="1" applyFill="1" applyBorder="1"/>
    <xf numFmtId="3" fontId="13" fillId="0" borderId="0" xfId="7" applyNumberFormat="1" applyFont="1"/>
    <xf numFmtId="0" fontId="20" fillId="0" borderId="0" xfId="7" applyFont="1"/>
    <xf numFmtId="3" fontId="17" fillId="11" borderId="28" xfId="8" applyNumberFormat="1" applyFont="1" applyFill="1" applyBorder="1" applyAlignment="1">
      <alignment horizontal="right" indent="1"/>
    </xf>
    <xf numFmtId="0" fontId="16" fillId="11" borderId="27" xfId="8" applyFont="1" applyFill="1" applyBorder="1" applyAlignment="1"/>
    <xf numFmtId="0" fontId="16" fillId="14" borderId="24" xfId="8" applyFont="1" applyFill="1" applyBorder="1" applyAlignment="1"/>
    <xf numFmtId="0" fontId="16" fillId="14" borderId="22" xfId="8" applyFont="1" applyFill="1" applyBorder="1" applyAlignment="1"/>
    <xf numFmtId="0" fontId="16" fillId="14" borderId="25" xfId="8" applyFont="1" applyFill="1" applyBorder="1" applyAlignment="1"/>
    <xf numFmtId="0" fontId="25" fillId="0" borderId="0" xfId="5" applyFont="1"/>
    <xf numFmtId="3" fontId="13" fillId="0" borderId="31" xfId="3" applyNumberFormat="1" applyFont="1" applyFill="1" applyBorder="1" applyAlignment="1">
      <alignment horizontal="right" vertical="top" indent="1"/>
    </xf>
    <xf numFmtId="3" fontId="13" fillId="0" borderId="26" xfId="3" applyNumberFormat="1" applyFont="1" applyFill="1" applyBorder="1" applyAlignment="1">
      <alignment horizontal="right" vertical="top" indent="1"/>
    </xf>
    <xf numFmtId="3" fontId="13" fillId="0" borderId="18" xfId="3" applyNumberFormat="1" applyFont="1" applyFill="1" applyBorder="1" applyAlignment="1">
      <alignment horizontal="right" vertical="top" indent="1"/>
    </xf>
    <xf numFmtId="3" fontId="13" fillId="0" borderId="16" xfId="3" applyNumberFormat="1" applyFont="1" applyFill="1" applyBorder="1" applyAlignment="1">
      <alignment horizontal="right" vertical="top" indent="1"/>
    </xf>
    <xf numFmtId="3" fontId="13" fillId="0" borderId="20" xfId="3" applyNumberFormat="1" applyFont="1" applyFill="1" applyBorder="1" applyAlignment="1">
      <alignment horizontal="right" vertical="top" indent="1"/>
    </xf>
    <xf numFmtId="3" fontId="13" fillId="0" borderId="19" xfId="3" applyNumberFormat="1" applyFont="1" applyFill="1" applyBorder="1" applyAlignment="1">
      <alignment horizontal="right" vertical="top" indent="1"/>
    </xf>
    <xf numFmtId="3" fontId="13" fillId="0" borderId="34" xfId="3" applyNumberFormat="1" applyFont="1" applyFill="1" applyBorder="1" applyAlignment="1">
      <alignment horizontal="right" vertical="top" indent="1"/>
    </xf>
    <xf numFmtId="3" fontId="13" fillId="0" borderId="0" xfId="7" applyNumberFormat="1" applyFont="1" applyFill="1"/>
    <xf numFmtId="1" fontId="13" fillId="0" borderId="0" xfId="7" applyNumberFormat="1" applyFont="1"/>
    <xf numFmtId="1" fontId="13" fillId="0" borderId="0" xfId="7" applyNumberFormat="1" applyFont="1" applyFill="1"/>
    <xf numFmtId="3" fontId="17" fillId="0" borderId="31" xfId="3" applyNumberFormat="1" applyFont="1" applyFill="1" applyBorder="1" applyAlignment="1">
      <alignment horizontal="right" vertical="top" indent="1"/>
    </xf>
    <xf numFmtId="3" fontId="17" fillId="0" borderId="18" xfId="3" applyNumberFormat="1" applyFont="1" applyFill="1" applyBorder="1" applyAlignment="1">
      <alignment horizontal="right" vertical="top" indent="1"/>
    </xf>
    <xf numFmtId="3" fontId="17" fillId="0" borderId="20" xfId="3" applyNumberFormat="1" applyFont="1" applyFill="1" applyBorder="1" applyAlignment="1">
      <alignment horizontal="right" vertical="top" indent="1"/>
    </xf>
    <xf numFmtId="0" fontId="16" fillId="0" borderId="0" xfId="5" applyFont="1" applyAlignment="1">
      <alignment horizontal="left" vertical="center" wrapText="1"/>
    </xf>
    <xf numFmtId="0" fontId="13" fillId="0" borderId="0" xfId="19" applyFont="1" applyBorder="1"/>
    <xf numFmtId="0" fontId="13" fillId="0" borderId="0" xfId="5" applyFont="1" applyFill="1"/>
    <xf numFmtId="169" fontId="13" fillId="0" borderId="0" xfId="18" applyNumberFormat="1" applyFont="1" applyFill="1" applyAlignment="1">
      <alignment horizontal="left"/>
    </xf>
    <xf numFmtId="0" fontId="31" fillId="0" borderId="0" xfId="5" applyFont="1" applyFill="1"/>
    <xf numFmtId="0" fontId="17" fillId="0" borderId="0" xfId="0" applyNumberFormat="1" applyFont="1" applyFill="1" applyBorder="1" applyAlignment="1"/>
    <xf numFmtId="0" fontId="13" fillId="0" borderId="0" xfId="0" applyFont="1" applyBorder="1"/>
    <xf numFmtId="0" fontId="33" fillId="0" borderId="0" xfId="0" applyFont="1"/>
    <xf numFmtId="0" fontId="30" fillId="19" borderId="0" xfId="0" applyFont="1" applyFill="1" applyBorder="1"/>
    <xf numFmtId="0" fontId="33" fillId="0" borderId="0" xfId="0" applyFont="1" applyBorder="1"/>
    <xf numFmtId="0" fontId="33" fillId="18" borderId="35" xfId="0" applyFont="1" applyFill="1" applyBorder="1" applyAlignment="1">
      <alignment vertical="top"/>
    </xf>
    <xf numFmtId="168" fontId="13" fillId="18" borderId="37" xfId="0" applyNumberFormat="1" applyFont="1" applyFill="1" applyBorder="1" applyAlignment="1">
      <alignment vertical="top"/>
    </xf>
    <xf numFmtId="0" fontId="13" fillId="18" borderId="21" xfId="0" applyFont="1" applyFill="1" applyBorder="1" applyAlignment="1">
      <alignment vertical="top"/>
    </xf>
    <xf numFmtId="0" fontId="33" fillId="4" borderId="0" xfId="0" applyFont="1" applyFill="1" applyBorder="1"/>
    <xf numFmtId="0" fontId="13" fillId="0" borderId="0" xfId="0" applyNumberFormat="1" applyFont="1" applyBorder="1"/>
    <xf numFmtId="168" fontId="33" fillId="0" borderId="0" xfId="0" applyNumberFormat="1" applyFont="1" applyBorder="1"/>
    <xf numFmtId="0" fontId="13" fillId="0" borderId="0" xfId="0" applyFont="1" applyFill="1"/>
    <xf numFmtId="168" fontId="13" fillId="0" borderId="21" xfId="0" applyNumberFormat="1" applyFont="1" applyFill="1" applyBorder="1" applyAlignment="1">
      <alignment vertical="top"/>
    </xf>
    <xf numFmtId="168" fontId="14" fillId="18" borderId="21" xfId="0" applyNumberFormat="1" applyFont="1" applyFill="1" applyBorder="1" applyAlignment="1">
      <alignment vertical="top"/>
    </xf>
    <xf numFmtId="0" fontId="14" fillId="0" borderId="0" xfId="0" applyFont="1" applyBorder="1"/>
    <xf numFmtId="0" fontId="14" fillId="0" borderId="0" xfId="0" applyFont="1" applyFill="1"/>
    <xf numFmtId="168" fontId="14" fillId="0" borderId="21" xfId="0" applyNumberFormat="1" applyFont="1" applyFill="1" applyBorder="1" applyAlignment="1">
      <alignment vertical="top"/>
    </xf>
    <xf numFmtId="168" fontId="13" fillId="17" borderId="21" xfId="0" applyNumberFormat="1" applyFont="1" applyFill="1" applyBorder="1" applyAlignment="1">
      <alignment vertical="top"/>
    </xf>
    <xf numFmtId="168" fontId="34" fillId="18" borderId="21" xfId="0" applyNumberFormat="1" applyFont="1" applyFill="1" applyBorder="1" applyAlignment="1">
      <alignment vertical="top"/>
    </xf>
    <xf numFmtId="168" fontId="13" fillId="18" borderId="38" xfId="0" applyNumberFormat="1" applyFont="1" applyFill="1" applyBorder="1" applyAlignment="1">
      <alignment vertical="top"/>
    </xf>
    <xf numFmtId="0" fontId="13" fillId="19" borderId="0" xfId="0" applyFont="1" applyFill="1" applyBorder="1"/>
    <xf numFmtId="168" fontId="13" fillId="18" borderId="36" xfId="0" applyNumberFormat="1" applyFont="1" applyFill="1" applyBorder="1" applyAlignment="1">
      <alignment vertical="top"/>
    </xf>
    <xf numFmtId="0" fontId="13" fillId="13" borderId="0" xfId="19" applyFont="1" applyFill="1"/>
    <xf numFmtId="0" fontId="14" fillId="0" borderId="0" xfId="19" applyFont="1"/>
    <xf numFmtId="0" fontId="14" fillId="13" borderId="0" xfId="5" applyFont="1" applyFill="1"/>
    <xf numFmtId="0" fontId="14" fillId="0" borderId="0" xfId="5" applyFont="1"/>
    <xf numFmtId="0" fontId="25" fillId="0" borderId="0" xfId="23" applyFont="1"/>
    <xf numFmtId="0" fontId="13" fillId="0" borderId="0" xfId="23" applyFont="1" applyFill="1"/>
    <xf numFmtId="0" fontId="17" fillId="13" borderId="0" xfId="5" applyFont="1" applyFill="1"/>
    <xf numFmtId="0" fontId="13" fillId="0" borderId="0" xfId="19" applyFont="1" applyFill="1"/>
    <xf numFmtId="0" fontId="13" fillId="0" borderId="0" xfId="19" applyFont="1" applyFill="1" applyBorder="1"/>
    <xf numFmtId="166" fontId="13" fillId="0" borderId="0" xfId="19" applyNumberFormat="1" applyFont="1" applyFill="1" applyBorder="1"/>
    <xf numFmtId="0" fontId="16" fillId="0" borderId="0" xfId="8" applyFont="1" applyFill="1" applyBorder="1" applyAlignment="1">
      <alignment horizontal="left" vertical="center"/>
    </xf>
    <xf numFmtId="166" fontId="13" fillId="0" borderId="0" xfId="19" applyNumberFormat="1" applyFont="1" applyBorder="1"/>
    <xf numFmtId="0" fontId="16" fillId="13" borderId="0" xfId="8" applyFont="1" applyFill="1" applyBorder="1" applyAlignment="1">
      <alignment horizontal="left" vertical="center"/>
    </xf>
    <xf numFmtId="0" fontId="13" fillId="0" borderId="0" xfId="0" applyFont="1" applyFill="1" applyBorder="1"/>
    <xf numFmtId="0" fontId="13" fillId="0" borderId="0" xfId="23" applyFont="1"/>
    <xf numFmtId="0" fontId="13" fillId="0" borderId="0" xfId="38" applyFont="1"/>
    <xf numFmtId="167" fontId="13" fillId="0" borderId="0" xfId="38" applyNumberFormat="1" applyFont="1"/>
    <xf numFmtId="10" fontId="13" fillId="0" borderId="0" xfId="38" applyNumberFormat="1" applyFont="1"/>
    <xf numFmtId="0" fontId="13" fillId="0" borderId="0" xfId="39" applyFont="1" applyProtection="1">
      <protection locked="0"/>
    </xf>
    <xf numFmtId="165" fontId="13" fillId="0" borderId="0" xfId="39" applyNumberFormat="1" applyFont="1" applyProtection="1">
      <protection locked="0"/>
    </xf>
    <xf numFmtId="165" fontId="13" fillId="0" borderId="0" xfId="39" applyNumberFormat="1" applyFont="1"/>
    <xf numFmtId="0" fontId="31" fillId="13" borderId="0" xfId="38" applyFont="1" applyFill="1"/>
    <xf numFmtId="0" fontId="31" fillId="13" borderId="0" xfId="39" applyFont="1" applyFill="1" applyProtection="1">
      <protection locked="0"/>
    </xf>
    <xf numFmtId="169" fontId="31" fillId="13" borderId="0" xfId="18" applyNumberFormat="1" applyFont="1" applyFill="1" applyProtection="1">
      <protection locked="0"/>
    </xf>
    <xf numFmtId="167" fontId="31" fillId="13" borderId="0" xfId="38" applyNumberFormat="1" applyFont="1" applyFill="1"/>
    <xf numFmtId="0" fontId="31" fillId="13" borderId="0" xfId="39" applyFont="1" applyFill="1"/>
    <xf numFmtId="0" fontId="14" fillId="0" borderId="0" xfId="38" applyFont="1"/>
    <xf numFmtId="0" fontId="13" fillId="0" borderId="0" xfId="19" applyFont="1" applyAlignment="1">
      <alignment horizontal="right"/>
    </xf>
    <xf numFmtId="3" fontId="13" fillId="0" borderId="0" xfId="19" applyNumberFormat="1" applyFont="1"/>
    <xf numFmtId="0" fontId="14" fillId="13" borderId="0" xfId="5" applyFont="1" applyFill="1" applyBorder="1"/>
    <xf numFmtId="0" fontId="17" fillId="12" borderId="21" xfId="0" applyNumberFormat="1" applyFont="1" applyFill="1" applyBorder="1" applyAlignment="1"/>
    <xf numFmtId="0" fontId="14" fillId="13" borderId="0" xfId="0" applyFont="1" applyFill="1"/>
    <xf numFmtId="0" fontId="13" fillId="13" borderId="0" xfId="0" applyFont="1" applyFill="1"/>
    <xf numFmtId="0" fontId="17" fillId="13" borderId="0" xfId="0" applyNumberFormat="1" applyFont="1" applyFill="1" applyBorder="1" applyAlignment="1"/>
    <xf numFmtId="0" fontId="17" fillId="13" borderId="21" xfId="0" applyNumberFormat="1" applyFont="1" applyFill="1" applyBorder="1" applyAlignment="1"/>
    <xf numFmtId="3" fontId="13" fillId="13" borderId="0" xfId="0" applyNumberFormat="1" applyFont="1" applyFill="1"/>
    <xf numFmtId="165" fontId="13" fillId="13" borderId="0" xfId="0" applyNumberFormat="1" applyFont="1" applyFill="1"/>
    <xf numFmtId="0" fontId="13" fillId="0" borderId="0" xfId="19" applyFont="1"/>
    <xf numFmtId="0" fontId="14" fillId="0" borderId="0" xfId="5" applyFont="1" applyAlignment="1">
      <alignment horizontal="left"/>
    </xf>
    <xf numFmtId="0" fontId="13" fillId="0" borderId="0" xfId="5" applyFont="1" applyAlignment="1">
      <alignment horizontal="left"/>
    </xf>
    <xf numFmtId="0" fontId="13" fillId="0" borderId="0" xfId="5" applyFont="1" applyBorder="1" applyAlignment="1">
      <alignment horizontal="left"/>
    </xf>
    <xf numFmtId="0" fontId="13" fillId="9" borderId="0" xfId="0" applyFont="1" applyFill="1"/>
    <xf numFmtId="4" fontId="13" fillId="9" borderId="0" xfId="0" applyNumberFormat="1" applyFont="1" applyFill="1"/>
    <xf numFmtId="0" fontId="13" fillId="13" borderId="0" xfId="0" applyFont="1" applyFill="1" applyBorder="1"/>
    <xf numFmtId="165" fontId="13" fillId="13" borderId="0" xfId="0" applyNumberFormat="1" applyFont="1" applyFill="1" applyBorder="1"/>
    <xf numFmtId="3" fontId="17" fillId="13" borderId="0" xfId="0" applyNumberFormat="1" applyFont="1" applyFill="1" applyBorder="1" applyAlignment="1"/>
    <xf numFmtId="0" fontId="14" fillId="13" borderId="0" xfId="0" applyFont="1" applyFill="1" applyBorder="1"/>
    <xf numFmtId="170" fontId="13" fillId="13" borderId="0" xfId="0" applyNumberFormat="1" applyFont="1" applyFill="1"/>
    <xf numFmtId="2" fontId="13" fillId="13" borderId="0" xfId="0" applyNumberFormat="1" applyFont="1" applyFill="1"/>
    <xf numFmtId="0" fontId="14" fillId="0" borderId="0" xfId="23" applyFont="1" applyAlignment="1">
      <alignment horizontal="left"/>
    </xf>
    <xf numFmtId="0" fontId="13" fillId="0" borderId="0" xfId="23" applyFont="1" applyAlignment="1">
      <alignment horizontal="left"/>
    </xf>
    <xf numFmtId="170" fontId="13" fillId="0" borderId="0" xfId="38" applyNumberFormat="1" applyFont="1"/>
    <xf numFmtId="0" fontId="17" fillId="0" borderId="0" xfId="0" applyFont="1"/>
    <xf numFmtId="4" fontId="17" fillId="0" borderId="21" xfId="0" applyNumberFormat="1" applyFont="1" applyFill="1" applyBorder="1" applyAlignment="1"/>
    <xf numFmtId="3" fontId="17" fillId="0" borderId="21" xfId="0" applyNumberFormat="1" applyFont="1" applyFill="1" applyBorder="1" applyAlignment="1"/>
    <xf numFmtId="0" fontId="34" fillId="0" borderId="0" xfId="19" applyFont="1"/>
    <xf numFmtId="3" fontId="17" fillId="0" borderId="0" xfId="0" applyNumberFormat="1" applyFont="1" applyFill="1" applyBorder="1" applyAlignment="1"/>
    <xf numFmtId="4" fontId="17" fillId="0" borderId="0" xfId="0" applyNumberFormat="1" applyFont="1" applyFill="1" applyBorder="1" applyAlignment="1"/>
    <xf numFmtId="165" fontId="17" fillId="0" borderId="0" xfId="0" applyNumberFormat="1" applyFont="1" applyFill="1" applyBorder="1" applyAlignment="1"/>
    <xf numFmtId="2" fontId="17" fillId="0" borderId="0" xfId="0" applyNumberFormat="1" applyFont="1" applyFill="1" applyBorder="1" applyAlignment="1"/>
    <xf numFmtId="169" fontId="13" fillId="0" borderId="0" xfId="18" applyNumberFormat="1" applyFont="1"/>
    <xf numFmtId="0" fontId="34" fillId="0" borderId="0" xfId="5" applyFont="1"/>
    <xf numFmtId="0" fontId="17" fillId="0" borderId="0" xfId="5" applyFont="1"/>
    <xf numFmtId="0" fontId="31" fillId="0" borderId="0" xfId="5" applyFont="1"/>
    <xf numFmtId="0" fontId="13" fillId="0" borderId="0" xfId="5" applyNumberFormat="1" applyFont="1"/>
    <xf numFmtId="0" fontId="14" fillId="0" borderId="0" xfId="0" applyFont="1" applyAlignment="1">
      <alignment vertical="center"/>
    </xf>
    <xf numFmtId="0" fontId="13" fillId="0" borderId="0" xfId="0" applyFont="1" applyAlignment="1">
      <alignment vertical="center"/>
    </xf>
    <xf numFmtId="0" fontId="20" fillId="0" borderId="0" xfId="5" applyFont="1" applyBorder="1" applyAlignment="1">
      <alignment horizontal="left"/>
    </xf>
    <xf numFmtId="0" fontId="17" fillId="13" borderId="0" xfId="5" applyFont="1" applyFill="1" applyBorder="1"/>
    <xf numFmtId="0" fontId="17" fillId="0" borderId="0" xfId="16" applyFont="1"/>
    <xf numFmtId="0" fontId="14" fillId="13" borderId="0" xfId="5" applyFont="1" applyFill="1" applyBorder="1" applyAlignment="1">
      <alignment horizontal="center" vertical="center" wrapText="1"/>
    </xf>
    <xf numFmtId="0" fontId="14" fillId="9" borderId="17" xfId="5" applyFont="1" applyFill="1" applyBorder="1" applyAlignment="1">
      <alignment horizontal="center" vertical="center" wrapText="1"/>
    </xf>
    <xf numFmtId="4" fontId="13" fillId="13" borderId="0" xfId="5" applyNumberFormat="1" applyFont="1" applyFill="1" applyBorder="1"/>
    <xf numFmtId="165" fontId="13" fillId="0" borderId="0" xfId="5" applyNumberFormat="1" applyFont="1"/>
    <xf numFmtId="0" fontId="36" fillId="9" borderId="12" xfId="38" applyFont="1" applyFill="1" applyBorder="1" applyAlignment="1">
      <alignment horizontal="center"/>
    </xf>
    <xf numFmtId="0" fontId="16" fillId="9" borderId="0" xfId="38" applyFont="1" applyFill="1" applyBorder="1" applyAlignment="1">
      <alignment horizontal="center"/>
    </xf>
    <xf numFmtId="0" fontId="16" fillId="9" borderId="14" xfId="38" applyFont="1" applyFill="1" applyBorder="1" applyAlignment="1">
      <alignment horizontal="center"/>
    </xf>
    <xf numFmtId="0" fontId="16" fillId="11" borderId="42" xfId="38" applyFont="1" applyFill="1" applyBorder="1" applyAlignment="1">
      <alignment horizontal="left"/>
    </xf>
    <xf numFmtId="167" fontId="17" fillId="11" borderId="40" xfId="3" applyFont="1" applyFill="1" applyBorder="1">
      <alignment horizontal="right"/>
    </xf>
    <xf numFmtId="0" fontId="16" fillId="11" borderId="34" xfId="38" applyFont="1" applyFill="1" applyBorder="1" applyAlignment="1">
      <alignment horizontal="left"/>
    </xf>
    <xf numFmtId="167" fontId="17" fillId="11" borderId="41" xfId="3" applyFont="1" applyFill="1" applyBorder="1">
      <alignment horizontal="right"/>
    </xf>
    <xf numFmtId="0" fontId="16" fillId="0" borderId="26" xfId="38" applyFont="1" applyBorder="1" applyAlignment="1">
      <alignment horizontal="left" wrapText="1"/>
    </xf>
    <xf numFmtId="167" fontId="17" fillId="13" borderId="31" xfId="3" applyFont="1" applyFill="1" applyBorder="1">
      <alignment horizontal="right"/>
    </xf>
    <xf numFmtId="167" fontId="17" fillId="13" borderId="26" xfId="3" applyFont="1" applyFill="1" applyBorder="1">
      <alignment horizontal="right"/>
    </xf>
    <xf numFmtId="0" fontId="16" fillId="0" borderId="16" xfId="38" applyFont="1" applyBorder="1" applyAlignment="1">
      <alignment horizontal="left"/>
    </xf>
    <xf numFmtId="167" fontId="17" fillId="13" borderId="18" xfId="3" applyFont="1" applyFill="1" applyBorder="1">
      <alignment horizontal="right"/>
    </xf>
    <xf numFmtId="167" fontId="17" fillId="13" borderId="16" xfId="3" applyFont="1" applyFill="1" applyBorder="1">
      <alignment horizontal="right"/>
    </xf>
    <xf numFmtId="0" fontId="16" fillId="0" borderId="29" xfId="38" applyFont="1" applyBorder="1" applyAlignment="1">
      <alignment horizontal="left"/>
    </xf>
    <xf numFmtId="167" fontId="17" fillId="13" borderId="39" xfId="3" applyFont="1" applyFill="1" applyBorder="1">
      <alignment horizontal="right"/>
    </xf>
    <xf numFmtId="167" fontId="17" fillId="13" borderId="29" xfId="3" applyFont="1" applyFill="1" applyBorder="1">
      <alignment horizontal="right"/>
    </xf>
    <xf numFmtId="0" fontId="16" fillId="11" borderId="0" xfId="38" applyFont="1" applyFill="1" applyBorder="1" applyAlignment="1">
      <alignment horizontal="left"/>
    </xf>
    <xf numFmtId="167" fontId="17" fillId="11" borderId="14" xfId="3" applyFont="1" applyFill="1" applyBorder="1">
      <alignment horizontal="right"/>
    </xf>
    <xf numFmtId="0" fontId="16" fillId="0" borderId="15" xfId="38" applyFont="1" applyBorder="1" applyAlignment="1">
      <alignment horizontal="left"/>
    </xf>
    <xf numFmtId="167" fontId="17" fillId="13" borderId="17" xfId="3" applyFont="1" applyFill="1" applyBorder="1">
      <alignment horizontal="right"/>
    </xf>
    <xf numFmtId="167" fontId="17" fillId="13" borderId="15" xfId="3" applyFont="1" applyFill="1" applyBorder="1">
      <alignment horizontal="right"/>
    </xf>
    <xf numFmtId="0" fontId="17" fillId="13" borderId="0" xfId="5" applyFont="1" applyFill="1" applyAlignment="1">
      <alignment horizontal="left" vertical="center"/>
    </xf>
    <xf numFmtId="0" fontId="13" fillId="13" borderId="0" xfId="5" applyFont="1" applyFill="1"/>
    <xf numFmtId="0" fontId="20" fillId="0" borderId="0" xfId="5" applyFont="1" applyAlignment="1">
      <alignment horizontal="left"/>
    </xf>
    <xf numFmtId="0" fontId="13" fillId="13" borderId="0" xfId="5" applyFont="1" applyFill="1" applyBorder="1"/>
    <xf numFmtId="168" fontId="13" fillId="18" borderId="21" xfId="0" applyNumberFormat="1" applyFont="1" applyFill="1" applyBorder="1" applyAlignment="1">
      <alignment vertical="top"/>
    </xf>
    <xf numFmtId="0" fontId="14" fillId="0" borderId="0" xfId="7" applyFont="1" applyAlignment="1">
      <alignment horizontal="left"/>
    </xf>
    <xf numFmtId="3" fontId="13" fillId="13" borderId="0" xfId="0" applyNumberFormat="1" applyFont="1" applyFill="1" applyBorder="1"/>
    <xf numFmtId="0" fontId="37" fillId="20" borderId="43" xfId="0" applyFont="1" applyFill="1" applyBorder="1" applyAlignment="1">
      <alignment horizontal="right" vertical="center"/>
    </xf>
    <xf numFmtId="0" fontId="0" fillId="22" borderId="0" xfId="0" applyFill="1"/>
    <xf numFmtId="0" fontId="16" fillId="23" borderId="43" xfId="0" applyFont="1" applyFill="1" applyBorder="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0" fontId="40" fillId="20" borderId="43" xfId="0" applyFont="1" applyFill="1" applyBorder="1" applyAlignment="1">
      <alignment horizontal="right" vertical="center"/>
    </xf>
    <xf numFmtId="0" fontId="39" fillId="21" borderId="43" xfId="0" applyFont="1" applyFill="1" applyBorder="1" applyAlignment="1">
      <alignment horizontal="left" vertical="center"/>
    </xf>
    <xf numFmtId="0" fontId="39" fillId="23" borderId="43" xfId="0" applyFont="1" applyFill="1" applyBorder="1" applyAlignment="1">
      <alignment horizontal="left" vertical="center"/>
    </xf>
    <xf numFmtId="171" fontId="38" fillId="0" borderId="0" xfId="0" applyNumberFormat="1" applyFont="1" applyAlignment="1">
      <alignment horizontal="right" vertical="center" shrinkToFit="1"/>
    </xf>
    <xf numFmtId="3" fontId="38" fillId="0" borderId="0" xfId="0" applyNumberFormat="1" applyFont="1" applyAlignment="1">
      <alignment horizontal="right" vertical="center" shrinkToFit="1"/>
    </xf>
    <xf numFmtId="4" fontId="38" fillId="24" borderId="0" xfId="0" applyNumberFormat="1" applyFont="1" applyFill="1" applyAlignment="1">
      <alignment horizontal="right" vertical="center" shrinkToFit="1"/>
    </xf>
    <xf numFmtId="3" fontId="38" fillId="24" borderId="0" xfId="0" applyNumberFormat="1" applyFont="1" applyFill="1" applyAlignment="1">
      <alignment horizontal="right" vertical="center" shrinkToFit="1"/>
    </xf>
    <xf numFmtId="4" fontId="38" fillId="0" borderId="0" xfId="0" applyNumberFormat="1" applyFont="1" applyAlignment="1">
      <alignment horizontal="right" vertical="center" shrinkToFit="1"/>
    </xf>
    <xf numFmtId="171" fontId="38" fillId="24" borderId="0" xfId="0" applyNumberFormat="1" applyFont="1" applyFill="1" applyAlignment="1">
      <alignment horizontal="right" vertical="center" shrinkToFit="1"/>
    </xf>
    <xf numFmtId="3" fontId="38" fillId="4" borderId="0" xfId="0" applyNumberFormat="1" applyFont="1" applyFill="1" applyAlignment="1">
      <alignment horizontal="right" vertical="center" shrinkToFit="1"/>
    </xf>
    <xf numFmtId="3" fontId="13" fillId="4" borderId="0" xfId="19" applyNumberFormat="1" applyFont="1" applyFill="1"/>
    <xf numFmtId="0" fontId="13" fillId="13" borderId="0" xfId="5" applyFont="1" applyFill="1"/>
    <xf numFmtId="0" fontId="13" fillId="13" borderId="0" xfId="5" applyFont="1" applyFill="1"/>
    <xf numFmtId="165" fontId="13" fillId="4" borderId="0" xfId="0" applyNumberFormat="1" applyFont="1" applyFill="1"/>
    <xf numFmtId="172" fontId="13" fillId="13" borderId="0" xfId="0" applyNumberFormat="1" applyFont="1" applyFill="1"/>
    <xf numFmtId="0" fontId="40" fillId="20" borderId="43" xfId="0" applyFont="1" applyFill="1" applyBorder="1" applyAlignment="1">
      <alignment horizontal="left" vertical="center"/>
    </xf>
    <xf numFmtId="166" fontId="17" fillId="0" borderId="21" xfId="0" applyNumberFormat="1" applyFont="1" applyFill="1" applyBorder="1" applyAlignment="1"/>
    <xf numFmtId="0" fontId="17" fillId="0" borderId="0" xfId="0" applyFont="1" applyAlignment="1">
      <alignment horizontal="left" vertical="center"/>
    </xf>
    <xf numFmtId="0" fontId="16" fillId="0" borderId="0" xfId="0" applyFont="1" applyAlignment="1">
      <alignment horizontal="left" vertical="center"/>
    </xf>
    <xf numFmtId="0" fontId="16" fillId="21" borderId="43" xfId="0" applyFont="1" applyFill="1" applyBorder="1" applyAlignment="1">
      <alignment horizontal="left" vertical="center"/>
    </xf>
    <xf numFmtId="3" fontId="17" fillId="0" borderId="0" xfId="0" applyNumberFormat="1" applyFont="1" applyAlignment="1">
      <alignment horizontal="right" vertical="center" shrinkToFit="1"/>
    </xf>
    <xf numFmtId="171" fontId="17" fillId="24" borderId="0" xfId="0" applyNumberFormat="1" applyFont="1" applyFill="1" applyAlignment="1">
      <alignment horizontal="right" vertical="center" shrinkToFit="1"/>
    </xf>
    <xf numFmtId="3" fontId="17" fillId="24" borderId="0" xfId="0" applyNumberFormat="1" applyFont="1" applyFill="1" applyAlignment="1">
      <alignment horizontal="right" vertical="center" shrinkToFit="1"/>
    </xf>
    <xf numFmtId="171" fontId="17" fillId="0" borderId="0" xfId="0" applyNumberFormat="1" applyFont="1" applyAlignment="1">
      <alignment horizontal="right" vertical="center" shrinkToFit="1"/>
    </xf>
    <xf numFmtId="4" fontId="17" fillId="0" borderId="0" xfId="0" applyNumberFormat="1" applyFont="1" applyAlignment="1">
      <alignment horizontal="right" vertical="center" shrinkToFit="1"/>
    </xf>
    <xf numFmtId="4" fontId="17" fillId="24" borderId="0" xfId="0" applyNumberFormat="1" applyFont="1" applyFill="1" applyAlignment="1">
      <alignment horizontal="right" vertical="center" shrinkToFit="1"/>
    </xf>
    <xf numFmtId="3" fontId="17" fillId="4" borderId="0" xfId="0" applyNumberFormat="1" applyFont="1" applyFill="1" applyAlignment="1">
      <alignment horizontal="right" vertical="center" shrinkToFit="1"/>
    </xf>
    <xf numFmtId="0" fontId="39" fillId="23" borderId="0" xfId="0" applyFont="1" applyFill="1" applyBorder="1" applyAlignment="1">
      <alignment horizontal="left" vertical="center"/>
    </xf>
    <xf numFmtId="0" fontId="31" fillId="13" borderId="0" xfId="0" applyNumberFormat="1" applyFont="1" applyFill="1" applyBorder="1" applyAlignment="1"/>
    <xf numFmtId="3" fontId="31" fillId="0" borderId="0" xfId="0" applyNumberFormat="1" applyFont="1" applyFill="1" applyBorder="1" applyAlignment="1"/>
    <xf numFmtId="0" fontId="31" fillId="0" borderId="0" xfId="19" applyFont="1"/>
    <xf numFmtId="0" fontId="13" fillId="0" borderId="0" xfId="5" applyFont="1" applyAlignment="1">
      <alignment horizontal="center" wrapText="1"/>
    </xf>
    <xf numFmtId="0" fontId="13" fillId="0" borderId="30" xfId="5" applyFont="1" applyBorder="1" applyAlignment="1">
      <alignment horizontal="center"/>
    </xf>
    <xf numFmtId="0" fontId="13" fillId="13" borderId="0" xfId="5" applyFont="1" applyFill="1"/>
    <xf numFmtId="0" fontId="40" fillId="20" borderId="43" xfId="0" applyFont="1" applyFill="1" applyBorder="1" applyAlignment="1">
      <alignment horizontal="center" vertical="center"/>
    </xf>
    <xf numFmtId="0" fontId="40" fillId="20" borderId="43" xfId="0" applyFont="1" applyFill="1" applyBorder="1" applyAlignment="1">
      <alignment horizontal="left" vertical="center"/>
    </xf>
    <xf numFmtId="4" fontId="17" fillId="0" borderId="0" xfId="0" quotePrefix="1" applyNumberFormat="1" applyFont="1" applyFill="1" applyBorder="1" applyAlignment="1">
      <alignment horizontal="center"/>
    </xf>
    <xf numFmtId="0" fontId="20" fillId="0" borderId="0" xfId="5" applyFont="1" applyAlignment="1">
      <alignment horizontal="left"/>
    </xf>
    <xf numFmtId="0" fontId="37" fillId="20" borderId="43" xfId="0" applyFont="1" applyFill="1" applyBorder="1" applyAlignment="1">
      <alignment horizontal="left" vertical="center"/>
    </xf>
    <xf numFmtId="0" fontId="20" fillId="0" borderId="0" xfId="23" applyFont="1" applyAlignment="1">
      <alignment horizontal="left"/>
    </xf>
    <xf numFmtId="0" fontId="34" fillId="0" borderId="0" xfId="38" applyFont="1" applyAlignment="1">
      <alignment horizontal="left" wrapText="1"/>
    </xf>
    <xf numFmtId="0" fontId="16" fillId="9" borderId="13" xfId="38" applyFont="1" applyFill="1" applyBorder="1" applyAlignment="1">
      <alignment horizontal="center" vertical="top"/>
    </xf>
    <xf numFmtId="0" fontId="16" fillId="9" borderId="12" xfId="38" applyFont="1" applyFill="1" applyBorder="1" applyAlignment="1">
      <alignment horizontal="center" vertical="top"/>
    </xf>
    <xf numFmtId="0" fontId="16" fillId="9" borderId="13" xfId="38" applyFont="1" applyFill="1" applyBorder="1" applyAlignment="1">
      <alignment horizontal="center" vertical="top" wrapText="1"/>
    </xf>
    <xf numFmtId="168" fontId="13" fillId="18" borderId="21" xfId="0" applyNumberFormat="1" applyFont="1" applyFill="1" applyBorder="1" applyAlignment="1">
      <alignment vertical="top"/>
    </xf>
    <xf numFmtId="0" fontId="16" fillId="9" borderId="12" xfId="8" applyFont="1" applyFill="1" applyBorder="1" applyAlignment="1">
      <alignment horizontal="center" vertical="center"/>
    </xf>
    <xf numFmtId="0" fontId="16" fillId="9" borderId="0" xfId="8" applyFont="1" applyFill="1" applyBorder="1" applyAlignment="1">
      <alignment horizontal="center" vertical="center"/>
    </xf>
    <xf numFmtId="0" fontId="16" fillId="9" borderId="12" xfId="8" applyFont="1" applyFill="1" applyBorder="1" applyAlignment="1">
      <alignment horizontal="center" wrapText="1"/>
    </xf>
    <xf numFmtId="0" fontId="16" fillId="9" borderId="0" xfId="8" applyFont="1" applyFill="1" applyBorder="1" applyAlignment="1">
      <alignment horizontal="center" wrapText="1"/>
    </xf>
    <xf numFmtId="0" fontId="17" fillId="0" borderId="0" xfId="8" applyFont="1" applyAlignment="1">
      <alignment horizontal="left" wrapText="1"/>
    </xf>
    <xf numFmtId="0" fontId="14" fillId="0" borderId="0" xfId="7" applyFont="1" applyAlignment="1">
      <alignment horizontal="left"/>
    </xf>
    <xf numFmtId="0" fontId="14" fillId="16" borderId="0" xfId="7" applyFont="1" applyFill="1" applyAlignment="1">
      <alignment wrapText="1"/>
    </xf>
    <xf numFmtId="0" fontId="13" fillId="0" borderId="0" xfId="0" applyFont="1" applyAlignment="1">
      <alignment wrapText="1"/>
    </xf>
    <xf numFmtId="0" fontId="13" fillId="15" borderId="0" xfId="7" applyFont="1" applyFill="1" applyAlignment="1">
      <alignment wrapText="1"/>
    </xf>
    <xf numFmtId="0" fontId="13" fillId="15" borderId="0" xfId="0" applyFont="1" applyFill="1" applyAlignment="1">
      <alignment wrapText="1"/>
    </xf>
    <xf numFmtId="0" fontId="16" fillId="9" borderId="23" xfId="8" applyFont="1" applyFill="1" applyBorder="1" applyAlignment="1">
      <alignment horizontal="center"/>
    </xf>
    <xf numFmtId="0" fontId="16" fillId="9" borderId="33" xfId="8" applyFont="1" applyFill="1" applyBorder="1" applyAlignment="1">
      <alignment horizontal="center"/>
    </xf>
    <xf numFmtId="0" fontId="16" fillId="9" borderId="13" xfId="8" applyFont="1" applyFill="1" applyBorder="1" applyAlignment="1">
      <alignment horizontal="center" vertical="center" wrapText="1"/>
    </xf>
    <xf numFmtId="0" fontId="16" fillId="9" borderId="14" xfId="8" applyFont="1" applyFill="1" applyBorder="1" applyAlignment="1">
      <alignment horizontal="center" vertical="center" wrapText="1"/>
    </xf>
    <xf numFmtId="0" fontId="16" fillId="9" borderId="13" xfId="8" applyFont="1" applyFill="1" applyBorder="1" applyAlignment="1">
      <alignment horizontal="center" vertical="center"/>
    </xf>
    <xf numFmtId="0" fontId="16" fillId="9" borderId="14" xfId="8" applyFont="1" applyFill="1" applyBorder="1" applyAlignment="1">
      <alignment horizontal="center" vertical="center"/>
    </xf>
    <xf numFmtId="0" fontId="11" fillId="13" borderId="0" xfId="5" applyFont="1" applyFill="1" applyAlignment="1">
      <alignment horizontal="left"/>
    </xf>
    <xf numFmtId="0" fontId="41" fillId="13" borderId="0" xfId="5" applyFont="1" applyFill="1" applyAlignment="1"/>
    <xf numFmtId="0" fontId="21" fillId="13" borderId="0" xfId="5" applyFont="1" applyFill="1" applyAlignment="1">
      <alignment horizontal="left" vertical="center"/>
    </xf>
    <xf numFmtId="0" fontId="42" fillId="13" borderId="0" xfId="5" applyFont="1" applyFill="1" applyAlignment="1">
      <alignment horizontal="left" vertical="center"/>
    </xf>
    <xf numFmtId="0" fontId="42" fillId="0" borderId="0" xfId="5" applyFont="1" applyAlignment="1">
      <alignment horizontal="left" vertical="center"/>
    </xf>
    <xf numFmtId="0" fontId="43" fillId="0" borderId="0" xfId="38" applyFont="1" applyBorder="1" applyAlignment="1">
      <alignment horizontal="left" vertical="top"/>
    </xf>
    <xf numFmtId="0" fontId="43" fillId="0" borderId="0" xfId="38" applyFont="1" applyBorder="1" applyAlignment="1">
      <alignment horizontal="left" vertical="top"/>
    </xf>
    <xf numFmtId="167" fontId="17" fillId="11" borderId="34" xfId="3" applyFont="1" applyFill="1" applyBorder="1">
      <alignment horizontal="right"/>
    </xf>
    <xf numFmtId="167" fontId="17" fillId="11" borderId="0" xfId="3" applyFont="1" applyFill="1" applyBorder="1">
      <alignment horizontal="right"/>
    </xf>
    <xf numFmtId="167" fontId="17" fillId="11" borderId="45" xfId="3" applyFont="1" applyFill="1" applyBorder="1">
      <alignment horizontal="right"/>
    </xf>
    <xf numFmtId="167" fontId="17" fillId="11" borderId="46" xfId="3" applyFont="1" applyFill="1" applyBorder="1">
      <alignment horizontal="right"/>
    </xf>
    <xf numFmtId="167" fontId="17" fillId="13" borderId="47" xfId="3" applyFont="1" applyFill="1" applyBorder="1">
      <alignment horizontal="right"/>
    </xf>
    <xf numFmtId="167" fontId="17" fillId="13" borderId="48" xfId="3" applyFont="1" applyFill="1" applyBorder="1">
      <alignment horizontal="right"/>
    </xf>
    <xf numFmtId="167" fontId="17" fillId="13" borderId="49" xfId="3" applyFont="1" applyFill="1" applyBorder="1">
      <alignment horizontal="right"/>
    </xf>
    <xf numFmtId="167" fontId="17" fillId="11" borderId="44" xfId="3" applyFont="1" applyFill="1" applyBorder="1">
      <alignment horizontal="right"/>
    </xf>
    <xf numFmtId="167" fontId="17" fillId="13" borderId="50" xfId="3" applyFont="1" applyFill="1" applyBorder="1">
      <alignment horizontal="right"/>
    </xf>
    <xf numFmtId="0" fontId="11" fillId="13" borderId="0" xfId="5" applyFont="1" applyFill="1" applyBorder="1" applyAlignment="1">
      <alignment horizontal="left"/>
    </xf>
    <xf numFmtId="0" fontId="36" fillId="9" borderId="0" xfId="38" applyFont="1" applyFill="1" applyBorder="1" applyAlignment="1">
      <alignment horizontal="center"/>
    </xf>
    <xf numFmtId="0" fontId="16" fillId="9" borderId="14" xfId="38" applyFont="1" applyFill="1" applyBorder="1" applyAlignment="1">
      <alignment horizontal="center" vertical="top"/>
    </xf>
    <xf numFmtId="0" fontId="16" fillId="9" borderId="0" xfId="38" applyFont="1" applyFill="1" applyBorder="1" applyAlignment="1">
      <alignment horizontal="center" vertical="top"/>
    </xf>
    <xf numFmtId="0" fontId="16" fillId="9" borderId="14" xfId="38" applyFont="1" applyFill="1" applyBorder="1" applyAlignment="1">
      <alignment horizontal="center" vertical="top" wrapText="1"/>
    </xf>
    <xf numFmtId="0" fontId="16" fillId="9" borderId="41" xfId="38" applyFont="1" applyFill="1" applyBorder="1" applyAlignment="1">
      <alignment horizontal="center" vertical="top" wrapText="1"/>
    </xf>
    <xf numFmtId="0" fontId="13" fillId="0" borderId="0" xfId="38" applyFont="1" applyBorder="1" applyAlignment="1">
      <alignment horizontal="left" vertical="top"/>
    </xf>
    <xf numFmtId="0" fontId="16" fillId="0" borderId="51" xfId="38" applyFont="1" applyBorder="1" applyAlignment="1">
      <alignment horizontal="left"/>
    </xf>
    <xf numFmtId="167" fontId="17" fillId="13" borderId="52" xfId="3" applyFont="1" applyFill="1" applyBorder="1">
      <alignment horizontal="right"/>
    </xf>
    <xf numFmtId="167" fontId="17" fillId="13" borderId="53" xfId="3" applyFont="1" applyFill="1" applyBorder="1">
      <alignment horizontal="right"/>
    </xf>
    <xf numFmtId="167" fontId="17" fillId="13" borderId="51" xfId="3" applyFont="1" applyFill="1" applyBorder="1">
      <alignment horizontal="right"/>
    </xf>
    <xf numFmtId="0" fontId="41" fillId="13" borderId="0" xfId="5" applyFont="1" applyFill="1" applyBorder="1" applyAlignment="1">
      <alignment horizontal="left"/>
    </xf>
    <xf numFmtId="0" fontId="13" fillId="0" borderId="0" xfId="38" applyFont="1" applyBorder="1"/>
  </cellXfs>
  <cellStyles count="40">
    <cellStyle name="Comma 2" xfId="6" xr:uid="{00000000-0005-0000-0000-000000000000}"/>
    <cellStyle name="Good" xfId="1" builtinId="26"/>
    <cellStyle name="Good 2" xfId="30" xr:uid="{00000000-0005-0000-0000-000002000000}"/>
    <cellStyle name="Hyperlink 2" xfId="12" xr:uid="{00000000-0005-0000-0000-000003000000}"/>
    <cellStyle name="Hyperlink 2 2" xfId="13" xr:uid="{00000000-0005-0000-0000-000004000000}"/>
    <cellStyle name="Hyperlink 3" xfId="36" xr:uid="{00000000-0005-0000-0000-000005000000}"/>
    <cellStyle name="Normal" xfId="0" builtinId="0"/>
    <cellStyle name="Normal 10" xfId="21" xr:uid="{00000000-0005-0000-0000-000007000000}"/>
    <cellStyle name="Normal 10 2" xfId="27" xr:uid="{00000000-0005-0000-0000-000008000000}"/>
    <cellStyle name="Normal 10 3" xfId="39" xr:uid="{00000000-0005-0000-0000-000009000000}"/>
    <cellStyle name="Normal 11" xfId="22" xr:uid="{00000000-0005-0000-0000-00000A000000}"/>
    <cellStyle name="Normal 12" xfId="23" xr:uid="{00000000-0005-0000-0000-00000B000000}"/>
    <cellStyle name="Normal 12 2" xfId="26" xr:uid="{00000000-0005-0000-0000-00000C000000}"/>
    <cellStyle name="Normal 13" xfId="37" xr:uid="{00000000-0005-0000-0000-00000D000000}"/>
    <cellStyle name="Normal 2" xfId="4" xr:uid="{00000000-0005-0000-0000-00000E000000}"/>
    <cellStyle name="Normal 2 2" xfId="8" xr:uid="{00000000-0005-0000-0000-00000F000000}"/>
    <cellStyle name="Normal 2 3" xfId="9" xr:uid="{00000000-0005-0000-0000-000010000000}"/>
    <cellStyle name="Normal 3" xfId="5" xr:uid="{00000000-0005-0000-0000-000011000000}"/>
    <cellStyle name="Normal 3 2" xfId="14" xr:uid="{00000000-0005-0000-0000-000012000000}"/>
    <cellStyle name="Normal 4" xfId="7" xr:uid="{00000000-0005-0000-0000-000013000000}"/>
    <cellStyle name="Normal 4 2" xfId="15" xr:uid="{00000000-0005-0000-0000-000014000000}"/>
    <cellStyle name="Normal 4 2 2" xfId="33" xr:uid="{00000000-0005-0000-0000-000015000000}"/>
    <cellStyle name="Normal 4 3" xfId="32" xr:uid="{00000000-0005-0000-0000-000016000000}"/>
    <cellStyle name="Normal 5" xfId="10" xr:uid="{00000000-0005-0000-0000-000017000000}"/>
    <cellStyle name="Normal 6" xfId="16" xr:uid="{00000000-0005-0000-0000-000018000000}"/>
    <cellStyle name="Normal 6 2" xfId="35" xr:uid="{00000000-0005-0000-0000-000019000000}"/>
    <cellStyle name="Normal 6 3" xfId="34" xr:uid="{00000000-0005-0000-0000-00001A000000}"/>
    <cellStyle name="Normal 7" xfId="17" xr:uid="{00000000-0005-0000-0000-00001B000000}"/>
    <cellStyle name="Normal 8" xfId="19" xr:uid="{00000000-0005-0000-0000-00001C000000}"/>
    <cellStyle name="Normal 9" xfId="20" xr:uid="{00000000-0005-0000-0000-00001D000000}"/>
    <cellStyle name="Normal 9 2" xfId="25" xr:uid="{00000000-0005-0000-0000-00001E000000}"/>
    <cellStyle name="Normal 9 3" xfId="38" xr:uid="{00000000-0005-0000-0000-00001F000000}"/>
    <cellStyle name="Note" xfId="2" builtinId="10"/>
    <cellStyle name="Note 2" xfId="31" xr:uid="{00000000-0005-0000-0000-000021000000}"/>
    <cellStyle name="NumberCellStyle" xfId="3" xr:uid="{00000000-0005-0000-0000-000022000000}"/>
    <cellStyle name="NumberCellStyle 2" xfId="11" xr:uid="{00000000-0005-0000-0000-000023000000}"/>
    <cellStyle name="Percent" xfId="18" builtinId="5"/>
    <cellStyle name="Percent 2" xfId="24" xr:uid="{00000000-0005-0000-0000-000025000000}"/>
    <cellStyle name="Percent 2 2" xfId="28" xr:uid="{00000000-0005-0000-0000-000026000000}"/>
    <cellStyle name="Percent 3" xfId="29" xr:uid="{00000000-0005-0000-0000-000027000000}"/>
  </cellStyles>
  <dxfs count="0"/>
  <tableStyles count="0" defaultTableStyle="TableStyleMedium2" defaultPivotStyle="PivotStyleLight16"/>
  <colors>
    <mruColors>
      <color rgb="FF0000FF"/>
      <color rgb="FFF680CC"/>
      <color rgb="FFFFE8E1"/>
      <color rgb="FFEBF3F1"/>
      <color rgb="FFFFFFE4"/>
      <color rgb="FFD8E8CA"/>
      <color rgb="FFB1D197"/>
      <color rgb="FFE0F0D9"/>
      <color rgb="FFFFCCFF"/>
      <color rgb="FFD9C0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Dairy cows, milk production and the apparent milk yield</a:t>
            </a:r>
          </a:p>
          <a:p>
            <a:pPr algn="l">
              <a:defRPr sz="1800" b="1"/>
            </a:pPr>
            <a:r>
              <a:rPr lang="en-US" sz="1600" b="0"/>
              <a:t>(thousand head and million tonnes, 2023)</a:t>
            </a:r>
          </a:p>
        </c:rich>
      </c:tx>
      <c:layout>
        <c:manualLayout>
          <c:xMode val="edge"/>
          <c:yMode val="edge"/>
          <c:x val="5.3374390988217392E-3"/>
          <c:y val="7.5361516463598533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3740511992794877"/>
          <c:y val="0.12698133660176825"/>
          <c:w val="0.80757239716052442"/>
          <c:h val="0.58893571291772062"/>
        </c:manualLayout>
      </c:layout>
      <c:scatterChart>
        <c:scatterStyle val="lineMarker"/>
        <c:varyColors val="0"/>
        <c:ser>
          <c:idx val="0"/>
          <c:order val="0"/>
          <c:tx>
            <c:strRef>
              <c:f>'Figure 2'!$E$72</c:f>
              <c:strCache>
                <c:ptCount val="1"/>
                <c:pt idx="0">
                  <c:v>Dairy cows</c:v>
                </c:pt>
              </c:strCache>
            </c:strRef>
          </c:tx>
          <c:spPr>
            <a:ln w="28575" cap="rnd">
              <a:noFill/>
              <a:round/>
            </a:ln>
            <a:effectLst/>
          </c:spPr>
          <c:marker>
            <c:symbol val="circle"/>
            <c:size val="5"/>
            <c:spPr>
              <a:solidFill>
                <a:schemeClr val="accent1"/>
              </a:solidFill>
              <a:ln w="25400">
                <a:solidFill>
                  <a:schemeClr val="accent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F730-4566-9D3E-DCBD96CE1882}"/>
                </c:ext>
              </c:extLst>
            </c:dLbl>
            <c:dLbl>
              <c:idx val="1"/>
              <c:delete val="1"/>
              <c:extLst>
                <c:ext xmlns:c15="http://schemas.microsoft.com/office/drawing/2012/chart" uri="{CE6537A1-D6FC-4f65-9D91-7224C49458BB}"/>
                <c:ext xmlns:c16="http://schemas.microsoft.com/office/drawing/2014/chart" uri="{C3380CC4-5D6E-409C-BE32-E72D297353CC}">
                  <c16:uniqueId val="{00000001-F730-4566-9D3E-DCBD96CE1882}"/>
                </c:ext>
              </c:extLst>
            </c:dLbl>
            <c:dLbl>
              <c:idx val="2"/>
              <c:delete val="1"/>
              <c:extLst>
                <c:ext xmlns:c15="http://schemas.microsoft.com/office/drawing/2012/chart" uri="{CE6537A1-D6FC-4f65-9D91-7224C49458BB}"/>
                <c:ext xmlns:c16="http://schemas.microsoft.com/office/drawing/2014/chart" uri="{C3380CC4-5D6E-409C-BE32-E72D297353CC}">
                  <c16:uniqueId val="{00000002-F730-4566-9D3E-DCBD96CE1882}"/>
                </c:ext>
              </c:extLst>
            </c:dLbl>
            <c:dLbl>
              <c:idx val="3"/>
              <c:layout>
                <c:manualLayout>
                  <c:x val="-0.11470432098765432"/>
                  <c:y val="-5.7234950894296033E-2"/>
                </c:manualLayout>
              </c:layout>
              <c:tx>
                <c:rich>
                  <a:bodyPr/>
                  <a:lstStyle/>
                  <a:p>
                    <a:r>
                      <a:rPr lang="en-US"/>
                      <a:t>Denmark</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730-4566-9D3E-DCBD96CE1882}"/>
                </c:ext>
              </c:extLst>
            </c:dLbl>
            <c:dLbl>
              <c:idx val="4"/>
              <c:layout>
                <c:manualLayout>
                  <c:x val="-0.12565082304526759"/>
                  <c:y val="-5.0287581699346405E-3"/>
                </c:manualLayout>
              </c:layout>
              <c:tx>
                <c:rich>
                  <a:bodyPr/>
                  <a:lstStyle/>
                  <a:p>
                    <a:r>
                      <a:rPr lang="en-US"/>
                      <a:t>Germany</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30-4566-9D3E-DCBD96CE1882}"/>
                </c:ext>
              </c:extLst>
            </c:dLbl>
            <c:dLbl>
              <c:idx val="5"/>
              <c:delete val="1"/>
              <c:extLst>
                <c:ext xmlns:c15="http://schemas.microsoft.com/office/drawing/2012/chart" uri="{CE6537A1-D6FC-4f65-9D91-7224C49458BB}"/>
                <c:ext xmlns:c16="http://schemas.microsoft.com/office/drawing/2014/chart" uri="{C3380CC4-5D6E-409C-BE32-E72D297353CC}">
                  <c16:uniqueId val="{00000005-F730-4566-9D3E-DCBD96CE1882}"/>
                </c:ext>
              </c:extLst>
            </c:dLbl>
            <c:dLbl>
              <c:idx val="6"/>
              <c:layout>
                <c:manualLayout>
                  <c:x val="8.1971229675637108E-3"/>
                  <c:y val="7.1839096714430427E-4"/>
                </c:manualLayout>
              </c:layout>
              <c:tx>
                <c:rich>
                  <a:bodyPr/>
                  <a:lstStyle/>
                  <a:p>
                    <a:r>
                      <a:rPr lang="en-US"/>
                      <a:t>Ireland</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730-4566-9D3E-DCBD96CE1882}"/>
                </c:ext>
              </c:extLst>
            </c:dLbl>
            <c:dLbl>
              <c:idx val="7"/>
              <c:delete val="1"/>
              <c:extLst>
                <c:ext xmlns:c15="http://schemas.microsoft.com/office/drawing/2012/chart" uri="{CE6537A1-D6FC-4f65-9D91-7224C49458BB}"/>
                <c:ext xmlns:c16="http://schemas.microsoft.com/office/drawing/2014/chart" uri="{C3380CC4-5D6E-409C-BE32-E72D297353CC}">
                  <c16:uniqueId val="{00000007-F730-4566-9D3E-DCBD96CE1882}"/>
                </c:ext>
              </c:extLst>
            </c:dLbl>
            <c:dLbl>
              <c:idx val="8"/>
              <c:layout>
                <c:manualLayout>
                  <c:x val="-6.4365432098765427E-2"/>
                  <c:y val="-7.7105493392273336E-2"/>
                </c:manualLayout>
              </c:layout>
              <c:tx>
                <c:rich>
                  <a:bodyPr/>
                  <a:lstStyle/>
                  <a:p>
                    <a:r>
                      <a:rPr lang="en-US"/>
                      <a:t>Spain</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730-4566-9D3E-DCBD96CE1882}"/>
                </c:ext>
              </c:extLst>
            </c:dLbl>
            <c:dLbl>
              <c:idx val="9"/>
              <c:layout>
                <c:manualLayout>
                  <c:x val="-0.10334136996718571"/>
                  <c:y val="-2.2270207295516632E-2"/>
                </c:manualLayout>
              </c:layout>
              <c:tx>
                <c:rich>
                  <a:bodyPr/>
                  <a:lstStyle/>
                  <a:p>
                    <a:r>
                      <a:rPr lang="en-US"/>
                      <a:t>France</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730-4566-9D3E-DCBD96CE1882}"/>
                </c:ext>
              </c:extLst>
            </c:dLbl>
            <c:dLbl>
              <c:idx val="10"/>
              <c:delete val="1"/>
              <c:extLst>
                <c:ext xmlns:c15="http://schemas.microsoft.com/office/drawing/2012/chart" uri="{CE6537A1-D6FC-4f65-9D91-7224C49458BB}"/>
                <c:ext xmlns:c16="http://schemas.microsoft.com/office/drawing/2014/chart" uri="{C3380CC4-5D6E-409C-BE32-E72D297353CC}">
                  <c16:uniqueId val="{0000000A-F730-4566-9D3E-DCBD96CE1882}"/>
                </c:ext>
              </c:extLst>
            </c:dLbl>
            <c:dLbl>
              <c:idx val="11"/>
              <c:layout>
                <c:manualLayout>
                  <c:x val="-1.3029949436017827E-3"/>
                  <c:y val="1.2212646441453173E-2"/>
                </c:manualLayout>
              </c:layout>
              <c:tx>
                <c:rich>
                  <a:bodyPr/>
                  <a:lstStyle/>
                  <a:p>
                    <a:r>
                      <a:rPr lang="en-US"/>
                      <a:t>Italy</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730-4566-9D3E-DCBD96CE1882}"/>
                </c:ext>
              </c:extLst>
            </c:dLbl>
            <c:dLbl>
              <c:idx val="12"/>
              <c:delete val="1"/>
              <c:extLst>
                <c:ext xmlns:c15="http://schemas.microsoft.com/office/drawing/2012/chart" uri="{CE6537A1-D6FC-4f65-9D91-7224C49458BB}"/>
                <c:ext xmlns:c16="http://schemas.microsoft.com/office/drawing/2014/chart" uri="{C3380CC4-5D6E-409C-BE32-E72D297353CC}">
                  <c16:uniqueId val="{0000000C-F730-4566-9D3E-DCBD96CE1882}"/>
                </c:ext>
              </c:extLst>
            </c:dLbl>
            <c:dLbl>
              <c:idx val="13"/>
              <c:delete val="1"/>
              <c:extLst>
                <c:ext xmlns:c15="http://schemas.microsoft.com/office/drawing/2012/chart" uri="{CE6537A1-D6FC-4f65-9D91-7224C49458BB}"/>
                <c:ext xmlns:c16="http://schemas.microsoft.com/office/drawing/2014/chart" uri="{C3380CC4-5D6E-409C-BE32-E72D297353CC}">
                  <c16:uniqueId val="{0000000D-F730-4566-9D3E-DCBD96CE1882}"/>
                </c:ext>
              </c:extLst>
            </c:dLbl>
            <c:dLbl>
              <c:idx val="14"/>
              <c:delete val="1"/>
              <c:extLst>
                <c:ext xmlns:c15="http://schemas.microsoft.com/office/drawing/2012/chart" uri="{CE6537A1-D6FC-4f65-9D91-7224C49458BB}"/>
                <c:ext xmlns:c16="http://schemas.microsoft.com/office/drawing/2014/chart" uri="{C3380CC4-5D6E-409C-BE32-E72D297353CC}">
                  <c16:uniqueId val="{0000000E-F730-4566-9D3E-DCBD96CE1882}"/>
                </c:ext>
              </c:extLst>
            </c:dLbl>
            <c:dLbl>
              <c:idx val="15"/>
              <c:delete val="1"/>
              <c:extLst>
                <c:ext xmlns:c15="http://schemas.microsoft.com/office/drawing/2012/chart" uri="{CE6537A1-D6FC-4f65-9D91-7224C49458BB}"/>
                <c:ext xmlns:c16="http://schemas.microsoft.com/office/drawing/2014/chart" uri="{C3380CC4-5D6E-409C-BE32-E72D297353CC}">
                  <c16:uniqueId val="{0000000F-F730-4566-9D3E-DCBD96CE1882}"/>
                </c:ext>
              </c:extLst>
            </c:dLbl>
            <c:dLbl>
              <c:idx val="16"/>
              <c:delete val="1"/>
              <c:extLst>
                <c:ext xmlns:c15="http://schemas.microsoft.com/office/drawing/2012/chart" uri="{CE6537A1-D6FC-4f65-9D91-7224C49458BB}"/>
                <c:ext xmlns:c16="http://schemas.microsoft.com/office/drawing/2014/chart" uri="{C3380CC4-5D6E-409C-BE32-E72D297353CC}">
                  <c16:uniqueId val="{00000010-F730-4566-9D3E-DCBD96CE1882}"/>
                </c:ext>
              </c:extLst>
            </c:dLbl>
            <c:dLbl>
              <c:idx val="17"/>
              <c:delete val="1"/>
              <c:extLst>
                <c:ext xmlns:c15="http://schemas.microsoft.com/office/drawing/2012/chart" uri="{CE6537A1-D6FC-4f65-9D91-7224C49458BB}"/>
                <c:ext xmlns:c16="http://schemas.microsoft.com/office/drawing/2014/chart" uri="{C3380CC4-5D6E-409C-BE32-E72D297353CC}">
                  <c16:uniqueId val="{00000011-F730-4566-9D3E-DCBD96CE1882}"/>
                </c:ext>
              </c:extLst>
            </c:dLbl>
            <c:dLbl>
              <c:idx val="18"/>
              <c:layout>
                <c:manualLayout>
                  <c:x val="-0.140908230452675"/>
                  <c:y val="-5.1776422684006604E-2"/>
                </c:manualLayout>
              </c:layout>
              <c:tx>
                <c:rich>
                  <a:bodyPr/>
                  <a:lstStyle/>
                  <a:p>
                    <a:r>
                      <a:rPr lang="en-US"/>
                      <a:t>Netherlands</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730-4566-9D3E-DCBD96CE1882}"/>
                </c:ext>
              </c:extLst>
            </c:dLbl>
            <c:dLbl>
              <c:idx val="19"/>
              <c:delete val="1"/>
              <c:extLst>
                <c:ext xmlns:c15="http://schemas.microsoft.com/office/drawing/2012/chart" uri="{CE6537A1-D6FC-4f65-9D91-7224C49458BB}"/>
                <c:ext xmlns:c16="http://schemas.microsoft.com/office/drawing/2014/chart" uri="{C3380CC4-5D6E-409C-BE32-E72D297353CC}">
                  <c16:uniqueId val="{00000013-F730-4566-9D3E-DCBD96CE1882}"/>
                </c:ext>
              </c:extLst>
            </c:dLbl>
            <c:dLbl>
              <c:idx val="20"/>
              <c:layout>
                <c:manualLayout>
                  <c:x val="5.7078191947126083E-3"/>
                  <c:y val="7.1839096714430427E-4"/>
                </c:manualLayout>
              </c:layout>
              <c:tx>
                <c:rich>
                  <a:bodyPr/>
                  <a:lstStyle/>
                  <a:p>
                    <a:r>
                      <a:rPr lang="en-US"/>
                      <a:t>Poland</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730-4566-9D3E-DCBD96CE1882}"/>
                </c:ext>
              </c:extLst>
            </c:dLbl>
            <c:dLbl>
              <c:idx val="21"/>
              <c:delete val="1"/>
              <c:extLst>
                <c:ext xmlns:c15="http://schemas.microsoft.com/office/drawing/2012/chart" uri="{CE6537A1-D6FC-4f65-9D91-7224C49458BB}"/>
                <c:ext xmlns:c16="http://schemas.microsoft.com/office/drawing/2014/chart" uri="{C3380CC4-5D6E-409C-BE32-E72D297353CC}">
                  <c16:uniqueId val="{00000015-F730-4566-9D3E-DCBD96CE1882}"/>
                </c:ext>
              </c:extLst>
            </c:dLbl>
            <c:dLbl>
              <c:idx val="22"/>
              <c:layout>
                <c:manualLayout>
                  <c:x val="4.8521210227951373E-3"/>
                  <c:y val="-5.0287367700102351E-3"/>
                </c:manualLayout>
              </c:layout>
              <c:tx>
                <c:rich>
                  <a:bodyPr/>
                  <a:lstStyle/>
                  <a:p>
                    <a:r>
                      <a:rPr lang="en-US"/>
                      <a:t>Romania</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F730-4566-9D3E-DCBD96CE1882}"/>
                </c:ext>
              </c:extLst>
            </c:dLbl>
            <c:dLbl>
              <c:idx val="23"/>
              <c:delete val="1"/>
              <c:extLst>
                <c:ext xmlns:c15="http://schemas.microsoft.com/office/drawing/2012/chart" uri="{CE6537A1-D6FC-4f65-9D91-7224C49458BB}"/>
                <c:ext xmlns:c16="http://schemas.microsoft.com/office/drawing/2014/chart" uri="{C3380CC4-5D6E-409C-BE32-E72D297353CC}">
                  <c16:uniqueId val="{00000017-F730-4566-9D3E-DCBD96CE1882}"/>
                </c:ext>
              </c:extLst>
            </c:dLbl>
            <c:dLbl>
              <c:idx val="24"/>
              <c:delete val="1"/>
              <c:extLst>
                <c:ext xmlns:c15="http://schemas.microsoft.com/office/drawing/2012/chart" uri="{CE6537A1-D6FC-4f65-9D91-7224C49458BB}"/>
                <c:ext xmlns:c16="http://schemas.microsoft.com/office/drawing/2014/chart" uri="{C3380CC4-5D6E-409C-BE32-E72D297353CC}">
                  <c16:uniqueId val="{00000018-F730-4566-9D3E-DCBD96CE1882}"/>
                </c:ext>
              </c:extLst>
            </c:dLbl>
            <c:dLbl>
              <c:idx val="25"/>
              <c:delete val="1"/>
              <c:extLst>
                <c:ext xmlns:c15="http://schemas.microsoft.com/office/drawing/2012/chart" uri="{CE6537A1-D6FC-4f65-9D91-7224C49458BB}"/>
                <c:ext xmlns:c16="http://schemas.microsoft.com/office/drawing/2014/chart" uri="{C3380CC4-5D6E-409C-BE32-E72D297353CC}">
                  <c16:uniqueId val="{00000019-F730-4566-9D3E-DCBD96CE1882}"/>
                </c:ext>
              </c:extLst>
            </c:dLbl>
            <c:dLbl>
              <c:idx val="26"/>
              <c:delete val="1"/>
              <c:extLst>
                <c:ext xmlns:c15="http://schemas.microsoft.com/office/drawing/2012/chart" uri="{CE6537A1-D6FC-4f65-9D91-7224C49458BB}"/>
                <c:ext xmlns:c16="http://schemas.microsoft.com/office/drawing/2014/chart" uri="{C3380CC4-5D6E-409C-BE32-E72D297353CC}">
                  <c16:uniqueId val="{0000001A-F730-4566-9D3E-DCBD96CE1882}"/>
                </c:ext>
              </c:extLst>
            </c:dLbl>
            <c:dLbl>
              <c:idx val="27"/>
              <c:delete val="1"/>
              <c:extLst>
                <c:ext xmlns:c15="http://schemas.microsoft.com/office/drawing/2012/chart" uri="{CE6537A1-D6FC-4f65-9D91-7224C49458BB}"/>
                <c:ext xmlns:c16="http://schemas.microsoft.com/office/drawing/2014/chart" uri="{C3380CC4-5D6E-409C-BE32-E72D297353CC}">
                  <c16:uniqueId val="{0000001B-F730-4566-9D3E-DCBD96CE1882}"/>
                </c:ext>
              </c:extLst>
            </c:dLbl>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forward val="2"/>
            <c:dispRSqr val="0"/>
            <c:dispEq val="0"/>
          </c:trendline>
          <c:xVal>
            <c:numRef>
              <c:f>'Figure 2'!$E$73:$E$99</c:f>
              <c:numCache>
                <c:formatCode>#,##0</c:formatCode>
                <c:ptCount val="27"/>
                <c:pt idx="0">
                  <c:v>535.54999999999995</c:v>
                </c:pt>
                <c:pt idx="1">
                  <c:v>202.41</c:v>
                </c:pt>
                <c:pt idx="2">
                  <c:v>357.66</c:v>
                </c:pt>
                <c:pt idx="3">
                  <c:v>546.83000000000004</c:v>
                </c:pt>
                <c:pt idx="4">
                  <c:v>3712.82</c:v>
                </c:pt>
                <c:pt idx="5">
                  <c:v>83.35</c:v>
                </c:pt>
                <c:pt idx="6">
                  <c:v>1510.86</c:v>
                </c:pt>
                <c:pt idx="7">
                  <c:v>89.4</c:v>
                </c:pt>
                <c:pt idx="8">
                  <c:v>785.59</c:v>
                </c:pt>
                <c:pt idx="9">
                  <c:v>3164.6</c:v>
                </c:pt>
                <c:pt idx="10">
                  <c:v>71</c:v>
                </c:pt>
                <c:pt idx="11">
                  <c:v>1808</c:v>
                </c:pt>
                <c:pt idx="12">
                  <c:v>38.659999999999997</c:v>
                </c:pt>
                <c:pt idx="13">
                  <c:v>119.04</c:v>
                </c:pt>
                <c:pt idx="14">
                  <c:v>211.98</c:v>
                </c:pt>
                <c:pt idx="15">
                  <c:v>55.21</c:v>
                </c:pt>
                <c:pt idx="16">
                  <c:v>265.5</c:v>
                </c:pt>
                <c:pt idx="17">
                  <c:v>5.93</c:v>
                </c:pt>
                <c:pt idx="18">
                  <c:v>1552</c:v>
                </c:pt>
                <c:pt idx="19">
                  <c:v>543.03</c:v>
                </c:pt>
                <c:pt idx="20">
                  <c:v>2243.33</c:v>
                </c:pt>
                <c:pt idx="21">
                  <c:v>218.84</c:v>
                </c:pt>
                <c:pt idx="22">
                  <c:v>1056.7</c:v>
                </c:pt>
                <c:pt idx="23">
                  <c:v>94.69</c:v>
                </c:pt>
                <c:pt idx="24">
                  <c:v>114.9</c:v>
                </c:pt>
                <c:pt idx="25">
                  <c:v>236.27</c:v>
                </c:pt>
                <c:pt idx="26">
                  <c:v>289</c:v>
                </c:pt>
              </c:numCache>
            </c:numRef>
          </c:xVal>
          <c:yVal>
            <c:numRef>
              <c:f>'Figure 2'!$D$73:$D$99</c:f>
              <c:numCache>
                <c:formatCode>#,##0</c:formatCode>
                <c:ptCount val="27"/>
                <c:pt idx="0">
                  <c:v>4.6950000000000003</c:v>
                </c:pt>
                <c:pt idx="1">
                  <c:v>0.72678999999999994</c:v>
                </c:pt>
                <c:pt idx="2">
                  <c:v>3.4752800000000001</c:v>
                </c:pt>
                <c:pt idx="3">
                  <c:v>5.6870000000000003</c:v>
                </c:pt>
                <c:pt idx="4">
                  <c:v>34.012620000000005</c:v>
                </c:pt>
                <c:pt idx="5">
                  <c:v>0.89419999999999999</c:v>
                </c:pt>
                <c:pt idx="6">
                  <c:v>8.7307099999999984</c:v>
                </c:pt>
                <c:pt idx="7">
                  <c:v>0.66961999999999999</c:v>
                </c:pt>
                <c:pt idx="8">
                  <c:v>7.5644999999999998</c:v>
                </c:pt>
                <c:pt idx="9">
                  <c:v>23.882000000000001</c:v>
                </c:pt>
                <c:pt idx="10">
                  <c:v>0.46800000000000003</c:v>
                </c:pt>
                <c:pt idx="11">
                  <c:v>13.058969999999999</c:v>
                </c:pt>
                <c:pt idx="12">
                  <c:v>0.30391000000000001</c:v>
                </c:pt>
                <c:pt idx="13">
                  <c:v>0.96217999999999992</c:v>
                </c:pt>
                <c:pt idx="14">
                  <c:v>1.4703199999999998</c:v>
                </c:pt>
                <c:pt idx="15">
                  <c:v>0.46929000000000004</c:v>
                </c:pt>
                <c:pt idx="16">
                  <c:v>2.0275699999999999</c:v>
                </c:pt>
                <c:pt idx="17">
                  <c:v>3.73E-2</c:v>
                </c:pt>
                <c:pt idx="18">
                  <c:v>14.6853</c:v>
                </c:pt>
                <c:pt idx="19">
                  <c:v>3.6787899999999998</c:v>
                </c:pt>
                <c:pt idx="20">
                  <c:v>15.482239999999999</c:v>
                </c:pt>
                <c:pt idx="21">
                  <c:v>1.9599300000000002</c:v>
                </c:pt>
                <c:pt idx="22">
                  <c:v>3.6188000000000002</c:v>
                </c:pt>
                <c:pt idx="23">
                  <c:v>0.60528999999999999</c:v>
                </c:pt>
                <c:pt idx="24">
                  <c:v>0.91359999999999997</c:v>
                </c:pt>
                <c:pt idx="25">
                  <c:v>2.2389999999999999</c:v>
                </c:pt>
                <c:pt idx="26">
                  <c:v>2.81853</c:v>
                </c:pt>
              </c:numCache>
            </c:numRef>
          </c:yVal>
          <c:smooth val="0"/>
          <c:extLst>
            <c:ext xmlns:c16="http://schemas.microsoft.com/office/drawing/2014/chart" uri="{C3380CC4-5D6E-409C-BE32-E72D297353CC}">
              <c16:uniqueId val="{0000001C-F730-4566-9D3E-DCBD96CE1882}"/>
            </c:ext>
          </c:extLst>
        </c:ser>
        <c:dLbls>
          <c:showLegendKey val="0"/>
          <c:showVal val="0"/>
          <c:showCatName val="0"/>
          <c:showSerName val="0"/>
          <c:showPercent val="0"/>
          <c:showBubbleSize val="0"/>
        </c:dLbls>
        <c:axId val="168178816"/>
        <c:axId val="168180352"/>
      </c:scatterChart>
      <c:valAx>
        <c:axId val="168178816"/>
        <c:scaling>
          <c:logBase val="10"/>
          <c:orientation val="minMax"/>
        </c:scaling>
        <c:delete val="0"/>
        <c:axPos val="b"/>
        <c:majorGridlines>
          <c:spPr>
            <a:ln w="3175" cap="flat" cmpd="sng" algn="ctr">
              <a:solidFill>
                <a:srgbClr val="C0C0C0"/>
              </a:solidFill>
              <a:prstDash val="sysDash"/>
              <a:round/>
            </a:ln>
            <a:effectLst/>
          </c:spPr>
        </c:majorGridlines>
        <c:numFmt formatCode="#,##0" sourceLinked="0"/>
        <c:majorTickMark val="out"/>
        <c:minorTickMark val="none"/>
        <c:tickLblPos val="nextTo"/>
        <c:spPr>
          <a:noFill/>
          <a:ln w="3175" cap="flat" cmpd="sng" algn="ctr">
            <a:solidFill>
              <a:srgbClr val="000000"/>
            </a:solidFill>
            <a:prstDash val="solid"/>
            <a:round/>
          </a:ln>
          <a:effec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8180352"/>
        <c:crosses val="autoZero"/>
        <c:crossBetween val="midCat"/>
      </c:valAx>
      <c:valAx>
        <c:axId val="168180352"/>
        <c:scaling>
          <c:orientation val="minMax"/>
          <c:min val="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round/>
          </a:ln>
          <a:effectLst/>
          <a:extLst>
            <a:ext uri="{91240B29-F687-4F45-9708-019B960494DF}">
              <a14:hiddenLine xmlns:a14="http://schemas.microsoft.com/office/drawing/2010/main" w="9525" cap="flat" cmpd="sng" algn="ctr">
                <a:solidFill>
                  <a:sysClr val="windowText" lastClr="000000">
                    <a:lumMod val="25000"/>
                    <a:lumOff val="75000"/>
                  </a:sysClr>
                </a:solidFill>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68178816"/>
        <c:crosses val="autoZero"/>
        <c:crossBetween val="midCat"/>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Collection of cows' milk by dairies</a:t>
            </a:r>
          </a:p>
          <a:p>
            <a:pPr algn="l">
              <a:defRPr sz="1800" b="1">
                <a:latin typeface="Arial"/>
                <a:ea typeface="Arial"/>
                <a:cs typeface="Arial"/>
              </a:defRPr>
            </a:pPr>
            <a:r>
              <a:rPr lang="en-US" sz="1600" b="0"/>
              <a:t>(%, 2023)</a:t>
            </a:r>
          </a:p>
        </c:rich>
      </c:tx>
      <c:layout>
        <c:manualLayout>
          <c:xMode val="edge"/>
          <c:yMode val="edge"/>
          <c:x val="5.3333103092239667E-3"/>
          <c:y val="1.7210887661225303E-4"/>
        </c:manualLayout>
      </c:layout>
      <c:overlay val="0"/>
    </c:title>
    <c:autoTitleDeleted val="0"/>
    <c:plotArea>
      <c:layout>
        <c:manualLayout>
          <c:layoutTarget val="inner"/>
          <c:xMode val="edge"/>
          <c:yMode val="edge"/>
          <c:x val="0.28444146981627294"/>
          <c:y val="0.11734894500132853"/>
          <c:w val="0.4311171653543307"/>
          <c:h val="0.62634450670686115"/>
        </c:manualLayout>
      </c:layout>
      <c:doughnutChart>
        <c:varyColors val="1"/>
        <c:ser>
          <c:idx val="0"/>
          <c:order val="0"/>
          <c:dPt>
            <c:idx val="0"/>
            <c:bubble3D val="0"/>
            <c:spPr>
              <a:solidFill>
                <a:schemeClr val="accent1"/>
              </a:solidFill>
              <a:ln>
                <a:solidFill>
                  <a:schemeClr val="bg1"/>
                </a:solidFill>
              </a:ln>
            </c:spPr>
            <c:extLst>
              <c:ext xmlns:c16="http://schemas.microsoft.com/office/drawing/2014/chart" uri="{C3380CC4-5D6E-409C-BE32-E72D297353CC}">
                <c16:uniqueId val="{00000002-9ED2-4454-B625-51832C155031}"/>
              </c:ext>
            </c:extLst>
          </c:dPt>
          <c:dPt>
            <c:idx val="1"/>
            <c:bubble3D val="0"/>
            <c:spPr>
              <a:ln>
                <a:solidFill>
                  <a:schemeClr val="bg1"/>
                </a:solidFill>
              </a:ln>
            </c:spPr>
            <c:extLst>
              <c:ext xmlns:c16="http://schemas.microsoft.com/office/drawing/2014/chart" uri="{C3380CC4-5D6E-409C-BE32-E72D297353CC}">
                <c16:uniqueId val="{00000003-9ED2-4454-B625-51832C155031}"/>
              </c:ext>
            </c:extLst>
          </c:dPt>
          <c:dPt>
            <c:idx val="2"/>
            <c:bubble3D val="0"/>
            <c:spPr>
              <a:ln>
                <a:solidFill>
                  <a:schemeClr val="bg1"/>
                </a:solidFill>
              </a:ln>
            </c:spPr>
            <c:extLst>
              <c:ext xmlns:c16="http://schemas.microsoft.com/office/drawing/2014/chart" uri="{C3380CC4-5D6E-409C-BE32-E72D297353CC}">
                <c16:uniqueId val="{00000004-9ED2-4454-B625-51832C155031}"/>
              </c:ext>
            </c:extLst>
          </c:dPt>
          <c:dPt>
            <c:idx val="3"/>
            <c:bubble3D val="0"/>
            <c:spPr>
              <a:ln>
                <a:solidFill>
                  <a:schemeClr val="bg1"/>
                </a:solidFill>
              </a:ln>
            </c:spPr>
            <c:extLst>
              <c:ext xmlns:c16="http://schemas.microsoft.com/office/drawing/2014/chart" uri="{C3380CC4-5D6E-409C-BE32-E72D297353CC}">
                <c16:uniqueId val="{00000005-9ED2-4454-B625-51832C155031}"/>
              </c:ext>
            </c:extLst>
          </c:dPt>
          <c:dPt>
            <c:idx val="4"/>
            <c:bubble3D val="0"/>
            <c:spPr>
              <a:ln>
                <a:solidFill>
                  <a:schemeClr val="bg1"/>
                </a:solidFill>
              </a:ln>
            </c:spPr>
            <c:extLst>
              <c:ext xmlns:c16="http://schemas.microsoft.com/office/drawing/2014/chart" uri="{C3380CC4-5D6E-409C-BE32-E72D297353CC}">
                <c16:uniqueId val="{00000006-9ED2-4454-B625-51832C155031}"/>
              </c:ext>
            </c:extLst>
          </c:dPt>
          <c:dPt>
            <c:idx val="5"/>
            <c:bubble3D val="0"/>
            <c:spPr>
              <a:ln>
                <a:solidFill>
                  <a:schemeClr val="bg1"/>
                </a:solidFill>
              </a:ln>
            </c:spPr>
            <c:extLst>
              <c:ext xmlns:c16="http://schemas.microsoft.com/office/drawing/2014/chart" uri="{C3380CC4-5D6E-409C-BE32-E72D297353CC}">
                <c16:uniqueId val="{00000007-9ED2-4454-B625-51832C155031}"/>
              </c:ext>
            </c:extLst>
          </c:dPt>
          <c:dPt>
            <c:idx val="6"/>
            <c:bubble3D val="0"/>
            <c:spPr>
              <a:ln>
                <a:solidFill>
                  <a:schemeClr val="bg1"/>
                </a:solidFill>
              </a:ln>
            </c:spPr>
            <c:extLst>
              <c:ext xmlns:c16="http://schemas.microsoft.com/office/drawing/2014/chart" uri="{C3380CC4-5D6E-409C-BE32-E72D297353CC}">
                <c16:uniqueId val="{00000008-9ED2-4454-B625-51832C155031}"/>
              </c:ext>
            </c:extLst>
          </c:dPt>
          <c:dPt>
            <c:idx val="7"/>
            <c:bubble3D val="0"/>
            <c:spPr>
              <a:solidFill>
                <a:schemeClr val="accent4">
                  <a:lumMod val="20000"/>
                  <a:lumOff val="80000"/>
                </a:schemeClr>
              </a:solidFill>
              <a:ln>
                <a:solidFill>
                  <a:schemeClr val="bg1"/>
                </a:solidFill>
              </a:ln>
            </c:spPr>
            <c:extLst>
              <c:ext xmlns:c16="http://schemas.microsoft.com/office/drawing/2014/chart" uri="{C3380CC4-5D6E-409C-BE32-E72D297353CC}">
                <c16:uniqueId val="{00000001-9ED2-4454-B625-51832C155031}"/>
              </c:ext>
            </c:extLst>
          </c:dPt>
          <c:dLbls>
            <c:dLbl>
              <c:idx val="0"/>
              <c:layout>
                <c:manualLayout>
                  <c:x val="9.8765413811159941E-2"/>
                  <c:y val="-0.143774049943018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9ED2-4454-B625-51832C155031}"/>
                </c:ext>
              </c:extLst>
            </c:dLbl>
            <c:dLbl>
              <c:idx val="1"/>
              <c:layout>
                <c:manualLayout>
                  <c:x val="0.15049967818843402"/>
                  <c:y val="1.711595832654990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ED2-4454-B625-51832C155031}"/>
                </c:ext>
              </c:extLst>
            </c:dLbl>
            <c:dLbl>
              <c:idx val="2"/>
              <c:layout>
                <c:manualLayout>
                  <c:x val="0.10327903091060976"/>
                  <c:y val="0.14843888888888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9ED2-4454-B625-51832C155031}"/>
                </c:ext>
              </c:extLst>
            </c:dLbl>
            <c:dLbl>
              <c:idx val="3"/>
              <c:layout>
                <c:manualLayout>
                  <c:x val="-3.5273391812865498E-2"/>
                  <c:y val="0.1686761437908496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ED2-4454-B625-51832C155031}"/>
                </c:ext>
              </c:extLst>
            </c:dLbl>
            <c:dLbl>
              <c:idx val="4"/>
              <c:layout>
                <c:manualLayout>
                  <c:x val="-9.4062298867771413E-2"/>
                  <c:y val="0.143774049943018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9ED2-4454-B625-51832C155031}"/>
                </c:ext>
              </c:extLst>
            </c:dLbl>
            <c:dLbl>
              <c:idx val="5"/>
              <c:layout>
                <c:manualLayout>
                  <c:x val="-0.15520279313182278"/>
                  <c:y val="5.819425831026946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ED2-4454-B625-51832C155031}"/>
                </c:ext>
              </c:extLst>
            </c:dLbl>
            <c:dLbl>
              <c:idx val="6"/>
              <c:layout>
                <c:manualLayout>
                  <c:x val="-0.14417179670722977"/>
                  <c:y val="-5.9853461208874468E-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ED2-4454-B625-51832C155031}"/>
                </c:ext>
              </c:extLst>
            </c:dLbl>
            <c:dLbl>
              <c:idx val="7"/>
              <c:layout>
                <c:manualLayout>
                  <c:x val="-0.134435261707989"/>
                  <c:y val="-9.269987284789094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ED2-4454-B625-51832C155031}"/>
                </c:ext>
              </c:extLst>
            </c:dLbl>
            <c:dLbl>
              <c:idx val="8"/>
              <c:layout>
                <c:manualLayout>
                  <c:x val="-9.696969696969697E-2"/>
                  <c:y val="-0.1112398474174691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ED2-4454-B625-51832C155031}"/>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'Figure 3'!$A$56:$A$63</c:f>
              <c:strCache>
                <c:ptCount val="8"/>
                <c:pt idx="0">
                  <c:v>Germany</c:v>
                </c:pt>
                <c:pt idx="1">
                  <c:v>France</c:v>
                </c:pt>
                <c:pt idx="2">
                  <c:v>Netherlands</c:v>
                </c:pt>
                <c:pt idx="3">
                  <c:v>Poland</c:v>
                </c:pt>
                <c:pt idx="4">
                  <c:v>Italy</c:v>
                </c:pt>
                <c:pt idx="5">
                  <c:v>Ireland</c:v>
                </c:pt>
                <c:pt idx="6">
                  <c:v>Spain</c:v>
                </c:pt>
                <c:pt idx="7">
                  <c:v>Other EU</c:v>
                </c:pt>
              </c:strCache>
            </c:strRef>
          </c:cat>
          <c:val>
            <c:numRef>
              <c:f>'Figure 3'!$B$56:$B$63</c:f>
              <c:numCache>
                <c:formatCode>#,##0.00</c:formatCode>
                <c:ptCount val="8"/>
                <c:pt idx="0">
                  <c:v>32423.7</c:v>
                </c:pt>
                <c:pt idx="1">
                  <c:v>23456.3</c:v>
                </c:pt>
                <c:pt idx="2">
                  <c:v>13895.17</c:v>
                </c:pt>
                <c:pt idx="3">
                  <c:v>13026.33</c:v>
                </c:pt>
                <c:pt idx="4">
                  <c:v>12885.66</c:v>
                </c:pt>
                <c:pt idx="5">
                  <c:v>8712.2000000000007</c:v>
                </c:pt>
                <c:pt idx="6">
                  <c:v>7350.42</c:v>
                </c:pt>
                <c:pt idx="7">
                  <c:v>33250.22</c:v>
                </c:pt>
              </c:numCache>
            </c:numRef>
          </c:val>
          <c:extLst>
            <c:ext xmlns:c16="http://schemas.microsoft.com/office/drawing/2014/chart" uri="{C3380CC4-5D6E-409C-BE32-E72D297353CC}">
              <c16:uniqueId val="{0000000A-9ED2-4454-B625-51832C155031}"/>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spPr>
    <a:ln>
      <a:noFill/>
    </a:ln>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Milk collection from animals other than cows</a:t>
            </a:r>
          </a:p>
          <a:p>
            <a:pPr algn="l">
              <a:defRPr sz="1800" b="1"/>
            </a:pPr>
            <a:r>
              <a:rPr lang="en-US" sz="1600" b="0"/>
              <a:t>(% of total milk delivered to dairies, 2023)</a:t>
            </a:r>
          </a:p>
        </c:rich>
      </c:tx>
      <c:layout>
        <c:manualLayout>
          <c:xMode val="edge"/>
          <c:yMode val="edge"/>
          <c:x val="5.3333333333333332E-3"/>
          <c:y val="1.0772537215499053E-2"/>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0.10738278215223097"/>
          <c:y val="0.13042671362633076"/>
          <c:w val="0.87438393700787398"/>
          <c:h val="0.6418640957015157"/>
        </c:manualLayout>
      </c:layout>
      <c:barChart>
        <c:barDir val="bar"/>
        <c:grouping val="clustered"/>
        <c:varyColors val="0"/>
        <c:ser>
          <c:idx val="0"/>
          <c:order val="0"/>
          <c:tx>
            <c:strRef>
              <c:f>'Figure 4'!$C$78</c:f>
              <c:strCache>
                <c:ptCount val="1"/>
                <c:pt idx="0">
                  <c:v>2.9</c:v>
                </c:pt>
              </c:strCache>
            </c:strRef>
          </c:tx>
          <c:spPr>
            <a:solidFill>
              <a:srgbClr val="5FB441">
                <a:lumMod val="100000"/>
              </a:srgbClr>
            </a:solidFill>
            <a:ln>
              <a:noFill/>
            </a:ln>
            <a:effectLst/>
            <a:extLst>
              <a:ext uri="{91240B29-F687-4F45-9708-019B960494DF}">
                <a14:hiddenLine xmlns:a14="http://schemas.microsoft.com/office/drawing/2010/main">
                  <a:noFill/>
                </a14:hiddenLine>
              </a:ext>
            </a:extLst>
          </c:spPr>
          <c:invertIfNegative val="0"/>
          <c:cat>
            <c:strRef>
              <c:extLst>
                <c:ext xmlns:c15="http://schemas.microsoft.com/office/drawing/2012/chart" uri="{02D57815-91ED-43cb-92C2-25804820EDAC}">
                  <c15:fullRef>
                    <c15:sqref>'Figure 4'!$B$78:$B$108</c15:sqref>
                  </c15:fullRef>
                </c:ext>
              </c:extLst>
              <c:f>('Figure 4'!$B$78:$B$92,'Figure 4'!$B$103:$B$108)</c:f>
              <c:strCache>
                <c:ptCount val="21"/>
                <c:pt idx="0">
                  <c:v>EU</c:v>
                </c:pt>
                <c:pt idx="2">
                  <c:v>Greece</c:v>
                </c:pt>
                <c:pt idx="3">
                  <c:v>Cyprus</c:v>
                </c:pt>
                <c:pt idx="4">
                  <c:v>Spain</c:v>
                </c:pt>
                <c:pt idx="5">
                  <c:v>Bulgaria</c:v>
                </c:pt>
                <c:pt idx="6">
                  <c:v>Italy</c:v>
                </c:pt>
                <c:pt idx="7">
                  <c:v>France</c:v>
                </c:pt>
                <c:pt idx="8">
                  <c:v>Romania</c:v>
                </c:pt>
                <c:pt idx="9">
                  <c:v>Netherlands</c:v>
                </c:pt>
                <c:pt idx="10">
                  <c:v>Portugal</c:v>
                </c:pt>
                <c:pt idx="11">
                  <c:v>Belgium</c:v>
                </c:pt>
                <c:pt idx="12">
                  <c:v>Croatia</c:v>
                </c:pt>
                <c:pt idx="13">
                  <c:v>Slovakia</c:v>
                </c:pt>
                <c:pt idx="14">
                  <c:v>Austria</c:v>
                </c:pt>
                <c:pt idx="16">
                  <c:v>Switzerland</c:v>
                </c:pt>
                <c:pt idx="18">
                  <c:v>Albania</c:v>
                </c:pt>
                <c:pt idx="19">
                  <c:v>Türkiye</c:v>
                </c:pt>
                <c:pt idx="20">
                  <c:v>Serbia</c:v>
                </c:pt>
              </c:strCache>
            </c:strRef>
          </c:cat>
          <c:val>
            <c:numRef>
              <c:extLst>
                <c:ext xmlns:c15="http://schemas.microsoft.com/office/drawing/2012/chart" uri="{02D57815-91ED-43cb-92C2-25804820EDAC}">
                  <c15:fullRef>
                    <c15:sqref>'Figure 4'!$C$78:$C$108</c15:sqref>
                  </c15:fullRef>
                </c:ext>
              </c:extLst>
              <c:f>('Figure 4'!$C$78:$C$92,'Figure 4'!$C$103:$C$108)</c:f>
              <c:numCache>
                <c:formatCode>0.0</c:formatCode>
                <c:ptCount val="21"/>
                <c:pt idx="0">
                  <c:v>2.912621359223301</c:v>
                </c:pt>
                <c:pt idx="2">
                  <c:v>58.369791973213516</c:v>
                </c:pt>
                <c:pt idx="3">
                  <c:v>21.523007798378348</c:v>
                </c:pt>
                <c:pt idx="4">
                  <c:v>12.552569558374069</c:v>
                </c:pt>
                <c:pt idx="5">
                  <c:v>5.9895683245922431</c:v>
                </c:pt>
                <c:pt idx="6">
                  <c:v>5.2723510146770707</c:v>
                </c:pt>
                <c:pt idx="7">
                  <c:v>3.4517532486241969</c:v>
                </c:pt>
                <c:pt idx="8">
                  <c:v>3.036314674060264</c:v>
                </c:pt>
                <c:pt idx="9">
                  <c:v>2.9492723205212106</c:v>
                </c:pt>
                <c:pt idx="10">
                  <c:v>2.2354570780827676</c:v>
                </c:pt>
                <c:pt idx="11">
                  <c:v>1.5671525170315121</c:v>
                </c:pt>
                <c:pt idx="12">
                  <c:v>1.2908800502736246</c:v>
                </c:pt>
                <c:pt idx="13">
                  <c:v>1.0393430567471504</c:v>
                </c:pt>
                <c:pt idx="14">
                  <c:v>0.50532788016948571</c:v>
                </c:pt>
                <c:pt idx="16">
                  <c:v>0.61375903338969473</c:v>
                </c:pt>
                <c:pt idx="18">
                  <c:v>21.050552922590839</c:v>
                </c:pt>
                <c:pt idx="19">
                  <c:v>0.78553779387278577</c:v>
                </c:pt>
                <c:pt idx="20">
                  <c:v>0.17665409624516079</c:v>
                </c:pt>
              </c:numCache>
            </c:numRef>
          </c:val>
          <c:extLst>
            <c:ext xmlns:c16="http://schemas.microsoft.com/office/drawing/2014/chart" uri="{C3380CC4-5D6E-409C-BE32-E72D297353CC}">
              <c16:uniqueId val="{00000000-3900-447E-89F2-3762D4ABD150}"/>
            </c:ext>
          </c:extLst>
        </c:ser>
        <c:dLbls>
          <c:showLegendKey val="0"/>
          <c:showVal val="0"/>
          <c:showCatName val="0"/>
          <c:showSerName val="0"/>
          <c:showPercent val="0"/>
          <c:showBubbleSize val="0"/>
        </c:dLbls>
        <c:gapWidth val="182"/>
        <c:axId val="105835520"/>
        <c:axId val="115184384"/>
      </c:barChart>
      <c:catAx>
        <c:axId val="105835520"/>
        <c:scaling>
          <c:orientation val="maxMin"/>
        </c:scaling>
        <c:delete val="0"/>
        <c:axPos val="l"/>
        <c:numFmt formatCode="#,##0" sourceLinked="0"/>
        <c:majorTickMark val="out"/>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15184384"/>
        <c:crosses val="autoZero"/>
        <c:auto val="1"/>
        <c:lblAlgn val="ctr"/>
        <c:lblOffset val="100"/>
        <c:tickMarkSkip val="1"/>
        <c:noMultiLvlLbl val="0"/>
      </c:catAx>
      <c:valAx>
        <c:axId val="115184384"/>
        <c:scaling>
          <c:orientation val="minMax"/>
          <c:max val="60"/>
        </c:scaling>
        <c:delete val="0"/>
        <c:axPos val="b"/>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05835520"/>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r>
              <a:rPr lang="en-US"/>
              <a:t>Development of price indices for milk</a:t>
            </a:r>
          </a:p>
          <a:p>
            <a:pPr algn="l">
              <a:defRPr sz="1800" b="1"/>
            </a:pPr>
            <a:r>
              <a:rPr lang="en-US" sz="1600" b="0"/>
              <a:t>(2020 = 100, EU, 2022-2024 Q2)</a:t>
            </a:r>
          </a:p>
        </c:rich>
      </c:tx>
      <c:layout>
        <c:manualLayout>
          <c:xMode val="edge"/>
          <c:yMode val="edge"/>
          <c:x val="5.3333333333333332E-3"/>
          <c:y val="8.6386257102846406E-3"/>
        </c:manualLayout>
      </c:layout>
      <c:overlay val="0"/>
      <c:spPr>
        <a:noFill/>
        <a:ln>
          <a:noFill/>
        </a:ln>
        <a:effectLst/>
      </c:spPr>
      <c:txPr>
        <a:bodyPr rot="0" spcFirstLastPara="1" vertOverflow="ellipsis" vert="horz" wrap="square" anchor="ctr" anchorCtr="1"/>
        <a:lstStyle/>
        <a:p>
          <a:pPr algn="l">
            <a:defRPr sz="1800" b="1" i="0" u="none" strike="noStrike" kern="1200" spc="0" baseline="0">
              <a:solidFill>
                <a:srgbClr val="000000"/>
              </a:solidFill>
              <a:latin typeface="Arial"/>
              <a:ea typeface="Arial"/>
              <a:cs typeface="Arial"/>
            </a:defRPr>
          </a:pPr>
          <a:endParaRPr lang="en-US"/>
        </a:p>
      </c:txPr>
    </c:title>
    <c:autoTitleDeleted val="0"/>
    <c:plotArea>
      <c:layout>
        <c:manualLayout>
          <c:layoutTarget val="inner"/>
          <c:xMode val="edge"/>
          <c:yMode val="edge"/>
          <c:x val="5.7135748031496063E-2"/>
          <c:y val="0.1421162762421638"/>
          <c:w val="0.92642425196850398"/>
          <c:h val="0.64443960741867479"/>
        </c:manualLayout>
      </c:layout>
      <c:lineChart>
        <c:grouping val="standard"/>
        <c:varyColors val="0"/>
        <c:ser>
          <c:idx val="0"/>
          <c:order val="0"/>
          <c:spPr>
            <a:ln w="28575" cap="rnd" cmpd="sng" algn="ctr">
              <a:solidFill>
                <a:srgbClr val="5FB441">
                  <a:lumMod val="100000"/>
                </a:srgbClr>
              </a:solidFill>
              <a:prstDash val="solid"/>
              <a:round/>
              <a:headEnd type="none" w="med" len="med"/>
              <a:tailEnd type="none" w="med" len="med"/>
            </a:ln>
            <a:effectLst/>
          </c:spPr>
          <c:marker>
            <c:symbol val="square"/>
            <c:size val="5"/>
            <c:spPr>
              <a:solidFill>
                <a:srgbClr val="5FB441"/>
              </a:solidFill>
              <a:ln w="28575">
                <a:solidFill>
                  <a:srgbClr val="5FB441"/>
                </a:solidFill>
                <a:prstDash val="solid"/>
              </a:ln>
              <a:effectLst/>
            </c:spPr>
          </c:marker>
          <c:cat>
            <c:strRef>
              <c:f>'Figure 5 raw data'!$C$2:$L$2</c:f>
              <c:strCache>
                <c:ptCount val="10"/>
                <c:pt idx="0">
                  <c:v>2022Q1</c:v>
                </c:pt>
                <c:pt idx="1">
                  <c:v>    Q2</c:v>
                </c:pt>
                <c:pt idx="2">
                  <c:v>    Q3</c:v>
                </c:pt>
                <c:pt idx="3">
                  <c:v>    Q4</c:v>
                </c:pt>
                <c:pt idx="4">
                  <c:v>2023Q1</c:v>
                </c:pt>
                <c:pt idx="5">
                  <c:v>    Q2</c:v>
                </c:pt>
                <c:pt idx="6">
                  <c:v>    Q3</c:v>
                </c:pt>
                <c:pt idx="7">
                  <c:v>    Q4</c:v>
                </c:pt>
                <c:pt idx="8">
                  <c:v>2024Q1</c:v>
                </c:pt>
                <c:pt idx="9">
                  <c:v>Q2</c:v>
                </c:pt>
              </c:strCache>
            </c:strRef>
          </c:cat>
          <c:val>
            <c:numRef>
              <c:f>'Figure 5 raw data'!$C$3:$L$3</c:f>
              <c:numCache>
                <c:formatCode>#,##0.00</c:formatCode>
                <c:ptCount val="10"/>
                <c:pt idx="0">
                  <c:v>126.01</c:v>
                </c:pt>
                <c:pt idx="1">
                  <c:v>142.36000000000001</c:v>
                </c:pt>
                <c:pt idx="2">
                  <c:v>157.6</c:v>
                </c:pt>
                <c:pt idx="3">
                  <c:v>167</c:v>
                </c:pt>
                <c:pt idx="4">
                  <c:v>155.35</c:v>
                </c:pt>
                <c:pt idx="5">
                  <c:v>136.34</c:v>
                </c:pt>
                <c:pt idx="6">
                  <c:v>129.56</c:v>
                </c:pt>
                <c:pt idx="7">
                  <c:v>132.65</c:v>
                </c:pt>
                <c:pt idx="8">
                  <c:v>136.58000000000001</c:v>
                </c:pt>
                <c:pt idx="9">
                  <c:v>136.86000000000001</c:v>
                </c:pt>
              </c:numCache>
            </c:numRef>
          </c:val>
          <c:smooth val="0"/>
          <c:extLst>
            <c:ext xmlns:c16="http://schemas.microsoft.com/office/drawing/2014/chart" uri="{C3380CC4-5D6E-409C-BE32-E72D297353CC}">
              <c16:uniqueId val="{00000000-F45A-46AA-961C-B6430166BED9}"/>
            </c:ext>
          </c:extLst>
        </c:ser>
        <c:dLbls>
          <c:showLegendKey val="0"/>
          <c:showVal val="0"/>
          <c:showCatName val="0"/>
          <c:showSerName val="0"/>
          <c:showPercent val="0"/>
          <c:showBubbleSize val="0"/>
        </c:dLbls>
        <c:marker val="1"/>
        <c:smooth val="0"/>
        <c:axId val="148961536"/>
        <c:axId val="148992000"/>
      </c:lineChart>
      <c:catAx>
        <c:axId val="148961536"/>
        <c:scaling>
          <c:orientation val="minMax"/>
        </c:scaling>
        <c:delete val="0"/>
        <c:axPos val="b"/>
        <c:numFmt formatCode="General" sourceLinked="1"/>
        <c:majorTickMark val="out"/>
        <c:minorTickMark val="none"/>
        <c:tickLblPos val="low"/>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48992000"/>
        <c:crossesAt val="100"/>
        <c:auto val="1"/>
        <c:lblAlgn val="ctr"/>
        <c:lblOffset val="100"/>
        <c:tickMarkSkip val="1"/>
        <c:noMultiLvlLbl val="0"/>
      </c:catAx>
      <c:valAx>
        <c:axId val="148992000"/>
        <c:scaling>
          <c:orientation val="minMax"/>
          <c:min val="60"/>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a:noFill/>
          </a:ln>
          <a:effectLst/>
          <a:extLst>
            <a:ext uri="{91240B29-F687-4F45-9708-019B960494DF}">
              <a14:hiddenLine xmlns:a14="http://schemas.microsoft.com/office/drawing/2010/main">
                <a:noFill/>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48961536"/>
        <c:crosses val="autoZero"/>
        <c:crossBetween val="between"/>
      </c:valAx>
      <c:spPr>
        <a:noFill/>
        <a:ln>
          <a:noFill/>
        </a:ln>
        <a:effectLst/>
      </c:spPr>
    </c:plotArea>
    <c:plotVisOnly val="1"/>
    <c:dispBlanksAs val="gap"/>
    <c:showDLblsOverMax val="0"/>
  </c:chart>
  <c:spPr>
    <a:solidFill>
      <a:sysClr val="window" lastClr="FFFFFF"/>
    </a:solidFill>
    <a:ln w="9525" cap="flat" cmpd="sng" algn="ctr">
      <a:noFill/>
      <a:round/>
    </a:ln>
    <a:effectLst/>
    <a:extLs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xdr:from>
      <xdr:col>1</xdr:col>
      <xdr:colOff>66675</xdr:colOff>
      <xdr:row>5</xdr:row>
      <xdr:rowOff>142875</xdr:rowOff>
    </xdr:from>
    <xdr:to>
      <xdr:col>16</xdr:col>
      <xdr:colOff>504825</xdr:colOff>
      <xdr:row>31</xdr:row>
      <xdr:rowOff>142875</xdr:rowOff>
    </xdr:to>
    <xdr:grpSp>
      <xdr:nvGrpSpPr>
        <xdr:cNvPr id="84" name="Group 83">
          <a:extLst>
            <a:ext uri="{FF2B5EF4-FFF2-40B4-BE49-F238E27FC236}">
              <a16:creationId xmlns:a16="http://schemas.microsoft.com/office/drawing/2014/main" id="{00000000-0008-0000-0200-00002B000000}"/>
            </a:ext>
          </a:extLst>
        </xdr:cNvPr>
        <xdr:cNvGrpSpPr>
          <a:grpSpLocks/>
        </xdr:cNvGrpSpPr>
      </xdr:nvGrpSpPr>
      <xdr:grpSpPr bwMode="auto">
        <a:xfrm>
          <a:off x="1356880" y="800966"/>
          <a:ext cx="12898581" cy="4139045"/>
          <a:chOff x="1398" y="1663"/>
          <a:chExt cx="13841" cy="5485"/>
        </a:xfrm>
      </xdr:grpSpPr>
      <xdr:grpSp>
        <xdr:nvGrpSpPr>
          <xdr:cNvPr id="85" name="Group 28">
            <a:extLst>
              <a:ext uri="{FF2B5EF4-FFF2-40B4-BE49-F238E27FC236}">
                <a16:creationId xmlns:a16="http://schemas.microsoft.com/office/drawing/2014/main" id="{00000000-0008-0000-0200-00002C000000}"/>
              </a:ext>
            </a:extLst>
          </xdr:cNvPr>
          <xdr:cNvGrpSpPr>
            <a:grpSpLocks/>
          </xdr:cNvGrpSpPr>
        </xdr:nvGrpSpPr>
        <xdr:grpSpPr bwMode="auto">
          <a:xfrm>
            <a:off x="9640" y="1663"/>
            <a:ext cx="5599" cy="5485"/>
            <a:chOff x="9640" y="1663"/>
            <a:chExt cx="5599" cy="5485"/>
          </a:xfrm>
        </xdr:grpSpPr>
        <xdr:sp macro="" textlink="">
          <xdr:nvSpPr>
            <xdr:cNvPr id="112" name="AutoShape 41">
              <a:extLst>
                <a:ext uri="{FF2B5EF4-FFF2-40B4-BE49-F238E27FC236}">
                  <a16:creationId xmlns:a16="http://schemas.microsoft.com/office/drawing/2014/main" id="{00000000-0008-0000-0200-000047000000}"/>
                </a:ext>
              </a:extLst>
            </xdr:cNvPr>
            <xdr:cNvSpPr>
              <a:spLocks noChangeArrowheads="1"/>
            </xdr:cNvSpPr>
          </xdr:nvSpPr>
          <xdr:spPr bwMode="auto">
            <a:xfrm rot="5400000">
              <a:off x="9697" y="1606"/>
              <a:ext cx="5485" cy="5599"/>
            </a:xfrm>
            <a:prstGeom prst="roundRect">
              <a:avLst>
                <a:gd name="adj" fmla="val 16667"/>
              </a:avLst>
            </a:prstGeom>
            <a:solidFill>
              <a:schemeClr val="accent1">
                <a:lumMod val="20000"/>
                <a:lumOff val="80000"/>
              </a:schemeClr>
            </a:solidFill>
            <a:ln w="9525">
              <a:solidFill>
                <a:srgbClr val="000000"/>
              </a:solidFill>
              <a:round/>
              <a:headEnd/>
              <a:tailEnd/>
            </a:ln>
          </xdr:spPr>
          <xdr:txBody>
            <a:bodyPr vertOverflow="clip" wrap="square" lIns="91440" tIns="10800" rIns="91440" bIns="45720" anchor="t" upright="1"/>
            <a:lstStyle/>
            <a:p>
              <a:pPr algn="l" rtl="0">
                <a:defRPr sz="1000"/>
              </a:pPr>
              <a:r>
                <a:rPr lang="el-GR" sz="1100" b="0" i="0" u="none" strike="noStrike" baseline="0">
                  <a:solidFill>
                    <a:srgbClr val="000000"/>
                  </a:solidFill>
                  <a:latin typeface="Calibri"/>
                </a:rPr>
                <a:t> </a:t>
              </a:r>
            </a:p>
          </xdr:txBody>
        </xdr:sp>
        <xdr:sp macro="" textlink="">
          <xdr:nvSpPr>
            <xdr:cNvPr id="113" name="AutoShape 40">
              <a:extLst>
                <a:ext uri="{FF2B5EF4-FFF2-40B4-BE49-F238E27FC236}">
                  <a16:creationId xmlns:a16="http://schemas.microsoft.com/office/drawing/2014/main" id="{00000000-0008-0000-0200-000048000000}"/>
                </a:ext>
              </a:extLst>
            </xdr:cNvPr>
            <xdr:cNvSpPr>
              <a:spLocks noChangeArrowheads="1"/>
            </xdr:cNvSpPr>
          </xdr:nvSpPr>
          <xdr:spPr bwMode="auto">
            <a:xfrm rot="5400000">
              <a:off x="11695" y="478"/>
              <a:ext cx="1474" cy="5284"/>
            </a:xfrm>
            <a:prstGeom prst="roundRect">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D6E3BC"/>
                  </a:solidFill>
                </a14:hiddenFill>
              </a:ext>
            </a:extLst>
          </xdr:spPr>
          <xdr:txBody>
            <a:bodyPr vertOverflow="clip" wrap="square" lIns="91440" tIns="45720" rIns="91440" bIns="45720" anchor="t" upright="1"/>
            <a:lstStyle/>
            <a:p>
              <a:pPr algn="l" rtl="0">
                <a:defRPr sz="1000"/>
              </a:pPr>
              <a:r>
                <a:rPr lang="el-GR" sz="1100" b="1" i="0" u="none" strike="noStrike" baseline="0">
                  <a:solidFill>
                    <a:srgbClr val="000000"/>
                  </a:solidFill>
                  <a:latin typeface="Calibri"/>
                </a:rPr>
                <a:t> </a:t>
              </a:r>
            </a:p>
          </xdr:txBody>
        </xdr:sp>
        <xdr:sp macro="" textlink="">
          <xdr:nvSpPr>
            <xdr:cNvPr id="114" name="AutoShape 39">
              <a:extLst>
                <a:ext uri="{FF2B5EF4-FFF2-40B4-BE49-F238E27FC236}">
                  <a16:creationId xmlns:a16="http://schemas.microsoft.com/office/drawing/2014/main" id="{00000000-0008-0000-0200-000049000000}"/>
                </a:ext>
              </a:extLst>
            </xdr:cNvPr>
            <xdr:cNvSpPr>
              <a:spLocks noChangeArrowheads="1"/>
            </xdr:cNvSpPr>
          </xdr:nvSpPr>
          <xdr:spPr bwMode="auto">
            <a:xfrm>
              <a:off x="10322" y="2757"/>
              <a:ext cx="1991" cy="798"/>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lnSpc>
                  <a:spcPct val="100000"/>
                </a:lnSpc>
                <a:defRPr sz="1000"/>
              </a:pPr>
              <a:r>
                <a:rPr lang="el-GR" sz="1100" b="1" i="0" u="none" strike="noStrike" baseline="0">
                  <a:solidFill>
                    <a:srgbClr val="000000"/>
                  </a:solidFill>
                  <a:latin typeface="Arial" panose="020B0604020202020204" pitchFamily="34" charset="0"/>
                  <a:cs typeface="Arial" panose="020B0604020202020204" pitchFamily="34" charset="0"/>
                </a:rPr>
                <a:t>Drinking milk</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lnSpc>
                  <a:spcPct val="100000"/>
                </a:lnSpc>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lnSpc>
                  <a:spcPct val="100000"/>
                </a:lnSpc>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22.0</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sp macro="" textlink="">
          <xdr:nvSpPr>
            <xdr:cNvPr id="115" name="AutoShape 38">
              <a:extLst>
                <a:ext uri="{FF2B5EF4-FFF2-40B4-BE49-F238E27FC236}">
                  <a16:creationId xmlns:a16="http://schemas.microsoft.com/office/drawing/2014/main" id="{00000000-0008-0000-0200-00004A000000}"/>
                </a:ext>
              </a:extLst>
            </xdr:cNvPr>
            <xdr:cNvSpPr>
              <a:spLocks noChangeArrowheads="1"/>
            </xdr:cNvSpPr>
          </xdr:nvSpPr>
          <xdr:spPr bwMode="auto">
            <a:xfrm>
              <a:off x="12313" y="2642"/>
              <a:ext cx="2568" cy="910"/>
            </a:xfrm>
            <a:prstGeom prst="roundRect">
              <a:avLst>
                <a:gd name="adj" fmla="val 16667"/>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91440" tIns="10800" rIns="91440" bIns="10800" anchor="ctr" upright="1"/>
            <a:lstStyle/>
            <a:p>
              <a:pPr algn="ctr" rtl="0">
                <a:lnSpc>
                  <a:spcPts val="1100"/>
                </a:lnSpc>
                <a:defRPr sz="1000"/>
              </a:pPr>
              <a:r>
                <a:rPr lang="el-GR" sz="1100" b="1" i="0" u="none" strike="noStrike" baseline="0">
                  <a:solidFill>
                    <a:srgbClr val="000000"/>
                  </a:solidFill>
                  <a:latin typeface="Arial" panose="020B0604020202020204" pitchFamily="34" charset="0"/>
                  <a:cs typeface="Arial" panose="020B0604020202020204" pitchFamily="34" charset="0"/>
                </a:rPr>
                <a:t>Other fresh products</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14.9</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FF0000"/>
                  </a:solidFill>
                  <a:latin typeface="Arial" panose="020B0604020202020204" pitchFamily="34" charset="0"/>
                  <a:cs typeface="Arial" panose="020B0604020202020204" pitchFamily="34" charset="0"/>
                </a:rPr>
                <a:t> </a:t>
              </a:r>
            </a:p>
          </xdr:txBody>
        </xdr:sp>
        <xdr:sp macro="" textlink="">
          <xdr:nvSpPr>
            <xdr:cNvPr id="116" name="AutoShape 37">
              <a:extLst>
                <a:ext uri="{FF2B5EF4-FFF2-40B4-BE49-F238E27FC236}">
                  <a16:creationId xmlns:a16="http://schemas.microsoft.com/office/drawing/2014/main" id="{00000000-0008-0000-0200-00004B000000}"/>
                </a:ext>
              </a:extLst>
            </xdr:cNvPr>
            <xdr:cNvSpPr>
              <a:spLocks noChangeArrowheads="1"/>
            </xdr:cNvSpPr>
          </xdr:nvSpPr>
          <xdr:spPr bwMode="auto">
            <a:xfrm rot="5400000">
              <a:off x="10964" y="2783"/>
              <a:ext cx="2936" cy="5284"/>
            </a:xfrm>
            <a:prstGeom prst="roundRect">
              <a:avLst>
                <a:gd name="adj" fmla="val 16667"/>
              </a:avLst>
            </a:prstGeom>
            <a:noFill/>
            <a:ln w="9525">
              <a:solidFill>
                <a:srgbClr val="000000"/>
              </a:solidFill>
              <a:prstDash val="dash"/>
              <a:round/>
              <a:headEnd/>
              <a:tailEnd/>
            </a:ln>
            <a:extLst>
              <a:ext uri="{909E8E84-426E-40DD-AFC4-6F175D3DCCD1}">
                <a14:hiddenFill xmlns:a14="http://schemas.microsoft.com/office/drawing/2010/main">
                  <a:solidFill>
                    <a:srgbClr val="D6E3BC"/>
                  </a:solidFill>
                </a14:hiddenFill>
              </a:ext>
            </a:extLst>
          </xdr:spPr>
          <xdr:txBody>
            <a:bodyPr vertOverflow="clip" wrap="square" lIns="91440" tIns="45720" rIns="91440" bIns="45720" anchor="t" upright="1"/>
            <a:lstStyle/>
            <a:p>
              <a:pPr algn="l" rtl="0">
                <a:defRPr sz="1000"/>
              </a:pPr>
              <a:r>
                <a:rPr lang="el-GR" sz="1100" b="1" i="0" u="none" strike="noStrike" baseline="0">
                  <a:solidFill>
                    <a:srgbClr val="000000"/>
                  </a:solidFill>
                  <a:latin typeface="Calibri"/>
                </a:rPr>
                <a:t> </a:t>
              </a:r>
            </a:p>
          </xdr:txBody>
        </xdr:sp>
        <xdr:sp macro="" textlink="">
          <xdr:nvSpPr>
            <xdr:cNvPr id="117" name="AutoShape 36">
              <a:extLst>
                <a:ext uri="{FF2B5EF4-FFF2-40B4-BE49-F238E27FC236}">
                  <a16:creationId xmlns:a16="http://schemas.microsoft.com/office/drawing/2014/main" id="{00000000-0008-0000-0200-00004C000000}"/>
                </a:ext>
              </a:extLst>
            </xdr:cNvPr>
            <xdr:cNvSpPr>
              <a:spLocks noChangeArrowheads="1"/>
            </xdr:cNvSpPr>
          </xdr:nvSpPr>
          <xdr:spPr bwMode="auto">
            <a:xfrm>
              <a:off x="10322" y="4432"/>
              <a:ext cx="1991" cy="788"/>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Cheese</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pt-PT"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pt-PT" sz="1100" b="1" i="0" u="none" strike="noStrike" baseline="0">
                  <a:solidFill>
                    <a:sysClr val="windowText" lastClr="000000"/>
                  </a:solidFill>
                  <a:latin typeface="Arial" panose="020B0604020202020204" pitchFamily="34" charset="0"/>
                  <a:cs typeface="Arial" panose="020B0604020202020204" pitchFamily="34" charset="0"/>
                </a:rPr>
                <a:t>10.6</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118" name="AutoShape 35">
              <a:extLst>
                <a:ext uri="{FF2B5EF4-FFF2-40B4-BE49-F238E27FC236}">
                  <a16:creationId xmlns:a16="http://schemas.microsoft.com/office/drawing/2014/main" id="{00000000-0008-0000-0200-00004D000000}"/>
                </a:ext>
              </a:extLst>
            </xdr:cNvPr>
            <xdr:cNvSpPr>
              <a:spLocks noChangeArrowheads="1"/>
            </xdr:cNvSpPr>
          </xdr:nvSpPr>
          <xdr:spPr bwMode="auto">
            <a:xfrm>
              <a:off x="10322" y="5345"/>
              <a:ext cx="1991" cy="758"/>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el-GR" sz="1100" b="1" i="0" u="none" strike="noStrike" baseline="0">
                  <a:solidFill>
                    <a:srgbClr val="000000"/>
                  </a:solidFill>
                  <a:latin typeface="Arial" panose="020B0604020202020204" pitchFamily="34" charset="0"/>
                  <a:cs typeface="Arial" panose="020B0604020202020204" pitchFamily="34" charset="0"/>
                </a:rPr>
                <a:t>Butter</a:t>
              </a:r>
              <a:r>
                <a:rPr lang="lb-LU" sz="1100" b="1" i="0" u="none" strike="noStrike" baseline="0">
                  <a:solidFill>
                    <a:srgbClr val="000000"/>
                  </a:solidFill>
                  <a:latin typeface="Arial" panose="020B0604020202020204" pitchFamily="34" charset="0"/>
                  <a:cs typeface="Arial" panose="020B0604020202020204" pitchFamily="34" charset="0"/>
                </a:rPr>
                <a:t> (</a:t>
              </a:r>
              <a:r>
                <a:rPr lang="lb-LU" sz="1100" b="1" i="0" u="none" strike="noStrike" baseline="30000">
                  <a:solidFill>
                    <a:srgbClr val="000000"/>
                  </a:solidFill>
                  <a:latin typeface="Arial" panose="020B0604020202020204" pitchFamily="34" charset="0"/>
                  <a:cs typeface="Arial" panose="020B0604020202020204" pitchFamily="34" charset="0"/>
                </a:rPr>
                <a:t>3</a:t>
              </a:r>
              <a:r>
                <a:rPr lang="lb-LU" sz="1100" b="1" i="0" u="none" strike="noStrike" baseline="0">
                  <a:solidFill>
                    <a:srgbClr val="000000"/>
                  </a:solidFill>
                  <a:latin typeface="Arial" panose="020B0604020202020204" pitchFamily="34" charset="0"/>
                  <a:cs typeface="Arial" panose="020B0604020202020204" pitchFamily="34" charset="0"/>
                </a:rPr>
                <a:t>)</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GB"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2.3</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119" name="AutoShape 34">
              <a:extLst>
                <a:ext uri="{FF2B5EF4-FFF2-40B4-BE49-F238E27FC236}">
                  <a16:creationId xmlns:a16="http://schemas.microsoft.com/office/drawing/2014/main" id="{00000000-0008-0000-0200-00004E000000}"/>
                </a:ext>
              </a:extLst>
            </xdr:cNvPr>
            <xdr:cNvSpPr>
              <a:spLocks noChangeArrowheads="1"/>
            </xdr:cNvSpPr>
          </xdr:nvSpPr>
          <xdr:spPr bwMode="auto">
            <a:xfrm>
              <a:off x="12695" y="4431"/>
              <a:ext cx="1991" cy="777"/>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lnSpc>
                  <a:spcPts val="1100"/>
                </a:lnSpc>
                <a:defRPr sz="1000"/>
              </a:pPr>
              <a:r>
                <a:rPr lang="el-GR" sz="1100" b="1" i="0" u="none" strike="noStrike" baseline="0">
                  <a:solidFill>
                    <a:srgbClr val="000000"/>
                  </a:solidFill>
                  <a:latin typeface="Arial" panose="020B0604020202020204" pitchFamily="34" charset="0"/>
                  <a:cs typeface="Arial" panose="020B0604020202020204" pitchFamily="34" charset="0"/>
                </a:rPr>
                <a:t>Milk Powder</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2.9</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sp macro="" textlink="">
          <xdr:nvSpPr>
            <xdr:cNvPr id="120" name="AutoShape 33">
              <a:extLst>
                <a:ext uri="{FF2B5EF4-FFF2-40B4-BE49-F238E27FC236}">
                  <a16:creationId xmlns:a16="http://schemas.microsoft.com/office/drawing/2014/main" id="{00000000-0008-0000-0200-00004F000000}"/>
                </a:ext>
              </a:extLst>
            </xdr:cNvPr>
            <xdr:cNvSpPr>
              <a:spLocks noChangeArrowheads="1"/>
            </xdr:cNvSpPr>
          </xdr:nvSpPr>
          <xdr:spPr bwMode="auto">
            <a:xfrm>
              <a:off x="10161" y="6221"/>
              <a:ext cx="2581" cy="669"/>
            </a:xfrm>
            <a:prstGeom prst="roundRect">
              <a:avLst>
                <a:gd name="adj" fmla="val 16667"/>
              </a:avLst>
            </a:prstGeom>
            <a:noFill/>
            <a:ln>
              <a:noFill/>
            </a:ln>
            <a:extLst>
              <a:ext uri="{91240B29-F687-4F45-9708-019B960494DF}">
                <a14:hiddenLine xmlns:a14="http://schemas.microsoft.com/office/drawing/2010/main" w="9525">
                  <a:solidFill>
                    <a:srgbClr val="000000"/>
                  </a:solidFill>
                  <a:round/>
                  <a:headEnd/>
                  <a:tailEnd/>
                </a14:hiddenLine>
              </a:ext>
            </a:extLst>
          </xdr:spPr>
          <xdr:txBody>
            <a:bodyPr vertOverflow="clip" wrap="square" lIns="91440" tIns="10800" rIns="91440" bIns="10800" anchor="t" upright="1"/>
            <a:lstStyle/>
            <a:p>
              <a:pPr algn="l" rtl="0">
                <a:lnSpc>
                  <a:spcPts val="1100"/>
                </a:lnSpc>
                <a:defRPr sz="1000"/>
              </a:pPr>
              <a:r>
                <a:rPr lang="el-GR" sz="1100" b="1" i="0" u="none" strike="noStrike" baseline="0">
                  <a:solidFill>
                    <a:srgbClr val="000000"/>
                  </a:solidFill>
                  <a:latin typeface="Arial" panose="020B0604020202020204" pitchFamily="34" charset="0"/>
                  <a:cs typeface="Arial" panose="020B0604020202020204" pitchFamily="34" charset="0"/>
                </a:rPr>
                <a:t>Other manufactured products</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lnSpc>
                  <a:spcPts val="1100"/>
                </a:lnSpc>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lnSpc>
                  <a:spcPts val="1100"/>
                </a:lnSpc>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1.9</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sp macro="" textlink="">
          <xdr:nvSpPr>
            <xdr:cNvPr id="121" name="AutoShape 32">
              <a:extLst>
                <a:ext uri="{FF2B5EF4-FFF2-40B4-BE49-F238E27FC236}">
                  <a16:creationId xmlns:a16="http://schemas.microsoft.com/office/drawing/2014/main" id="{00000000-0008-0000-0200-000050000000}"/>
                </a:ext>
              </a:extLst>
            </xdr:cNvPr>
            <xdr:cNvSpPr>
              <a:spLocks noChangeArrowheads="1"/>
            </xdr:cNvSpPr>
          </xdr:nvSpPr>
          <xdr:spPr bwMode="auto">
            <a:xfrm>
              <a:off x="12695" y="5403"/>
              <a:ext cx="1991" cy="702"/>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ctr" upright="1"/>
            <a:lstStyle/>
            <a:p>
              <a:pPr algn="ctr" rtl="0">
                <a:lnSpc>
                  <a:spcPts val="1100"/>
                </a:lnSpc>
                <a:defRPr sz="1000"/>
              </a:pPr>
              <a:r>
                <a:rPr lang="el-GR" sz="1100" b="1" i="0" u="none" strike="noStrike" baseline="0">
                  <a:solidFill>
                    <a:srgbClr val="000000"/>
                  </a:solidFill>
                  <a:latin typeface="Arial" panose="020B0604020202020204" pitchFamily="34" charset="0"/>
                  <a:cs typeface="Arial" panose="020B0604020202020204" pitchFamily="34" charset="0"/>
                </a:rPr>
                <a:t>Whey</a:t>
              </a:r>
              <a:r>
                <a:rPr lang="en-IE" sz="1100" b="1" i="0" u="none" strike="noStrike" baseline="0">
                  <a:solidFill>
                    <a:srgbClr val="000000"/>
                  </a:solidFill>
                  <a:latin typeface="Arial" panose="020B0604020202020204" pitchFamily="34" charset="0"/>
                  <a:cs typeface="Arial" panose="020B0604020202020204" pitchFamily="34" charset="0"/>
                </a:rPr>
                <a:t> (⁴)</a:t>
              </a:r>
              <a:r>
                <a:rPr lang="en-GB" sz="1100" b="1" i="0" u="none" strike="noStrike" baseline="0">
                  <a:solidFill>
                    <a:srgbClr val="000000"/>
                  </a:solidFill>
                  <a:latin typeface="Arial" panose="020B0604020202020204" pitchFamily="34" charset="0"/>
                  <a:cs typeface="Arial" panose="020B0604020202020204" pitchFamily="34" charset="0"/>
                </a:rPr>
                <a:t> </a:t>
              </a:r>
            </a:p>
            <a:p>
              <a:pPr algn="ctr" rtl="0">
                <a:lnSpc>
                  <a:spcPts val="1100"/>
                </a:lnSpc>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ctr" rtl="0">
                <a:lnSpc>
                  <a:spcPts val="1100"/>
                </a:lnSpc>
                <a:defRPr sz="1000"/>
              </a:pPr>
              <a:r>
                <a:rPr lang="en-US" sz="1100" b="1" i="0" u="none" strike="noStrike" baseline="0">
                  <a:solidFill>
                    <a:srgbClr val="000000"/>
                  </a:solidFill>
                  <a:latin typeface="Arial" panose="020B0604020202020204" pitchFamily="34" charset="0"/>
                  <a:cs typeface="Arial" panose="020B0604020202020204" pitchFamily="34" charset="0"/>
                </a:rPr>
                <a:t>52.2</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122" name="Text Box 31">
              <a:extLst>
                <a:ext uri="{FF2B5EF4-FFF2-40B4-BE49-F238E27FC236}">
                  <a16:creationId xmlns:a16="http://schemas.microsoft.com/office/drawing/2014/main" id="{00000000-0008-0000-0200-000051000000}"/>
                </a:ext>
              </a:extLst>
            </xdr:cNvPr>
            <xdr:cNvSpPr txBox="1">
              <a:spLocks noChangeArrowheads="1"/>
            </xdr:cNvSpPr>
          </xdr:nvSpPr>
          <xdr:spPr bwMode="auto">
            <a:xfrm>
              <a:off x="9960" y="1663"/>
              <a:ext cx="4921" cy="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l-GR" sz="1100" b="1" i="0" u="none" strike="noStrike" baseline="0">
                  <a:solidFill>
                    <a:sysClr val="windowText" lastClr="000000"/>
                  </a:solidFill>
                  <a:latin typeface="Arial" panose="020B0604020202020204" pitchFamily="34" charset="0"/>
                  <a:cs typeface="Arial" panose="020B0604020202020204" pitchFamily="34" charset="0"/>
                </a:rPr>
                <a:t>Products obtained</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106.6</a:t>
              </a:r>
            </a:p>
          </xdr:txBody>
        </xdr:sp>
        <xdr:sp macro="" textlink="">
          <xdr:nvSpPr>
            <xdr:cNvPr id="123" name="Text Box 30">
              <a:extLst>
                <a:ext uri="{FF2B5EF4-FFF2-40B4-BE49-F238E27FC236}">
                  <a16:creationId xmlns:a16="http://schemas.microsoft.com/office/drawing/2014/main" id="{00000000-0008-0000-0200-000052000000}"/>
                </a:ext>
              </a:extLst>
            </xdr:cNvPr>
            <xdr:cNvSpPr txBox="1">
              <a:spLocks noChangeArrowheads="1"/>
            </xdr:cNvSpPr>
          </xdr:nvSpPr>
          <xdr:spPr bwMode="auto">
            <a:xfrm>
              <a:off x="9790" y="4043"/>
              <a:ext cx="2257" cy="4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l-GR" sz="1100" b="1" i="0" u="none" strike="noStrike" baseline="0">
                  <a:solidFill>
                    <a:srgbClr val="000000"/>
                  </a:solidFill>
                  <a:latin typeface="Arial" panose="020B0604020202020204" pitchFamily="34" charset="0"/>
                  <a:cs typeface="Arial" panose="020B0604020202020204" pitchFamily="34" charset="0"/>
                </a:rPr>
                <a:t>Manufactured products</a:t>
              </a:r>
            </a:p>
          </xdr:txBody>
        </xdr:sp>
        <xdr:sp macro="" textlink="">
          <xdr:nvSpPr>
            <xdr:cNvPr id="124" name="Text Box 29">
              <a:extLst>
                <a:ext uri="{FF2B5EF4-FFF2-40B4-BE49-F238E27FC236}">
                  <a16:creationId xmlns:a16="http://schemas.microsoft.com/office/drawing/2014/main" id="{00000000-0008-0000-0200-000053000000}"/>
                </a:ext>
              </a:extLst>
            </xdr:cNvPr>
            <xdr:cNvSpPr txBox="1">
              <a:spLocks noChangeArrowheads="1"/>
            </xdr:cNvSpPr>
          </xdr:nvSpPr>
          <xdr:spPr bwMode="auto">
            <a:xfrm>
              <a:off x="9790" y="2383"/>
              <a:ext cx="1749" cy="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l-GR" sz="1100" b="1" i="0" u="none" strike="noStrike" baseline="0">
                  <a:solidFill>
                    <a:srgbClr val="000000"/>
                  </a:solidFill>
                  <a:latin typeface="Arial" panose="020B0604020202020204" pitchFamily="34" charset="0"/>
                  <a:cs typeface="Arial" panose="020B0604020202020204" pitchFamily="34" charset="0"/>
                </a:rPr>
                <a:t>Fresh products</a:t>
              </a:r>
            </a:p>
          </xdr:txBody>
        </xdr:sp>
      </xdr:grpSp>
      <xdr:sp macro="" textlink="">
        <xdr:nvSpPr>
          <xdr:cNvPr id="86" name="AutoShape 27">
            <a:extLst>
              <a:ext uri="{FF2B5EF4-FFF2-40B4-BE49-F238E27FC236}">
                <a16:creationId xmlns:a16="http://schemas.microsoft.com/office/drawing/2014/main" id="{00000000-0008-0000-0200-00002D000000}"/>
              </a:ext>
            </a:extLst>
          </xdr:cNvPr>
          <xdr:cNvSpPr>
            <a:spLocks noChangeArrowheads="1"/>
          </xdr:cNvSpPr>
        </xdr:nvSpPr>
        <xdr:spPr bwMode="auto">
          <a:xfrm>
            <a:off x="4462" y="1739"/>
            <a:ext cx="2334" cy="1240"/>
          </a:xfrm>
          <a:prstGeom prst="roundRect">
            <a:avLst>
              <a:gd name="adj" fmla="val 16667"/>
            </a:avLst>
          </a:prstGeom>
          <a:solidFill>
            <a:schemeClr val="accent1">
              <a:lumMod val="20000"/>
              <a:lumOff val="80000"/>
            </a:schemeClr>
          </a:solidFill>
          <a:ln w="9525">
            <a:solidFill>
              <a:srgbClr val="000000"/>
            </a:solidFill>
            <a:round/>
            <a:headEnd/>
            <a:tailEnd/>
          </a:ln>
        </xdr:spPr>
        <xdr:txBody>
          <a:bodyPr vertOverflow="clip" wrap="square" lIns="18000" tIns="45720" rIns="18000" bIns="45720" anchor="ctr" upright="1"/>
          <a:lstStyle/>
          <a:p>
            <a:pPr algn="l" rtl="0">
              <a:defRPr sz="1000"/>
            </a:pPr>
            <a:r>
              <a:rPr lang="el-GR" sz="1100" b="1" i="0" u="none" strike="noStrike" baseline="0">
                <a:solidFill>
                  <a:srgbClr val="000000"/>
                </a:solidFill>
                <a:latin typeface="Arial" panose="020B0604020202020204" pitchFamily="34" charset="0"/>
                <a:cs typeface="Arial" panose="020B0604020202020204" pitchFamily="34" charset="0"/>
              </a:rPr>
              <a:t> </a:t>
            </a:r>
            <a:endParaRPr lang="el-GR" sz="1100" b="0" i="0" u="none" strike="noStrike" baseline="0">
              <a:solidFill>
                <a:srgbClr val="000000"/>
              </a:solidFill>
              <a:latin typeface="Arial" panose="020B0604020202020204" pitchFamily="34" charset="0"/>
              <a:cs typeface="Arial" panose="020B0604020202020204" pitchFamily="34" charset="0"/>
            </a:endParaRPr>
          </a:p>
          <a:p>
            <a:pPr lvl="0"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Milk used on farm</a:t>
            </a:r>
            <a:r>
              <a:rPr lang="fr-BE" sz="1100" b="1" i="0" u="none" strike="noStrike" baseline="0">
                <a:solidFill>
                  <a:srgbClr val="000000"/>
                </a:solidFill>
                <a:latin typeface="Arial" panose="020B0604020202020204" pitchFamily="34" charset="0"/>
                <a:cs typeface="Arial" panose="020B0604020202020204" pitchFamily="34" charset="0"/>
              </a:rPr>
              <a:t>s (</a:t>
            </a:r>
            <a:r>
              <a:rPr lang="fr-BE" sz="1100" b="1" i="0" u="none" strike="noStrike" baseline="30000">
                <a:solidFill>
                  <a:srgbClr val="000000"/>
                </a:solidFill>
                <a:latin typeface="Arial" panose="020B0604020202020204" pitchFamily="34" charset="0"/>
                <a:cs typeface="Arial" panose="020B0604020202020204" pitchFamily="34" charset="0"/>
              </a:rPr>
              <a:t>2</a:t>
            </a:r>
            <a:r>
              <a:rPr lang="fr-BE" sz="1100" b="1" i="0" u="none" strike="noStrike" baseline="0">
                <a:solidFill>
                  <a:srgbClr val="000000"/>
                </a:solidFill>
                <a:latin typeface="Arial" panose="020B0604020202020204" pitchFamily="34" charset="0"/>
                <a:cs typeface="Arial" panose="020B0604020202020204" pitchFamily="34" charset="0"/>
              </a:rPr>
              <a:t>)</a:t>
            </a:r>
            <a:endParaRPr lang="el-GR" sz="1100" b="0" i="0" u="none" strike="noStrike" baseline="30000">
              <a:solidFill>
                <a:srgbClr val="000000"/>
              </a:solidFill>
              <a:latin typeface="Arial" panose="020B0604020202020204" pitchFamily="34" charset="0"/>
              <a:cs typeface="Arial" panose="020B0604020202020204" pitchFamily="34" charset="0"/>
            </a:endParaRPr>
          </a:p>
          <a:p>
            <a:pPr lvl="0" algn="ctr" rtl="0">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lvl="0"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11.6</a:t>
            </a:r>
          </a:p>
        </xdr:txBody>
      </xdr:sp>
      <xdr:grpSp>
        <xdr:nvGrpSpPr>
          <xdr:cNvPr id="87" name="Group 16">
            <a:extLst>
              <a:ext uri="{FF2B5EF4-FFF2-40B4-BE49-F238E27FC236}">
                <a16:creationId xmlns:a16="http://schemas.microsoft.com/office/drawing/2014/main" id="{00000000-0008-0000-0200-00002E000000}"/>
              </a:ext>
            </a:extLst>
          </xdr:cNvPr>
          <xdr:cNvGrpSpPr>
            <a:grpSpLocks/>
          </xdr:cNvGrpSpPr>
        </xdr:nvGrpSpPr>
        <xdr:grpSpPr bwMode="auto">
          <a:xfrm>
            <a:off x="6716" y="1665"/>
            <a:ext cx="3021" cy="5434"/>
            <a:chOff x="6716" y="1665"/>
            <a:chExt cx="3021" cy="5434"/>
          </a:xfrm>
        </xdr:grpSpPr>
        <xdr:sp macro="" textlink="">
          <xdr:nvSpPr>
            <xdr:cNvPr id="102" name="AutoShape 26">
              <a:extLst>
                <a:ext uri="{FF2B5EF4-FFF2-40B4-BE49-F238E27FC236}">
                  <a16:creationId xmlns:a16="http://schemas.microsoft.com/office/drawing/2014/main" id="{00000000-0008-0000-0200-00003D000000}"/>
                </a:ext>
              </a:extLst>
            </xdr:cNvPr>
            <xdr:cNvSpPr>
              <a:spLocks noChangeArrowheads="1"/>
            </xdr:cNvSpPr>
          </xdr:nvSpPr>
          <xdr:spPr bwMode="auto">
            <a:xfrm rot="-5400000">
              <a:off x="9028" y="4209"/>
              <a:ext cx="960" cy="458"/>
            </a:xfrm>
            <a:prstGeom prst="downArrow">
              <a:avLst>
                <a:gd name="adj1" fmla="val 46880"/>
                <a:gd name="adj2" fmla="val 44764"/>
              </a:avLst>
            </a:prstGeom>
            <a:solidFill>
              <a:srgbClr val="FFFFFF"/>
            </a:solidFill>
            <a:ln w="9525">
              <a:solidFill>
                <a:srgbClr val="000000"/>
              </a:solidFill>
              <a:miter lim="800000"/>
              <a:headEnd/>
              <a:tailEnd/>
            </a:ln>
          </xdr:spPr>
        </xdr:sp>
        <xdr:grpSp>
          <xdr:nvGrpSpPr>
            <xdr:cNvPr id="103" name="Group 18">
              <a:extLst>
                <a:ext uri="{FF2B5EF4-FFF2-40B4-BE49-F238E27FC236}">
                  <a16:creationId xmlns:a16="http://schemas.microsoft.com/office/drawing/2014/main" id="{00000000-0008-0000-0200-00003E000000}"/>
                </a:ext>
              </a:extLst>
            </xdr:cNvPr>
            <xdr:cNvGrpSpPr>
              <a:grpSpLocks/>
            </xdr:cNvGrpSpPr>
          </xdr:nvGrpSpPr>
          <xdr:grpSpPr bwMode="auto">
            <a:xfrm>
              <a:off x="7094" y="1665"/>
              <a:ext cx="2265" cy="5434"/>
              <a:chOff x="6962" y="1665"/>
              <a:chExt cx="2265" cy="5434"/>
            </a:xfrm>
          </xdr:grpSpPr>
          <xdr:sp macro="" textlink="">
            <xdr:nvSpPr>
              <xdr:cNvPr id="105" name="Text Box 25">
                <a:extLst>
                  <a:ext uri="{FF2B5EF4-FFF2-40B4-BE49-F238E27FC236}">
                    <a16:creationId xmlns:a16="http://schemas.microsoft.com/office/drawing/2014/main" id="{00000000-0008-0000-0200-000040000000}"/>
                  </a:ext>
                </a:extLst>
              </xdr:cNvPr>
              <xdr:cNvSpPr txBox="1">
                <a:spLocks noChangeArrowheads="1"/>
              </xdr:cNvSpPr>
            </xdr:nvSpPr>
            <xdr:spPr bwMode="auto">
              <a:xfrm>
                <a:off x="7093" y="6034"/>
                <a:ext cx="2070" cy="1065"/>
              </a:xfrm>
              <a:prstGeom prst="rect">
                <a:avLst/>
              </a:prstGeom>
              <a:solidFill>
                <a:srgbClr val="FFFFFF"/>
              </a:solidFill>
              <a:ln w="9525">
                <a:solidFill>
                  <a:srgbClr val="000000"/>
                </a:solidFill>
                <a:miter lim="800000"/>
                <a:headEnd/>
                <a:tailEnd/>
              </a:ln>
              <a:effectLst/>
            </xdr:spPr>
            <xdr:txBody>
              <a:bodyPr vertOverflow="clip" wrap="square" lIns="91440" tIns="10800" rIns="91440" bIns="10800" anchor="ctr"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Raw milk </a:t>
                </a:r>
                <a:r>
                  <a:rPr lang="en-GB" sz="1100" b="1" i="0" u="none" strike="noStrike" baseline="0">
                    <a:solidFill>
                      <a:srgbClr val="000000"/>
                    </a:solidFill>
                    <a:latin typeface="Arial" panose="020B0604020202020204" pitchFamily="34" charset="0"/>
                    <a:cs typeface="Arial" panose="020B0604020202020204" pitchFamily="34" charset="0"/>
                  </a:rPr>
                  <a:t>exported</a:t>
                </a:r>
              </a:p>
              <a:p>
                <a:pPr algn="ctr" rtl="0">
                  <a:defRPr sz="1000"/>
                </a:pPr>
                <a:endParaRPr lang="en-GB" sz="11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0.2</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sp macro="" textlink="">
            <xdr:nvSpPr>
              <xdr:cNvPr id="106" name="AutoShape 24">
                <a:extLst>
                  <a:ext uri="{FF2B5EF4-FFF2-40B4-BE49-F238E27FC236}">
                    <a16:creationId xmlns:a16="http://schemas.microsoft.com/office/drawing/2014/main" id="{00000000-0008-0000-0200-000041000000}"/>
                  </a:ext>
                </a:extLst>
              </xdr:cNvPr>
              <xdr:cNvSpPr>
                <a:spLocks noChangeArrowheads="1"/>
              </xdr:cNvSpPr>
            </xdr:nvSpPr>
            <xdr:spPr bwMode="auto">
              <a:xfrm>
                <a:off x="7614" y="5598"/>
                <a:ext cx="960" cy="458"/>
              </a:xfrm>
              <a:prstGeom prst="downArrow">
                <a:avLst>
                  <a:gd name="adj1" fmla="val 46880"/>
                  <a:gd name="adj2" fmla="val 44764"/>
                </a:avLst>
              </a:prstGeom>
              <a:solidFill>
                <a:srgbClr val="FFFFFF"/>
              </a:solidFill>
              <a:ln w="9525">
                <a:solidFill>
                  <a:srgbClr val="000000"/>
                </a:solidFill>
                <a:miter lim="800000"/>
                <a:headEnd/>
                <a:tailEnd/>
              </a:ln>
            </xdr:spPr>
          </xdr:sp>
          <xdr:grpSp>
            <xdr:nvGrpSpPr>
              <xdr:cNvPr id="107" name="Group 21">
                <a:extLst>
                  <a:ext uri="{FF2B5EF4-FFF2-40B4-BE49-F238E27FC236}">
                    <a16:creationId xmlns:a16="http://schemas.microsoft.com/office/drawing/2014/main" id="{00000000-0008-0000-0200-000042000000}"/>
                  </a:ext>
                </a:extLst>
              </xdr:cNvPr>
              <xdr:cNvGrpSpPr>
                <a:grpSpLocks/>
              </xdr:cNvGrpSpPr>
            </xdr:nvGrpSpPr>
            <xdr:grpSpPr bwMode="auto">
              <a:xfrm>
                <a:off x="6962" y="3093"/>
                <a:ext cx="2265" cy="2578"/>
                <a:chOff x="7060" y="2886"/>
                <a:chExt cx="1966" cy="2578"/>
              </a:xfrm>
            </xdr:grpSpPr>
            <xdr:sp macro="" textlink="">
              <xdr:nvSpPr>
                <xdr:cNvPr id="110" name="Oval 23">
                  <a:extLst>
                    <a:ext uri="{FF2B5EF4-FFF2-40B4-BE49-F238E27FC236}">
                      <a16:creationId xmlns:a16="http://schemas.microsoft.com/office/drawing/2014/main" id="{00000000-0008-0000-0200-000045000000}"/>
                    </a:ext>
                  </a:extLst>
                </xdr:cNvPr>
                <xdr:cNvSpPr>
                  <a:spLocks noChangeArrowheads="1"/>
                </xdr:cNvSpPr>
              </xdr:nvSpPr>
              <xdr:spPr bwMode="auto">
                <a:xfrm rot="5400000">
                  <a:off x="6754" y="3192"/>
                  <a:ext cx="2578" cy="1966"/>
                </a:xfrm>
                <a:prstGeom prst="ellipse">
                  <a:avLst/>
                </a:prstGeom>
                <a:solidFill>
                  <a:schemeClr val="accent4">
                    <a:lumMod val="40000"/>
                    <a:lumOff val="60000"/>
                  </a:schemeClr>
                </a:solidFill>
                <a:ln w="9525">
                  <a:solidFill>
                    <a:srgbClr val="000000"/>
                  </a:solidFill>
                  <a:round/>
                  <a:headEnd/>
                  <a:tailEnd/>
                </a:ln>
              </xdr:spPr>
            </xdr:sp>
            <xdr:sp macro="" textlink="">
              <xdr:nvSpPr>
                <xdr:cNvPr id="111" name="Text Box 22">
                  <a:extLst>
                    <a:ext uri="{FF2B5EF4-FFF2-40B4-BE49-F238E27FC236}">
                      <a16:creationId xmlns:a16="http://schemas.microsoft.com/office/drawing/2014/main" id="{00000000-0008-0000-0200-000046000000}"/>
                    </a:ext>
                  </a:extLst>
                </xdr:cNvPr>
                <xdr:cNvSpPr txBox="1">
                  <a:spLocks noChangeArrowheads="1"/>
                </xdr:cNvSpPr>
              </xdr:nvSpPr>
              <xdr:spPr bwMode="auto">
                <a:xfrm>
                  <a:off x="7174" y="3442"/>
                  <a:ext cx="1702" cy="18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Milk used </a:t>
                  </a:r>
                </a:p>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by the dairies</a:t>
                  </a:r>
                </a:p>
                <a:p>
                  <a:pPr algn="ctr" rtl="0">
                    <a:defRPr sz="1000"/>
                  </a:pPr>
                  <a:endParaRPr lang="en-IE" sz="1100" b="1"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l-GR" sz="1100" b="1"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149.3</a:t>
                  </a:r>
                  <a:br>
                    <a:rPr lang="en-GB" sz="1100" b="1" i="0" u="none" strike="noStrike" baseline="0">
                      <a:solidFill>
                        <a:sysClr val="windowText" lastClr="000000"/>
                      </a:solidFill>
                      <a:latin typeface="Arial" panose="020B0604020202020204" pitchFamily="34" charset="0"/>
                      <a:cs typeface="Arial" panose="020B0604020202020204" pitchFamily="34" charset="0"/>
                    </a:rPr>
                  </a:br>
                  <a:endParaRPr lang="el-GR" sz="1100" b="1" i="1" u="none" strike="noStrike" baseline="0">
                    <a:solidFill>
                      <a:sysClr val="windowText" lastClr="000000"/>
                    </a:solidFill>
                    <a:latin typeface="Arial" panose="020B0604020202020204" pitchFamily="34" charset="0"/>
                    <a:cs typeface="Arial" panose="020B0604020202020204" pitchFamily="34" charset="0"/>
                  </a:endParaRPr>
                </a:p>
              </xdr:txBody>
            </xdr:sp>
          </xdr:grpSp>
          <xdr:sp macro="" textlink="">
            <xdr:nvSpPr>
              <xdr:cNvPr id="108" name="AutoShape 20">
                <a:extLst>
                  <a:ext uri="{FF2B5EF4-FFF2-40B4-BE49-F238E27FC236}">
                    <a16:creationId xmlns:a16="http://schemas.microsoft.com/office/drawing/2014/main" id="{00000000-0008-0000-0200-000043000000}"/>
                  </a:ext>
                </a:extLst>
              </xdr:cNvPr>
              <xdr:cNvSpPr>
                <a:spLocks noChangeArrowheads="1"/>
              </xdr:cNvSpPr>
            </xdr:nvSpPr>
            <xdr:spPr bwMode="auto">
              <a:xfrm>
                <a:off x="7614" y="2708"/>
                <a:ext cx="960" cy="458"/>
              </a:xfrm>
              <a:prstGeom prst="downArrow">
                <a:avLst>
                  <a:gd name="adj1" fmla="val 46880"/>
                  <a:gd name="adj2" fmla="val 44764"/>
                </a:avLst>
              </a:prstGeom>
              <a:solidFill>
                <a:srgbClr val="FFFFFF"/>
              </a:solidFill>
              <a:ln w="9525">
                <a:solidFill>
                  <a:srgbClr val="000000"/>
                </a:solidFill>
                <a:miter lim="800000"/>
                <a:headEnd/>
                <a:tailEnd/>
              </a:ln>
            </xdr:spPr>
          </xdr:sp>
          <xdr:sp macro="" textlink="">
            <xdr:nvSpPr>
              <xdr:cNvPr id="109" name="Text Box 19">
                <a:extLst>
                  <a:ext uri="{FF2B5EF4-FFF2-40B4-BE49-F238E27FC236}">
                    <a16:creationId xmlns:a16="http://schemas.microsoft.com/office/drawing/2014/main" id="{00000000-0008-0000-0200-000044000000}"/>
                  </a:ext>
                </a:extLst>
              </xdr:cNvPr>
              <xdr:cNvSpPr txBox="1">
                <a:spLocks noChangeArrowheads="1"/>
              </xdr:cNvSpPr>
            </xdr:nvSpPr>
            <xdr:spPr bwMode="auto">
              <a:xfrm>
                <a:off x="7059" y="1665"/>
                <a:ext cx="2070" cy="1065"/>
              </a:xfrm>
              <a:prstGeom prst="rect">
                <a:avLst/>
              </a:prstGeom>
              <a:solidFill>
                <a:srgbClr val="FFFFFF"/>
              </a:solidFill>
              <a:ln w="9525">
                <a:solidFill>
                  <a:srgbClr val="000000"/>
                </a:solidFill>
                <a:miter lim="800000"/>
                <a:headEnd/>
                <a:tailEnd/>
              </a:ln>
              <a:effectLst/>
            </xdr:spPr>
            <xdr:txBody>
              <a:bodyPr vertOverflow="clip" wrap="square" lIns="91440" tIns="10800" rIns="91440" bIns="10800" anchor="ctr"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Raw milk imported</a:t>
                </a:r>
                <a:endParaRPr lang="en-IE" sz="1100" b="1"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0.2</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grpSp>
        <xdr:sp macro="" textlink="">
          <xdr:nvSpPr>
            <xdr:cNvPr id="104" name="AutoShape 17">
              <a:extLst>
                <a:ext uri="{FF2B5EF4-FFF2-40B4-BE49-F238E27FC236}">
                  <a16:creationId xmlns:a16="http://schemas.microsoft.com/office/drawing/2014/main" id="{00000000-0008-0000-0200-00003F000000}"/>
                </a:ext>
              </a:extLst>
            </xdr:cNvPr>
            <xdr:cNvSpPr>
              <a:spLocks noChangeArrowheads="1"/>
            </xdr:cNvSpPr>
          </xdr:nvSpPr>
          <xdr:spPr bwMode="auto">
            <a:xfrm rot="-5400000">
              <a:off x="6465" y="4096"/>
              <a:ext cx="960" cy="458"/>
            </a:xfrm>
            <a:prstGeom prst="downArrow">
              <a:avLst>
                <a:gd name="adj1" fmla="val 46880"/>
                <a:gd name="adj2" fmla="val 44764"/>
              </a:avLst>
            </a:prstGeom>
            <a:solidFill>
              <a:srgbClr val="FFFFFF"/>
            </a:solidFill>
            <a:ln w="9525">
              <a:solidFill>
                <a:srgbClr val="000000"/>
              </a:solidFill>
              <a:miter lim="800000"/>
              <a:headEnd/>
              <a:tailEnd/>
            </a:ln>
          </xdr:spPr>
        </xdr:sp>
      </xdr:grpSp>
      <xdr:sp macro="" textlink="">
        <xdr:nvSpPr>
          <xdr:cNvPr id="88" name="AutoShape 15">
            <a:extLst>
              <a:ext uri="{FF2B5EF4-FFF2-40B4-BE49-F238E27FC236}">
                <a16:creationId xmlns:a16="http://schemas.microsoft.com/office/drawing/2014/main" id="{00000000-0008-0000-0200-00002F000000}"/>
              </a:ext>
            </a:extLst>
          </xdr:cNvPr>
          <xdr:cNvSpPr>
            <a:spLocks noChangeArrowheads="1"/>
          </xdr:cNvSpPr>
        </xdr:nvSpPr>
        <xdr:spPr bwMode="auto">
          <a:xfrm>
            <a:off x="4462" y="3376"/>
            <a:ext cx="2334" cy="3166"/>
          </a:xfrm>
          <a:prstGeom prst="roundRect">
            <a:avLst>
              <a:gd name="adj" fmla="val 16667"/>
            </a:avLst>
          </a:prstGeom>
          <a:solidFill>
            <a:schemeClr val="accent1">
              <a:lumMod val="20000"/>
              <a:lumOff val="80000"/>
            </a:schemeClr>
          </a:solidFill>
          <a:ln w="9525">
            <a:solidFill>
              <a:srgbClr val="000000"/>
            </a:solidFill>
            <a:round/>
            <a:headEnd/>
            <a:tailEnd/>
          </a:ln>
        </xdr:spPr>
        <xdr:txBody>
          <a:bodyPr vertOverflow="clip" wrap="square" lIns="18000" tIns="45720" rIns="18000" bIns="45720" anchor="t" upright="1"/>
          <a:lstStyle/>
          <a:p>
            <a:pPr algn="l" rtl="0">
              <a:defRPr sz="1000"/>
            </a:pPr>
            <a:r>
              <a:rPr lang="el-GR" sz="1100" b="1" i="0" u="none" strike="noStrike" baseline="0">
                <a:solidFill>
                  <a:srgbClr val="000000"/>
                </a:solidFill>
                <a:latin typeface="Arial" panose="020B0604020202020204" pitchFamily="34" charset="0"/>
                <a:cs typeface="Arial" panose="020B0604020202020204" pitchFamily="34" charset="0"/>
              </a:rPr>
              <a:t> </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Milk delivered </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to dairies</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149.3</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el-GR" sz="1100" b="0" i="0" u="none" strike="noStrike" baseline="0">
                <a:solidFill>
                  <a:srgbClr val="000000"/>
                </a:solidFill>
                <a:latin typeface="Arial" panose="020B0604020202020204" pitchFamily="34" charset="0"/>
                <a:cs typeface="Arial" panose="020B0604020202020204" pitchFamily="34" charset="0"/>
              </a:rPr>
              <a:t> </a:t>
            </a:r>
          </a:p>
        </xdr:txBody>
      </xdr:sp>
      <xdr:sp macro="" textlink="">
        <xdr:nvSpPr>
          <xdr:cNvPr id="89" name="AutoShape 14">
            <a:extLst>
              <a:ext uri="{FF2B5EF4-FFF2-40B4-BE49-F238E27FC236}">
                <a16:creationId xmlns:a16="http://schemas.microsoft.com/office/drawing/2014/main" id="{00000000-0008-0000-0200-000030000000}"/>
              </a:ext>
            </a:extLst>
          </xdr:cNvPr>
          <xdr:cNvSpPr>
            <a:spLocks noChangeArrowheads="1"/>
          </xdr:cNvSpPr>
        </xdr:nvSpPr>
        <xdr:spPr bwMode="auto">
          <a:xfrm>
            <a:off x="4523" y="5307"/>
            <a:ext cx="2211" cy="796"/>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Cows</a:t>
            </a:r>
            <a:r>
              <a:rPr lang="en-US" sz="1100" b="1" i="0" u="none" strike="noStrike" baseline="0">
                <a:solidFill>
                  <a:srgbClr val="000000"/>
                </a:solidFill>
                <a:latin typeface="Arial" panose="020B0604020202020204" pitchFamily="34" charset="0"/>
                <a:cs typeface="Arial" panose="020B0604020202020204" pitchFamily="34" charset="0"/>
              </a:rPr>
              <a:t>'</a:t>
            </a:r>
            <a:r>
              <a:rPr lang="el-GR" sz="1100" b="1" i="0" u="none" strike="noStrike" baseline="0">
                <a:solidFill>
                  <a:srgbClr val="000000"/>
                </a:solidFill>
                <a:latin typeface="Arial" panose="020B0604020202020204" pitchFamily="34" charset="0"/>
                <a:cs typeface="Arial" panose="020B0604020202020204" pitchFamily="34" charset="0"/>
              </a:rPr>
              <a:t> milk</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US"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US" sz="1100" b="1" i="0" u="none" strike="noStrike" baseline="0">
                <a:solidFill>
                  <a:sysClr val="windowText" lastClr="000000"/>
                </a:solidFill>
                <a:latin typeface="Arial" panose="020B0604020202020204" pitchFamily="34" charset="0"/>
                <a:cs typeface="Arial" panose="020B0604020202020204" pitchFamily="34" charset="0"/>
              </a:rPr>
              <a:t>145.0</a:t>
            </a:r>
            <a:endParaRPr lang="el-GR" sz="1100" b="0" i="0" u="none" strike="noStrike" baseline="0">
              <a:solidFill>
                <a:sysClr val="windowText" lastClr="000000"/>
              </a:solidFill>
              <a:latin typeface="Calibri"/>
            </a:endParaRPr>
          </a:p>
          <a:p>
            <a:pPr algn="l" rtl="0">
              <a:defRPr sz="1000"/>
            </a:pPr>
            <a:r>
              <a:rPr lang="el-GR" sz="1100" b="1" i="0" u="none" strike="noStrike" baseline="0">
                <a:solidFill>
                  <a:srgbClr val="000000"/>
                </a:solidFill>
                <a:latin typeface="Calibri"/>
              </a:rPr>
              <a:t> </a:t>
            </a:r>
            <a:endParaRPr lang="el-GR" sz="1100" b="0" i="0" u="none" strike="noStrike" baseline="0">
              <a:solidFill>
                <a:srgbClr val="000000"/>
              </a:solidFill>
              <a:latin typeface="Calibri"/>
            </a:endParaRPr>
          </a:p>
          <a:p>
            <a:pPr algn="l" rtl="0">
              <a:defRPr sz="1000"/>
            </a:pPr>
            <a:r>
              <a:rPr lang="el-GR" sz="1100" b="0" i="0" u="none" strike="noStrike" baseline="0">
                <a:solidFill>
                  <a:srgbClr val="000000"/>
                </a:solidFill>
                <a:latin typeface="Calibri"/>
              </a:rPr>
              <a:t> </a:t>
            </a:r>
          </a:p>
        </xdr:txBody>
      </xdr:sp>
      <xdr:grpSp>
        <xdr:nvGrpSpPr>
          <xdr:cNvPr id="90" name="Group 2">
            <a:extLst>
              <a:ext uri="{FF2B5EF4-FFF2-40B4-BE49-F238E27FC236}">
                <a16:creationId xmlns:a16="http://schemas.microsoft.com/office/drawing/2014/main" id="{00000000-0008-0000-0200-000031000000}"/>
              </a:ext>
            </a:extLst>
          </xdr:cNvPr>
          <xdr:cNvGrpSpPr>
            <a:grpSpLocks/>
          </xdr:cNvGrpSpPr>
        </xdr:nvGrpSpPr>
        <xdr:grpSpPr bwMode="auto">
          <a:xfrm>
            <a:off x="1398" y="1665"/>
            <a:ext cx="3187" cy="5483"/>
            <a:chOff x="1398" y="1665"/>
            <a:chExt cx="3187" cy="5483"/>
          </a:xfrm>
        </xdr:grpSpPr>
        <xdr:grpSp>
          <xdr:nvGrpSpPr>
            <xdr:cNvPr id="91" name="Group 90">
              <a:extLst>
                <a:ext uri="{FF2B5EF4-FFF2-40B4-BE49-F238E27FC236}">
                  <a16:creationId xmlns:a16="http://schemas.microsoft.com/office/drawing/2014/main" id="{00000000-0008-0000-0200-000032000000}"/>
                </a:ext>
              </a:extLst>
            </xdr:cNvPr>
            <xdr:cNvGrpSpPr>
              <a:grpSpLocks/>
            </xdr:cNvGrpSpPr>
          </xdr:nvGrpSpPr>
          <xdr:grpSpPr bwMode="auto">
            <a:xfrm>
              <a:off x="1398" y="1665"/>
              <a:ext cx="3187" cy="5483"/>
              <a:chOff x="1398" y="1665"/>
              <a:chExt cx="3187" cy="5483"/>
            </a:xfrm>
          </xdr:grpSpPr>
          <xdr:sp macro="" textlink="">
            <xdr:nvSpPr>
              <xdr:cNvPr id="97" name="AutoShape 13">
                <a:extLst>
                  <a:ext uri="{FF2B5EF4-FFF2-40B4-BE49-F238E27FC236}">
                    <a16:creationId xmlns:a16="http://schemas.microsoft.com/office/drawing/2014/main" id="{00000000-0008-0000-0200-000038000000}"/>
                  </a:ext>
                </a:extLst>
              </xdr:cNvPr>
              <xdr:cNvSpPr>
                <a:spLocks noChangeArrowheads="1"/>
              </xdr:cNvSpPr>
            </xdr:nvSpPr>
            <xdr:spPr bwMode="auto">
              <a:xfrm rot="-5400000">
                <a:off x="3876" y="4034"/>
                <a:ext cx="960" cy="458"/>
              </a:xfrm>
              <a:prstGeom prst="downArrow">
                <a:avLst>
                  <a:gd name="adj1" fmla="val 46880"/>
                  <a:gd name="adj2" fmla="val 44764"/>
                </a:avLst>
              </a:prstGeom>
              <a:solidFill>
                <a:srgbClr val="FFFFFF"/>
              </a:solidFill>
              <a:ln w="9525">
                <a:solidFill>
                  <a:srgbClr val="000000"/>
                </a:solidFill>
                <a:miter lim="800000"/>
                <a:headEnd/>
                <a:tailEnd/>
              </a:ln>
            </xdr:spPr>
          </xdr:sp>
          <xdr:grpSp>
            <xdr:nvGrpSpPr>
              <xdr:cNvPr id="98" name="Group 10">
                <a:extLst>
                  <a:ext uri="{FF2B5EF4-FFF2-40B4-BE49-F238E27FC236}">
                    <a16:creationId xmlns:a16="http://schemas.microsoft.com/office/drawing/2014/main" id="{00000000-0008-0000-0200-000039000000}"/>
                  </a:ext>
                </a:extLst>
              </xdr:cNvPr>
              <xdr:cNvGrpSpPr>
                <a:grpSpLocks/>
              </xdr:cNvGrpSpPr>
            </xdr:nvGrpSpPr>
            <xdr:grpSpPr bwMode="auto">
              <a:xfrm>
                <a:off x="1398" y="1665"/>
                <a:ext cx="2729" cy="5483"/>
                <a:chOff x="1398" y="1665"/>
                <a:chExt cx="2729" cy="5483"/>
              </a:xfrm>
            </xdr:grpSpPr>
            <xdr:sp macro="" textlink="">
              <xdr:nvSpPr>
                <xdr:cNvPr id="100" name="AutoShape 12">
                  <a:extLst>
                    <a:ext uri="{FF2B5EF4-FFF2-40B4-BE49-F238E27FC236}">
                      <a16:creationId xmlns:a16="http://schemas.microsoft.com/office/drawing/2014/main" id="{00000000-0008-0000-0200-00003B000000}"/>
                    </a:ext>
                  </a:extLst>
                </xdr:cNvPr>
                <xdr:cNvSpPr>
                  <a:spLocks noChangeArrowheads="1"/>
                </xdr:cNvSpPr>
              </xdr:nvSpPr>
              <xdr:spPr bwMode="auto">
                <a:xfrm rot="5400000">
                  <a:off x="21" y="3042"/>
                  <a:ext cx="5483" cy="2729"/>
                </a:xfrm>
                <a:prstGeom prst="roundRect">
                  <a:avLst>
                    <a:gd name="adj" fmla="val 16667"/>
                  </a:avLst>
                </a:prstGeom>
                <a:solidFill>
                  <a:schemeClr val="accent1">
                    <a:lumMod val="20000"/>
                    <a:lumOff val="80000"/>
                  </a:schemeClr>
                </a:solidFill>
                <a:ln w="9525">
                  <a:solidFill>
                    <a:srgbClr val="000000"/>
                  </a:solidFill>
                  <a:round/>
                  <a:headEnd/>
                  <a:tailEnd/>
                </a:ln>
              </xdr:spPr>
            </xdr:sp>
            <xdr:sp macro="" textlink="">
              <xdr:nvSpPr>
                <xdr:cNvPr id="101" name="Text Box 11">
                  <a:extLst>
                    <a:ext uri="{FF2B5EF4-FFF2-40B4-BE49-F238E27FC236}">
                      <a16:creationId xmlns:a16="http://schemas.microsoft.com/office/drawing/2014/main" id="{00000000-0008-0000-0200-00003C000000}"/>
                    </a:ext>
                  </a:extLst>
                </xdr:cNvPr>
                <xdr:cNvSpPr txBox="1">
                  <a:spLocks noChangeArrowheads="1"/>
                </xdr:cNvSpPr>
              </xdr:nvSpPr>
              <xdr:spPr bwMode="auto">
                <a:xfrm>
                  <a:off x="1755" y="1879"/>
                  <a:ext cx="2070" cy="1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800" rIns="91440" bIns="10800" anchor="ctr"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Milk produced </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on farms</a:t>
                  </a:r>
                  <a:r>
                    <a:rPr lang="en-GB" sz="1100" b="1" i="0" u="none" strike="noStrike" baseline="0">
                      <a:solidFill>
                        <a:srgbClr val="000000"/>
                      </a:solidFill>
                      <a:latin typeface="Arial" panose="020B0604020202020204" pitchFamily="34" charset="0"/>
                      <a:cs typeface="Arial" panose="020B0604020202020204" pitchFamily="34" charset="0"/>
                    </a:rPr>
                    <a:t> </a:t>
                  </a:r>
                  <a:br>
                    <a:rPr lang="en-GB" sz="1100" b="1" i="0" u="none" strike="noStrike" baseline="0">
                      <a:solidFill>
                        <a:srgbClr val="000000"/>
                      </a:solidFill>
                      <a:latin typeface="Arial" panose="020B0604020202020204" pitchFamily="34" charset="0"/>
                      <a:cs typeface="Arial" panose="020B0604020202020204" pitchFamily="34" charset="0"/>
                    </a:rPr>
                  </a:br>
                  <a:r>
                    <a:rPr lang="en-GB" sz="1100" b="1" i="0" u="none" strike="noStrike" baseline="0">
                      <a:solidFill>
                        <a:sysClr val="windowText" lastClr="000000"/>
                      </a:solidFill>
                      <a:latin typeface="Arial" panose="020B0604020202020204" pitchFamily="34" charset="0"/>
                      <a:cs typeface="Arial" panose="020B0604020202020204" pitchFamily="34" charset="0"/>
                    </a:rPr>
                    <a:t>160.8 (</a:t>
                  </a:r>
                  <a:r>
                    <a:rPr lang="en-GB" sz="1100" b="1" i="0" u="none" strike="noStrike" baseline="30000">
                      <a:solidFill>
                        <a:sysClr val="windowText" lastClr="000000"/>
                      </a:solidFill>
                      <a:latin typeface="Arial" panose="020B0604020202020204" pitchFamily="34" charset="0"/>
                      <a:cs typeface="Arial" panose="020B0604020202020204" pitchFamily="34" charset="0"/>
                    </a:rPr>
                    <a:t>1</a:t>
                  </a:r>
                  <a:r>
                    <a:rPr lang="en-GB" sz="1100" b="1" i="0" u="none" strike="noStrike" baseline="0">
                      <a:solidFill>
                        <a:sysClr val="windowText" lastClr="000000"/>
                      </a:solidFill>
                      <a:latin typeface="Arial" panose="020B0604020202020204" pitchFamily="34" charset="0"/>
                      <a:cs typeface="Arial" panose="020B0604020202020204" pitchFamily="34" charset="0"/>
                    </a:rPr>
                    <a:t>)</a:t>
                  </a:r>
                  <a:endParaRPr lang="el-GR" sz="1100" b="0" i="0" u="none" strike="noStrike" baseline="0">
                    <a:solidFill>
                      <a:sysClr val="windowText" lastClr="000000"/>
                    </a:solidFill>
                    <a:latin typeface="Arial" panose="020B0604020202020204" pitchFamily="34" charset="0"/>
                    <a:cs typeface="Arial" panose="020B0604020202020204" pitchFamily="34" charset="0"/>
                  </a:endParaRPr>
                </a:p>
              </xdr:txBody>
            </xdr:sp>
          </xdr:grpSp>
          <xdr:sp macro="" textlink="">
            <xdr:nvSpPr>
              <xdr:cNvPr id="99" name="AutoShape 9">
                <a:extLst>
                  <a:ext uri="{FF2B5EF4-FFF2-40B4-BE49-F238E27FC236}">
                    <a16:creationId xmlns:a16="http://schemas.microsoft.com/office/drawing/2014/main" id="{00000000-0008-0000-0200-00003A000000}"/>
                  </a:ext>
                </a:extLst>
              </xdr:cNvPr>
              <xdr:cNvSpPr>
                <a:spLocks noChangeArrowheads="1"/>
              </xdr:cNvSpPr>
            </xdr:nvSpPr>
            <xdr:spPr bwMode="auto">
              <a:xfrm rot="-5400000">
                <a:off x="3876" y="2130"/>
                <a:ext cx="960" cy="458"/>
              </a:xfrm>
              <a:prstGeom prst="downArrow">
                <a:avLst>
                  <a:gd name="adj1" fmla="val 46880"/>
                  <a:gd name="adj2" fmla="val 44764"/>
                </a:avLst>
              </a:prstGeom>
              <a:solidFill>
                <a:srgbClr val="FFFFFF"/>
              </a:solidFill>
              <a:ln w="9525">
                <a:solidFill>
                  <a:srgbClr val="000000"/>
                </a:solidFill>
                <a:miter lim="800000"/>
                <a:headEnd/>
                <a:tailEnd/>
              </a:ln>
            </xdr:spPr>
          </xdr:sp>
        </xdr:grpSp>
        <xdr:grpSp>
          <xdr:nvGrpSpPr>
            <xdr:cNvPr id="92" name="Group 3">
              <a:extLst>
                <a:ext uri="{FF2B5EF4-FFF2-40B4-BE49-F238E27FC236}">
                  <a16:creationId xmlns:a16="http://schemas.microsoft.com/office/drawing/2014/main" id="{00000000-0008-0000-0200-000033000000}"/>
                </a:ext>
              </a:extLst>
            </xdr:cNvPr>
            <xdr:cNvGrpSpPr>
              <a:grpSpLocks/>
            </xdr:cNvGrpSpPr>
          </xdr:nvGrpSpPr>
          <xdr:grpSpPr bwMode="auto">
            <a:xfrm>
              <a:off x="1765" y="2899"/>
              <a:ext cx="2012" cy="3785"/>
              <a:chOff x="1765" y="2899"/>
              <a:chExt cx="2012" cy="3785"/>
            </a:xfrm>
          </xdr:grpSpPr>
          <xdr:sp macro="" textlink="">
            <xdr:nvSpPr>
              <xdr:cNvPr id="93" name="AutoShape 7">
                <a:extLst>
                  <a:ext uri="{FF2B5EF4-FFF2-40B4-BE49-F238E27FC236}">
                    <a16:creationId xmlns:a16="http://schemas.microsoft.com/office/drawing/2014/main" id="{00000000-0008-0000-0200-000034000000}"/>
                  </a:ext>
                </a:extLst>
              </xdr:cNvPr>
              <xdr:cNvSpPr>
                <a:spLocks noChangeArrowheads="1"/>
              </xdr:cNvSpPr>
            </xdr:nvSpPr>
            <xdr:spPr bwMode="auto">
              <a:xfrm>
                <a:off x="1775" y="2899"/>
                <a:ext cx="1991" cy="837"/>
              </a:xfrm>
              <a:prstGeom prst="roundRect">
                <a:avLst>
                  <a:gd name="adj" fmla="val 16667"/>
                </a:avLst>
              </a:prstGeom>
              <a:solidFill>
                <a:schemeClr val="bg1"/>
              </a:solidFill>
              <a:ln w="9525">
                <a:solidFill>
                  <a:srgbClr val="000000"/>
                </a:solidFill>
                <a:round/>
                <a:headEnd/>
                <a:tailEnd/>
              </a:ln>
            </xdr:spPr>
            <xdr:txBody>
              <a:bodyPr vertOverflow="clip" wrap="square" lIns="91440" tIns="10800" rIns="91440" bIns="1080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Cows</a:t>
                </a:r>
                <a:r>
                  <a:rPr lang="en-US" sz="1100" b="1" i="0" u="none" strike="noStrike" baseline="0">
                    <a:solidFill>
                      <a:srgbClr val="000000"/>
                    </a:solidFill>
                    <a:latin typeface="Arial" panose="020B0604020202020204" pitchFamily="34" charset="0"/>
                    <a:cs typeface="Arial" panose="020B0604020202020204" pitchFamily="34" charset="0"/>
                  </a:rPr>
                  <a:t>'</a:t>
                </a:r>
                <a:r>
                  <a:rPr lang="el-GR" sz="1100" b="1" i="0" u="none" strike="noStrike" baseline="0">
                    <a:solidFill>
                      <a:srgbClr val="000000"/>
                    </a:solidFill>
                    <a:latin typeface="Arial" panose="020B0604020202020204" pitchFamily="34" charset="0"/>
                    <a:cs typeface="Arial" panose="020B0604020202020204" pitchFamily="34" charset="0"/>
                  </a:rPr>
                  <a:t> milk</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GB"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155.1 (</a:t>
                </a:r>
                <a:r>
                  <a:rPr lang="en-GB" sz="1100" b="1" i="0" u="none" strike="noStrike" baseline="30000">
                    <a:solidFill>
                      <a:sysClr val="windowText" lastClr="000000"/>
                    </a:solidFill>
                    <a:latin typeface="Arial" panose="020B0604020202020204" pitchFamily="34" charset="0"/>
                    <a:cs typeface="Arial" panose="020B0604020202020204" pitchFamily="34" charset="0"/>
                  </a:rPr>
                  <a:t>1</a:t>
                </a:r>
                <a:r>
                  <a:rPr lang="en-GB" sz="1100" b="1" i="0" u="none" strike="noStrike" baseline="0">
                    <a:solidFill>
                      <a:sysClr val="windowText" lastClr="000000"/>
                    </a:solidFill>
                    <a:latin typeface="Arial" panose="020B0604020202020204" pitchFamily="34" charset="0"/>
                    <a:cs typeface="Arial" panose="020B0604020202020204" pitchFamily="34" charset="0"/>
                  </a:rPr>
                  <a:t>)</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94" name="AutoShape 6">
                <a:extLst>
                  <a:ext uri="{FF2B5EF4-FFF2-40B4-BE49-F238E27FC236}">
                    <a16:creationId xmlns:a16="http://schemas.microsoft.com/office/drawing/2014/main" id="{00000000-0008-0000-0200-000035000000}"/>
                  </a:ext>
                </a:extLst>
              </xdr:cNvPr>
              <xdr:cNvSpPr>
                <a:spLocks noChangeArrowheads="1"/>
              </xdr:cNvSpPr>
            </xdr:nvSpPr>
            <xdr:spPr bwMode="auto">
              <a:xfrm>
                <a:off x="1786" y="4934"/>
                <a:ext cx="1991" cy="760"/>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Goats</a:t>
                </a:r>
                <a:r>
                  <a:rPr lang="en-US" sz="1100" b="1" i="0" u="none" strike="noStrike" baseline="0">
                    <a:solidFill>
                      <a:srgbClr val="000000"/>
                    </a:solidFill>
                    <a:latin typeface="Arial" panose="020B0604020202020204" pitchFamily="34" charset="0"/>
                    <a:cs typeface="Arial" panose="020B0604020202020204" pitchFamily="34" charset="0"/>
                  </a:rPr>
                  <a:t>'</a:t>
                </a:r>
                <a:r>
                  <a:rPr lang="el-GR" sz="1100" b="1" i="0" u="none" strike="noStrike" baseline="0">
                    <a:solidFill>
                      <a:srgbClr val="000000"/>
                    </a:solidFill>
                    <a:latin typeface="Arial" panose="020B0604020202020204" pitchFamily="34" charset="0"/>
                    <a:cs typeface="Arial" panose="020B0604020202020204" pitchFamily="34" charset="0"/>
                  </a:rPr>
                  <a:t> milk </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GB"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2.5</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95" name="AutoShape 5">
                <a:extLst>
                  <a:ext uri="{FF2B5EF4-FFF2-40B4-BE49-F238E27FC236}">
                    <a16:creationId xmlns:a16="http://schemas.microsoft.com/office/drawing/2014/main" id="{00000000-0008-0000-0200-000036000000}"/>
                  </a:ext>
                </a:extLst>
              </xdr:cNvPr>
              <xdr:cNvSpPr>
                <a:spLocks noChangeArrowheads="1"/>
              </xdr:cNvSpPr>
            </xdr:nvSpPr>
            <xdr:spPr bwMode="auto">
              <a:xfrm>
                <a:off x="1765" y="3968"/>
                <a:ext cx="1991" cy="762"/>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t"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Ewes</a:t>
                </a:r>
                <a:r>
                  <a:rPr lang="en-US" sz="1100" b="1" i="0" u="none" strike="noStrike" baseline="0">
                    <a:solidFill>
                      <a:srgbClr val="000000"/>
                    </a:solidFill>
                    <a:latin typeface="Arial" panose="020B0604020202020204" pitchFamily="34" charset="0"/>
                    <a:cs typeface="Arial" panose="020B0604020202020204" pitchFamily="34" charset="0"/>
                  </a:rPr>
                  <a:t>'</a:t>
                </a:r>
                <a:r>
                  <a:rPr lang="el-GR" sz="1100" b="1" i="0" u="none" strike="noStrike" baseline="0">
                    <a:solidFill>
                      <a:srgbClr val="000000"/>
                    </a:solidFill>
                    <a:latin typeface="Arial" panose="020B0604020202020204" pitchFamily="34" charset="0"/>
                    <a:cs typeface="Arial" panose="020B0604020202020204" pitchFamily="34" charset="0"/>
                  </a:rPr>
                  <a:t> milk</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GB"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2.9</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sp macro="" textlink="">
            <xdr:nvSpPr>
              <xdr:cNvPr id="96" name="AutoShape 4">
                <a:extLst>
                  <a:ext uri="{FF2B5EF4-FFF2-40B4-BE49-F238E27FC236}">
                    <a16:creationId xmlns:a16="http://schemas.microsoft.com/office/drawing/2014/main" id="{00000000-0008-0000-0200-000037000000}"/>
                  </a:ext>
                </a:extLst>
              </xdr:cNvPr>
              <xdr:cNvSpPr>
                <a:spLocks noChangeArrowheads="1"/>
              </xdr:cNvSpPr>
            </xdr:nvSpPr>
            <xdr:spPr bwMode="auto">
              <a:xfrm>
                <a:off x="1786" y="5912"/>
                <a:ext cx="1991" cy="772"/>
              </a:xfrm>
              <a:prstGeom prst="roundRect">
                <a:avLst>
                  <a:gd name="adj" fmla="val 16667"/>
                </a:avLst>
              </a:prstGeom>
              <a:solidFill>
                <a:srgbClr val="FFFFFF"/>
              </a:solidFill>
              <a:ln w="9525">
                <a:solidFill>
                  <a:srgbClr val="000000"/>
                </a:solidFill>
                <a:round/>
                <a:headEnd/>
                <a:tailEnd/>
              </a:ln>
            </xdr:spPr>
            <xdr:txBody>
              <a:bodyPr vertOverflow="clip" wrap="square" lIns="91440" tIns="10800" rIns="91440" bIns="10800" anchor="ctr" upright="1"/>
              <a:lstStyle/>
              <a:p>
                <a:pPr algn="ctr" rtl="0">
                  <a:defRPr sz="1000"/>
                </a:pPr>
                <a:r>
                  <a:rPr lang="el-GR" sz="1100" b="1" i="0" u="none" strike="noStrike" baseline="0">
                    <a:solidFill>
                      <a:srgbClr val="000000"/>
                    </a:solidFill>
                    <a:latin typeface="Arial" panose="020B0604020202020204" pitchFamily="34" charset="0"/>
                    <a:cs typeface="Arial" panose="020B0604020202020204" pitchFamily="34" charset="0"/>
                  </a:rPr>
                  <a:t>Buffalo</a:t>
                </a:r>
                <a:r>
                  <a:rPr lang="en-IE" sz="1100" b="1" i="0" u="none" strike="noStrike" baseline="0">
                    <a:solidFill>
                      <a:srgbClr val="000000"/>
                    </a:solidFill>
                    <a:latin typeface="Arial" panose="020B0604020202020204" pitchFamily="34" charset="0"/>
                    <a:cs typeface="Arial" panose="020B0604020202020204" pitchFamily="34" charset="0"/>
                  </a:rPr>
                  <a:t>e</a:t>
                </a:r>
                <a:r>
                  <a:rPr lang="el-GR" sz="1100" b="1" i="0" u="none" strike="noStrike" baseline="0">
                    <a:solidFill>
                      <a:srgbClr val="000000"/>
                    </a:solidFill>
                    <a:latin typeface="Arial" panose="020B0604020202020204" pitchFamily="34" charset="0"/>
                    <a:cs typeface="Arial" panose="020B0604020202020204" pitchFamily="34" charset="0"/>
                  </a:rPr>
                  <a:t>s</a:t>
                </a:r>
                <a:r>
                  <a:rPr lang="en-US" sz="1100" b="1" i="0" u="none" strike="noStrike" baseline="0">
                    <a:solidFill>
                      <a:srgbClr val="000000"/>
                    </a:solidFill>
                    <a:latin typeface="Arial" panose="020B0604020202020204" pitchFamily="34" charset="0"/>
                    <a:cs typeface="Arial" panose="020B0604020202020204" pitchFamily="34" charset="0"/>
                  </a:rPr>
                  <a:t>'</a:t>
                </a:r>
                <a:r>
                  <a:rPr lang="el-GR" sz="1100" b="1" i="0" u="none" strike="noStrike" baseline="0">
                    <a:solidFill>
                      <a:srgbClr val="000000"/>
                    </a:solidFill>
                    <a:latin typeface="Arial" panose="020B0604020202020204" pitchFamily="34" charset="0"/>
                    <a:cs typeface="Arial" panose="020B0604020202020204" pitchFamily="34" charset="0"/>
                  </a:rPr>
                  <a:t> milk </a:t>
                </a:r>
                <a:endParaRPr lang="el-GR" sz="1100" b="0" i="0" u="none" strike="noStrike" baseline="0">
                  <a:solidFill>
                    <a:srgbClr val="000000"/>
                  </a:solidFill>
                  <a:latin typeface="Arial" panose="020B0604020202020204" pitchFamily="34" charset="0"/>
                  <a:cs typeface="Arial" panose="020B0604020202020204" pitchFamily="34" charset="0"/>
                </a:endParaRPr>
              </a:p>
              <a:p>
                <a:pPr algn="ctr" rtl="0">
                  <a:defRPr sz="1000"/>
                </a:pPr>
                <a:endParaRPr lang="en-GB" sz="1100" b="1" i="0" u="none" strike="noStrike" baseline="0">
                  <a:solidFill>
                    <a:sysClr val="windowText" lastClr="000000"/>
                  </a:solidFill>
                  <a:latin typeface="Arial" panose="020B0604020202020204" pitchFamily="34" charset="0"/>
                  <a:cs typeface="Arial" panose="020B0604020202020204" pitchFamily="34" charset="0"/>
                </a:endParaRPr>
              </a:p>
              <a:p>
                <a:pPr algn="ctr" rtl="0">
                  <a:defRPr sz="1000"/>
                </a:pPr>
                <a:r>
                  <a:rPr lang="en-GB" sz="1100" b="1" i="0" u="none" strike="noStrike" baseline="0">
                    <a:solidFill>
                      <a:sysClr val="windowText" lastClr="000000"/>
                    </a:solidFill>
                    <a:latin typeface="Arial" panose="020B0604020202020204" pitchFamily="34" charset="0"/>
                    <a:cs typeface="Arial" panose="020B0604020202020204" pitchFamily="34" charset="0"/>
                  </a:rPr>
                  <a:t>0.3</a:t>
                </a:r>
                <a:endParaRPr lang="el-GR" sz="1100" b="1" i="0" u="none" strike="noStrike" baseline="0">
                  <a:solidFill>
                    <a:sysClr val="windowText" lastClr="000000"/>
                  </a:solidFill>
                  <a:latin typeface="Arial" panose="020B0604020202020204" pitchFamily="34" charset="0"/>
                  <a:cs typeface="Arial" panose="020B0604020202020204" pitchFamily="34" charset="0"/>
                </a:endParaRPr>
              </a:p>
            </xdr:txBody>
          </xdr:sp>
        </xdr:grpSp>
      </xdr:grpSp>
    </xdr:grpSp>
    <xdr:clientData/>
  </xdr:twoCellAnchor>
  <xdr:twoCellAnchor editAs="oneCell">
    <xdr:from>
      <xdr:col>15</xdr:col>
      <xdr:colOff>1</xdr:colOff>
      <xdr:row>38</xdr:row>
      <xdr:rowOff>17318</xdr:rowOff>
    </xdr:from>
    <xdr:to>
      <xdr:col>17</xdr:col>
      <xdr:colOff>110006</xdr:colOff>
      <xdr:row>40</xdr:row>
      <xdr:rowOff>126215</xdr:rowOff>
    </xdr:to>
    <xdr:pic>
      <xdr:nvPicPr>
        <xdr:cNvPr id="2" name="LogoShape">
          <a:extLst>
            <a:ext uri="{FF2B5EF4-FFF2-40B4-BE49-F238E27FC236}">
              <a16:creationId xmlns:a16="http://schemas.microsoft.com/office/drawing/2014/main" id="{91CEAB89-634B-6650-56CC-E017173442F1}"/>
            </a:ext>
          </a:extLst>
        </xdr:cNvPr>
        <xdr:cNvPicPr>
          <a:picLocks noChangeAspect="1"/>
        </xdr:cNvPicPr>
      </xdr:nvPicPr>
      <xdr:blipFill>
        <a:blip xmlns:r="http://schemas.openxmlformats.org/officeDocument/2006/relationships" r:link="rId1"/>
        <a:stretch>
          <a:fillRect/>
        </a:stretch>
      </xdr:blipFill>
      <xdr:spPr>
        <a:xfrm>
          <a:off x="12936683" y="5905500"/>
          <a:ext cx="1530096" cy="4206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586739</xdr:colOff>
      <xdr:row>8</xdr:row>
      <xdr:rowOff>7620</xdr:rowOff>
    </xdr:from>
    <xdr:to>
      <xdr:col>12</xdr:col>
      <xdr:colOff>396239</xdr:colOff>
      <xdr:row>51</xdr:row>
      <xdr:rowOff>132250</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0.33109</cdr:x>
      <cdr:y>0.79087</cdr:y>
    </cdr:from>
    <cdr:to>
      <cdr:x>0.67197</cdr:x>
      <cdr:y>0.84343</cdr:y>
    </cdr:to>
    <cdr:sp macro="" textlink="">
      <cdr:nvSpPr>
        <cdr:cNvPr id="8" name="TextBox 2"/>
        <cdr:cNvSpPr txBox="1"/>
      </cdr:nvSpPr>
      <cdr:spPr>
        <a:xfrm xmlns:a="http://schemas.openxmlformats.org/drawingml/2006/main">
          <a:off x="3151192" y="5331136"/>
          <a:ext cx="3244384" cy="354263"/>
        </a:xfrm>
        <a:prstGeom xmlns:a="http://schemas.openxmlformats.org/drawingml/2006/main" prst="rect">
          <a:avLst/>
        </a:prstGeom>
      </cdr:spPr>
      <cdr:txBody>
        <a:bodyPr xmlns:a="http://schemas.openxmlformats.org/drawingml/2006/main" vertOverflow="overflow" horzOverflow="overflow" wrap="square" rtlCol="0" anchor="t">
          <a:noAutofit/>
        </a:bodyPr>
        <a:lstStyle xmlns:a="http://schemas.openxmlformats.org/drawingml/2006/main"/>
        <a:p xmlns:a="http://schemas.openxmlformats.org/drawingml/2006/main">
          <a:pPr algn="ctr"/>
          <a:r>
            <a:rPr lang="en-GB" sz="1000" b="1">
              <a:solidFill>
                <a:sysClr val="windowText" lastClr="000000"/>
              </a:solidFill>
              <a:latin typeface="Arial" panose="020B0604020202020204" pitchFamily="34" charset="0"/>
              <a:cs typeface="Arial" panose="020B0604020202020204" pitchFamily="34" charset="0"/>
            </a:rPr>
            <a:t>Dairy cows </a:t>
          </a:r>
        </a:p>
      </cdr:txBody>
    </cdr:sp>
  </cdr:relSizeAnchor>
  <cdr:relSizeAnchor xmlns:cdr="http://schemas.openxmlformats.org/drawingml/2006/chartDrawing">
    <cdr:from>
      <cdr:x>0.03843</cdr:x>
      <cdr:y>0.26952</cdr:y>
    </cdr:from>
    <cdr:to>
      <cdr:x>0.0929</cdr:x>
      <cdr:y>0.6294</cdr:y>
    </cdr:to>
    <cdr:sp macro="" textlink="">
      <cdr:nvSpPr>
        <cdr:cNvPr id="9" name="TextBox 3"/>
        <cdr:cNvSpPr txBox="1"/>
      </cdr:nvSpPr>
      <cdr:spPr>
        <a:xfrm xmlns:a="http://schemas.openxmlformats.org/drawingml/2006/main">
          <a:off x="365761" y="1816783"/>
          <a:ext cx="518431" cy="2425902"/>
        </a:xfrm>
        <a:prstGeom xmlns:a="http://schemas.openxmlformats.org/drawingml/2006/main" prst="rect">
          <a:avLst/>
        </a:prstGeom>
      </cdr:spPr>
      <cdr:txBody>
        <a:bodyPr xmlns:a="http://schemas.openxmlformats.org/drawingml/2006/main" vertOverflow="clip" vert="vert270" wrap="square" rtlCol="0" anchor="t"/>
        <a:lstStyle xmlns:a="http://schemas.openxmlformats.org/drawingml/2006/main"/>
        <a:p xmlns:a="http://schemas.openxmlformats.org/drawingml/2006/main">
          <a:pPr algn="ctr"/>
          <a:r>
            <a:rPr lang="en-GB" sz="1000" b="1">
              <a:latin typeface="Arial" panose="020B0604020202020204" pitchFamily="34" charset="0"/>
              <a:cs typeface="Arial" panose="020B0604020202020204" pitchFamily="34" charset="0"/>
            </a:rPr>
            <a:t>Raw cows' milk produced</a:t>
          </a:r>
        </a:p>
      </cdr:txBody>
    </cdr:sp>
  </cdr:relSizeAnchor>
  <cdr:absSizeAnchor xmlns:cdr="http://schemas.openxmlformats.org/drawingml/2006/chartDrawing">
    <cdr:from>
      <cdr:x>0.00733</cdr:x>
      <cdr:y>0.89576</cdr:y>
    </cdr:from>
    <cdr:ext cx="9001793" cy="661911"/>
    <cdr:sp macro="" textlink="">
      <cdr:nvSpPr>
        <cdr:cNvPr id="2" name="FootonotesShape"/>
        <cdr:cNvSpPr txBox="1"/>
      </cdr:nvSpPr>
      <cdr:spPr>
        <a:xfrm xmlns:a="http://schemas.openxmlformats.org/drawingml/2006/main">
          <a:off x="69817" y="5981757"/>
          <a:ext cx="9001793" cy="661911"/>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The line represents the average apparent milk yield across the EU (7 791 kg per cow) for a variable herd size. </a:t>
          </a:r>
          <a:br>
            <a:rPr lang="en-GB" sz="1200">
              <a:latin typeface="Arial" panose="020B0604020202020204" pitchFamily="34" charset="0"/>
            </a:rPr>
          </a:br>
          <a:r>
            <a:rPr lang="en-GB" sz="1200">
              <a:latin typeface="Arial" panose="020B0604020202020204" pitchFamily="34" charset="0"/>
            </a:rPr>
            <a:t>         Countries above the line had a higher apparent yield per cow than the EU average, and vice-versa.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apro_mk_farm and apro_mt_lscatl)</a:t>
          </a:r>
        </a:p>
      </cdr:txBody>
    </cdr:sp>
  </cdr:absSizeAnchor>
  <cdr:absSizeAnchor xmlns:cdr="http://schemas.openxmlformats.org/drawingml/2006/chartDrawing">
    <cdr:from>
      <cdr:x>0.83933</cdr:x>
      <cdr:y>0.93742</cdr:y>
    </cdr:from>
    <cdr:ext cx="1530358" cy="417916"/>
    <cdr:pic>
      <cdr:nvPicPr>
        <cdr:cNvPr id="3" name="LogoShape">
          <a:extLst xmlns:a="http://schemas.openxmlformats.org/drawingml/2006/main">
            <a:ext uri="{FF2B5EF4-FFF2-40B4-BE49-F238E27FC236}">
              <a16:creationId xmlns:a16="http://schemas.microsoft.com/office/drawing/2014/main" id="{6AFAFB3B-65B3-47C0-0BC1-560D58BD2C61}"/>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59914"/>
          <a:ext cx="1530358" cy="417916"/>
        </a:xfrm>
        <a:prstGeom xmlns:a="http://schemas.openxmlformats.org/drawingml/2006/main" prst="rect">
          <a:avLst/>
        </a:prstGeom>
      </cdr:spPr>
    </cdr:pic>
  </cdr:absSizeAnchor>
</c:userShapes>
</file>

<file path=xl/drawings/drawing4.xml><?xml version="1.0" encoding="utf-8"?>
<xdr:wsDr xmlns:xdr="http://schemas.openxmlformats.org/drawingml/2006/spreadsheetDrawing" xmlns:a="http://schemas.openxmlformats.org/drawingml/2006/main">
  <xdr:twoCellAnchor>
    <xdr:from>
      <xdr:col>0</xdr:col>
      <xdr:colOff>530801</xdr:colOff>
      <xdr:row>4</xdr:row>
      <xdr:rowOff>105641</xdr:rowOff>
    </xdr:from>
    <xdr:to>
      <xdr:col>15</xdr:col>
      <xdr:colOff>321251</xdr:colOff>
      <xdr:row>47</xdr:row>
      <xdr:rowOff>108563</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590550</xdr:colOff>
      <xdr:row>20</xdr:row>
      <xdr:rowOff>104775</xdr:rowOff>
    </xdr:from>
    <xdr:to>
      <xdr:col>9</xdr:col>
      <xdr:colOff>161925</xdr:colOff>
      <xdr:row>27</xdr:row>
      <xdr:rowOff>57150</xdr:rowOff>
    </xdr:to>
    <xdr:sp macro="" textlink="">
      <xdr:nvSpPr>
        <xdr:cNvPr id="9" name="TextBox 19">
          <a:extLst>
            <a:ext uri="{FF2B5EF4-FFF2-40B4-BE49-F238E27FC236}">
              <a16:creationId xmlns:a16="http://schemas.microsoft.com/office/drawing/2014/main" id="{00000000-0008-0000-0400-000009000000}"/>
            </a:ext>
          </a:extLst>
        </xdr:cNvPr>
        <xdr:cNvSpPr txBox="1"/>
      </xdr:nvSpPr>
      <xdr:spPr>
        <a:xfrm>
          <a:off x="4514850" y="3152775"/>
          <a:ext cx="1571625" cy="1019175"/>
        </a:xfrm>
        <a:prstGeom prst="rect">
          <a:avLst/>
        </a:prstGeom>
        <a:solidFill>
          <a:sysClr val="window" lastClr="FFFFFF">
            <a:alpha val="0"/>
          </a:sysClr>
        </a:solidFill>
        <a:ln w="9525" cmpd="sng">
          <a:noFill/>
        </a:ln>
        <a:effectLst/>
      </xdr:spPr>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EU total:</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GB"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145.0</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million tonnes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5.xml><?xml version="1.0" encoding="utf-8"?>
<c:userShapes xmlns:c="http://schemas.openxmlformats.org/drawingml/2006/chart">
  <cdr:absSizeAnchor xmlns:cdr="http://schemas.openxmlformats.org/drawingml/2006/chartDrawing">
    <cdr:from>
      <cdr:x>0.00533</cdr:x>
      <cdr:y>0.94729</cdr:y>
    </cdr:from>
    <cdr:ext cx="7994650" cy="269369"/>
    <cdr:sp macro="" textlink="">
      <cdr:nvSpPr>
        <cdr:cNvPr id="2" name="FootonotesShape"/>
        <cdr:cNvSpPr txBox="1"/>
      </cdr:nvSpPr>
      <cdr:spPr>
        <a:xfrm xmlns:a="http://schemas.openxmlformats.org/drawingml/2006/main">
          <a:off x="50621" y="6351615"/>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apro_mk_pobta)</a:t>
          </a:r>
        </a:p>
      </cdr:txBody>
    </cdr:sp>
  </cdr:absSizeAnchor>
  <cdr:absSizeAnchor xmlns:cdr="http://schemas.openxmlformats.org/drawingml/2006/chartDrawing">
    <cdr:from>
      <cdr:x>0.70986</cdr:x>
      <cdr:y>0.91689</cdr:y>
    </cdr:from>
    <cdr:ext cx="1525930" cy="417915"/>
    <cdr:pic>
      <cdr:nvPicPr>
        <cdr:cNvPr id="3" name="LogoShape">
          <a:extLst xmlns:a="http://schemas.openxmlformats.org/drawingml/2006/main">
            <a:ext uri="{FF2B5EF4-FFF2-40B4-BE49-F238E27FC236}">
              <a16:creationId xmlns:a16="http://schemas.microsoft.com/office/drawing/2014/main" id="{F9CBE5A0-2B83-DB02-63DB-F56CA70D218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6741770" y="6147792"/>
          <a:ext cx="1525930" cy="417915"/>
        </a:xfrm>
        <a:prstGeom xmlns:a="http://schemas.openxmlformats.org/drawingml/2006/main" prst="rect">
          <a:avLst/>
        </a:prstGeom>
      </cdr:spPr>
    </cdr:pic>
  </cdr:absSizeAnchor>
</c:userShapes>
</file>

<file path=xl/drawings/drawing6.xml><?xml version="1.0" encoding="utf-8"?>
<xdr:wsDr xmlns:xdr="http://schemas.openxmlformats.org/drawingml/2006/spreadsheetDrawing" xmlns:a="http://schemas.openxmlformats.org/drawingml/2006/main">
  <xdr:twoCellAnchor>
    <xdr:from>
      <xdr:col>0</xdr:col>
      <xdr:colOff>838199</xdr:colOff>
      <xdr:row>3</xdr:row>
      <xdr:rowOff>85724</xdr:rowOff>
    </xdr:from>
    <xdr:to>
      <xdr:col>15</xdr:col>
      <xdr:colOff>628649</xdr:colOff>
      <xdr:row>41</xdr:row>
      <xdr:rowOff>49250</xdr:rowOff>
    </xdr:to>
    <xdr:graphicFrame macro="">
      <xdr:nvGraphicFramePr>
        <xdr:cNvPr id="2" name="Chart 1">
          <a:extLst>
            <a:ext uri="{FF2B5EF4-FFF2-40B4-BE49-F238E27FC236}">
              <a16:creationId xmlns:a16="http://schemas.microsoft.com/office/drawing/2014/main" id="{C3E59626-EE94-4292-B6E2-27485B7CE4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absSizeAnchor xmlns:cdr="http://schemas.openxmlformats.org/drawingml/2006/chartDrawing">
    <cdr:from>
      <cdr:x>0.00533</cdr:x>
      <cdr:y>0.84753</cdr:y>
    </cdr:from>
    <cdr:ext cx="8378859" cy="700385"/>
    <cdr:sp macro="" textlink="">
      <cdr:nvSpPr>
        <cdr:cNvPr id="2" name="FootonotesShape"/>
        <cdr:cNvSpPr txBox="1"/>
      </cdr:nvSpPr>
      <cdr:spPr>
        <a:xfrm xmlns:a="http://schemas.openxmlformats.org/drawingml/2006/main">
          <a:off x="50768" y="4877306"/>
          <a:ext cx="8378859" cy="700385"/>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r>
            <a:rPr lang="en-GB" sz="1200">
              <a:latin typeface="Arial" panose="020B0604020202020204" pitchFamily="34" charset="0"/>
            </a:rPr>
            <a:t>Note: Little or no milk from animals other than cows is produced in the Member States that are not shown in this Figure.</a:t>
          </a:r>
        </a:p>
        <a:p xmlns:a="http://schemas.openxmlformats.org/drawingml/2006/main">
          <a:pPr>
            <a:spcBef>
              <a:spcPts val="300"/>
            </a:spcBef>
          </a:pPr>
          <a:r>
            <a:rPr lang="en-GB" sz="1200">
              <a:latin typeface="Arial" panose="020B0604020202020204" pitchFamily="34" charset="0"/>
            </a:rPr>
            <a:t>         EU estimate made for the purpose of this article. Spain, France and Switzerland, provisional data.</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apro_mk_pobta)</a:t>
          </a:r>
        </a:p>
      </cdr:txBody>
    </cdr:sp>
  </cdr:absSizeAnchor>
  <cdr:absSizeAnchor xmlns:cdr="http://schemas.openxmlformats.org/drawingml/2006/chartDrawing">
    <cdr:from>
      <cdr:x>0.83933</cdr:x>
      <cdr:y>0.92738</cdr:y>
    </cdr:from>
    <cdr:ext cx="1530358" cy="417916"/>
    <cdr:pic>
      <cdr:nvPicPr>
        <cdr:cNvPr id="3" name="LogoShape">
          <a:extLst xmlns:a="http://schemas.openxmlformats.org/drawingml/2006/main">
            <a:ext uri="{FF2B5EF4-FFF2-40B4-BE49-F238E27FC236}">
              <a16:creationId xmlns:a16="http://schemas.microsoft.com/office/drawing/2014/main" id="{64310CE5-1B48-9A90-46A9-ED40B0EBA65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36810"/>
          <a:ext cx="1530358" cy="417916"/>
        </a:xfrm>
        <a:prstGeom xmlns:a="http://schemas.openxmlformats.org/drawingml/2006/main" prst="rect">
          <a:avLst/>
        </a:prstGeom>
      </cdr:spPr>
    </cdr:pic>
  </cdr:absSizeAnchor>
</c:userShapes>
</file>

<file path=xl/drawings/drawing8.xml><?xml version="1.0" encoding="utf-8"?>
<xdr:wsDr xmlns:xdr="http://schemas.openxmlformats.org/drawingml/2006/spreadsheetDrawing" xmlns:a="http://schemas.openxmlformats.org/drawingml/2006/main">
  <xdr:twoCellAnchor>
    <xdr:from>
      <xdr:col>0</xdr:col>
      <xdr:colOff>590550</xdr:colOff>
      <xdr:row>4</xdr:row>
      <xdr:rowOff>123825</xdr:rowOff>
    </xdr:from>
    <xdr:to>
      <xdr:col>16</xdr:col>
      <xdr:colOff>95250</xdr:colOff>
      <xdr:row>43</xdr:row>
      <xdr:rowOff>60790</xdr:rowOff>
    </xdr:to>
    <xdr:graphicFrame macro="">
      <xdr:nvGraphicFramePr>
        <xdr:cNvPr id="4" name="Chart 3">
          <a:extLst>
            <a:ext uri="{FF2B5EF4-FFF2-40B4-BE49-F238E27FC236}">
              <a16:creationId xmlns:a16="http://schemas.microsoft.com/office/drawing/2014/main" id="{7158FEE9-E0AD-44D2-BDEC-24DF25835A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0.02346</cdr:x>
      <cdr:y>0.73277</cdr:y>
    </cdr:from>
    <cdr:to>
      <cdr:x>0.04894</cdr:x>
      <cdr:y>0.75456</cdr:y>
    </cdr:to>
    <cdr:cxnSp macro="">
      <cdr:nvCxnSpPr>
        <cdr:cNvPr id="3" name="Straight Connector 2">
          <a:extLst xmlns:a="http://schemas.openxmlformats.org/drawingml/2006/main">
            <a:ext uri="{FF2B5EF4-FFF2-40B4-BE49-F238E27FC236}">
              <a16:creationId xmlns:a16="http://schemas.microsoft.com/office/drawing/2014/main" id="{F89A3733-C578-5FE8-F771-C2708391488D}"/>
            </a:ext>
          </a:extLst>
        </cdr:cNvPr>
        <cdr:cNvCxnSpPr/>
      </cdr:nvCxnSpPr>
      <cdr:spPr>
        <a:xfrm xmlns:a="http://schemas.openxmlformats.org/drawingml/2006/main" flipV="1">
          <a:off x="223457" y="4309108"/>
          <a:ext cx="242697" cy="128137"/>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0.021</cdr:x>
      <cdr:y>0.75895</cdr:y>
    </cdr:from>
    <cdr:to>
      <cdr:x>0.045</cdr:x>
      <cdr:y>0.79725</cdr:y>
    </cdr:to>
    <cdr:sp macro="" textlink="">
      <cdr:nvSpPr>
        <cdr:cNvPr id="5" name="TextBox 4"/>
        <cdr:cNvSpPr txBox="1"/>
      </cdr:nvSpPr>
      <cdr:spPr>
        <a:xfrm xmlns:a="http://schemas.openxmlformats.org/drawingml/2006/main">
          <a:off x="200025" y="4463067"/>
          <a:ext cx="228600" cy="225226"/>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GB" sz="1400">
              <a:solidFill>
                <a:sysClr val="windowText" lastClr="000000"/>
              </a:solidFill>
            </a:rPr>
            <a:t>0</a:t>
          </a:r>
        </a:p>
      </cdr:txBody>
    </cdr:sp>
  </cdr:relSizeAnchor>
  <cdr:relSizeAnchor xmlns:cdr="http://schemas.openxmlformats.org/drawingml/2006/chartDrawing">
    <cdr:from>
      <cdr:x>0.02633</cdr:x>
      <cdr:y>0.71541</cdr:y>
    </cdr:from>
    <cdr:to>
      <cdr:x>0.05181</cdr:x>
      <cdr:y>0.7372</cdr:y>
    </cdr:to>
    <cdr:cxnSp macro="">
      <cdr:nvCxnSpPr>
        <cdr:cNvPr id="6" name="Straight Connector 5">
          <a:extLst xmlns:a="http://schemas.openxmlformats.org/drawingml/2006/main">
            <a:ext uri="{FF2B5EF4-FFF2-40B4-BE49-F238E27FC236}">
              <a16:creationId xmlns:a16="http://schemas.microsoft.com/office/drawing/2014/main" id="{CBC9707D-C2CC-1135-BABB-FCF231E5C917}"/>
            </a:ext>
          </a:extLst>
        </cdr:cNvPr>
        <cdr:cNvCxnSpPr/>
      </cdr:nvCxnSpPr>
      <cdr:spPr>
        <a:xfrm xmlns:a="http://schemas.openxmlformats.org/drawingml/2006/main" flipV="1">
          <a:off x="250793" y="4207024"/>
          <a:ext cx="242697" cy="128138"/>
        </a:xfrm>
        <a:prstGeom xmlns:a="http://schemas.openxmlformats.org/drawingml/2006/main" prst="lin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absSizeAnchor xmlns:cdr="http://schemas.openxmlformats.org/drawingml/2006/chartDrawing">
    <cdr:from>
      <cdr:x>0</cdr:x>
      <cdr:y>0.95419</cdr:y>
    </cdr:from>
    <cdr:ext cx="7995000" cy="269368"/>
    <cdr:sp macro="" textlink="">
      <cdr:nvSpPr>
        <cdr:cNvPr id="7" name="FootonotesShape">
          <a:extLst xmlns:a="http://schemas.openxmlformats.org/drawingml/2006/main">
            <a:ext uri="{FF2B5EF4-FFF2-40B4-BE49-F238E27FC236}">
              <a16:creationId xmlns:a16="http://schemas.microsoft.com/office/drawing/2014/main" id="{B95E1BB9-4E1D-9280-E68E-630AAD643BC6}"/>
            </a:ext>
          </a:extLst>
        </cdr:cNvPr>
        <cdr:cNvSpPr txBox="1"/>
      </cdr:nvSpPr>
      <cdr:spPr>
        <a:xfrm xmlns:a="http://schemas.openxmlformats.org/drawingml/2006/main">
          <a:off x="0" y="5611196"/>
          <a:ext cx="799500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US" sz="1200" i="1">
              <a:latin typeface="Arial" panose="020B0604020202020204" pitchFamily="34" charset="0"/>
            </a:rPr>
            <a:t>Source:</a:t>
          </a:r>
          <a:r>
            <a:rPr lang="en-US" sz="1200">
              <a:latin typeface="Arial" panose="020B0604020202020204" pitchFamily="34" charset="0"/>
            </a:rPr>
            <a:t> Eurostat (online data code: apri_pi20_outq)</a:t>
          </a:r>
        </a:p>
      </cdr:txBody>
    </cdr:sp>
  </cdr:absSizeAnchor>
  <cdr:absSizeAnchor xmlns:cdr="http://schemas.openxmlformats.org/drawingml/2006/chartDrawing">
    <cdr:from>
      <cdr:x>0.83936</cdr:x>
      <cdr:y>0.92847</cdr:y>
    </cdr:from>
    <cdr:ext cx="1530099" cy="420624"/>
    <cdr:pic>
      <cdr:nvPicPr>
        <cdr:cNvPr id="9" name="LogoShape">
          <a:extLst xmlns:a="http://schemas.openxmlformats.org/drawingml/2006/main">
            <a:ext uri="{FF2B5EF4-FFF2-40B4-BE49-F238E27FC236}">
              <a16:creationId xmlns:a16="http://schemas.microsoft.com/office/drawing/2014/main" id="{BF059255-E5A7-C4CF-2975-DF1FA3066D3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tretch xmlns:a="http://schemas.openxmlformats.org/drawingml/2006/main">
          <a:fillRect/>
        </a:stretch>
      </cdr:blipFill>
      <cdr:spPr>
        <a:xfrm xmlns:a="http://schemas.openxmlformats.org/drawingml/2006/main">
          <a:off x="7994901" y="5459940"/>
          <a:ext cx="1530099" cy="420624"/>
        </a:xfrm>
        <a:prstGeom xmlns:a="http://schemas.openxmlformats.org/drawingml/2006/main" prst="rect">
          <a:avLst/>
        </a:prstGeom>
      </cdr:spPr>
    </cdr:pic>
  </cdr:absSizeAnchor>
</c:userShapes>
</file>

<file path=xl/theme/theme1.xml><?xml version="1.0" encoding="utf-8"?>
<a:theme xmlns:a="http://schemas.openxmlformats.org/drawingml/2006/main" name="Office Theme">
  <a:themeElements>
    <a:clrScheme name="5 Agriculture and fisheries">
      <a:dk1>
        <a:sysClr val="windowText" lastClr="000000"/>
      </a:dk1>
      <a:lt1>
        <a:sysClr val="window" lastClr="FFFFFF"/>
      </a:lt1>
      <a:dk2>
        <a:srgbClr val="1F497D"/>
      </a:dk2>
      <a:lt2>
        <a:srgbClr val="EEECE1"/>
      </a:lt2>
      <a:accent1>
        <a:srgbClr val="5FB441"/>
      </a:accent1>
      <a:accent2>
        <a:srgbClr val="F06423"/>
      </a:accent2>
      <a:accent3>
        <a:srgbClr val="286EB4"/>
      </a:accent3>
      <a:accent4>
        <a:srgbClr val="FAA519"/>
      </a:accent4>
      <a:accent5>
        <a:srgbClr val="B9C31E"/>
      </a:accent5>
      <a:accent6>
        <a:srgbClr val="32AFA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56"/>
  <sheetViews>
    <sheetView showGridLines="0" zoomScaleNormal="100" workbookViewId="0">
      <selection activeCell="F77" sqref="F77"/>
    </sheetView>
  </sheetViews>
  <sheetFormatPr defaultColWidth="9.140625" defaultRowHeight="12" x14ac:dyDescent="0.2"/>
  <cols>
    <col min="1" max="1" width="20.7109375" style="1" bestFit="1" customWidth="1"/>
    <col min="2" max="27" width="9.140625" style="1"/>
    <col min="28" max="28" width="13.28515625" style="1" customWidth="1"/>
    <col min="29" max="33" width="9.140625" style="1"/>
    <col min="34" max="34" width="2.7109375" style="1" customWidth="1"/>
    <col min="35" max="16384" width="9.140625" style="1"/>
  </cols>
  <sheetData>
    <row r="1" spans="1:37" x14ac:dyDescent="0.2">
      <c r="B1" s="1" t="s">
        <v>0</v>
      </c>
      <c r="AB1" s="1" t="s">
        <v>0</v>
      </c>
      <c r="AF1" s="14" t="s">
        <v>46</v>
      </c>
    </row>
    <row r="2" spans="1:37" x14ac:dyDescent="0.2">
      <c r="B2" s="2" t="s">
        <v>1</v>
      </c>
      <c r="C2" s="3"/>
      <c r="D2" s="3"/>
      <c r="E2" s="4"/>
      <c r="F2" s="2" t="s">
        <v>2</v>
      </c>
      <c r="G2" s="3"/>
      <c r="H2" s="3"/>
      <c r="I2" s="4"/>
      <c r="J2" s="2" t="s">
        <v>3</v>
      </c>
      <c r="K2" s="3"/>
      <c r="L2" s="3"/>
      <c r="M2" s="4"/>
      <c r="N2" s="2" t="s">
        <v>4</v>
      </c>
      <c r="O2" s="3"/>
      <c r="P2" s="3"/>
      <c r="Q2" s="4"/>
      <c r="R2" s="2" t="s">
        <v>5</v>
      </c>
      <c r="S2" s="3"/>
      <c r="T2" s="3"/>
      <c r="U2" s="4"/>
      <c r="V2" s="2" t="s">
        <v>6</v>
      </c>
      <c r="W2" s="3"/>
      <c r="X2" s="3"/>
      <c r="Y2" s="4"/>
      <c r="AB2" s="1" t="s">
        <v>6</v>
      </c>
    </row>
    <row r="3" spans="1:37" x14ac:dyDescent="0.2">
      <c r="B3" s="5">
        <v>2010</v>
      </c>
      <c r="C3" s="6">
        <v>2011</v>
      </c>
      <c r="D3" s="6">
        <v>2012</v>
      </c>
      <c r="E3" s="7">
        <v>2013</v>
      </c>
      <c r="F3" s="5">
        <v>2010</v>
      </c>
      <c r="G3" s="6">
        <v>2011</v>
      </c>
      <c r="H3" s="6">
        <v>2012</v>
      </c>
      <c r="I3" s="7">
        <v>2013</v>
      </c>
      <c r="J3" s="5">
        <v>2010</v>
      </c>
      <c r="K3" s="6">
        <v>2011</v>
      </c>
      <c r="L3" s="6">
        <v>2012</v>
      </c>
      <c r="M3" s="7">
        <v>2013</v>
      </c>
      <c r="N3" s="5">
        <v>2010</v>
      </c>
      <c r="O3" s="6">
        <v>2011</v>
      </c>
      <c r="P3" s="6">
        <v>2012</v>
      </c>
      <c r="Q3" s="7">
        <v>2013</v>
      </c>
      <c r="R3" s="5">
        <v>2010</v>
      </c>
      <c r="S3" s="6">
        <v>2011</v>
      </c>
      <c r="T3" s="6">
        <v>2012</v>
      </c>
      <c r="U3" s="7">
        <v>2013</v>
      </c>
      <c r="V3" s="5">
        <v>2010</v>
      </c>
      <c r="W3" s="6">
        <v>2011</v>
      </c>
      <c r="X3" s="6">
        <v>2012</v>
      </c>
      <c r="Y3" s="7">
        <v>2013</v>
      </c>
    </row>
    <row r="4" spans="1:37" x14ac:dyDescent="0.2">
      <c r="A4" s="1" t="s">
        <v>43</v>
      </c>
      <c r="B4" s="8">
        <f>SUM(B5:B32)</f>
        <v>16130.572000000002</v>
      </c>
      <c r="C4" s="8">
        <f t="shared" ref="C4:U4" si="0">SUM(C5:C32)</f>
        <v>15984.725699999999</v>
      </c>
      <c r="D4" s="8">
        <f t="shared" si="0"/>
        <v>15034.053399999997</v>
      </c>
      <c r="E4" s="9">
        <f t="shared" si="0"/>
        <v>14858.9018</v>
      </c>
      <c r="F4" s="8">
        <f t="shared" si="0"/>
        <v>5110.0499999999984</v>
      </c>
      <c r="G4" s="8">
        <f t="shared" si="0"/>
        <v>5381.6522300000006</v>
      </c>
      <c r="H4" s="8">
        <f t="shared" si="0"/>
        <v>5139.1759000000011</v>
      </c>
      <c r="I4" s="9">
        <f t="shared" si="0"/>
        <v>5150.8071999999993</v>
      </c>
      <c r="J4" s="8">
        <f t="shared" si="0"/>
        <v>5395.37</v>
      </c>
      <c r="K4" s="8">
        <f t="shared" si="0"/>
        <v>6239.3729999999987</v>
      </c>
      <c r="L4" s="8">
        <f t="shared" si="0"/>
        <v>5889.9897999999994</v>
      </c>
      <c r="M4" s="9">
        <f t="shared" si="0"/>
        <v>5741.8457000000008</v>
      </c>
      <c r="N4" s="8">
        <f t="shared" si="0"/>
        <v>10494.891000000001</v>
      </c>
      <c r="O4" s="8">
        <f t="shared" si="0"/>
        <v>11492.357799999998</v>
      </c>
      <c r="P4" s="8">
        <f t="shared" si="0"/>
        <v>10797.983</v>
      </c>
      <c r="Q4" s="9">
        <f t="shared" si="0"/>
        <v>11982.247800000001</v>
      </c>
      <c r="R4" s="8">
        <f t="shared" si="0"/>
        <v>2685.0590000000002</v>
      </c>
      <c r="S4" s="8">
        <f t="shared" si="0"/>
        <v>2674.6677999999997</v>
      </c>
      <c r="T4" s="8">
        <f t="shared" si="0"/>
        <v>2519.0780000000004</v>
      </c>
      <c r="U4" s="9">
        <f t="shared" si="0"/>
        <v>2585.1679000000004</v>
      </c>
      <c r="V4" s="8">
        <v>11975.071666666667</v>
      </c>
      <c r="W4" s="8">
        <v>11126.223</v>
      </c>
      <c r="X4" s="8">
        <v>11293.926433333332</v>
      </c>
      <c r="Y4" s="9">
        <v>11172.201599999999</v>
      </c>
      <c r="AC4" s="15">
        <v>2010</v>
      </c>
      <c r="AD4" s="15">
        <v>2011</v>
      </c>
      <c r="AE4" s="15">
        <v>2012</v>
      </c>
      <c r="AF4" s="15">
        <v>2013</v>
      </c>
      <c r="AG4" s="15"/>
      <c r="AI4" s="15">
        <v>2013</v>
      </c>
    </row>
    <row r="5" spans="1:37" x14ac:dyDescent="0.2">
      <c r="A5" s="1" t="s">
        <v>7</v>
      </c>
      <c r="B5" s="8">
        <v>227.68</v>
      </c>
      <c r="C5" s="8">
        <v>218.435</v>
      </c>
      <c r="D5" s="8">
        <v>231.82499999999999</v>
      </c>
      <c r="E5" s="10">
        <v>249.8</v>
      </c>
      <c r="F5" s="8">
        <v>314.10000000000002</v>
      </c>
      <c r="G5" s="8">
        <v>317.39999999999998</v>
      </c>
      <c r="H5" s="8">
        <v>317.39999999999998</v>
      </c>
      <c r="I5" s="10">
        <v>317.39999999999998</v>
      </c>
      <c r="J5" s="8">
        <v>80.325000000000003</v>
      </c>
      <c r="K5" s="8">
        <v>74.525000000000006</v>
      </c>
      <c r="L5" s="8">
        <v>74.5</v>
      </c>
      <c r="M5" s="10">
        <v>79.03</v>
      </c>
      <c r="N5" s="8">
        <v>343.98</v>
      </c>
      <c r="O5" s="8">
        <v>228.405</v>
      </c>
      <c r="P5" s="8">
        <v>220.38</v>
      </c>
      <c r="Q5" s="10">
        <v>228.92</v>
      </c>
      <c r="R5" s="8">
        <v>0</v>
      </c>
      <c r="S5" s="8">
        <v>0</v>
      </c>
      <c r="T5" s="8">
        <v>0</v>
      </c>
      <c r="U5" s="10">
        <v>0</v>
      </c>
      <c r="V5" s="8">
        <v>0</v>
      </c>
      <c r="W5" s="8">
        <v>0</v>
      </c>
      <c r="X5" s="8">
        <v>0</v>
      </c>
      <c r="Y5" s="10">
        <v>0</v>
      </c>
      <c r="Z5" s="8"/>
      <c r="AA5" s="8"/>
      <c r="AB5" s="16" t="s">
        <v>13</v>
      </c>
      <c r="AC5" s="8">
        <v>6153.9646666666667</v>
      </c>
      <c r="AD5" s="8">
        <v>5736.1970000000001</v>
      </c>
      <c r="AE5" s="17">
        <v>6128.5540000000001</v>
      </c>
      <c r="AF5" s="18">
        <v>6597.143</v>
      </c>
      <c r="AG5" s="1" t="s">
        <v>44</v>
      </c>
      <c r="AH5" s="8"/>
      <c r="AI5" s="19">
        <v>6597.143</v>
      </c>
      <c r="AJ5" s="8"/>
      <c r="AK5" s="8"/>
    </row>
    <row r="6" spans="1:37" x14ac:dyDescent="0.2">
      <c r="A6" s="1" t="s">
        <v>8</v>
      </c>
      <c r="B6" s="8">
        <v>7.2380000000000004</v>
      </c>
      <c r="C6" s="8">
        <v>15.518000000000001</v>
      </c>
      <c r="D6" s="8">
        <v>13.317</v>
      </c>
      <c r="E6" s="12">
        <v>8.2880000000000003</v>
      </c>
      <c r="F6" s="8">
        <v>18.834</v>
      </c>
      <c r="G6" s="8">
        <v>24.39</v>
      </c>
      <c r="H6" s="8">
        <v>20.763000000000002</v>
      </c>
      <c r="I6" s="12">
        <v>23.123999999999999</v>
      </c>
      <c r="J6" s="8">
        <v>34.652999999999999</v>
      </c>
      <c r="K6" s="8">
        <v>45.631</v>
      </c>
      <c r="L6" s="8">
        <v>32.112000000000002</v>
      </c>
      <c r="M6" s="12">
        <v>32.823</v>
      </c>
      <c r="N6" s="8">
        <v>99.801000000000002</v>
      </c>
      <c r="O6" s="8">
        <v>84.593999999999994</v>
      </c>
      <c r="P6" s="8">
        <v>118.709</v>
      </c>
      <c r="Q6" s="12">
        <v>121.803</v>
      </c>
      <c r="R6" s="8">
        <v>1.802</v>
      </c>
      <c r="S6" s="8">
        <v>2.0910000000000002</v>
      </c>
      <c r="T6" s="8">
        <v>1.5609999999999999</v>
      </c>
      <c r="U6" s="12">
        <v>2.29</v>
      </c>
      <c r="V6" s="8">
        <v>0</v>
      </c>
      <c r="W6" s="8">
        <v>0</v>
      </c>
      <c r="X6" s="8">
        <v>0</v>
      </c>
      <c r="Y6" s="12">
        <v>0</v>
      </c>
      <c r="Z6" s="8"/>
      <c r="AA6" s="8"/>
      <c r="AB6" s="20" t="s">
        <v>16</v>
      </c>
      <c r="AC6" s="8">
        <v>4294.6289999999999</v>
      </c>
      <c r="AD6" s="8">
        <v>3805.5909999999999</v>
      </c>
      <c r="AE6" s="21" t="s">
        <v>48</v>
      </c>
      <c r="AF6" s="17">
        <v>3121.3533000000002</v>
      </c>
      <c r="AI6" s="19">
        <v>3121.3533000000002</v>
      </c>
      <c r="AK6" s="8"/>
    </row>
    <row r="7" spans="1:37" x14ac:dyDescent="0.2">
      <c r="A7" s="1" t="s">
        <v>9</v>
      </c>
      <c r="B7" s="8">
        <v>15</v>
      </c>
      <c r="C7" s="8">
        <v>13.24</v>
      </c>
      <c r="D7" s="8">
        <v>13.24</v>
      </c>
      <c r="E7" s="12">
        <v>12.5</v>
      </c>
      <c r="F7" s="8">
        <v>104.83</v>
      </c>
      <c r="G7" s="8">
        <v>107.24</v>
      </c>
      <c r="H7" s="8">
        <v>84.86</v>
      </c>
      <c r="I7" s="12">
        <v>96.62</v>
      </c>
      <c r="J7" s="8">
        <v>52.27</v>
      </c>
      <c r="K7" s="8">
        <v>62.94</v>
      </c>
      <c r="L7" s="8">
        <v>47.76</v>
      </c>
      <c r="M7" s="12">
        <v>48.36</v>
      </c>
      <c r="N7" s="8">
        <v>24.19</v>
      </c>
      <c r="O7" s="8">
        <v>26.51</v>
      </c>
      <c r="P7" s="8">
        <v>18.73</v>
      </c>
      <c r="Q7" s="12">
        <v>31.18</v>
      </c>
      <c r="R7" s="8">
        <v>0</v>
      </c>
      <c r="S7" s="8">
        <v>0</v>
      </c>
      <c r="T7" s="8">
        <v>0</v>
      </c>
      <c r="U7" s="12">
        <v>0</v>
      </c>
      <c r="V7" s="8">
        <v>0</v>
      </c>
      <c r="W7" s="8">
        <v>0</v>
      </c>
      <c r="X7" s="8">
        <v>0</v>
      </c>
      <c r="Y7" s="12">
        <v>0</v>
      </c>
      <c r="Z7" s="8"/>
      <c r="AA7" s="8"/>
      <c r="AB7" s="20" t="s">
        <v>12</v>
      </c>
      <c r="AC7" s="8">
        <v>1074.3800000000001</v>
      </c>
      <c r="AD7" s="8">
        <v>1101.6969999999999</v>
      </c>
      <c r="AE7" s="22">
        <v>951.31</v>
      </c>
      <c r="AF7" s="23" t="s">
        <v>45</v>
      </c>
      <c r="AH7" s="8"/>
      <c r="AI7" s="24">
        <v>951.31</v>
      </c>
      <c r="AJ7" s="25" t="s">
        <v>47</v>
      </c>
      <c r="AK7" s="8"/>
    </row>
    <row r="8" spans="1:37" x14ac:dyDescent="0.2">
      <c r="A8" s="1" t="s">
        <v>10</v>
      </c>
      <c r="B8" s="8">
        <v>73.284999999999997</v>
      </c>
      <c r="C8" s="8">
        <v>76.718000000000004</v>
      </c>
      <c r="D8" s="8">
        <v>61.188000000000002</v>
      </c>
      <c r="E8" s="12">
        <v>69.257999999999996</v>
      </c>
      <c r="F8" s="8">
        <v>553.97199999999998</v>
      </c>
      <c r="G8" s="8">
        <v>533.71699999999998</v>
      </c>
      <c r="H8" s="8">
        <v>592.76099999999997</v>
      </c>
      <c r="I8" s="12">
        <v>583.58699999999999</v>
      </c>
      <c r="J8" s="8">
        <v>387.11399999999998</v>
      </c>
      <c r="K8" s="8">
        <v>505.59399999999999</v>
      </c>
      <c r="L8" s="8">
        <v>588.28099999999995</v>
      </c>
      <c r="M8" s="12">
        <v>492.839</v>
      </c>
      <c r="N8" s="8">
        <v>834.96</v>
      </c>
      <c r="O8" s="8">
        <v>898.44799999999998</v>
      </c>
      <c r="P8" s="8">
        <v>972.40499999999997</v>
      </c>
      <c r="Q8" s="12">
        <v>803.78399999999999</v>
      </c>
      <c r="R8" s="8">
        <v>0</v>
      </c>
      <c r="S8" s="8">
        <v>0</v>
      </c>
      <c r="T8" s="8">
        <v>0</v>
      </c>
      <c r="U8" s="12">
        <v>0</v>
      </c>
      <c r="V8" s="8">
        <v>0</v>
      </c>
      <c r="W8" s="8">
        <v>0</v>
      </c>
      <c r="X8" s="8">
        <v>0</v>
      </c>
      <c r="Y8" s="12">
        <v>0</v>
      </c>
      <c r="Z8" s="8"/>
      <c r="AA8" s="8"/>
      <c r="AB8" s="20" t="s">
        <v>26</v>
      </c>
      <c r="AC8" s="8">
        <v>241.05199999999999</v>
      </c>
      <c r="AD8" s="8">
        <v>260</v>
      </c>
      <c r="AE8" s="8">
        <v>258.06799999999998</v>
      </c>
      <c r="AF8" s="26">
        <v>288.85400000000004</v>
      </c>
      <c r="AH8" s="8"/>
      <c r="AI8" s="19">
        <v>288.85400000000004</v>
      </c>
      <c r="AK8" s="8"/>
    </row>
    <row r="9" spans="1:37" x14ac:dyDescent="0.2">
      <c r="A9" s="1" t="s">
        <v>11</v>
      </c>
      <c r="B9" s="8">
        <v>0</v>
      </c>
      <c r="C9" s="8">
        <v>0</v>
      </c>
      <c r="D9" s="8">
        <v>0</v>
      </c>
      <c r="E9" s="12">
        <v>1.5</v>
      </c>
      <c r="F9" s="8">
        <v>16.7</v>
      </c>
      <c r="G9" s="8">
        <v>18.8</v>
      </c>
      <c r="H9" s="8">
        <v>12.2</v>
      </c>
      <c r="I9" s="12">
        <v>14.7</v>
      </c>
      <c r="J9" s="8">
        <v>0</v>
      </c>
      <c r="K9" s="8">
        <v>0</v>
      </c>
      <c r="L9" s="8">
        <v>0</v>
      </c>
      <c r="M9" s="12">
        <v>0</v>
      </c>
      <c r="N9" s="8">
        <v>0.6</v>
      </c>
      <c r="O9" s="8">
        <v>1.9</v>
      </c>
      <c r="P9" s="8">
        <v>1</v>
      </c>
      <c r="Q9" s="12">
        <v>4.5</v>
      </c>
      <c r="R9" s="8">
        <v>0</v>
      </c>
      <c r="S9" s="8">
        <v>0</v>
      </c>
      <c r="T9" s="8">
        <v>0</v>
      </c>
      <c r="U9" s="12">
        <v>0</v>
      </c>
      <c r="V9" s="11">
        <v>0</v>
      </c>
      <c r="W9" s="11">
        <v>0</v>
      </c>
      <c r="X9" s="11">
        <v>0</v>
      </c>
      <c r="Y9" s="12">
        <v>0</v>
      </c>
      <c r="Z9" s="8"/>
      <c r="AA9" s="8"/>
      <c r="AB9" s="20" t="s">
        <v>17</v>
      </c>
      <c r="AC9" s="8">
        <v>113.262</v>
      </c>
      <c r="AD9" s="8">
        <v>128.76</v>
      </c>
      <c r="AE9" s="8">
        <v>108.37</v>
      </c>
      <c r="AF9" s="17">
        <v>121.29</v>
      </c>
      <c r="AI9" s="19">
        <v>121.29</v>
      </c>
      <c r="AK9" s="8"/>
    </row>
    <row r="10" spans="1:37" x14ac:dyDescent="0.2">
      <c r="A10" s="1" t="s">
        <v>12</v>
      </c>
      <c r="B10" s="8">
        <v>1406.232</v>
      </c>
      <c r="C10" s="8">
        <v>1169.9159999999999</v>
      </c>
      <c r="D10" s="8">
        <v>979.62</v>
      </c>
      <c r="E10" s="27">
        <v>979.62</v>
      </c>
      <c r="F10" s="8">
        <v>43.636000000000003</v>
      </c>
      <c r="G10" s="8">
        <v>54.769530000000003</v>
      </c>
      <c r="H10" s="8">
        <v>53.33</v>
      </c>
      <c r="I10" s="28">
        <v>53.33</v>
      </c>
      <c r="J10" s="8">
        <v>188.18100000000001</v>
      </c>
      <c r="K10" s="8">
        <v>243.1251</v>
      </c>
      <c r="L10" s="8">
        <v>249.61</v>
      </c>
      <c r="M10" s="28">
        <v>249.61</v>
      </c>
      <c r="N10" s="8">
        <v>207.1</v>
      </c>
      <c r="O10" s="8">
        <v>235.8</v>
      </c>
      <c r="P10" s="8">
        <v>191.03</v>
      </c>
      <c r="Q10" s="28">
        <v>191.03</v>
      </c>
      <c r="R10" s="8">
        <v>596.39</v>
      </c>
      <c r="S10" s="8">
        <v>541.70000000000005</v>
      </c>
      <c r="T10" s="8">
        <v>575.80999999999995</v>
      </c>
      <c r="U10" s="28">
        <v>575.80999999999995</v>
      </c>
      <c r="V10" s="29">
        <v>1074.3800000000001</v>
      </c>
      <c r="W10" s="29">
        <v>1101.6969999999999</v>
      </c>
      <c r="X10" s="29">
        <v>951.31</v>
      </c>
      <c r="Y10" s="30">
        <v>951.31</v>
      </c>
      <c r="Z10" s="8"/>
      <c r="AA10" s="8"/>
      <c r="AB10" s="20" t="s">
        <v>35</v>
      </c>
      <c r="AC10" s="8">
        <v>55.34</v>
      </c>
      <c r="AD10" s="8">
        <v>41.9</v>
      </c>
      <c r="AE10" s="26">
        <v>50.8</v>
      </c>
      <c r="AF10" s="8" t="s">
        <v>45</v>
      </c>
      <c r="AI10" s="19">
        <v>50.8</v>
      </c>
      <c r="AK10" s="8"/>
    </row>
    <row r="11" spans="1:37" x14ac:dyDescent="0.2">
      <c r="A11" s="1" t="s">
        <v>13</v>
      </c>
      <c r="B11" s="8">
        <v>4312.7089999999998</v>
      </c>
      <c r="C11" s="8">
        <v>3864.12</v>
      </c>
      <c r="D11" s="8">
        <v>4046.413</v>
      </c>
      <c r="E11" s="12">
        <v>3776.7950000000001</v>
      </c>
      <c r="F11" s="8">
        <v>424.31099999999998</v>
      </c>
      <c r="G11" s="8">
        <v>400.62799999999999</v>
      </c>
      <c r="H11" s="8">
        <v>370.26</v>
      </c>
      <c r="I11" s="12">
        <v>372.714</v>
      </c>
      <c r="J11" s="8">
        <v>1105.1310000000001</v>
      </c>
      <c r="K11" s="8">
        <v>1307.5309999999999</v>
      </c>
      <c r="L11" s="8">
        <v>1169.7249999999999</v>
      </c>
      <c r="M11" s="12">
        <v>1214.501</v>
      </c>
      <c r="N11" s="8">
        <v>646.26400000000001</v>
      </c>
      <c r="O11" s="8">
        <v>670.28399999999999</v>
      </c>
      <c r="P11" s="8">
        <v>481.51600000000002</v>
      </c>
      <c r="Q11" s="12">
        <v>545.98</v>
      </c>
      <c r="R11" s="8">
        <v>757.34</v>
      </c>
      <c r="S11" s="8">
        <v>802.39099999999996</v>
      </c>
      <c r="T11" s="8">
        <v>736.56899999999996</v>
      </c>
      <c r="U11" s="12">
        <v>820.13900000000001</v>
      </c>
      <c r="V11" s="31">
        <v>6153.9646666666667</v>
      </c>
      <c r="W11" s="29">
        <v>5736.1970000000001</v>
      </c>
      <c r="X11" s="29">
        <v>6128.5540000000001</v>
      </c>
      <c r="Y11" s="32">
        <v>6597.143</v>
      </c>
      <c r="Z11" s="8"/>
      <c r="AA11" s="8"/>
      <c r="AB11" s="20" t="s">
        <v>14</v>
      </c>
      <c r="AC11" s="8">
        <v>40.465000000000003</v>
      </c>
      <c r="AD11" s="8">
        <v>50.328000000000003</v>
      </c>
      <c r="AE11" s="33">
        <v>54.8</v>
      </c>
      <c r="AF11" s="34">
        <v>39.951300000000003</v>
      </c>
      <c r="AI11" s="19">
        <v>39.951300000000003</v>
      </c>
      <c r="AK11" s="8"/>
    </row>
    <row r="12" spans="1:37" x14ac:dyDescent="0.2">
      <c r="A12" s="1" t="s">
        <v>14</v>
      </c>
      <c r="B12" s="8">
        <v>808.35599999999999</v>
      </c>
      <c r="C12" s="8">
        <v>845.00469999999996</v>
      </c>
      <c r="D12" s="8">
        <v>763.47540000000004</v>
      </c>
      <c r="E12" s="12">
        <v>775.62760000000003</v>
      </c>
      <c r="F12" s="8">
        <v>541.66600000000005</v>
      </c>
      <c r="G12" s="8">
        <v>604.17669999999998</v>
      </c>
      <c r="H12" s="8">
        <v>541.16790000000003</v>
      </c>
      <c r="I12" s="12">
        <v>534.36919999999998</v>
      </c>
      <c r="J12" s="8">
        <v>351.5</v>
      </c>
      <c r="K12" s="8">
        <v>358.41289999999998</v>
      </c>
      <c r="L12" s="8">
        <v>411.61380000000003</v>
      </c>
      <c r="M12" s="12">
        <v>416.61880000000002</v>
      </c>
      <c r="N12" s="8">
        <v>1711.23</v>
      </c>
      <c r="O12" s="8">
        <v>1858.8813</v>
      </c>
      <c r="P12" s="8">
        <v>1382.9</v>
      </c>
      <c r="Q12" s="12">
        <v>2121.4405999999999</v>
      </c>
      <c r="R12" s="8">
        <v>162.001</v>
      </c>
      <c r="S12" s="8">
        <v>142.76679999999999</v>
      </c>
      <c r="T12" s="8">
        <v>140.4</v>
      </c>
      <c r="U12" s="12">
        <v>126.748</v>
      </c>
      <c r="V12" s="29">
        <v>40.465000000000003</v>
      </c>
      <c r="W12" s="29">
        <v>50.328000000000003</v>
      </c>
      <c r="X12" s="29">
        <v>54.8</v>
      </c>
      <c r="Y12" s="32">
        <v>39.951300000000003</v>
      </c>
      <c r="Z12" s="8"/>
      <c r="AA12" s="8"/>
      <c r="AB12" s="20" t="s">
        <v>22</v>
      </c>
      <c r="AC12" s="8">
        <v>1.9790000000000001</v>
      </c>
      <c r="AD12" s="35" t="s">
        <v>48</v>
      </c>
      <c r="AE12" s="22">
        <v>1.5</v>
      </c>
      <c r="AF12" s="8" t="s">
        <v>45</v>
      </c>
      <c r="AI12" s="24">
        <v>1.5</v>
      </c>
      <c r="AJ12" s="25" t="s">
        <v>47</v>
      </c>
      <c r="AK12" s="8"/>
    </row>
    <row r="13" spans="1:37" x14ac:dyDescent="0.2">
      <c r="A13" s="1" t="s">
        <v>15</v>
      </c>
      <c r="B13" s="8">
        <v>4.6630000000000003</v>
      </c>
      <c r="C13" s="8">
        <v>4.6630000000000003</v>
      </c>
      <c r="D13" s="8">
        <v>4.6630000000000003</v>
      </c>
      <c r="E13" s="12">
        <v>4.6630000000000003</v>
      </c>
      <c r="F13" s="8">
        <v>32.524999999999999</v>
      </c>
      <c r="G13" s="8">
        <v>39.03</v>
      </c>
      <c r="H13" s="8">
        <v>33.372</v>
      </c>
      <c r="I13" s="12">
        <v>37.08</v>
      </c>
      <c r="J13" s="8">
        <v>3.6469999999999998</v>
      </c>
      <c r="K13" s="8">
        <v>3.8290000000000002</v>
      </c>
      <c r="L13" s="8">
        <v>3.6469999999999998</v>
      </c>
      <c r="M13" s="12">
        <v>3.6469999999999998</v>
      </c>
      <c r="N13" s="35" t="s">
        <v>48</v>
      </c>
      <c r="O13" s="35" t="s">
        <v>48</v>
      </c>
      <c r="P13" s="35" t="s">
        <v>48</v>
      </c>
      <c r="Q13" s="12">
        <v>15.244</v>
      </c>
      <c r="R13" s="8">
        <v>0</v>
      </c>
      <c r="S13" s="8">
        <v>0</v>
      </c>
      <c r="T13" s="8">
        <v>0</v>
      </c>
      <c r="U13" s="12">
        <v>0</v>
      </c>
      <c r="V13" s="11">
        <v>0</v>
      </c>
      <c r="W13" s="11">
        <v>0</v>
      </c>
      <c r="X13" s="11">
        <v>0</v>
      </c>
      <c r="Y13" s="12">
        <v>0</v>
      </c>
      <c r="Z13" s="8"/>
      <c r="AA13" s="8"/>
      <c r="AC13" s="8"/>
      <c r="AD13" s="8"/>
      <c r="AE13" s="8"/>
      <c r="AF13" s="8"/>
      <c r="AG13" s="8"/>
      <c r="AI13" s="36">
        <f>SUM(AI5:AI12)</f>
        <v>11172.2016</v>
      </c>
      <c r="AK13" s="8"/>
    </row>
    <row r="14" spans="1:37" x14ac:dyDescent="0.2">
      <c r="A14" s="1" t="s">
        <v>16</v>
      </c>
      <c r="B14" s="8">
        <v>6024.7809999999999</v>
      </c>
      <c r="C14" s="8">
        <v>5961.5280000000002</v>
      </c>
      <c r="D14" s="8">
        <v>5131.9769999999999</v>
      </c>
      <c r="E14" s="12">
        <v>5234.6252000000004</v>
      </c>
      <c r="F14" s="8">
        <v>489.17099999999999</v>
      </c>
      <c r="G14" s="8">
        <v>542.65</v>
      </c>
      <c r="H14" s="8">
        <v>482.30200000000002</v>
      </c>
      <c r="I14" s="12">
        <v>491.584</v>
      </c>
      <c r="J14" s="8">
        <v>380.85500000000002</v>
      </c>
      <c r="K14" s="8">
        <v>413.79300000000001</v>
      </c>
      <c r="L14" s="8">
        <v>337.45</v>
      </c>
      <c r="M14" s="12">
        <v>351.03089999999997</v>
      </c>
      <c r="N14" s="8">
        <v>2204.9720000000002</v>
      </c>
      <c r="O14" s="8">
        <v>2411.2020000000002</v>
      </c>
      <c r="P14" s="8">
        <v>2048.904</v>
      </c>
      <c r="Q14" s="12">
        <v>2216.9632000000001</v>
      </c>
      <c r="R14" s="8">
        <v>1017.546</v>
      </c>
      <c r="S14" s="8">
        <v>1025.904</v>
      </c>
      <c r="T14" s="8">
        <v>949.62099999999998</v>
      </c>
      <c r="U14" s="12">
        <v>917.96289999999999</v>
      </c>
      <c r="V14" s="29">
        <v>4294.6289999999999</v>
      </c>
      <c r="W14" s="29">
        <v>3805.5909999999999</v>
      </c>
      <c r="X14" s="37" t="s">
        <v>48</v>
      </c>
      <c r="Y14" s="32">
        <v>3121.3533000000002</v>
      </c>
      <c r="Z14" s="8"/>
      <c r="AA14" s="8"/>
      <c r="AB14" s="8"/>
      <c r="AC14" s="8"/>
      <c r="AD14" s="8"/>
      <c r="AE14" s="8"/>
      <c r="AF14" s="8"/>
      <c r="AG14" s="8"/>
      <c r="AH14" s="8"/>
      <c r="AI14" s="8"/>
      <c r="AJ14" s="8"/>
      <c r="AK14" s="8"/>
    </row>
    <row r="15" spans="1:37" x14ac:dyDescent="0.2">
      <c r="A15" s="1" t="s">
        <v>17</v>
      </c>
      <c r="B15" s="8">
        <v>18.315000000000001</v>
      </c>
      <c r="C15" s="8">
        <v>17.170999999999999</v>
      </c>
      <c r="D15" s="8">
        <v>15.792</v>
      </c>
      <c r="E15" s="12">
        <v>13.465999999999999</v>
      </c>
      <c r="F15" s="8">
        <v>1.909</v>
      </c>
      <c r="G15" s="8">
        <v>1.891</v>
      </c>
      <c r="H15" s="8">
        <v>1.855</v>
      </c>
      <c r="I15" s="12">
        <v>2.5910000000000002</v>
      </c>
      <c r="J15" s="8">
        <v>7.2409999999999997</v>
      </c>
      <c r="K15" s="8">
        <v>7.431</v>
      </c>
      <c r="L15" s="8">
        <v>7.23</v>
      </c>
      <c r="M15" s="12">
        <v>7.548</v>
      </c>
      <c r="N15" s="8">
        <v>6.95</v>
      </c>
      <c r="O15" s="8">
        <v>7.1210000000000004</v>
      </c>
      <c r="P15" s="8">
        <v>6.8419999999999996</v>
      </c>
      <c r="Q15" s="12">
        <v>6.98</v>
      </c>
      <c r="R15" s="8">
        <v>2.1190000000000002</v>
      </c>
      <c r="S15" s="8">
        <v>2.2120000000000002</v>
      </c>
      <c r="T15" s="8">
        <v>2.1120000000000001</v>
      </c>
      <c r="U15" s="12">
        <v>2.1659999999999999</v>
      </c>
      <c r="V15" s="29">
        <v>113.262</v>
      </c>
      <c r="W15" s="29">
        <v>128.76</v>
      </c>
      <c r="X15" s="29">
        <v>108.37</v>
      </c>
      <c r="Y15" s="32">
        <v>121.29</v>
      </c>
      <c r="Z15" s="8"/>
      <c r="AA15" s="8"/>
      <c r="AB15" s="8"/>
      <c r="AC15" s="8"/>
      <c r="AD15" s="8"/>
      <c r="AE15" s="8"/>
      <c r="AF15" s="8" t="s">
        <v>49</v>
      </c>
      <c r="AJ15" s="8"/>
      <c r="AK15" s="8"/>
    </row>
    <row r="16" spans="1:37" x14ac:dyDescent="0.2">
      <c r="A16" s="1" t="s">
        <v>18</v>
      </c>
      <c r="B16" s="8">
        <v>0</v>
      </c>
      <c r="C16" s="8">
        <v>0</v>
      </c>
      <c r="D16" s="8">
        <v>5.7</v>
      </c>
      <c r="E16" s="12">
        <v>6.4</v>
      </c>
      <c r="F16" s="8">
        <v>17.2</v>
      </c>
      <c r="G16" s="8">
        <v>19.399999999999999</v>
      </c>
      <c r="H16" s="8">
        <v>11.4</v>
      </c>
      <c r="I16" s="12">
        <v>13.9</v>
      </c>
      <c r="J16" s="8">
        <v>8.1</v>
      </c>
      <c r="K16" s="8">
        <v>10.1</v>
      </c>
      <c r="L16" s="8">
        <v>6.6</v>
      </c>
      <c r="M16" s="12">
        <v>4.5</v>
      </c>
      <c r="N16" s="8">
        <v>10.3</v>
      </c>
      <c r="O16" s="8">
        <v>7.5</v>
      </c>
      <c r="P16" s="8">
        <v>9.4</v>
      </c>
      <c r="Q16" s="12">
        <v>14.8</v>
      </c>
      <c r="R16" s="8">
        <v>0</v>
      </c>
      <c r="S16" s="8">
        <v>0</v>
      </c>
      <c r="T16" s="8">
        <v>0</v>
      </c>
      <c r="U16" s="12">
        <v>0</v>
      </c>
      <c r="V16" s="11">
        <v>0</v>
      </c>
      <c r="W16" s="11">
        <v>0</v>
      </c>
      <c r="X16" s="11">
        <v>0</v>
      </c>
      <c r="Y16" s="12">
        <v>0</v>
      </c>
      <c r="Z16" s="8"/>
      <c r="AA16" s="8"/>
      <c r="AB16" s="8"/>
      <c r="AC16" s="8"/>
      <c r="AD16" s="8"/>
      <c r="AE16" s="8"/>
      <c r="AF16" s="1" t="s">
        <v>50</v>
      </c>
      <c r="AK16" s="8"/>
    </row>
    <row r="17" spans="1:37" x14ac:dyDescent="0.2">
      <c r="A17" s="1" t="s">
        <v>19</v>
      </c>
      <c r="B17" s="8">
        <v>13.6</v>
      </c>
      <c r="C17" s="8">
        <v>14.6</v>
      </c>
      <c r="D17" s="8">
        <v>11.5</v>
      </c>
      <c r="E17" s="12">
        <v>12.2</v>
      </c>
      <c r="F17" s="8">
        <v>37.700000000000003</v>
      </c>
      <c r="G17" s="8">
        <v>64.2</v>
      </c>
      <c r="H17" s="8">
        <v>60.2</v>
      </c>
      <c r="I17" s="12">
        <v>52.2</v>
      </c>
      <c r="J17" s="8">
        <v>16.899999999999999</v>
      </c>
      <c r="K17" s="8">
        <v>21.4</v>
      </c>
      <c r="L17" s="8">
        <v>24.5</v>
      </c>
      <c r="M17" s="12">
        <v>23.2</v>
      </c>
      <c r="N17" s="8">
        <v>29.2</v>
      </c>
      <c r="O17" s="8">
        <v>43.5</v>
      </c>
      <c r="P17" s="8">
        <v>63.8</v>
      </c>
      <c r="Q17" s="12">
        <v>56.2</v>
      </c>
      <c r="R17" s="8">
        <v>0</v>
      </c>
      <c r="S17" s="8">
        <v>0</v>
      </c>
      <c r="T17" s="8">
        <v>0</v>
      </c>
      <c r="U17" s="12">
        <v>0</v>
      </c>
      <c r="V17" s="11">
        <v>0</v>
      </c>
      <c r="W17" s="11">
        <v>0</v>
      </c>
      <c r="X17" s="11">
        <v>0</v>
      </c>
      <c r="Y17" s="12">
        <v>0</v>
      </c>
      <c r="Z17" s="8"/>
      <c r="AA17" s="8"/>
      <c r="AB17" s="8"/>
      <c r="AC17" s="8"/>
      <c r="AD17" s="8"/>
      <c r="AE17" s="8"/>
      <c r="AF17" s="8"/>
      <c r="AG17" s="8"/>
      <c r="AH17" s="8"/>
      <c r="AI17" s="8"/>
      <c r="AK17" s="8"/>
    </row>
    <row r="18" spans="1:37" x14ac:dyDescent="0.2">
      <c r="A18" s="1" t="s">
        <v>20</v>
      </c>
      <c r="B18" s="8">
        <v>7.0999999999999994E-2</v>
      </c>
      <c r="C18" s="8">
        <v>6.4000000000000001E-2</v>
      </c>
      <c r="D18" s="8">
        <v>9.6000000000000002E-2</v>
      </c>
      <c r="E18" s="12">
        <v>0.104</v>
      </c>
      <c r="F18" s="8">
        <v>0.47799999999999998</v>
      </c>
      <c r="G18" s="8">
        <v>0.23100000000000001</v>
      </c>
      <c r="H18" s="8">
        <v>0.498</v>
      </c>
      <c r="I18" s="12">
        <v>0.93500000000000005</v>
      </c>
      <c r="J18" s="8">
        <v>0.04</v>
      </c>
      <c r="K18" s="8">
        <v>7.4999999999999997E-2</v>
      </c>
      <c r="L18" s="8">
        <v>9.6000000000000002E-2</v>
      </c>
      <c r="M18" s="12">
        <v>0.13800000000000001</v>
      </c>
      <c r="N18" s="8">
        <v>2.6469999999999998</v>
      </c>
      <c r="O18" s="8">
        <v>2.13</v>
      </c>
      <c r="P18" s="8">
        <v>1.8160000000000001</v>
      </c>
      <c r="Q18" s="12">
        <v>1.9259999999999999</v>
      </c>
      <c r="R18" s="8">
        <v>0</v>
      </c>
      <c r="S18" s="8">
        <v>0</v>
      </c>
      <c r="T18" s="8">
        <v>0</v>
      </c>
      <c r="U18" s="12">
        <v>0</v>
      </c>
      <c r="V18" s="11">
        <v>0</v>
      </c>
      <c r="W18" s="11">
        <v>0</v>
      </c>
      <c r="X18" s="11">
        <v>0</v>
      </c>
      <c r="Y18" s="12">
        <v>0</v>
      </c>
      <c r="Z18" s="8"/>
      <c r="AA18" s="8"/>
      <c r="AB18" s="8"/>
      <c r="AC18" s="8"/>
      <c r="AD18" s="8"/>
      <c r="AE18" s="8"/>
      <c r="AF18" s="8"/>
      <c r="AG18" s="8"/>
      <c r="AH18" s="8"/>
      <c r="AI18" s="8"/>
      <c r="AJ18" s="8"/>
      <c r="AK18" s="8"/>
    </row>
    <row r="19" spans="1:37" x14ac:dyDescent="0.2">
      <c r="A19" s="1" t="s">
        <v>21</v>
      </c>
      <c r="B19" s="8">
        <v>134.274</v>
      </c>
      <c r="C19" s="8">
        <v>165.214</v>
      </c>
      <c r="D19" s="8">
        <v>110</v>
      </c>
      <c r="E19" s="12">
        <v>138.1</v>
      </c>
      <c r="F19" s="8">
        <v>58.531999999999996</v>
      </c>
      <c r="G19" s="8">
        <v>62.110999999999997</v>
      </c>
      <c r="H19" s="8">
        <v>51.3</v>
      </c>
      <c r="I19" s="12">
        <v>63.4</v>
      </c>
      <c r="J19" s="8">
        <v>40.895000000000003</v>
      </c>
      <c r="K19" s="8">
        <v>50.448999999999998</v>
      </c>
      <c r="L19" s="8">
        <v>43.7</v>
      </c>
      <c r="M19" s="12">
        <v>62</v>
      </c>
      <c r="N19" s="8">
        <v>496.916</v>
      </c>
      <c r="O19" s="8">
        <v>234.971</v>
      </c>
      <c r="P19" s="8">
        <v>614</v>
      </c>
      <c r="Q19" s="12">
        <v>552.4</v>
      </c>
      <c r="R19" s="8">
        <v>52.911999999999999</v>
      </c>
      <c r="S19" s="8">
        <v>43.133000000000003</v>
      </c>
      <c r="T19" s="8">
        <v>17.7</v>
      </c>
      <c r="U19" s="12">
        <v>42.3</v>
      </c>
      <c r="V19" s="11">
        <v>0</v>
      </c>
      <c r="W19" s="11">
        <v>0</v>
      </c>
      <c r="X19" s="11">
        <v>0</v>
      </c>
      <c r="Y19" s="12">
        <v>0</v>
      </c>
      <c r="Z19" s="8"/>
      <c r="AA19" s="8"/>
      <c r="AB19" s="8"/>
      <c r="AC19" s="8"/>
      <c r="AD19" s="8"/>
      <c r="AE19" s="8"/>
      <c r="AF19" s="8"/>
      <c r="AG19" s="8"/>
      <c r="AH19" s="8"/>
      <c r="AI19" s="8"/>
      <c r="AJ19" s="8"/>
      <c r="AK19" s="8"/>
    </row>
    <row r="20" spans="1:37" x14ac:dyDescent="0.2">
      <c r="A20" s="1" t="s">
        <v>22</v>
      </c>
      <c r="B20" s="8">
        <v>14.571999999999999</v>
      </c>
      <c r="C20" s="8">
        <v>13.952999999999999</v>
      </c>
      <c r="D20" s="8">
        <v>11.141999999999999</v>
      </c>
      <c r="E20" s="12">
        <v>12.287000000000001</v>
      </c>
      <c r="F20" s="8">
        <v>1.365</v>
      </c>
      <c r="G20" s="8">
        <v>1.327</v>
      </c>
      <c r="H20" s="8">
        <v>0.98099999999999998</v>
      </c>
      <c r="I20" s="12">
        <v>1.3069999999999999</v>
      </c>
      <c r="J20" s="8">
        <v>9.3360000000000003</v>
      </c>
      <c r="K20" s="8">
        <v>8.7149999999999999</v>
      </c>
      <c r="L20" s="8">
        <v>7.1879999999999997</v>
      </c>
      <c r="M20" s="12">
        <v>8.2870000000000008</v>
      </c>
      <c r="N20" s="8">
        <v>0.05</v>
      </c>
      <c r="O20" s="8">
        <v>4.2000000000000003E-2</v>
      </c>
      <c r="P20" s="8">
        <v>2.7E-2</v>
      </c>
      <c r="Q20" s="12">
        <v>3.5000000000000003E-2</v>
      </c>
      <c r="R20" s="8">
        <v>0.81399999999999995</v>
      </c>
      <c r="S20" s="8">
        <v>1.4410000000000001</v>
      </c>
      <c r="T20" s="8">
        <v>0.66300000000000003</v>
      </c>
      <c r="U20" s="12">
        <v>0.54700000000000004</v>
      </c>
      <c r="V20" s="29">
        <v>1.9790000000000001</v>
      </c>
      <c r="W20" s="38" t="s">
        <v>48</v>
      </c>
      <c r="X20" s="29">
        <v>1.5</v>
      </c>
      <c r="Y20" s="30">
        <v>1.5</v>
      </c>
      <c r="Z20" s="8"/>
      <c r="AA20" s="8"/>
      <c r="AB20" s="8"/>
      <c r="AC20" s="8"/>
      <c r="AD20" s="8"/>
      <c r="AE20" s="8"/>
      <c r="AF20" s="8"/>
      <c r="AG20" s="8"/>
      <c r="AH20" s="8"/>
      <c r="AI20" s="8"/>
      <c r="AJ20" s="8"/>
      <c r="AK20" s="8"/>
    </row>
    <row r="21" spans="1:37" x14ac:dyDescent="0.2">
      <c r="A21" s="1" t="s">
        <v>23</v>
      </c>
      <c r="B21" s="8">
        <v>765</v>
      </c>
      <c r="C21" s="8">
        <v>815</v>
      </c>
      <c r="D21" s="8">
        <v>805</v>
      </c>
      <c r="E21" s="12">
        <v>855</v>
      </c>
      <c r="F21" s="8">
        <v>511</v>
      </c>
      <c r="G21" s="8">
        <v>482</v>
      </c>
      <c r="H21" s="8">
        <v>511</v>
      </c>
      <c r="I21" s="12">
        <v>555</v>
      </c>
      <c r="J21" s="8">
        <v>1328</v>
      </c>
      <c r="K21" s="8">
        <v>1541</v>
      </c>
      <c r="L21" s="8">
        <v>1353</v>
      </c>
      <c r="M21" s="12">
        <v>1310</v>
      </c>
      <c r="N21" s="8">
        <v>340</v>
      </c>
      <c r="O21" s="8">
        <v>418</v>
      </c>
      <c r="P21" s="8">
        <v>281</v>
      </c>
      <c r="Q21" s="12">
        <v>314</v>
      </c>
      <c r="R21" s="8">
        <v>0</v>
      </c>
      <c r="S21" s="8">
        <v>0</v>
      </c>
      <c r="T21" s="8">
        <v>0</v>
      </c>
      <c r="U21" s="12">
        <v>0</v>
      </c>
      <c r="V21" s="11">
        <v>0</v>
      </c>
      <c r="W21" s="11">
        <v>0</v>
      </c>
      <c r="X21" s="11">
        <v>0</v>
      </c>
      <c r="Y21" s="12">
        <v>0</v>
      </c>
      <c r="Z21" s="8"/>
      <c r="AA21" s="8"/>
      <c r="AB21" s="8"/>
      <c r="AC21" s="8"/>
      <c r="AD21" s="8"/>
      <c r="AE21" s="8"/>
      <c r="AF21" s="8"/>
      <c r="AG21" s="8"/>
      <c r="AH21" s="8"/>
      <c r="AI21" s="8"/>
      <c r="AJ21" s="8"/>
      <c r="AK21" s="8"/>
    </row>
    <row r="22" spans="1:37" x14ac:dyDescent="0.2">
      <c r="A22" s="1" t="s">
        <v>24</v>
      </c>
      <c r="B22" s="8">
        <v>44.241</v>
      </c>
      <c r="C22" s="8">
        <v>50.389000000000003</v>
      </c>
      <c r="D22" s="8">
        <v>52.031999999999996</v>
      </c>
      <c r="E22" s="12">
        <v>53.326999999999998</v>
      </c>
      <c r="F22" s="8">
        <v>85.631</v>
      </c>
      <c r="G22" s="8">
        <v>109.044</v>
      </c>
      <c r="H22" s="8">
        <v>98.272000000000006</v>
      </c>
      <c r="I22" s="12">
        <v>95.501000000000005</v>
      </c>
      <c r="J22" s="8">
        <v>154.10499999999999</v>
      </c>
      <c r="K22" s="8">
        <v>200.49700000000001</v>
      </c>
      <c r="L22" s="8">
        <v>135.38200000000001</v>
      </c>
      <c r="M22" s="12">
        <v>143.96199999999999</v>
      </c>
      <c r="N22" s="8">
        <v>270.80500000000001</v>
      </c>
      <c r="O22" s="8">
        <v>302.81</v>
      </c>
      <c r="P22" s="8">
        <v>262.108</v>
      </c>
      <c r="Q22" s="12">
        <v>234.58500000000001</v>
      </c>
      <c r="R22" s="8">
        <v>2.883</v>
      </c>
      <c r="S22" s="8">
        <v>3.3410000000000002</v>
      </c>
      <c r="T22" s="8">
        <v>2.6619999999999999</v>
      </c>
      <c r="U22" s="12">
        <v>2.8570000000000002</v>
      </c>
      <c r="V22" s="11">
        <v>0</v>
      </c>
      <c r="W22" s="11">
        <v>0</v>
      </c>
      <c r="X22" s="11">
        <v>0</v>
      </c>
      <c r="Y22" s="12">
        <v>0</v>
      </c>
      <c r="Z22" s="8"/>
      <c r="AA22" s="8"/>
      <c r="AB22" s="8"/>
      <c r="AC22" s="8"/>
      <c r="AD22" s="8"/>
      <c r="AE22" s="8"/>
      <c r="AF22" s="8"/>
      <c r="AG22" s="8"/>
      <c r="AH22" s="8"/>
      <c r="AI22" s="8"/>
      <c r="AJ22" s="8"/>
      <c r="AK22" s="8"/>
    </row>
    <row r="23" spans="1:37" x14ac:dyDescent="0.2">
      <c r="A23" s="1" t="s">
        <v>25</v>
      </c>
      <c r="B23" s="8">
        <v>249.744</v>
      </c>
      <c r="C23" s="8">
        <v>712.3</v>
      </c>
      <c r="D23" s="8">
        <v>758.9</v>
      </c>
      <c r="E23" s="12">
        <v>761.5</v>
      </c>
      <c r="F23" s="8">
        <v>814.93200000000002</v>
      </c>
      <c r="G23" s="8">
        <v>887.4</v>
      </c>
      <c r="H23" s="8">
        <v>834.7</v>
      </c>
      <c r="I23" s="12">
        <v>735.1</v>
      </c>
      <c r="J23" s="8">
        <v>582.74900000000002</v>
      </c>
      <c r="K23" s="8">
        <v>677</v>
      </c>
      <c r="L23" s="8">
        <v>642.20000000000005</v>
      </c>
      <c r="M23" s="12">
        <v>538.6</v>
      </c>
      <c r="N23" s="8">
        <v>1877.9</v>
      </c>
      <c r="O23" s="8">
        <v>2493.1</v>
      </c>
      <c r="P23" s="8">
        <v>2877.3</v>
      </c>
      <c r="Q23" s="12">
        <v>3068.5</v>
      </c>
      <c r="R23" s="8">
        <v>9.3000000000000007</v>
      </c>
      <c r="S23" s="8">
        <v>8.6999999999999993</v>
      </c>
      <c r="T23" s="8">
        <v>9.1</v>
      </c>
      <c r="U23" s="12">
        <v>10</v>
      </c>
      <c r="V23" s="11">
        <v>0</v>
      </c>
      <c r="W23" s="11">
        <v>0</v>
      </c>
      <c r="X23" s="11">
        <v>0</v>
      </c>
      <c r="Y23" s="12">
        <v>0</v>
      </c>
      <c r="Z23" s="8"/>
      <c r="AA23" s="8"/>
      <c r="AB23" s="8"/>
      <c r="AC23" s="8"/>
      <c r="AD23" s="8"/>
      <c r="AE23" s="8"/>
      <c r="AF23" s="8"/>
      <c r="AG23" s="8"/>
      <c r="AH23" s="8"/>
      <c r="AI23" s="8"/>
      <c r="AJ23" s="8"/>
      <c r="AK23" s="8"/>
    </row>
    <row r="24" spans="1:37" x14ac:dyDescent="0.2">
      <c r="A24" s="1" t="s">
        <v>26</v>
      </c>
      <c r="B24" s="8">
        <v>1406</v>
      </c>
      <c r="C24" s="8">
        <v>1245.364</v>
      </c>
      <c r="D24" s="8">
        <v>1392.694</v>
      </c>
      <c r="E24" s="12">
        <v>1186.8399999999999</v>
      </c>
      <c r="F24" s="35" t="s">
        <v>48</v>
      </c>
      <c r="G24" s="8">
        <v>85.058999999999997</v>
      </c>
      <c r="H24" s="8">
        <v>75.376999999999995</v>
      </c>
      <c r="I24" s="12">
        <v>77.159000000000006</v>
      </c>
      <c r="J24" s="35" t="s">
        <v>48</v>
      </c>
      <c r="K24" s="8">
        <v>38.65</v>
      </c>
      <c r="L24" s="8">
        <v>48.097999999999999</v>
      </c>
      <c r="M24" s="12">
        <v>41.335999999999999</v>
      </c>
      <c r="N24" s="8">
        <v>212.90199999999999</v>
      </c>
      <c r="O24" s="8">
        <v>247.22900000000001</v>
      </c>
      <c r="P24" s="8">
        <v>220.761</v>
      </c>
      <c r="Q24" s="12">
        <v>282.79599999999999</v>
      </c>
      <c r="R24" s="8">
        <v>33</v>
      </c>
      <c r="S24" s="8">
        <v>34.520000000000003</v>
      </c>
      <c r="T24" s="8">
        <v>30.157</v>
      </c>
      <c r="U24" s="12">
        <v>24.303000000000001</v>
      </c>
      <c r="V24" s="29">
        <v>241.05199999999999</v>
      </c>
      <c r="W24" s="29">
        <v>260</v>
      </c>
      <c r="X24" s="29">
        <v>258.06799999999998</v>
      </c>
      <c r="Y24" s="32">
        <v>288.85400000000004</v>
      </c>
      <c r="Z24" s="8"/>
      <c r="AA24" s="8"/>
      <c r="AB24" s="8"/>
      <c r="AC24" s="8"/>
      <c r="AD24" s="8"/>
      <c r="AE24" s="8"/>
      <c r="AF24" s="8"/>
      <c r="AG24" s="8"/>
      <c r="AH24" s="8"/>
      <c r="AI24" s="8"/>
      <c r="AJ24" s="8"/>
      <c r="AK24" s="8"/>
    </row>
    <row r="25" spans="1:37" x14ac:dyDescent="0.2">
      <c r="A25" s="1" t="s">
        <v>27</v>
      </c>
      <c r="B25" s="8">
        <v>3.77</v>
      </c>
      <c r="C25" s="8">
        <v>5.51</v>
      </c>
      <c r="D25" s="8">
        <v>7.31</v>
      </c>
      <c r="E25" s="12">
        <v>0</v>
      </c>
      <c r="F25" s="8">
        <v>2.04</v>
      </c>
      <c r="G25" s="8">
        <v>2.97</v>
      </c>
      <c r="H25" s="8">
        <v>2.71</v>
      </c>
      <c r="I25" s="12">
        <v>0</v>
      </c>
      <c r="J25" s="8">
        <v>4.67</v>
      </c>
      <c r="K25" s="8">
        <v>6.33</v>
      </c>
      <c r="L25" s="8">
        <v>5.87</v>
      </c>
      <c r="M25" s="12">
        <v>0</v>
      </c>
      <c r="N25" s="8">
        <v>77.290000000000006</v>
      </c>
      <c r="O25" s="8">
        <v>81.319999999999993</v>
      </c>
      <c r="P25" s="8">
        <v>55.34</v>
      </c>
      <c r="Q25" s="12">
        <v>69.573999999999998</v>
      </c>
      <c r="R25" s="8">
        <v>6.93</v>
      </c>
      <c r="S25" s="8">
        <v>7.63</v>
      </c>
      <c r="T25" s="8">
        <v>5.55</v>
      </c>
      <c r="U25" s="12">
        <v>0</v>
      </c>
      <c r="V25" s="11">
        <v>0</v>
      </c>
      <c r="W25" s="11">
        <v>0</v>
      </c>
      <c r="X25" s="11">
        <v>0</v>
      </c>
      <c r="Y25" s="12">
        <v>0</v>
      </c>
      <c r="Z25" s="8"/>
      <c r="AA25" s="8"/>
      <c r="AB25" s="8"/>
      <c r="AC25" s="21"/>
      <c r="AD25" s="8"/>
      <c r="AE25" s="8"/>
      <c r="AF25" s="8"/>
      <c r="AG25" s="8"/>
      <c r="AH25" s="8"/>
      <c r="AI25" s="8"/>
      <c r="AJ25" s="8"/>
      <c r="AK25" s="8"/>
    </row>
    <row r="26" spans="1:37" x14ac:dyDescent="0.2">
      <c r="A26" s="1" t="s">
        <v>28</v>
      </c>
      <c r="B26" s="8">
        <v>10.468999999999999</v>
      </c>
      <c r="C26" s="8">
        <v>19.088000000000001</v>
      </c>
      <c r="D26" s="8">
        <v>14.25</v>
      </c>
      <c r="E26" s="12">
        <v>9.73</v>
      </c>
      <c r="F26" s="8">
        <v>0</v>
      </c>
      <c r="G26" s="8">
        <v>0</v>
      </c>
      <c r="H26" s="8">
        <v>0</v>
      </c>
      <c r="I26" s="12">
        <v>6.52</v>
      </c>
      <c r="J26" s="8">
        <v>0</v>
      </c>
      <c r="K26" s="8">
        <v>0</v>
      </c>
      <c r="L26" s="8">
        <v>0</v>
      </c>
      <c r="M26" s="12">
        <v>14.93</v>
      </c>
      <c r="N26" s="8">
        <v>34.168999999999997</v>
      </c>
      <c r="O26" s="8">
        <v>31.355</v>
      </c>
      <c r="P26" s="8">
        <v>44.67</v>
      </c>
      <c r="Q26" s="12">
        <v>45.95</v>
      </c>
      <c r="R26" s="8">
        <v>1.9039999999999999</v>
      </c>
      <c r="S26" s="8">
        <v>1.75</v>
      </c>
      <c r="T26" s="8">
        <v>2.0099999999999998</v>
      </c>
      <c r="U26" s="12">
        <v>2.37</v>
      </c>
      <c r="V26" s="11">
        <v>0</v>
      </c>
      <c r="W26" s="11">
        <v>0</v>
      </c>
      <c r="X26" s="11">
        <v>0</v>
      </c>
      <c r="Y26" s="12">
        <v>0</v>
      </c>
      <c r="Z26" s="8"/>
      <c r="AA26" s="8"/>
      <c r="AB26" s="8"/>
      <c r="AC26" s="8"/>
      <c r="AD26" s="8"/>
      <c r="AE26" s="8"/>
      <c r="AF26" s="8"/>
      <c r="AG26" s="8"/>
      <c r="AH26" s="8"/>
      <c r="AI26" s="8"/>
      <c r="AJ26" s="8"/>
      <c r="AK26" s="8"/>
    </row>
    <row r="27" spans="1:37" x14ac:dyDescent="0.2">
      <c r="A27" s="1" t="s">
        <v>29</v>
      </c>
      <c r="B27" s="8">
        <v>39.198</v>
      </c>
      <c r="C27" s="8">
        <v>40.162999999999997</v>
      </c>
      <c r="D27" s="8">
        <v>38.347000000000001</v>
      </c>
      <c r="E27" s="12">
        <v>38.335000000000001</v>
      </c>
      <c r="F27" s="8">
        <v>67.507999999999996</v>
      </c>
      <c r="G27" s="8">
        <v>72.584999999999994</v>
      </c>
      <c r="H27" s="8">
        <v>55.564</v>
      </c>
      <c r="I27" s="12">
        <v>70.914000000000001</v>
      </c>
      <c r="J27" s="8">
        <v>19.991</v>
      </c>
      <c r="K27" s="8">
        <v>24.754000000000001</v>
      </c>
      <c r="L27" s="8">
        <v>21.466000000000001</v>
      </c>
      <c r="M27" s="12">
        <v>22.983000000000001</v>
      </c>
      <c r="N27" s="8">
        <v>4.2619999999999996</v>
      </c>
      <c r="O27" s="8">
        <v>5.2484999999999999</v>
      </c>
      <c r="P27" s="8">
        <v>4.8070000000000004</v>
      </c>
      <c r="Q27" s="12">
        <v>4.8070000000000004</v>
      </c>
      <c r="R27" s="8">
        <v>0</v>
      </c>
      <c r="S27" s="8">
        <v>0</v>
      </c>
      <c r="T27" s="8">
        <v>0</v>
      </c>
      <c r="U27" s="12">
        <v>0</v>
      </c>
      <c r="V27" s="11">
        <v>0</v>
      </c>
      <c r="W27" s="11">
        <v>0</v>
      </c>
      <c r="X27" s="11">
        <v>0</v>
      </c>
      <c r="Y27" s="12">
        <v>0</v>
      </c>
      <c r="Z27" s="8"/>
      <c r="AA27" s="8"/>
      <c r="AB27" s="8"/>
      <c r="AC27" s="8"/>
      <c r="AD27" s="8"/>
      <c r="AE27" s="8"/>
      <c r="AF27" s="8"/>
      <c r="AG27" s="8"/>
      <c r="AH27" s="8"/>
      <c r="AI27" s="8"/>
      <c r="AJ27" s="8"/>
      <c r="AK27" s="8"/>
    </row>
    <row r="28" spans="1:37" x14ac:dyDescent="0.2">
      <c r="A28" s="1" t="s">
        <v>30</v>
      </c>
      <c r="B28" s="8">
        <v>0</v>
      </c>
      <c r="C28" s="8">
        <v>0</v>
      </c>
      <c r="D28" s="8">
        <v>0</v>
      </c>
      <c r="E28" s="12">
        <v>15.1</v>
      </c>
      <c r="F28" s="8">
        <v>83</v>
      </c>
      <c r="G28" s="8">
        <v>104.87</v>
      </c>
      <c r="H28" s="8">
        <v>128.69999999999999</v>
      </c>
      <c r="I28" s="12">
        <v>112.8</v>
      </c>
      <c r="J28" s="8"/>
      <c r="K28" s="8">
        <v>41.622999999999998</v>
      </c>
      <c r="L28" s="8">
        <v>50.4</v>
      </c>
      <c r="M28" s="12">
        <v>49.6</v>
      </c>
      <c r="N28" s="8">
        <v>23.5</v>
      </c>
      <c r="O28" s="8">
        <v>20.684000000000001</v>
      </c>
      <c r="P28" s="8">
        <v>23.4</v>
      </c>
      <c r="Q28" s="12">
        <v>27.4</v>
      </c>
      <c r="R28" s="8">
        <v>0</v>
      </c>
      <c r="S28" s="8">
        <v>0</v>
      </c>
      <c r="T28" s="8">
        <v>0</v>
      </c>
      <c r="U28" s="12">
        <v>0</v>
      </c>
      <c r="V28" s="11">
        <v>0</v>
      </c>
      <c r="W28" s="11">
        <v>0</v>
      </c>
      <c r="X28" s="11">
        <v>0</v>
      </c>
      <c r="Y28" s="12">
        <v>0</v>
      </c>
      <c r="Z28" s="8"/>
      <c r="AA28" s="8"/>
      <c r="AB28" s="8"/>
      <c r="AC28" s="8"/>
      <c r="AD28" s="8"/>
      <c r="AE28" s="8"/>
      <c r="AF28" s="8"/>
      <c r="AG28" s="8"/>
      <c r="AH28" s="8"/>
      <c r="AI28" s="8"/>
      <c r="AJ28" s="8"/>
      <c r="AK28" s="8"/>
    </row>
    <row r="29" spans="1:37" x14ac:dyDescent="0.2">
      <c r="A29" s="1" t="s">
        <v>31</v>
      </c>
      <c r="B29" s="8">
        <v>0</v>
      </c>
      <c r="C29" s="8">
        <v>0</v>
      </c>
      <c r="D29" s="8">
        <v>0</v>
      </c>
      <c r="E29" s="12">
        <v>0</v>
      </c>
      <c r="F29" s="8">
        <v>748</v>
      </c>
      <c r="G29" s="8">
        <v>688</v>
      </c>
      <c r="H29" s="8">
        <v>664</v>
      </c>
      <c r="I29" s="12">
        <v>696</v>
      </c>
      <c r="J29" s="8">
        <v>365</v>
      </c>
      <c r="K29" s="8">
        <v>313</v>
      </c>
      <c r="L29" s="8">
        <v>374</v>
      </c>
      <c r="M29" s="12">
        <v>354</v>
      </c>
      <c r="N29" s="8">
        <v>358.8</v>
      </c>
      <c r="O29" s="8">
        <v>430</v>
      </c>
      <c r="P29" s="8">
        <v>375</v>
      </c>
      <c r="Q29" s="28">
        <v>375</v>
      </c>
      <c r="R29" s="8">
        <v>0</v>
      </c>
      <c r="S29" s="8">
        <v>0</v>
      </c>
      <c r="T29" s="8">
        <v>0</v>
      </c>
      <c r="U29" s="12">
        <v>0</v>
      </c>
      <c r="V29" s="11">
        <v>0</v>
      </c>
      <c r="W29" s="11">
        <v>0</v>
      </c>
      <c r="X29" s="11">
        <v>0</v>
      </c>
      <c r="Y29" s="12">
        <v>0</v>
      </c>
      <c r="Z29" s="8"/>
      <c r="AA29" s="8"/>
      <c r="AB29" s="8"/>
      <c r="AC29" s="8"/>
      <c r="AD29" s="8"/>
      <c r="AE29" s="8"/>
      <c r="AF29" s="8"/>
      <c r="AG29" s="8"/>
      <c r="AH29" s="8"/>
      <c r="AI29" s="8"/>
      <c r="AJ29" s="8"/>
      <c r="AK29" s="8"/>
    </row>
    <row r="30" spans="1:37" x14ac:dyDescent="0.2">
      <c r="A30" s="1" t="s">
        <v>32</v>
      </c>
      <c r="B30" s="8">
        <v>114.6</v>
      </c>
      <c r="C30" s="8">
        <v>103.1</v>
      </c>
      <c r="D30" s="8">
        <v>94</v>
      </c>
      <c r="E30" s="12">
        <v>117.9</v>
      </c>
      <c r="F30" s="8">
        <v>10.57</v>
      </c>
      <c r="G30" s="8">
        <v>12</v>
      </c>
      <c r="H30" s="8">
        <v>9.6</v>
      </c>
      <c r="I30" s="12">
        <v>5.4</v>
      </c>
      <c r="J30" s="8">
        <v>19.14</v>
      </c>
      <c r="K30" s="8">
        <v>16.8</v>
      </c>
      <c r="L30" s="8">
        <v>10.3</v>
      </c>
      <c r="M30" s="12">
        <v>12.8</v>
      </c>
      <c r="N30" s="8">
        <v>43.2</v>
      </c>
      <c r="O30" s="8">
        <v>40.4</v>
      </c>
      <c r="P30" s="8">
        <v>30.942</v>
      </c>
      <c r="Q30" s="12">
        <v>54.3</v>
      </c>
      <c r="R30" s="8">
        <v>24.4</v>
      </c>
      <c r="S30" s="8">
        <v>28.4</v>
      </c>
      <c r="T30" s="8">
        <v>25.213999999999999</v>
      </c>
      <c r="U30" s="12">
        <v>37</v>
      </c>
      <c r="V30" s="11">
        <v>0</v>
      </c>
      <c r="W30" s="11">
        <v>0</v>
      </c>
      <c r="X30" s="11">
        <v>0</v>
      </c>
      <c r="Y30" s="12">
        <v>0</v>
      </c>
      <c r="Z30" s="8"/>
      <c r="AA30" s="8"/>
      <c r="AB30" s="8"/>
      <c r="AC30" s="8"/>
      <c r="AD30" s="8"/>
      <c r="AE30" s="8"/>
      <c r="AF30" s="8"/>
      <c r="AG30" s="8"/>
      <c r="AH30" s="8"/>
      <c r="AI30" s="8"/>
      <c r="AJ30" s="8"/>
      <c r="AK30" s="8"/>
    </row>
    <row r="31" spans="1:37" x14ac:dyDescent="0.2">
      <c r="A31" s="1" t="s">
        <v>33</v>
      </c>
      <c r="B31" s="8">
        <v>414.495</v>
      </c>
      <c r="C31" s="8">
        <v>590.08199999999999</v>
      </c>
      <c r="D31" s="8">
        <v>453.13400000000001</v>
      </c>
      <c r="E31" s="12">
        <v>505.19299999999998</v>
      </c>
      <c r="F31" s="8">
        <v>120.968</v>
      </c>
      <c r="G31" s="8">
        <v>138.267</v>
      </c>
      <c r="H31" s="8">
        <v>111.069</v>
      </c>
      <c r="I31" s="12">
        <v>133.60300000000001</v>
      </c>
      <c r="J31" s="8">
        <v>232.73500000000001</v>
      </c>
      <c r="K31" s="8">
        <v>243.87100000000001</v>
      </c>
      <c r="L31" s="8">
        <v>222.328</v>
      </c>
      <c r="M31" s="12">
        <v>242.65600000000001</v>
      </c>
      <c r="N31" s="8">
        <v>543.779</v>
      </c>
      <c r="O31" s="8">
        <v>611.24699999999996</v>
      </c>
      <c r="P31" s="8">
        <v>453.78300000000002</v>
      </c>
      <c r="Q31" s="12">
        <v>485.142</v>
      </c>
      <c r="R31" s="8">
        <v>10.57</v>
      </c>
      <c r="S31" s="8">
        <v>20.882000000000001</v>
      </c>
      <c r="T31" s="8">
        <v>16.433</v>
      </c>
      <c r="U31" s="12">
        <v>17.562999999999999</v>
      </c>
      <c r="V31" s="11">
        <v>0</v>
      </c>
      <c r="W31" s="11">
        <v>0</v>
      </c>
      <c r="X31" s="11">
        <v>0</v>
      </c>
      <c r="Y31" s="12">
        <v>0</v>
      </c>
      <c r="Z31" s="8"/>
      <c r="AA31" s="8"/>
      <c r="AB31" s="8"/>
      <c r="AC31" s="8"/>
      <c r="AD31" s="8"/>
      <c r="AE31" s="8"/>
      <c r="AF31" s="8"/>
      <c r="AG31" s="8"/>
      <c r="AH31" s="8"/>
      <c r="AI31" s="8"/>
      <c r="AJ31" s="8"/>
      <c r="AK31" s="8"/>
    </row>
    <row r="32" spans="1:37" x14ac:dyDescent="0.2">
      <c r="A32" s="1" t="s">
        <v>35</v>
      </c>
      <c r="B32" s="8">
        <v>22.279</v>
      </c>
      <c r="C32" s="8">
        <v>23.585000000000001</v>
      </c>
      <c r="D32" s="8">
        <v>18.437999999999999</v>
      </c>
      <c r="E32" s="13">
        <v>20.742999999999999</v>
      </c>
      <c r="F32" s="8">
        <v>9.4719999999999995</v>
      </c>
      <c r="G32" s="8">
        <v>7.4960000000000004</v>
      </c>
      <c r="H32" s="8">
        <v>13.534000000000001</v>
      </c>
      <c r="I32" s="13">
        <v>3.9689999999999999</v>
      </c>
      <c r="J32" s="8">
        <v>22.792000000000002</v>
      </c>
      <c r="K32" s="8">
        <v>22.297000000000001</v>
      </c>
      <c r="L32" s="8">
        <v>22.933</v>
      </c>
      <c r="M32" s="13">
        <v>16.846</v>
      </c>
      <c r="N32" s="8">
        <v>89.123999999999995</v>
      </c>
      <c r="O32" s="8">
        <v>99.676000000000002</v>
      </c>
      <c r="P32" s="8">
        <v>37.412999999999997</v>
      </c>
      <c r="Q32" s="13">
        <v>107.008</v>
      </c>
      <c r="R32" s="8">
        <v>5.1479999999999997</v>
      </c>
      <c r="S32" s="8">
        <v>7.806</v>
      </c>
      <c r="T32" s="8">
        <v>3.516</v>
      </c>
      <c r="U32" s="13">
        <v>3.1120000000000001</v>
      </c>
      <c r="V32" s="29">
        <v>55.34</v>
      </c>
      <c r="W32" s="29">
        <v>41.9</v>
      </c>
      <c r="X32" s="29">
        <v>50.8</v>
      </c>
      <c r="Y32" s="39">
        <v>50.8</v>
      </c>
      <c r="Z32" s="8"/>
      <c r="AA32" s="8"/>
      <c r="AB32" s="8"/>
      <c r="AC32" s="8"/>
      <c r="AD32" s="8"/>
      <c r="AE32" s="8"/>
      <c r="AF32" s="8"/>
      <c r="AG32" s="8"/>
      <c r="AH32" s="8"/>
      <c r="AI32" s="8"/>
      <c r="AJ32" s="8"/>
      <c r="AK32" s="8"/>
    </row>
    <row r="33" spans="1:37" x14ac:dyDescent="0.2">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1:37" x14ac:dyDescent="0.2">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x14ac:dyDescent="0.2">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x14ac:dyDescent="0.2">
      <c r="A36" s="1" t="s">
        <v>34</v>
      </c>
      <c r="B36" s="8"/>
      <c r="C36" s="8">
        <v>1.6</v>
      </c>
      <c r="D36" s="8">
        <v>1.716</v>
      </c>
      <c r="E36" s="8">
        <v>1.56</v>
      </c>
      <c r="F36" s="8"/>
      <c r="G36" s="8">
        <v>0.8</v>
      </c>
      <c r="H36" s="8">
        <v>0.68200000000000005</v>
      </c>
      <c r="I36" s="8">
        <v>0.36</v>
      </c>
      <c r="J36" s="8">
        <v>0</v>
      </c>
      <c r="K36" s="8">
        <v>0</v>
      </c>
      <c r="L36" s="8">
        <v>0</v>
      </c>
      <c r="M36" s="8">
        <v>0</v>
      </c>
      <c r="N36" s="8">
        <v>0</v>
      </c>
      <c r="O36" s="8">
        <v>0</v>
      </c>
      <c r="P36" s="8">
        <v>0</v>
      </c>
      <c r="Q36" s="8">
        <v>0</v>
      </c>
      <c r="R36" s="8">
        <v>0</v>
      </c>
      <c r="S36" s="8">
        <v>0</v>
      </c>
      <c r="T36" s="8">
        <v>0</v>
      </c>
      <c r="U36" s="8">
        <v>0</v>
      </c>
      <c r="V36" s="8">
        <v>0</v>
      </c>
      <c r="W36" s="8">
        <v>0</v>
      </c>
      <c r="X36" s="8">
        <v>0</v>
      </c>
      <c r="Y36" s="8">
        <v>0</v>
      </c>
      <c r="Z36" s="8"/>
      <c r="AA36" s="8"/>
      <c r="AB36" s="8"/>
      <c r="AC36" s="8"/>
      <c r="AD36" s="8"/>
      <c r="AE36" s="8"/>
      <c r="AF36" s="8"/>
      <c r="AG36" s="8"/>
      <c r="AH36" s="8"/>
      <c r="AI36" s="8"/>
      <c r="AJ36" s="8"/>
      <c r="AK36" s="8"/>
    </row>
    <row r="37" spans="1:37" x14ac:dyDescent="0.2">
      <c r="A37" s="1" t="s">
        <v>36</v>
      </c>
      <c r="B37" s="8">
        <v>167.51499999999999</v>
      </c>
      <c r="C37" s="8"/>
      <c r="D37" s="8">
        <v>145.81800000000001</v>
      </c>
      <c r="E37" s="8">
        <v>130.678</v>
      </c>
      <c r="F37" s="8">
        <v>4.032</v>
      </c>
      <c r="G37" s="8"/>
      <c r="H37" s="8">
        <v>3.6339999999999999</v>
      </c>
      <c r="I37" s="8">
        <v>2.9780000000000002</v>
      </c>
      <c r="J37" s="8">
        <v>47.432000000000002</v>
      </c>
      <c r="K37" s="8"/>
      <c r="L37" s="8">
        <v>43.731999999999999</v>
      </c>
      <c r="M37" s="8">
        <v>50.786999999999999</v>
      </c>
      <c r="N37" s="8">
        <v>121.38200000000001</v>
      </c>
      <c r="O37" s="8"/>
      <c r="P37" s="8">
        <v>127.17100000000001</v>
      </c>
      <c r="Q37" s="8">
        <v>110.884</v>
      </c>
      <c r="R37" s="8">
        <v>10.202999999999999</v>
      </c>
      <c r="S37" s="8"/>
      <c r="T37" s="8">
        <v>8.9870000000000001</v>
      </c>
      <c r="U37" s="8">
        <v>10.977</v>
      </c>
      <c r="V37" s="8"/>
      <c r="W37" s="8"/>
      <c r="X37" s="8">
        <v>8.9999999999999993E-3</v>
      </c>
      <c r="Y37" s="8">
        <v>5.0000000000000001E-3</v>
      </c>
      <c r="Z37" s="8"/>
      <c r="AA37" s="8"/>
      <c r="AB37" s="8"/>
      <c r="AC37" s="8"/>
      <c r="AD37" s="8"/>
      <c r="AE37" s="8"/>
      <c r="AF37" s="8"/>
      <c r="AG37" s="8"/>
      <c r="AH37" s="8"/>
      <c r="AI37" s="8"/>
      <c r="AJ37" s="8"/>
      <c r="AK37" s="8"/>
    </row>
    <row r="38" spans="1:37" x14ac:dyDescent="0.2">
      <c r="A38" s="1" t="s">
        <v>37</v>
      </c>
      <c r="B38" s="8">
        <v>36.631999999999998</v>
      </c>
      <c r="C38" s="8">
        <v>45.942</v>
      </c>
      <c r="D38" s="8">
        <v>44.021000000000001</v>
      </c>
      <c r="E38" s="8">
        <v>56.03</v>
      </c>
      <c r="F38" s="8">
        <v>22.858000000000001</v>
      </c>
      <c r="G38" s="8">
        <v>20.693000000000001</v>
      </c>
      <c r="H38" s="8">
        <v>13.698</v>
      </c>
      <c r="I38" s="8">
        <v>23.140999999999998</v>
      </c>
      <c r="J38" s="8">
        <v>37.155999999999999</v>
      </c>
      <c r="K38" s="8">
        <v>39.908999999999999</v>
      </c>
      <c r="L38" s="8">
        <v>32.89</v>
      </c>
      <c r="M38" s="8">
        <v>39.738999999999997</v>
      </c>
      <c r="N38" s="8">
        <v>71.659000000000006</v>
      </c>
      <c r="O38" s="8">
        <v>75.334000000000003</v>
      </c>
      <c r="P38" s="8">
        <v>50.023000000000003</v>
      </c>
      <c r="Q38" s="8">
        <v>85</v>
      </c>
      <c r="R38" s="8">
        <v>8.7070000000000007</v>
      </c>
      <c r="S38" s="8">
        <v>8.718</v>
      </c>
      <c r="T38" s="8">
        <v>7.7060000000000004</v>
      </c>
      <c r="U38" s="8">
        <v>8</v>
      </c>
      <c r="V38" s="8">
        <v>0</v>
      </c>
      <c r="W38" s="8">
        <v>0</v>
      </c>
      <c r="X38" s="8">
        <v>0</v>
      </c>
      <c r="Y38" s="8">
        <v>0</v>
      </c>
      <c r="Z38" s="8"/>
      <c r="AA38" s="8"/>
      <c r="AB38" s="8"/>
      <c r="AC38" s="8"/>
      <c r="AD38" s="8"/>
      <c r="AE38" s="8"/>
      <c r="AF38" s="8"/>
      <c r="AG38" s="8"/>
      <c r="AH38" s="8"/>
      <c r="AI38" s="8"/>
      <c r="AJ38" s="8"/>
      <c r="AK38" s="8"/>
    </row>
    <row r="39" spans="1:37" x14ac:dyDescent="0.2">
      <c r="A39" s="1" t="s">
        <v>38</v>
      </c>
      <c r="B39" s="8"/>
      <c r="C39" s="8"/>
      <c r="D39" s="8">
        <v>0</v>
      </c>
      <c r="E39" s="8"/>
      <c r="F39" s="8"/>
      <c r="G39" s="8"/>
      <c r="H39" s="8">
        <v>0</v>
      </c>
      <c r="I39" s="8"/>
      <c r="J39" s="8"/>
      <c r="K39" s="8"/>
      <c r="L39" s="8">
        <v>0</v>
      </c>
      <c r="M39" s="8"/>
      <c r="N39" s="8"/>
      <c r="O39" s="8"/>
      <c r="P39" s="8">
        <v>0</v>
      </c>
      <c r="Q39" s="8"/>
      <c r="R39" s="8"/>
      <c r="S39" s="8"/>
      <c r="T39" s="8">
        <v>0</v>
      </c>
      <c r="U39" s="8"/>
      <c r="V39" s="8"/>
      <c r="W39" s="8"/>
      <c r="X39" s="8">
        <v>0</v>
      </c>
      <c r="Y39" s="8"/>
      <c r="Z39" s="8"/>
      <c r="AA39" s="8"/>
      <c r="AB39" s="8"/>
      <c r="AC39" s="8"/>
      <c r="AD39" s="8"/>
      <c r="AE39" s="8"/>
      <c r="AF39" s="8"/>
      <c r="AG39" s="8"/>
      <c r="AH39" s="8"/>
      <c r="AI39" s="8"/>
      <c r="AJ39" s="8"/>
      <c r="AK39" s="8"/>
    </row>
    <row r="40" spans="1:37" x14ac:dyDescent="0.2">
      <c r="A40" s="1" t="s">
        <v>39</v>
      </c>
      <c r="B40" s="8"/>
      <c r="C40" s="8"/>
      <c r="D40" s="8"/>
      <c r="E40" s="8"/>
      <c r="F40" s="8"/>
      <c r="G40" s="8"/>
      <c r="H40" s="8"/>
      <c r="I40" s="8"/>
      <c r="J40" s="8"/>
      <c r="K40" s="8"/>
      <c r="L40" s="8"/>
      <c r="M40" s="8"/>
      <c r="N40" s="8"/>
      <c r="O40" s="8"/>
      <c r="P40" s="8"/>
      <c r="Q40" s="8"/>
      <c r="R40" s="8"/>
      <c r="S40" s="8"/>
      <c r="T40" s="8"/>
      <c r="U40" s="8"/>
      <c r="V40" s="8">
        <v>0</v>
      </c>
      <c r="W40" s="8">
        <v>0</v>
      </c>
      <c r="X40" s="8">
        <v>0</v>
      </c>
      <c r="Y40" s="8">
        <v>0</v>
      </c>
      <c r="Z40" s="8"/>
      <c r="AA40" s="8"/>
      <c r="AB40" s="8"/>
      <c r="AC40" s="8"/>
      <c r="AD40" s="8"/>
      <c r="AE40" s="8"/>
      <c r="AF40" s="8"/>
      <c r="AG40" s="8"/>
      <c r="AH40" s="8"/>
      <c r="AI40" s="8"/>
      <c r="AJ40" s="8"/>
      <c r="AK40" s="8"/>
    </row>
    <row r="41" spans="1:37" x14ac:dyDescent="0.2">
      <c r="A41" s="1" t="s">
        <v>40</v>
      </c>
      <c r="B41" s="8"/>
      <c r="C41" s="8">
        <v>11003</v>
      </c>
      <c r="D41" s="8">
        <v>11350</v>
      </c>
      <c r="E41" s="8">
        <v>11820</v>
      </c>
      <c r="F41" s="8"/>
      <c r="G41" s="8">
        <v>602</v>
      </c>
      <c r="H41" s="8">
        <v>714</v>
      </c>
      <c r="I41" s="8">
        <v>570</v>
      </c>
      <c r="J41" s="8"/>
      <c r="K41" s="8">
        <v>2295</v>
      </c>
      <c r="L41" s="8">
        <v>1819</v>
      </c>
      <c r="M41" s="8">
        <v>2058</v>
      </c>
      <c r="N41" s="8"/>
      <c r="O41" s="8">
        <v>2680</v>
      </c>
      <c r="P41" s="8">
        <v>2889</v>
      </c>
      <c r="Q41" s="8">
        <v>3128</v>
      </c>
      <c r="R41" s="8"/>
      <c r="S41" s="8">
        <v>493</v>
      </c>
      <c r="T41" s="8">
        <v>544</v>
      </c>
      <c r="U41" s="8">
        <v>564</v>
      </c>
      <c r="V41" s="8"/>
      <c r="W41" s="8">
        <v>3614</v>
      </c>
      <c r="X41" s="8">
        <v>3475</v>
      </c>
      <c r="Y41" s="8">
        <v>3681</v>
      </c>
      <c r="Z41" s="8"/>
      <c r="AA41" s="8"/>
      <c r="AB41" s="8"/>
      <c r="AC41" s="8"/>
      <c r="AD41" s="8"/>
      <c r="AE41" s="8"/>
      <c r="AF41" s="8"/>
      <c r="AG41" s="8"/>
      <c r="AH41" s="8"/>
      <c r="AI41" s="8"/>
      <c r="AJ41" s="8"/>
      <c r="AK41" s="8"/>
    </row>
    <row r="42" spans="1:37" x14ac:dyDescent="0.2">
      <c r="A42" s="1" t="s">
        <v>41</v>
      </c>
      <c r="B42" s="8">
        <v>199.28399999999999</v>
      </c>
      <c r="C42" s="8">
        <v>200</v>
      </c>
      <c r="D42" s="8">
        <v>205</v>
      </c>
      <c r="E42" s="8"/>
      <c r="F42" s="8">
        <v>6.3</v>
      </c>
      <c r="G42" s="8">
        <v>9.1999999999999993</v>
      </c>
      <c r="H42" s="8">
        <v>9.5</v>
      </c>
      <c r="I42" s="8"/>
      <c r="J42" s="8">
        <v>96.591999999999999</v>
      </c>
      <c r="K42" s="8">
        <v>103.04900000000001</v>
      </c>
      <c r="L42" s="8">
        <v>105.6</v>
      </c>
      <c r="M42" s="8"/>
      <c r="N42" s="8">
        <v>54.6</v>
      </c>
      <c r="O42" s="8">
        <v>64</v>
      </c>
      <c r="P42" s="8">
        <v>71.3</v>
      </c>
      <c r="Q42" s="8"/>
      <c r="R42" s="8">
        <v>11.6</v>
      </c>
      <c r="S42" s="8">
        <v>13.1</v>
      </c>
      <c r="T42" s="8">
        <v>14.6</v>
      </c>
      <c r="U42" s="8"/>
      <c r="V42" s="8">
        <v>13.324999999999999</v>
      </c>
      <c r="W42" s="8">
        <v>15.01</v>
      </c>
      <c r="X42" s="8">
        <v>19</v>
      </c>
      <c r="Y42" s="8"/>
      <c r="Z42" s="8"/>
      <c r="AA42" s="8"/>
      <c r="AB42" s="8"/>
      <c r="AC42" s="8"/>
      <c r="AD42" s="8"/>
      <c r="AE42" s="8"/>
      <c r="AF42" s="8"/>
      <c r="AG42" s="8"/>
      <c r="AH42" s="8"/>
      <c r="AI42" s="8"/>
      <c r="AJ42" s="8"/>
      <c r="AK42" s="8"/>
    </row>
    <row r="43" spans="1:37" x14ac:dyDescent="0.2">
      <c r="A43" s="1" t="s">
        <v>42</v>
      </c>
      <c r="B43" s="8">
        <v>60.3</v>
      </c>
      <c r="C43" s="8">
        <v>62.4</v>
      </c>
      <c r="D43" s="8">
        <v>13.7</v>
      </c>
      <c r="E43" s="8"/>
      <c r="F43" s="8">
        <v>0</v>
      </c>
      <c r="G43" s="8">
        <v>0</v>
      </c>
      <c r="H43" s="8">
        <v>0</v>
      </c>
      <c r="I43" s="8">
        <v>0</v>
      </c>
      <c r="J43" s="8">
        <v>13.3</v>
      </c>
      <c r="K43" s="8">
        <v>13.7</v>
      </c>
      <c r="L43" s="8">
        <v>8.6</v>
      </c>
      <c r="M43" s="8"/>
      <c r="N43" s="8">
        <v>12.5</v>
      </c>
      <c r="O43" s="8">
        <v>13.5</v>
      </c>
      <c r="P43" s="8">
        <v>8.1</v>
      </c>
      <c r="Q43" s="8"/>
      <c r="R43" s="8">
        <v>0</v>
      </c>
      <c r="S43" s="8">
        <v>0</v>
      </c>
      <c r="T43" s="8">
        <v>0</v>
      </c>
      <c r="U43" s="8">
        <v>0</v>
      </c>
      <c r="V43" s="8"/>
      <c r="W43" s="8"/>
      <c r="X43" s="8"/>
      <c r="Y43" s="8"/>
      <c r="Z43" s="8"/>
      <c r="AA43" s="8"/>
      <c r="AB43" s="8"/>
      <c r="AC43" s="8"/>
      <c r="AD43" s="8"/>
      <c r="AE43" s="8"/>
      <c r="AF43" s="8"/>
      <c r="AG43" s="8"/>
      <c r="AH43" s="8"/>
      <c r="AI43" s="8"/>
      <c r="AJ43" s="8"/>
      <c r="AK43" s="8"/>
    </row>
    <row r="44" spans="1:37" x14ac:dyDescent="0.2">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row>
    <row r="45" spans="1:37" x14ac:dyDescent="0.2">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row>
    <row r="46" spans="1:37" x14ac:dyDescent="0.2">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7" x14ac:dyDescent="0.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7" x14ac:dyDescent="0.2">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row>
    <row r="49" spans="2:37" x14ac:dyDescent="0.2">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x14ac:dyDescent="0.2">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row>
    <row r="51" spans="2:37" x14ac:dyDescent="0.2">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row>
    <row r="52" spans="2:37" x14ac:dyDescent="0.2">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row>
    <row r="53" spans="2:37" x14ac:dyDescent="0.2">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row>
    <row r="54" spans="2:37" x14ac:dyDescent="0.2">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row>
    <row r="55" spans="2:37" x14ac:dyDescent="0.2">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row>
    <row r="56" spans="2:37" x14ac:dyDescent="0.2">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J56" s="8"/>
      <c r="AK56" s="8"/>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5"/>
  <sheetViews>
    <sheetView showGridLines="0" workbookViewId="0">
      <selection activeCell="B3" sqref="B3"/>
    </sheetView>
  </sheetViews>
  <sheetFormatPr defaultColWidth="9.140625" defaultRowHeight="12" x14ac:dyDescent="0.2"/>
  <cols>
    <col min="1" max="16384" width="9.140625" style="40"/>
  </cols>
  <sheetData>
    <row r="1" spans="1:13" x14ac:dyDescent="0.2">
      <c r="A1" s="41" t="s">
        <v>92</v>
      </c>
    </row>
    <row r="3" spans="1:13" x14ac:dyDescent="0.2">
      <c r="A3" s="41" t="s">
        <v>89</v>
      </c>
    </row>
    <row r="4" spans="1:13" x14ac:dyDescent="0.2">
      <c r="A4" s="41" t="s">
        <v>88</v>
      </c>
    </row>
    <row r="5" spans="1:13" x14ac:dyDescent="0.2">
      <c r="A5" s="41" t="s">
        <v>87</v>
      </c>
    </row>
    <row r="7" spans="1:13" x14ac:dyDescent="0.2">
      <c r="A7" s="41" t="s">
        <v>93</v>
      </c>
    </row>
    <row r="8" spans="1:13" x14ac:dyDescent="0.2">
      <c r="A8" s="41" t="s">
        <v>94</v>
      </c>
      <c r="K8" s="253" t="s">
        <v>95</v>
      </c>
      <c r="L8" s="253"/>
      <c r="M8" s="253"/>
    </row>
    <row r="9" spans="1:13" x14ac:dyDescent="0.2">
      <c r="B9" s="254" t="s">
        <v>96</v>
      </c>
      <c r="C9" s="254"/>
      <c r="D9" s="254"/>
      <c r="E9" s="254" t="s">
        <v>97</v>
      </c>
      <c r="F9" s="254"/>
      <c r="G9" s="254"/>
      <c r="H9" s="254" t="s">
        <v>98</v>
      </c>
      <c r="I9" s="254"/>
      <c r="J9" s="254"/>
      <c r="K9" s="253"/>
      <c r="L9" s="253"/>
      <c r="M9" s="253"/>
    </row>
    <row r="10" spans="1:13" x14ac:dyDescent="0.2">
      <c r="A10" s="44" t="s">
        <v>86</v>
      </c>
      <c r="B10" s="44" t="s">
        <v>85</v>
      </c>
      <c r="C10" s="44" t="s">
        <v>84</v>
      </c>
      <c r="D10" s="44" t="s">
        <v>83</v>
      </c>
      <c r="E10" s="44" t="s">
        <v>85</v>
      </c>
      <c r="F10" s="44" t="s">
        <v>84</v>
      </c>
      <c r="G10" s="44" t="s">
        <v>83</v>
      </c>
      <c r="H10" s="44" t="s">
        <v>85</v>
      </c>
      <c r="I10" s="44" t="s">
        <v>84</v>
      </c>
      <c r="J10" s="44" t="s">
        <v>83</v>
      </c>
      <c r="K10" s="40">
        <v>2011</v>
      </c>
      <c r="L10" s="40">
        <v>2012</v>
      </c>
      <c r="M10" s="40">
        <v>2013</v>
      </c>
    </row>
    <row r="11" spans="1:13" x14ac:dyDescent="0.2">
      <c r="A11" s="44" t="s">
        <v>99</v>
      </c>
      <c r="B11" s="45">
        <f>SUM(B12:B39)</f>
        <v>1669.33</v>
      </c>
      <c r="C11" s="45">
        <f>SUM(C12:C39)</f>
        <v>1632.7700000000004</v>
      </c>
      <c r="D11" s="45">
        <f>SUM(D12:D39)</f>
        <v>1631.9800000000002</v>
      </c>
      <c r="E11" s="45">
        <v>1316.88</v>
      </c>
      <c r="F11" s="45">
        <f>SUM(F12:F39)</f>
        <v>1249.8500000000001</v>
      </c>
      <c r="G11" s="45">
        <f>SUM(G12:G39)</f>
        <v>1226.3499999999997</v>
      </c>
      <c r="H11" s="45">
        <v>197.29</v>
      </c>
      <c r="I11" s="46">
        <f>SUM(I12:I39)</f>
        <v>196.05</v>
      </c>
      <c r="J11" s="45">
        <v>198.99</v>
      </c>
      <c r="K11" s="43">
        <f>SUM(B11,E11,H11)</f>
        <v>3183.5</v>
      </c>
      <c r="L11" s="47">
        <f>SUM(C11,F11,I11)</f>
        <v>3078.670000000001</v>
      </c>
      <c r="M11" s="47">
        <f>SUM(D11,G11,J11)</f>
        <v>3057.3199999999997</v>
      </c>
    </row>
    <row r="12" spans="1:13" x14ac:dyDescent="0.2">
      <c r="A12" s="44" t="s">
        <v>82</v>
      </c>
      <c r="B12" s="45">
        <v>0.03</v>
      </c>
      <c r="C12" s="45">
        <v>0.03</v>
      </c>
      <c r="D12" s="48" t="s">
        <v>53</v>
      </c>
      <c r="E12" s="45">
        <v>9.0399999999999991</v>
      </c>
      <c r="F12" s="45">
        <v>9.5</v>
      </c>
      <c r="G12" s="45">
        <v>9.23</v>
      </c>
      <c r="H12" s="48" t="s">
        <v>53</v>
      </c>
      <c r="I12" s="46">
        <v>0</v>
      </c>
      <c r="J12" s="46">
        <v>0</v>
      </c>
      <c r="K12" s="43">
        <f>SUM(B12,E12,H12)</f>
        <v>9.0699999999999985</v>
      </c>
      <c r="L12" s="47">
        <f t="shared" ref="L12:M42" si="0">SUM(C12,F12,I12)</f>
        <v>9.5299999999999994</v>
      </c>
      <c r="M12" s="47">
        <f t="shared" si="0"/>
        <v>9.23</v>
      </c>
    </row>
    <row r="13" spans="1:13" x14ac:dyDescent="0.2">
      <c r="A13" s="44" t="s">
        <v>81</v>
      </c>
      <c r="B13" s="45">
        <v>23.44</v>
      </c>
      <c r="C13" s="45">
        <v>25.24</v>
      </c>
      <c r="D13" s="45">
        <v>25.07</v>
      </c>
      <c r="E13" s="45">
        <v>4.9400000000000004</v>
      </c>
      <c r="F13" s="45">
        <v>7.13</v>
      </c>
      <c r="G13" s="45">
        <v>7.24</v>
      </c>
      <c r="H13" s="45">
        <v>2.29</v>
      </c>
      <c r="I13" s="45">
        <v>2.37</v>
      </c>
      <c r="J13" s="45">
        <v>2.62</v>
      </c>
      <c r="K13" s="47">
        <f>SUM(B13,E13,H13)</f>
        <v>30.67</v>
      </c>
      <c r="L13" s="47">
        <f t="shared" si="0"/>
        <v>34.739999999999995</v>
      </c>
      <c r="M13" s="47">
        <f t="shared" si="0"/>
        <v>34.93</v>
      </c>
    </row>
    <row r="14" spans="1:13" x14ac:dyDescent="0.2">
      <c r="A14" s="44" t="s">
        <v>80</v>
      </c>
      <c r="B14" s="45">
        <v>0</v>
      </c>
      <c r="C14" s="45">
        <v>0</v>
      </c>
      <c r="D14" s="45">
        <v>0</v>
      </c>
      <c r="E14" s="45">
        <v>0</v>
      </c>
      <c r="F14" s="45">
        <v>0</v>
      </c>
      <c r="G14" s="45">
        <v>0</v>
      </c>
      <c r="H14" s="45">
        <v>0</v>
      </c>
      <c r="I14" s="45">
        <v>0</v>
      </c>
      <c r="J14" s="45">
        <v>0</v>
      </c>
      <c r="K14" s="47">
        <f>SUM(B14,E14,H14)</f>
        <v>0</v>
      </c>
      <c r="L14" s="47">
        <f t="shared" si="0"/>
        <v>0</v>
      </c>
      <c r="M14" s="47">
        <f t="shared" si="0"/>
        <v>0</v>
      </c>
    </row>
    <row r="15" spans="1:13" x14ac:dyDescent="0.2">
      <c r="A15" s="44" t="s">
        <v>79</v>
      </c>
      <c r="B15" s="45">
        <v>0</v>
      </c>
      <c r="C15" s="45">
        <v>0</v>
      </c>
      <c r="D15" s="45">
        <v>0</v>
      </c>
      <c r="E15" s="45">
        <v>0</v>
      </c>
      <c r="F15" s="45">
        <v>0</v>
      </c>
      <c r="G15" s="45">
        <v>0</v>
      </c>
      <c r="H15" s="45">
        <v>0</v>
      </c>
      <c r="I15" s="45">
        <v>0</v>
      </c>
      <c r="J15" s="45">
        <v>0</v>
      </c>
      <c r="K15" s="47">
        <f t="shared" ref="K15:K39" si="1">SUM(B15,E15,H15)</f>
        <v>0</v>
      </c>
      <c r="L15" s="47">
        <f t="shared" si="0"/>
        <v>0</v>
      </c>
      <c r="M15" s="47">
        <f t="shared" si="0"/>
        <v>0</v>
      </c>
    </row>
    <row r="16" spans="1:13" x14ac:dyDescent="0.2">
      <c r="A16" s="44" t="s">
        <v>78</v>
      </c>
      <c r="B16" s="48" t="s">
        <v>53</v>
      </c>
      <c r="C16" s="48" t="s">
        <v>53</v>
      </c>
      <c r="D16" s="45">
        <v>0</v>
      </c>
      <c r="E16" s="48" t="s">
        <v>53</v>
      </c>
      <c r="F16" s="45">
        <v>12.63</v>
      </c>
      <c r="G16" s="45">
        <v>13.16</v>
      </c>
      <c r="H16" s="48" t="s">
        <v>53</v>
      </c>
      <c r="I16" s="48" t="s">
        <v>53</v>
      </c>
      <c r="J16" s="45">
        <v>0</v>
      </c>
      <c r="K16" s="47" t="s">
        <v>53</v>
      </c>
      <c r="L16" s="47">
        <f t="shared" si="0"/>
        <v>12.63</v>
      </c>
      <c r="M16" s="47">
        <f t="shared" si="0"/>
        <v>13.16</v>
      </c>
    </row>
    <row r="17" spans="1:13" x14ac:dyDescent="0.2">
      <c r="A17" s="44" t="s">
        <v>77</v>
      </c>
      <c r="B17" s="45">
        <v>0</v>
      </c>
      <c r="C17" s="46">
        <v>0</v>
      </c>
      <c r="D17" s="46">
        <v>0</v>
      </c>
      <c r="E17" s="45">
        <v>0</v>
      </c>
      <c r="F17" s="46">
        <v>0</v>
      </c>
      <c r="G17" s="46">
        <v>0</v>
      </c>
      <c r="H17" s="45">
        <v>0</v>
      </c>
      <c r="I17" s="46">
        <v>0</v>
      </c>
      <c r="J17" s="46">
        <v>0</v>
      </c>
      <c r="K17" s="47">
        <f t="shared" si="1"/>
        <v>0</v>
      </c>
      <c r="L17" s="47">
        <f t="shared" si="0"/>
        <v>0</v>
      </c>
      <c r="M17" s="47">
        <f t="shared" si="0"/>
        <v>0</v>
      </c>
    </row>
    <row r="18" spans="1:13" x14ac:dyDescent="0.2">
      <c r="A18" s="44" t="s">
        <v>76</v>
      </c>
      <c r="B18" s="48" t="s">
        <v>53</v>
      </c>
      <c r="C18" s="46">
        <v>0</v>
      </c>
      <c r="D18" s="46">
        <v>0</v>
      </c>
      <c r="E18" s="48" t="s">
        <v>53</v>
      </c>
      <c r="F18" s="46">
        <v>0</v>
      </c>
      <c r="G18" s="46">
        <v>0</v>
      </c>
      <c r="H18" s="48" t="s">
        <v>53</v>
      </c>
      <c r="I18" s="46">
        <v>0</v>
      </c>
      <c r="J18" s="46">
        <v>0</v>
      </c>
      <c r="K18" s="47" t="s">
        <v>53</v>
      </c>
      <c r="L18" s="47">
        <f t="shared" si="0"/>
        <v>0</v>
      </c>
      <c r="M18" s="47">
        <f t="shared" si="0"/>
        <v>0</v>
      </c>
    </row>
    <row r="19" spans="1:13" x14ac:dyDescent="0.2">
      <c r="A19" s="44" t="s">
        <v>75</v>
      </c>
      <c r="B19" s="45">
        <v>518.6</v>
      </c>
      <c r="C19" s="45">
        <v>496.3</v>
      </c>
      <c r="D19" s="45">
        <v>519.5</v>
      </c>
      <c r="E19" s="45">
        <v>132.6</v>
      </c>
      <c r="F19" s="45">
        <v>114.5</v>
      </c>
      <c r="G19" s="45">
        <v>123</v>
      </c>
      <c r="H19" s="48" t="s">
        <v>53</v>
      </c>
      <c r="I19" s="46">
        <v>0</v>
      </c>
      <c r="J19" s="48" t="s">
        <v>53</v>
      </c>
      <c r="K19" s="47">
        <f t="shared" si="1"/>
        <v>651.20000000000005</v>
      </c>
      <c r="L19" s="47">
        <f t="shared" si="0"/>
        <v>610.79999999999995</v>
      </c>
      <c r="M19" s="47">
        <f t="shared" si="0"/>
        <v>642.5</v>
      </c>
    </row>
    <row r="20" spans="1:13" x14ac:dyDescent="0.2">
      <c r="A20" s="44" t="s">
        <v>74</v>
      </c>
      <c r="B20" s="45">
        <v>368.7</v>
      </c>
      <c r="C20" s="45">
        <v>363.56</v>
      </c>
      <c r="D20" s="45">
        <v>368.4</v>
      </c>
      <c r="E20" s="45">
        <v>315.5</v>
      </c>
      <c r="F20" s="45">
        <v>302.42</v>
      </c>
      <c r="G20" s="45">
        <v>295</v>
      </c>
      <c r="H20" s="45">
        <v>0.1</v>
      </c>
      <c r="I20" s="45">
        <v>0.11</v>
      </c>
      <c r="J20" s="45">
        <v>0.2</v>
      </c>
      <c r="K20" s="47">
        <f t="shared" si="1"/>
        <v>684.30000000000007</v>
      </c>
      <c r="L20" s="47">
        <f t="shared" si="0"/>
        <v>666.09</v>
      </c>
      <c r="M20" s="47">
        <f t="shared" si="0"/>
        <v>663.6</v>
      </c>
    </row>
    <row r="21" spans="1:13" x14ac:dyDescent="0.2">
      <c r="A21" s="44" t="s">
        <v>73</v>
      </c>
      <c r="B21" s="45">
        <v>272.12</v>
      </c>
      <c r="C21" s="45">
        <v>269.69</v>
      </c>
      <c r="D21" s="45">
        <v>262.95</v>
      </c>
      <c r="E21" s="45">
        <v>547.02</v>
      </c>
      <c r="F21" s="45">
        <v>506.82</v>
      </c>
      <c r="G21" s="45">
        <v>468.13</v>
      </c>
      <c r="H21" s="45">
        <v>0</v>
      </c>
      <c r="I21" s="45">
        <v>0</v>
      </c>
      <c r="J21" s="45">
        <v>0</v>
      </c>
      <c r="K21" s="47">
        <f t="shared" si="1"/>
        <v>819.14</v>
      </c>
      <c r="L21" s="47">
        <f t="shared" si="0"/>
        <v>776.51</v>
      </c>
      <c r="M21" s="47">
        <f t="shared" si="0"/>
        <v>731.07999999999993</v>
      </c>
    </row>
    <row r="22" spans="1:13" x14ac:dyDescent="0.2">
      <c r="A22" s="44" t="s">
        <v>72</v>
      </c>
      <c r="B22" s="45">
        <v>2.79</v>
      </c>
      <c r="C22" s="45">
        <v>2.93</v>
      </c>
      <c r="D22" s="45">
        <v>2.72</v>
      </c>
      <c r="E22" s="45">
        <v>4.32</v>
      </c>
      <c r="F22" s="45">
        <v>4.34</v>
      </c>
      <c r="G22" s="45">
        <v>3.61</v>
      </c>
      <c r="H22" s="46">
        <v>0</v>
      </c>
      <c r="I22" s="46">
        <v>0</v>
      </c>
      <c r="J22" s="46">
        <v>0</v>
      </c>
      <c r="K22" s="47">
        <f t="shared" si="1"/>
        <v>7.11</v>
      </c>
      <c r="L22" s="47">
        <f t="shared" si="0"/>
        <v>7.27</v>
      </c>
      <c r="M22" s="47">
        <f t="shared" si="0"/>
        <v>6.33</v>
      </c>
    </row>
    <row r="23" spans="1:13" x14ac:dyDescent="0.2">
      <c r="A23" s="44" t="s">
        <v>71</v>
      </c>
      <c r="B23" s="45">
        <v>419.49</v>
      </c>
      <c r="C23" s="45">
        <v>406.18</v>
      </c>
      <c r="D23" s="45">
        <v>383.84</v>
      </c>
      <c r="E23" s="45">
        <v>23.75</v>
      </c>
      <c r="F23" s="45">
        <v>27.94</v>
      </c>
      <c r="G23" s="45">
        <v>27.49</v>
      </c>
      <c r="H23" s="45">
        <v>192.54</v>
      </c>
      <c r="I23" s="45">
        <v>192.46</v>
      </c>
      <c r="J23" s="45">
        <v>194.89</v>
      </c>
      <c r="K23" s="47">
        <f t="shared" si="1"/>
        <v>635.78</v>
      </c>
      <c r="L23" s="47">
        <f t="shared" si="0"/>
        <v>626.58000000000004</v>
      </c>
      <c r="M23" s="47">
        <f t="shared" si="0"/>
        <v>606.22</v>
      </c>
    </row>
    <row r="24" spans="1:13" x14ac:dyDescent="0.2">
      <c r="A24" s="44" t="s">
        <v>70</v>
      </c>
      <c r="B24" s="45">
        <v>18.579999999999998</v>
      </c>
      <c r="C24" s="45">
        <v>18.149999999999999</v>
      </c>
      <c r="D24" s="45">
        <v>16.41</v>
      </c>
      <c r="E24" s="45">
        <v>21.81</v>
      </c>
      <c r="F24" s="45">
        <v>20.12</v>
      </c>
      <c r="G24" s="45">
        <v>18.260000000000002</v>
      </c>
      <c r="H24" s="46">
        <v>0</v>
      </c>
      <c r="I24" s="46">
        <v>0</v>
      </c>
      <c r="J24" s="46">
        <v>0</v>
      </c>
      <c r="K24" s="47">
        <f t="shared" si="1"/>
        <v>40.39</v>
      </c>
      <c r="L24" s="47">
        <f t="shared" si="0"/>
        <v>38.269999999999996</v>
      </c>
      <c r="M24" s="47">
        <f t="shared" si="0"/>
        <v>34.67</v>
      </c>
    </row>
    <row r="25" spans="1:13" x14ac:dyDescent="0.2">
      <c r="A25" s="44" t="s">
        <v>69</v>
      </c>
      <c r="B25" s="46">
        <v>0</v>
      </c>
      <c r="C25" s="46">
        <v>0</v>
      </c>
      <c r="D25" s="46">
        <v>0</v>
      </c>
      <c r="E25" s="46">
        <v>0</v>
      </c>
      <c r="F25" s="45">
        <v>0</v>
      </c>
      <c r="G25" s="45">
        <v>0</v>
      </c>
      <c r="H25" s="46">
        <v>0</v>
      </c>
      <c r="I25" s="46">
        <v>0</v>
      </c>
      <c r="J25" s="46">
        <v>0</v>
      </c>
      <c r="K25" s="47">
        <f t="shared" si="1"/>
        <v>0</v>
      </c>
      <c r="L25" s="47">
        <f t="shared" si="0"/>
        <v>0</v>
      </c>
      <c r="M25" s="47">
        <f t="shared" si="0"/>
        <v>0</v>
      </c>
    </row>
    <row r="26" spans="1:13" x14ac:dyDescent="0.2">
      <c r="A26" s="44" t="s">
        <v>68</v>
      </c>
      <c r="B26" s="46">
        <v>0</v>
      </c>
      <c r="C26" s="46">
        <v>0</v>
      </c>
      <c r="D26" s="46">
        <v>0</v>
      </c>
      <c r="E26" s="46">
        <v>0</v>
      </c>
      <c r="F26" s="46">
        <v>0</v>
      </c>
      <c r="G26" s="46">
        <v>0</v>
      </c>
      <c r="H26" s="46">
        <v>0</v>
      </c>
      <c r="I26" s="46">
        <v>0</v>
      </c>
      <c r="J26" s="46">
        <v>0</v>
      </c>
      <c r="K26" s="47">
        <f t="shared" si="1"/>
        <v>0</v>
      </c>
      <c r="L26" s="47">
        <f t="shared" si="0"/>
        <v>0</v>
      </c>
      <c r="M26" s="47">
        <f t="shared" si="0"/>
        <v>0</v>
      </c>
    </row>
    <row r="27" spans="1:13" x14ac:dyDescent="0.2">
      <c r="A27" s="44" t="s">
        <v>67</v>
      </c>
      <c r="B27" s="48" t="s">
        <v>53</v>
      </c>
      <c r="C27" s="48" t="s">
        <v>53</v>
      </c>
      <c r="D27" s="48" t="s">
        <v>53</v>
      </c>
      <c r="E27" s="48" t="s">
        <v>53</v>
      </c>
      <c r="F27" s="48" t="s">
        <v>53</v>
      </c>
      <c r="G27" s="48" t="s">
        <v>53</v>
      </c>
      <c r="H27" s="48" t="s">
        <v>53</v>
      </c>
      <c r="I27" s="48" t="s">
        <v>53</v>
      </c>
      <c r="J27" s="45">
        <v>0</v>
      </c>
      <c r="K27" s="47" t="s">
        <v>53</v>
      </c>
      <c r="L27" s="47" t="s">
        <v>53</v>
      </c>
      <c r="M27" s="47">
        <f t="shared" si="0"/>
        <v>0</v>
      </c>
    </row>
    <row r="28" spans="1:13" x14ac:dyDescent="0.2">
      <c r="A28" s="44" t="s">
        <v>66</v>
      </c>
      <c r="B28" s="45">
        <v>0.68</v>
      </c>
      <c r="C28" s="45">
        <v>0.69</v>
      </c>
      <c r="D28" s="45">
        <v>0.38</v>
      </c>
      <c r="E28" s="45">
        <v>0.27</v>
      </c>
      <c r="F28" s="45">
        <v>0.24</v>
      </c>
      <c r="G28" s="45">
        <v>0.26</v>
      </c>
      <c r="H28" s="46">
        <v>0</v>
      </c>
      <c r="I28" s="46">
        <v>0</v>
      </c>
      <c r="J28" s="46">
        <v>0</v>
      </c>
      <c r="K28" s="47">
        <f t="shared" si="1"/>
        <v>0.95000000000000007</v>
      </c>
      <c r="L28" s="47">
        <f t="shared" si="0"/>
        <v>0.92999999999999994</v>
      </c>
      <c r="M28" s="47">
        <f t="shared" si="0"/>
        <v>0.64</v>
      </c>
    </row>
    <row r="29" spans="1:13" x14ac:dyDescent="0.2">
      <c r="A29" s="44" t="s">
        <v>65</v>
      </c>
      <c r="B29" s="46">
        <v>0</v>
      </c>
      <c r="C29" s="48" t="s">
        <v>53</v>
      </c>
      <c r="D29" s="45">
        <v>0</v>
      </c>
      <c r="E29" s="48" t="s">
        <v>53</v>
      </c>
      <c r="F29" s="48" t="s">
        <v>53</v>
      </c>
      <c r="G29" s="45">
        <v>0</v>
      </c>
      <c r="H29" s="46">
        <v>0</v>
      </c>
      <c r="I29" s="48" t="s">
        <v>53</v>
      </c>
      <c r="J29" s="45">
        <v>0</v>
      </c>
      <c r="K29" s="47">
        <f t="shared" si="1"/>
        <v>0</v>
      </c>
      <c r="L29" s="47">
        <f t="shared" si="0"/>
        <v>0</v>
      </c>
      <c r="M29" s="47">
        <f t="shared" si="0"/>
        <v>0</v>
      </c>
    </row>
    <row r="30" spans="1:13" x14ac:dyDescent="0.2">
      <c r="A30" s="44" t="s">
        <v>64</v>
      </c>
      <c r="B30" s="46">
        <v>0</v>
      </c>
      <c r="C30" s="46">
        <v>0</v>
      </c>
      <c r="D30" s="46">
        <v>0</v>
      </c>
      <c r="E30" s="45">
        <v>190.2</v>
      </c>
      <c r="F30" s="45">
        <v>212.73</v>
      </c>
      <c r="G30" s="45">
        <v>227.35</v>
      </c>
      <c r="H30" s="46">
        <v>0</v>
      </c>
      <c r="I30" s="46">
        <v>0</v>
      </c>
      <c r="J30" s="46">
        <v>0</v>
      </c>
      <c r="K30" s="47">
        <f t="shared" si="1"/>
        <v>190.2</v>
      </c>
      <c r="L30" s="47">
        <f t="shared" si="0"/>
        <v>212.73</v>
      </c>
      <c r="M30" s="47">
        <f t="shared" si="0"/>
        <v>227.35</v>
      </c>
    </row>
    <row r="31" spans="1:13" x14ac:dyDescent="0.2">
      <c r="A31" s="44" t="s">
        <v>63</v>
      </c>
      <c r="B31" s="45">
        <v>3.9</v>
      </c>
      <c r="C31" s="45">
        <v>4.7300000000000004</v>
      </c>
      <c r="D31" s="45">
        <v>4.5999999999999996</v>
      </c>
      <c r="E31" s="45">
        <v>11.79</v>
      </c>
      <c r="F31" s="45">
        <v>12.57</v>
      </c>
      <c r="G31" s="45">
        <v>11.8</v>
      </c>
      <c r="H31" s="45">
        <v>0</v>
      </c>
      <c r="I31" s="45">
        <v>0</v>
      </c>
      <c r="J31" s="45">
        <v>0</v>
      </c>
      <c r="K31" s="47">
        <f t="shared" si="1"/>
        <v>15.69</v>
      </c>
      <c r="L31" s="47">
        <f t="shared" si="0"/>
        <v>17.3</v>
      </c>
      <c r="M31" s="47">
        <f t="shared" si="0"/>
        <v>16.399999999999999</v>
      </c>
    </row>
    <row r="32" spans="1:13" x14ac:dyDescent="0.2">
      <c r="A32" s="44" t="s">
        <v>62</v>
      </c>
      <c r="B32" s="45">
        <v>0.14000000000000001</v>
      </c>
      <c r="C32" s="45">
        <v>0.14000000000000001</v>
      </c>
      <c r="D32" s="45">
        <v>0.13</v>
      </c>
      <c r="E32" s="45">
        <v>1.3</v>
      </c>
      <c r="F32" s="45">
        <v>1.49</v>
      </c>
      <c r="G32" s="45">
        <v>1.61</v>
      </c>
      <c r="H32" s="45">
        <v>0</v>
      </c>
      <c r="I32" s="45">
        <v>0</v>
      </c>
      <c r="J32" s="45">
        <v>0</v>
      </c>
      <c r="K32" s="47">
        <f t="shared" si="1"/>
        <v>1.44</v>
      </c>
      <c r="L32" s="47">
        <f t="shared" si="0"/>
        <v>1.63</v>
      </c>
      <c r="M32" s="47">
        <f t="shared" si="0"/>
        <v>1.7400000000000002</v>
      </c>
    </row>
    <row r="33" spans="1:13" x14ac:dyDescent="0.2">
      <c r="A33" s="44" t="s">
        <v>61</v>
      </c>
      <c r="B33" s="45">
        <v>21.67</v>
      </c>
      <c r="C33" s="45">
        <v>24.29</v>
      </c>
      <c r="D33" s="45">
        <v>24.22</v>
      </c>
      <c r="E33" s="45">
        <v>13.46</v>
      </c>
      <c r="F33" s="45">
        <v>12.74</v>
      </c>
      <c r="G33" s="45">
        <v>13.09</v>
      </c>
      <c r="H33" s="45">
        <v>0</v>
      </c>
      <c r="I33" s="45">
        <v>0</v>
      </c>
      <c r="J33" s="45">
        <v>0</v>
      </c>
      <c r="K33" s="47">
        <f t="shared" si="1"/>
        <v>35.130000000000003</v>
      </c>
      <c r="L33" s="47">
        <f t="shared" si="0"/>
        <v>37.03</v>
      </c>
      <c r="M33" s="47">
        <f t="shared" si="0"/>
        <v>37.31</v>
      </c>
    </row>
    <row r="34" spans="1:13" x14ac:dyDescent="0.2">
      <c r="A34" s="44" t="s">
        <v>60</v>
      </c>
      <c r="B34" s="45">
        <v>14.35</v>
      </c>
      <c r="C34" s="45">
        <v>15.76</v>
      </c>
      <c r="D34" s="45">
        <v>18.12</v>
      </c>
      <c r="E34" s="45">
        <v>3.37</v>
      </c>
      <c r="F34" s="45">
        <v>4.68</v>
      </c>
      <c r="G34" s="45">
        <v>7.12</v>
      </c>
      <c r="H34" s="45">
        <v>0.96</v>
      </c>
      <c r="I34" s="45">
        <v>1.1100000000000001</v>
      </c>
      <c r="J34" s="45">
        <v>1.28</v>
      </c>
      <c r="K34" s="47">
        <f t="shared" si="1"/>
        <v>18.68</v>
      </c>
      <c r="L34" s="47">
        <f t="shared" si="0"/>
        <v>21.549999999999997</v>
      </c>
      <c r="M34" s="47">
        <f t="shared" si="0"/>
        <v>26.520000000000003</v>
      </c>
    </row>
    <row r="35" spans="1:13" x14ac:dyDescent="0.2">
      <c r="A35" s="44" t="s">
        <v>59</v>
      </c>
      <c r="B35" s="46">
        <v>0</v>
      </c>
      <c r="C35" s="45">
        <v>0</v>
      </c>
      <c r="D35" s="46">
        <v>0</v>
      </c>
      <c r="E35" s="46">
        <v>0</v>
      </c>
      <c r="F35" s="45">
        <v>0</v>
      </c>
      <c r="G35" s="46">
        <v>0</v>
      </c>
      <c r="H35" s="46">
        <v>0</v>
      </c>
      <c r="I35" s="45">
        <v>0</v>
      </c>
      <c r="J35" s="46">
        <v>0</v>
      </c>
      <c r="K35" s="47">
        <f t="shared" si="1"/>
        <v>0</v>
      </c>
      <c r="L35" s="47">
        <f t="shared" si="0"/>
        <v>0</v>
      </c>
      <c r="M35" s="47">
        <f t="shared" si="0"/>
        <v>0</v>
      </c>
    </row>
    <row r="36" spans="1:13" x14ac:dyDescent="0.2">
      <c r="A36" s="44" t="s">
        <v>58</v>
      </c>
      <c r="B36" s="45">
        <v>4.84</v>
      </c>
      <c r="C36" s="45">
        <v>5.08</v>
      </c>
      <c r="D36" s="45">
        <v>5.64</v>
      </c>
      <c r="E36" s="48" t="s">
        <v>53</v>
      </c>
      <c r="F36" s="46">
        <v>0</v>
      </c>
      <c r="G36" s="48" t="s">
        <v>53</v>
      </c>
      <c r="H36" s="46">
        <v>0</v>
      </c>
      <c r="I36" s="46">
        <v>0</v>
      </c>
      <c r="J36" s="48" t="s">
        <v>53</v>
      </c>
      <c r="K36" s="47">
        <f t="shared" si="1"/>
        <v>4.84</v>
      </c>
      <c r="L36" s="47">
        <f t="shared" si="0"/>
        <v>5.08</v>
      </c>
      <c r="M36" s="47">
        <f t="shared" si="0"/>
        <v>5.64</v>
      </c>
    </row>
    <row r="37" spans="1:13" x14ac:dyDescent="0.2">
      <c r="A37" s="44" t="s">
        <v>57</v>
      </c>
      <c r="B37" s="45">
        <v>0</v>
      </c>
      <c r="C37" s="46">
        <v>0</v>
      </c>
      <c r="D37" s="45">
        <v>0</v>
      </c>
      <c r="E37" s="45">
        <v>0</v>
      </c>
      <c r="F37" s="46">
        <v>0</v>
      </c>
      <c r="G37" s="45">
        <v>0</v>
      </c>
      <c r="H37" s="45">
        <v>0</v>
      </c>
      <c r="I37" s="46">
        <v>0</v>
      </c>
      <c r="J37" s="45">
        <v>0</v>
      </c>
      <c r="K37" s="47">
        <f t="shared" si="1"/>
        <v>0</v>
      </c>
      <c r="L37" s="47">
        <f t="shared" si="0"/>
        <v>0</v>
      </c>
      <c r="M37" s="47">
        <f t="shared" si="0"/>
        <v>0</v>
      </c>
    </row>
    <row r="38" spans="1:13" x14ac:dyDescent="0.2">
      <c r="A38" s="44" t="s">
        <v>56</v>
      </c>
      <c r="B38" s="45">
        <v>0</v>
      </c>
      <c r="C38" s="45">
        <v>0</v>
      </c>
      <c r="D38" s="45">
        <v>0</v>
      </c>
      <c r="E38" s="45">
        <v>0</v>
      </c>
      <c r="F38" s="45">
        <v>0</v>
      </c>
      <c r="G38" s="45">
        <v>0</v>
      </c>
      <c r="H38" s="45">
        <v>0</v>
      </c>
      <c r="I38" s="45">
        <v>0</v>
      </c>
      <c r="J38" s="45">
        <v>0</v>
      </c>
      <c r="K38" s="47">
        <f t="shared" si="1"/>
        <v>0</v>
      </c>
      <c r="L38" s="47">
        <f t="shared" si="0"/>
        <v>0</v>
      </c>
      <c r="M38" s="47">
        <f t="shared" si="0"/>
        <v>0</v>
      </c>
    </row>
    <row r="39" spans="1:13" x14ac:dyDescent="0.2">
      <c r="A39" s="44" t="s">
        <v>55</v>
      </c>
      <c r="B39" s="45">
        <v>0</v>
      </c>
      <c r="C39" s="45">
        <v>0</v>
      </c>
      <c r="D39" s="45">
        <v>0</v>
      </c>
      <c r="E39" s="45">
        <v>0</v>
      </c>
      <c r="F39" s="45">
        <v>0</v>
      </c>
      <c r="G39" s="45">
        <v>0</v>
      </c>
      <c r="H39" s="45">
        <v>0</v>
      </c>
      <c r="I39" s="45">
        <v>0</v>
      </c>
      <c r="J39" s="45">
        <v>0</v>
      </c>
      <c r="K39" s="47">
        <f t="shared" si="1"/>
        <v>0</v>
      </c>
      <c r="L39" s="47">
        <f t="shared" si="0"/>
        <v>0</v>
      </c>
      <c r="M39" s="47">
        <f t="shared" si="0"/>
        <v>0</v>
      </c>
    </row>
    <row r="40" spans="1:13" x14ac:dyDescent="0.2">
      <c r="A40" s="44" t="s">
        <v>100</v>
      </c>
      <c r="B40" s="48" t="s">
        <v>53</v>
      </c>
      <c r="C40" s="46">
        <v>0</v>
      </c>
      <c r="D40" s="48" t="s">
        <v>53</v>
      </c>
      <c r="E40" s="48" t="s">
        <v>53</v>
      </c>
      <c r="F40" s="46">
        <v>0</v>
      </c>
      <c r="G40" s="48" t="s">
        <v>53</v>
      </c>
      <c r="H40" s="48" t="s">
        <v>53</v>
      </c>
      <c r="I40" s="46">
        <v>0</v>
      </c>
      <c r="J40" s="48" t="s">
        <v>53</v>
      </c>
      <c r="K40" s="47" t="s">
        <v>53</v>
      </c>
      <c r="L40" s="47">
        <f t="shared" si="0"/>
        <v>0</v>
      </c>
      <c r="M40" s="47" t="s">
        <v>53</v>
      </c>
    </row>
    <row r="41" spans="1:13" x14ac:dyDescent="0.2">
      <c r="A41" s="44" t="s">
        <v>101</v>
      </c>
      <c r="B41" s="48" t="s">
        <v>53</v>
      </c>
      <c r="C41" s="48" t="s">
        <v>53</v>
      </c>
      <c r="D41" s="48" t="s">
        <v>53</v>
      </c>
      <c r="E41" s="48" t="s">
        <v>53</v>
      </c>
      <c r="F41" s="48" t="s">
        <v>53</v>
      </c>
      <c r="G41" s="45">
        <v>0.3</v>
      </c>
      <c r="H41" s="48" t="s">
        <v>53</v>
      </c>
      <c r="I41" s="48" t="s">
        <v>53</v>
      </c>
      <c r="J41" s="46">
        <v>0</v>
      </c>
      <c r="K41" s="47" t="s">
        <v>53</v>
      </c>
      <c r="L41" s="47" t="s">
        <v>53</v>
      </c>
      <c r="M41" s="47">
        <f t="shared" si="0"/>
        <v>0.3</v>
      </c>
    </row>
    <row r="42" spans="1:13" x14ac:dyDescent="0.2">
      <c r="A42" s="44" t="s">
        <v>102</v>
      </c>
      <c r="B42" s="48" t="s">
        <v>53</v>
      </c>
      <c r="C42" s="45">
        <v>25.6</v>
      </c>
      <c r="D42" s="45">
        <v>32</v>
      </c>
      <c r="E42" s="48" t="s">
        <v>53</v>
      </c>
      <c r="F42" s="45">
        <v>46.4</v>
      </c>
      <c r="G42" s="45">
        <v>50.6</v>
      </c>
      <c r="H42" s="48" t="s">
        <v>53</v>
      </c>
      <c r="I42" s="45">
        <v>1.2</v>
      </c>
      <c r="J42" s="45">
        <v>1.6</v>
      </c>
      <c r="K42" s="47" t="s">
        <v>53</v>
      </c>
      <c r="L42" s="47">
        <f t="shared" si="0"/>
        <v>73.2</v>
      </c>
      <c r="M42" s="47">
        <f t="shared" si="0"/>
        <v>84.199999999999989</v>
      </c>
    </row>
    <row r="44" spans="1:13" x14ac:dyDescent="0.2">
      <c r="A44" s="41" t="s">
        <v>54</v>
      </c>
    </row>
    <row r="45" spans="1:13" x14ac:dyDescent="0.2">
      <c r="A45" s="41" t="s">
        <v>53</v>
      </c>
    </row>
  </sheetData>
  <mergeCells count="4">
    <mergeCell ref="K8:M9"/>
    <mergeCell ref="B9:D9"/>
    <mergeCell ref="E9:G9"/>
    <mergeCell ref="H9:J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59999389629810485"/>
    <pageSetUpPr fitToPage="1"/>
  </sheetPr>
  <dimension ref="B2:P41"/>
  <sheetViews>
    <sheetView showGridLines="0" tabSelected="1" zoomScale="110" zoomScaleNormal="110" workbookViewId="0">
      <selection activeCell="M47" sqref="M47"/>
    </sheetView>
  </sheetViews>
  <sheetFormatPr defaultColWidth="9.140625" defaultRowHeight="12" customHeight="1" x14ac:dyDescent="0.2"/>
  <cols>
    <col min="1" max="1" width="19.28515625" style="211" customWidth="1"/>
    <col min="2" max="2" width="39.28515625" style="211" customWidth="1"/>
    <col min="3" max="3" width="12.140625" style="211" customWidth="1"/>
    <col min="4" max="4" width="10.7109375" style="211" customWidth="1"/>
    <col min="5" max="5" width="10.140625" style="211" customWidth="1"/>
    <col min="6" max="6" width="11.140625" style="211" customWidth="1"/>
    <col min="7" max="8" width="10.85546875" style="211" customWidth="1"/>
    <col min="9" max="9" width="11.28515625" style="211" customWidth="1"/>
    <col min="10" max="10" width="10" style="211" bestFit="1" customWidth="1"/>
    <col min="11" max="13" width="9.140625" style="211"/>
    <col min="14" max="14" width="9.7109375" style="211" customWidth="1"/>
    <col min="15" max="15" width="10.85546875" style="211" customWidth="1"/>
    <col min="16" max="16" width="12.140625" style="211" customWidth="1"/>
    <col min="17" max="16384" width="9.140625" style="211"/>
  </cols>
  <sheetData>
    <row r="2" spans="2:16" ht="12" customHeight="1" x14ac:dyDescent="0.2">
      <c r="B2" s="286" t="s">
        <v>369</v>
      </c>
      <c r="C2" s="286"/>
      <c r="D2" s="286"/>
      <c r="E2" s="286"/>
      <c r="F2" s="286"/>
      <c r="G2" s="286"/>
      <c r="H2" s="286"/>
      <c r="I2" s="286"/>
      <c r="J2" s="286"/>
      <c r="K2" s="286"/>
      <c r="L2" s="286"/>
      <c r="M2" s="286"/>
    </row>
    <row r="3" spans="2:16" ht="12" customHeight="1" x14ac:dyDescent="0.2">
      <c r="B3" s="285" t="s">
        <v>312</v>
      </c>
      <c r="C3" s="285"/>
      <c r="D3" s="285"/>
      <c r="E3" s="285"/>
      <c r="F3" s="285"/>
      <c r="G3" s="285"/>
      <c r="H3" s="285"/>
      <c r="I3" s="285"/>
      <c r="J3" s="285"/>
      <c r="K3" s="285"/>
      <c r="L3" s="285"/>
      <c r="M3" s="285"/>
    </row>
    <row r="4" spans="2:16" ht="12" customHeight="1" x14ac:dyDescent="0.2">
      <c r="B4" s="210"/>
      <c r="C4" s="210"/>
      <c r="D4" s="210"/>
      <c r="E4" s="210"/>
      <c r="F4" s="210"/>
      <c r="G4" s="210"/>
      <c r="H4" s="210"/>
      <c r="I4" s="210"/>
      <c r="J4" s="210"/>
      <c r="K4" s="210"/>
      <c r="L4" s="210"/>
      <c r="M4" s="210"/>
    </row>
    <row r="5" spans="2:16" ht="3" customHeight="1" x14ac:dyDescent="0.2"/>
    <row r="7" spans="2:16" ht="12" customHeight="1" x14ac:dyDescent="0.2">
      <c r="P7" s="90"/>
    </row>
    <row r="8" spans="2:16" ht="12" customHeight="1" x14ac:dyDescent="0.2">
      <c r="P8" s="90"/>
    </row>
    <row r="9" spans="2:16" ht="12" customHeight="1" x14ac:dyDescent="0.2">
      <c r="P9" s="90"/>
    </row>
    <row r="10" spans="2:16" ht="12" customHeight="1" x14ac:dyDescent="0.2">
      <c r="P10" s="90"/>
    </row>
    <row r="11" spans="2:16" ht="12" customHeight="1" x14ac:dyDescent="0.2">
      <c r="P11" s="90"/>
    </row>
    <row r="12" spans="2:16" ht="12" customHeight="1" x14ac:dyDescent="0.2">
      <c r="P12" s="91"/>
    </row>
    <row r="13" spans="2:16" ht="12" customHeight="1" x14ac:dyDescent="0.2">
      <c r="P13" s="90"/>
    </row>
    <row r="14" spans="2:16" ht="12" customHeight="1" x14ac:dyDescent="0.2">
      <c r="P14" s="90"/>
    </row>
    <row r="15" spans="2:16" ht="12" customHeight="1" x14ac:dyDescent="0.2">
      <c r="P15" s="90"/>
    </row>
    <row r="16" spans="2:16" ht="12" customHeight="1" x14ac:dyDescent="0.2">
      <c r="P16" s="90"/>
    </row>
    <row r="26" spans="2:13" ht="12" customHeight="1" x14ac:dyDescent="0.2">
      <c r="B26" s="255"/>
      <c r="C26" s="255"/>
      <c r="D26" s="255"/>
      <c r="E26" s="255"/>
      <c r="F26" s="255"/>
      <c r="G26" s="255"/>
      <c r="H26" s="255"/>
      <c r="I26" s="255"/>
      <c r="J26" s="255"/>
      <c r="K26" s="255"/>
      <c r="L26" s="255"/>
      <c r="M26" s="255"/>
    </row>
    <row r="27" spans="2:13" ht="15.75" customHeight="1" x14ac:dyDescent="0.2">
      <c r="L27" s="92"/>
    </row>
    <row r="28" spans="2:13" s="233" customFormat="1" ht="12" customHeight="1" x14ac:dyDescent="0.2">
      <c r="L28" s="92"/>
    </row>
    <row r="29" spans="2:13" ht="12" customHeight="1" x14ac:dyDescent="0.2">
      <c r="L29" s="92">
        <v>155.1</v>
      </c>
    </row>
    <row r="30" spans="2:13" ht="12" customHeight="1" x14ac:dyDescent="0.2">
      <c r="L30" s="92">
        <v>0.6</v>
      </c>
    </row>
    <row r="31" spans="2:13" ht="15.75" customHeight="1" x14ac:dyDescent="0.2">
      <c r="L31" s="92">
        <f>L29+L30-L27</f>
        <v>155.69999999999999</v>
      </c>
    </row>
    <row r="32" spans="2:13" ht="12" customHeight="1" x14ac:dyDescent="0.2">
      <c r="C32" s="92"/>
      <c r="D32" s="92"/>
      <c r="E32" s="92"/>
      <c r="F32" s="92"/>
      <c r="G32" s="92"/>
      <c r="L32" s="92"/>
    </row>
    <row r="37" spans="2:2" ht="12" customHeight="1" x14ac:dyDescent="0.2">
      <c r="B37" s="283" t="s">
        <v>364</v>
      </c>
    </row>
    <row r="38" spans="2:2" ht="12" customHeight="1" x14ac:dyDescent="0.2">
      <c r="B38" s="283" t="s">
        <v>368</v>
      </c>
    </row>
    <row r="39" spans="2:2" ht="12" customHeight="1" x14ac:dyDescent="0.2">
      <c r="B39" s="283" t="s">
        <v>365</v>
      </c>
    </row>
    <row r="40" spans="2:2" ht="12" customHeight="1" x14ac:dyDescent="0.2">
      <c r="B40" s="283" t="s">
        <v>366</v>
      </c>
    </row>
    <row r="41" spans="2:2" ht="12" customHeight="1" x14ac:dyDescent="0.2">
      <c r="B41" s="284" t="s">
        <v>367</v>
      </c>
    </row>
  </sheetData>
  <mergeCells count="3">
    <mergeCell ref="B2:M2"/>
    <mergeCell ref="B3:M3"/>
    <mergeCell ref="B26:M26"/>
  </mergeCells>
  <pageMargins left="0.7" right="0.7" top="0.75" bottom="0.75"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C125"/>
  <sheetViews>
    <sheetView workbookViewId="0"/>
  </sheetViews>
  <sheetFormatPr defaultColWidth="9.140625" defaultRowHeight="12" x14ac:dyDescent="0.2"/>
  <cols>
    <col min="1" max="2" width="9.140625" style="147"/>
    <col min="3" max="3" width="10" style="147" bestFit="1" customWidth="1"/>
    <col min="4" max="4" width="9.140625" style="147"/>
    <col min="5" max="5" width="10" style="147" bestFit="1" customWidth="1"/>
    <col min="6" max="6" width="9.140625" style="147"/>
    <col min="7" max="7" width="9.42578125" style="147" bestFit="1" customWidth="1"/>
    <col min="8" max="8" width="9.140625" style="147"/>
    <col min="9" max="9" width="9.42578125" style="147" bestFit="1" customWidth="1"/>
    <col min="10" max="10" width="9.140625" style="147"/>
    <col min="11" max="11" width="9.85546875" style="147" bestFit="1" customWidth="1"/>
    <col min="12" max="12" width="9.140625" style="147"/>
    <col min="13" max="13" width="17.42578125" style="147" bestFit="1" customWidth="1"/>
    <col min="14" max="14" width="9.140625" style="147"/>
    <col min="15" max="15" width="10" style="147" bestFit="1" customWidth="1"/>
    <col min="16" max="16" width="9.140625" style="147"/>
    <col min="17" max="17" width="9.42578125" style="147" bestFit="1" customWidth="1"/>
    <col min="18" max="18" width="9.140625" style="147"/>
    <col min="19" max="19" width="9.28515625" style="147" bestFit="1" customWidth="1"/>
    <col min="20" max="20" width="9.140625" style="147"/>
    <col min="21" max="21" width="9.28515625" style="147" bestFit="1" customWidth="1"/>
    <col min="22" max="16384" width="9.140625" style="147"/>
  </cols>
  <sheetData>
    <row r="2" spans="1:29" x14ac:dyDescent="0.2">
      <c r="A2" s="147" t="s">
        <v>218</v>
      </c>
      <c r="B2" s="146" t="s">
        <v>253</v>
      </c>
    </row>
    <row r="3" spans="1:29" x14ac:dyDescent="0.2">
      <c r="B3" s="234" t="s">
        <v>306</v>
      </c>
    </row>
    <row r="5" spans="1:29" ht="12.75" x14ac:dyDescent="0.2">
      <c r="B5" s="220" t="s">
        <v>307</v>
      </c>
      <c r="C5"/>
      <c r="D5"/>
      <c r="E5"/>
      <c r="F5"/>
      <c r="G5"/>
      <c r="H5"/>
      <c r="I5"/>
      <c r="J5"/>
      <c r="K5"/>
      <c r="L5"/>
      <c r="M5"/>
      <c r="N5"/>
      <c r="O5"/>
      <c r="P5"/>
      <c r="Q5"/>
      <c r="R5"/>
      <c r="S5"/>
      <c r="T5"/>
      <c r="U5"/>
      <c r="V5"/>
    </row>
    <row r="6" spans="1:29" ht="12.75" x14ac:dyDescent="0.2">
      <c r="B6" s="220" t="s">
        <v>276</v>
      </c>
      <c r="C6" s="221" t="s">
        <v>308</v>
      </c>
      <c r="D6"/>
      <c r="E6"/>
      <c r="F6"/>
      <c r="G6"/>
      <c r="H6"/>
      <c r="I6"/>
      <c r="J6"/>
      <c r="K6"/>
      <c r="L6"/>
      <c r="M6"/>
      <c r="N6"/>
      <c r="O6"/>
      <c r="P6"/>
      <c r="Q6"/>
      <c r="R6"/>
      <c r="S6"/>
      <c r="T6"/>
      <c r="U6"/>
      <c r="V6"/>
    </row>
    <row r="7" spans="1:29" ht="12.75" x14ac:dyDescent="0.2">
      <c r="B7" s="220" t="s">
        <v>277</v>
      </c>
      <c r="C7" s="220" t="s">
        <v>309</v>
      </c>
      <c r="D7"/>
      <c r="E7"/>
      <c r="F7"/>
      <c r="G7"/>
      <c r="H7"/>
      <c r="I7"/>
      <c r="J7"/>
      <c r="K7"/>
      <c r="L7"/>
      <c r="M7"/>
      <c r="N7"/>
      <c r="O7"/>
      <c r="P7"/>
      <c r="Q7"/>
      <c r="R7"/>
      <c r="S7"/>
      <c r="T7"/>
      <c r="U7"/>
      <c r="V7"/>
    </row>
    <row r="8" spans="1:29" ht="12.75" x14ac:dyDescent="0.2">
      <c r="B8"/>
      <c r="C8"/>
      <c r="D8"/>
      <c r="E8"/>
      <c r="F8"/>
      <c r="G8"/>
      <c r="H8"/>
      <c r="I8"/>
      <c r="J8"/>
      <c r="K8"/>
      <c r="L8"/>
      <c r="M8"/>
      <c r="N8"/>
      <c r="O8"/>
      <c r="P8"/>
      <c r="Q8"/>
      <c r="R8"/>
      <c r="S8"/>
      <c r="T8"/>
      <c r="U8"/>
      <c r="V8"/>
    </row>
    <row r="9" spans="1:29" ht="12.75" x14ac:dyDescent="0.2">
      <c r="B9" s="221" t="s">
        <v>278</v>
      </c>
      <c r="C9"/>
      <c r="D9" s="220" t="s">
        <v>279</v>
      </c>
      <c r="E9"/>
      <c r="F9"/>
      <c r="G9"/>
      <c r="H9"/>
      <c r="I9"/>
      <c r="J9"/>
      <c r="K9"/>
      <c r="L9"/>
      <c r="M9"/>
      <c r="N9"/>
      <c r="O9"/>
      <c r="P9"/>
      <c r="Q9"/>
      <c r="R9"/>
      <c r="S9"/>
      <c r="T9"/>
      <c r="U9"/>
      <c r="V9"/>
    </row>
    <row r="10" spans="1:29" ht="12.75" x14ac:dyDescent="0.2">
      <c r="B10" s="221" t="s">
        <v>280</v>
      </c>
      <c r="C10"/>
      <c r="D10" s="220" t="s">
        <v>120</v>
      </c>
      <c r="E10"/>
      <c r="F10"/>
      <c r="G10"/>
      <c r="H10"/>
      <c r="I10"/>
      <c r="J10"/>
      <c r="K10"/>
      <c r="L10"/>
      <c r="M10"/>
      <c r="N10"/>
      <c r="O10"/>
      <c r="P10"/>
      <c r="Q10"/>
      <c r="R10"/>
      <c r="S10"/>
      <c r="T10"/>
      <c r="U10"/>
      <c r="V10"/>
    </row>
    <row r="11" spans="1:29" ht="12.75" x14ac:dyDescent="0.2">
      <c r="B11"/>
      <c r="C11"/>
      <c r="D11"/>
      <c r="E11"/>
      <c r="F11"/>
      <c r="G11"/>
      <c r="H11"/>
      <c r="I11"/>
      <c r="J11"/>
      <c r="K11"/>
      <c r="L11"/>
      <c r="M11"/>
      <c r="N11"/>
      <c r="O11"/>
      <c r="P11"/>
      <c r="Q11"/>
      <c r="R11"/>
      <c r="S11"/>
      <c r="T11"/>
      <c r="U11"/>
      <c r="V11"/>
    </row>
    <row r="12" spans="1:29" x14ac:dyDescent="0.2">
      <c r="B12" s="222" t="s">
        <v>200</v>
      </c>
      <c r="C12" s="256" t="s">
        <v>300</v>
      </c>
      <c r="D12" s="256" t="s">
        <v>162</v>
      </c>
      <c r="E12" s="256" t="s">
        <v>300</v>
      </c>
      <c r="F12" s="256" t="s">
        <v>162</v>
      </c>
      <c r="G12" s="256" t="s">
        <v>300</v>
      </c>
      <c r="H12" s="256" t="s">
        <v>162</v>
      </c>
      <c r="I12" s="256" t="s">
        <v>300</v>
      </c>
      <c r="J12" s="256" t="s">
        <v>162</v>
      </c>
      <c r="K12" s="256" t="s">
        <v>300</v>
      </c>
      <c r="L12" s="256" t="s">
        <v>162</v>
      </c>
      <c r="M12" s="256" t="s">
        <v>310</v>
      </c>
      <c r="N12" s="256" t="s">
        <v>162</v>
      </c>
      <c r="O12" s="256" t="s">
        <v>310</v>
      </c>
      <c r="P12" s="256" t="s">
        <v>162</v>
      </c>
      <c r="Q12" s="256" t="s">
        <v>310</v>
      </c>
      <c r="R12" s="256" t="s">
        <v>162</v>
      </c>
      <c r="S12" s="256" t="s">
        <v>310</v>
      </c>
      <c r="T12" s="256" t="s">
        <v>162</v>
      </c>
      <c r="U12" s="256" t="s">
        <v>310</v>
      </c>
      <c r="V12" s="256" t="s">
        <v>162</v>
      </c>
    </row>
    <row r="13" spans="1:29" x14ac:dyDescent="0.2">
      <c r="B13" s="222" t="s">
        <v>282</v>
      </c>
      <c r="C13" s="257" t="s">
        <v>202</v>
      </c>
      <c r="D13" s="257" t="s">
        <v>162</v>
      </c>
      <c r="E13" s="257" t="s">
        <v>174</v>
      </c>
      <c r="F13" s="257" t="s">
        <v>162</v>
      </c>
      <c r="G13" s="257" t="s">
        <v>203</v>
      </c>
      <c r="H13" s="257" t="s">
        <v>162</v>
      </c>
      <c r="I13" s="257" t="s">
        <v>204</v>
      </c>
      <c r="J13" s="257" t="s">
        <v>162</v>
      </c>
      <c r="K13" s="257" t="s">
        <v>205</v>
      </c>
      <c r="L13" s="257" t="s">
        <v>162</v>
      </c>
      <c r="M13" s="257" t="s">
        <v>202</v>
      </c>
      <c r="N13" s="257" t="s">
        <v>162</v>
      </c>
      <c r="O13" s="257" t="s">
        <v>174</v>
      </c>
      <c r="P13" s="257" t="s">
        <v>162</v>
      </c>
      <c r="Q13" s="257" t="s">
        <v>203</v>
      </c>
      <c r="R13" s="257" t="s">
        <v>162</v>
      </c>
      <c r="S13" s="257" t="s">
        <v>204</v>
      </c>
      <c r="T13" s="257" t="s">
        <v>162</v>
      </c>
      <c r="U13" s="257" t="s">
        <v>205</v>
      </c>
      <c r="V13" s="257" t="s">
        <v>162</v>
      </c>
      <c r="Y13" s="158"/>
      <c r="Z13" s="158"/>
      <c r="AA13" s="158"/>
      <c r="AB13" s="158"/>
      <c r="AC13" s="158"/>
    </row>
    <row r="14" spans="1:29" ht="12.75" x14ac:dyDescent="0.2">
      <c r="B14" s="223" t="s">
        <v>283</v>
      </c>
      <c r="C14" s="218" t="s">
        <v>162</v>
      </c>
      <c r="D14" s="218" t="s">
        <v>162</v>
      </c>
      <c r="E14" s="218" t="s">
        <v>162</v>
      </c>
      <c r="F14" s="218" t="s">
        <v>162</v>
      </c>
      <c r="G14" s="218" t="s">
        <v>162</v>
      </c>
      <c r="H14" s="218" t="s">
        <v>162</v>
      </c>
      <c r="I14" s="218" t="s">
        <v>162</v>
      </c>
      <c r="J14" s="218" t="s">
        <v>162</v>
      </c>
      <c r="K14" s="218" t="s">
        <v>162</v>
      </c>
      <c r="L14" s="218" t="s">
        <v>162</v>
      </c>
      <c r="M14" s="218" t="s">
        <v>162</v>
      </c>
      <c r="N14" s="218" t="s">
        <v>162</v>
      </c>
      <c r="O14" s="218" t="s">
        <v>162</v>
      </c>
      <c r="P14" s="218" t="s">
        <v>162</v>
      </c>
      <c r="Q14" s="218" t="s">
        <v>162</v>
      </c>
      <c r="R14" s="218" t="s">
        <v>162</v>
      </c>
      <c r="S14" s="218" t="s">
        <v>162</v>
      </c>
      <c r="T14" s="218" t="s">
        <v>162</v>
      </c>
      <c r="U14" s="218" t="s">
        <v>162</v>
      </c>
      <c r="V14" s="218" t="s">
        <v>162</v>
      </c>
      <c r="Y14" s="158"/>
      <c r="Z14" s="158"/>
      <c r="AA14" s="158"/>
      <c r="AB14" s="158"/>
      <c r="AC14" s="158"/>
    </row>
    <row r="15" spans="1:29" x14ac:dyDescent="0.2">
      <c r="B15" s="224" t="s">
        <v>254</v>
      </c>
      <c r="C15" s="225">
        <v>159996.09</v>
      </c>
      <c r="D15" s="226" t="s">
        <v>220</v>
      </c>
      <c r="E15" s="225">
        <v>154263.67999999999</v>
      </c>
      <c r="F15" s="226" t="s">
        <v>220</v>
      </c>
      <c r="G15" s="231">
        <v>3000</v>
      </c>
      <c r="H15" s="226" t="s">
        <v>221</v>
      </c>
      <c r="I15" s="231">
        <v>2500</v>
      </c>
      <c r="J15" s="226" t="s">
        <v>221</v>
      </c>
      <c r="K15" s="231">
        <v>300</v>
      </c>
      <c r="L15" s="226" t="s">
        <v>221</v>
      </c>
      <c r="M15" s="225">
        <v>160842.35999999999</v>
      </c>
      <c r="N15" s="226" t="s">
        <v>220</v>
      </c>
      <c r="O15" s="225">
        <v>155136.71</v>
      </c>
      <c r="P15" s="226" t="s">
        <v>220</v>
      </c>
      <c r="Q15" s="231">
        <v>2900</v>
      </c>
      <c r="R15" s="226" t="s">
        <v>221</v>
      </c>
      <c r="S15" s="231">
        <v>2500</v>
      </c>
      <c r="T15" s="226" t="s">
        <v>221</v>
      </c>
      <c r="U15" s="231">
        <v>300</v>
      </c>
      <c r="V15" s="226" t="s">
        <v>221</v>
      </c>
      <c r="Y15" s="216"/>
      <c r="Z15" s="159"/>
      <c r="AA15" s="158"/>
      <c r="AB15" s="158"/>
      <c r="AC15" s="158"/>
    </row>
    <row r="16" spans="1:29" x14ac:dyDescent="0.2">
      <c r="B16" s="224" t="s">
        <v>82</v>
      </c>
      <c r="C16" s="227">
        <v>4618</v>
      </c>
      <c r="D16" s="228" t="s">
        <v>162</v>
      </c>
      <c r="E16" s="227">
        <v>4572</v>
      </c>
      <c r="F16" s="228" t="s">
        <v>162</v>
      </c>
      <c r="G16" s="227">
        <v>0</v>
      </c>
      <c r="H16" s="228" t="s">
        <v>162</v>
      </c>
      <c r="I16" s="227">
        <v>46</v>
      </c>
      <c r="J16" s="228" t="s">
        <v>162</v>
      </c>
      <c r="K16" s="227">
        <v>0</v>
      </c>
      <c r="L16" s="228" t="s">
        <v>162</v>
      </c>
      <c r="M16" s="230">
        <v>4752.37</v>
      </c>
      <c r="N16" s="228" t="s">
        <v>162</v>
      </c>
      <c r="O16" s="227">
        <v>4695</v>
      </c>
      <c r="P16" s="228" t="s">
        <v>162</v>
      </c>
      <c r="Q16" s="230">
        <v>0.37</v>
      </c>
      <c r="R16" s="228" t="s">
        <v>162</v>
      </c>
      <c r="S16" s="227">
        <v>57</v>
      </c>
      <c r="T16" s="228" t="s">
        <v>162</v>
      </c>
      <c r="U16" s="227">
        <v>0</v>
      </c>
      <c r="V16" s="228" t="s">
        <v>162</v>
      </c>
      <c r="Y16" s="158"/>
      <c r="Z16" s="159"/>
      <c r="AA16" s="158"/>
      <c r="AB16" s="159"/>
      <c r="AC16" s="148"/>
    </row>
    <row r="17" spans="2:29" x14ac:dyDescent="0.2">
      <c r="B17" s="224" t="s">
        <v>81</v>
      </c>
      <c r="C17" s="229">
        <v>868.6</v>
      </c>
      <c r="D17" s="226" t="s">
        <v>162</v>
      </c>
      <c r="E17" s="225">
        <v>770.73</v>
      </c>
      <c r="F17" s="226" t="s">
        <v>162</v>
      </c>
      <c r="G17" s="225">
        <v>56.66</v>
      </c>
      <c r="H17" s="226" t="s">
        <v>162</v>
      </c>
      <c r="I17" s="225">
        <v>25.93</v>
      </c>
      <c r="J17" s="226" t="s">
        <v>162</v>
      </c>
      <c r="K17" s="225">
        <v>15.28</v>
      </c>
      <c r="L17" s="226" t="s">
        <v>162</v>
      </c>
      <c r="M17" s="225">
        <v>815.77</v>
      </c>
      <c r="N17" s="226" t="s">
        <v>162</v>
      </c>
      <c r="O17" s="225">
        <v>726.79</v>
      </c>
      <c r="P17" s="226" t="s">
        <v>162</v>
      </c>
      <c r="Q17" s="225">
        <v>52.01</v>
      </c>
      <c r="R17" s="226" t="s">
        <v>162</v>
      </c>
      <c r="S17" s="229">
        <v>20.100000000000001</v>
      </c>
      <c r="T17" s="226" t="s">
        <v>162</v>
      </c>
      <c r="U17" s="225">
        <v>16.88</v>
      </c>
      <c r="V17" s="226" t="s">
        <v>162</v>
      </c>
      <c r="Y17" s="158"/>
      <c r="Z17" s="159"/>
      <c r="AA17" s="158"/>
      <c r="AB17" s="159"/>
      <c r="AC17" s="148"/>
    </row>
    <row r="18" spans="2:29" x14ac:dyDescent="0.2">
      <c r="B18" s="224" t="s">
        <v>207</v>
      </c>
      <c r="C18" s="230">
        <v>3339.81</v>
      </c>
      <c r="D18" s="228" t="s">
        <v>162</v>
      </c>
      <c r="E18" s="230">
        <v>3339.16</v>
      </c>
      <c r="F18" s="228" t="s">
        <v>162</v>
      </c>
      <c r="G18" s="227">
        <v>0.1</v>
      </c>
      <c r="H18" s="228" t="s">
        <v>162</v>
      </c>
      <c r="I18" s="230">
        <v>0.55000000000000004</v>
      </c>
      <c r="J18" s="228" t="s">
        <v>162</v>
      </c>
      <c r="K18" s="227">
        <v>0</v>
      </c>
      <c r="L18" s="228" t="s">
        <v>162</v>
      </c>
      <c r="M18" s="230">
        <v>3476.26</v>
      </c>
      <c r="N18" s="228" t="s">
        <v>162</v>
      </c>
      <c r="O18" s="230">
        <v>3475.28</v>
      </c>
      <c r="P18" s="228" t="s">
        <v>162</v>
      </c>
      <c r="Q18" s="228" t="s">
        <v>53</v>
      </c>
      <c r="R18" s="228" t="s">
        <v>221</v>
      </c>
      <c r="S18" s="228" t="s">
        <v>53</v>
      </c>
      <c r="T18" s="228" t="s">
        <v>221</v>
      </c>
      <c r="U18" s="227">
        <v>0</v>
      </c>
      <c r="V18" s="228" t="s">
        <v>162</v>
      </c>
      <c r="Y18" s="158"/>
      <c r="Z18" s="159"/>
      <c r="AA18" s="158"/>
      <c r="AB18" s="159"/>
      <c r="AC18" s="148"/>
    </row>
    <row r="19" spans="2:29" x14ac:dyDescent="0.2">
      <c r="B19" s="224" t="s">
        <v>79</v>
      </c>
      <c r="C19" s="229">
        <v>5664</v>
      </c>
      <c r="D19" s="226" t="s">
        <v>162</v>
      </c>
      <c r="E19" s="229">
        <v>5664</v>
      </c>
      <c r="F19" s="226" t="s">
        <v>162</v>
      </c>
      <c r="G19" s="229">
        <v>0</v>
      </c>
      <c r="H19" s="226" t="s">
        <v>162</v>
      </c>
      <c r="I19" s="229">
        <v>0</v>
      </c>
      <c r="J19" s="226" t="s">
        <v>162</v>
      </c>
      <c r="K19" s="229">
        <v>0</v>
      </c>
      <c r="L19" s="226" t="s">
        <v>162</v>
      </c>
      <c r="M19" s="229">
        <v>5687</v>
      </c>
      <c r="N19" s="226" t="s">
        <v>162</v>
      </c>
      <c r="O19" s="229">
        <v>5687</v>
      </c>
      <c r="P19" s="226" t="s">
        <v>162</v>
      </c>
      <c r="Q19" s="229">
        <v>0</v>
      </c>
      <c r="R19" s="226" t="s">
        <v>162</v>
      </c>
      <c r="S19" s="229">
        <v>0</v>
      </c>
      <c r="T19" s="226" t="s">
        <v>162</v>
      </c>
      <c r="U19" s="229">
        <v>0</v>
      </c>
      <c r="V19" s="226" t="s">
        <v>162</v>
      </c>
      <c r="Y19" s="158"/>
      <c r="Z19" s="159"/>
      <c r="AA19" s="158"/>
      <c r="AB19" s="159"/>
      <c r="AC19" s="148"/>
    </row>
    <row r="20" spans="2:29" x14ac:dyDescent="0.2">
      <c r="B20" s="224" t="s">
        <v>119</v>
      </c>
      <c r="C20" s="230">
        <v>32421.62</v>
      </c>
      <c r="D20" s="228" t="s">
        <v>162</v>
      </c>
      <c r="E20" s="230">
        <v>32399.05</v>
      </c>
      <c r="F20" s="228" t="s">
        <v>162</v>
      </c>
      <c r="G20" s="228" t="s">
        <v>53</v>
      </c>
      <c r="H20" s="228" t="s">
        <v>221</v>
      </c>
      <c r="I20" s="228" t="s">
        <v>53</v>
      </c>
      <c r="J20" s="228" t="s">
        <v>221</v>
      </c>
      <c r="K20" s="228" t="s">
        <v>53</v>
      </c>
      <c r="L20" s="228" t="s">
        <v>221</v>
      </c>
      <c r="M20" s="230">
        <v>34033.75</v>
      </c>
      <c r="N20" s="228" t="s">
        <v>162</v>
      </c>
      <c r="O20" s="230">
        <v>34012.620000000003</v>
      </c>
      <c r="P20" s="228" t="s">
        <v>162</v>
      </c>
      <c r="Q20" s="228" t="s">
        <v>53</v>
      </c>
      <c r="R20" s="228" t="s">
        <v>221</v>
      </c>
      <c r="S20" s="228" t="s">
        <v>53</v>
      </c>
      <c r="T20" s="228" t="s">
        <v>221</v>
      </c>
      <c r="U20" s="228" t="s">
        <v>53</v>
      </c>
      <c r="V20" s="228" t="s">
        <v>221</v>
      </c>
      <c r="Y20" s="158"/>
      <c r="Z20" s="159"/>
      <c r="AA20" s="158"/>
      <c r="AB20" s="159"/>
      <c r="AC20" s="148"/>
    </row>
    <row r="21" spans="2:29" x14ac:dyDescent="0.2">
      <c r="B21" s="224" t="s">
        <v>77</v>
      </c>
      <c r="C21" s="229">
        <v>848.6</v>
      </c>
      <c r="D21" s="226" t="s">
        <v>162</v>
      </c>
      <c r="E21" s="229">
        <v>848.1</v>
      </c>
      <c r="F21" s="226" t="s">
        <v>162</v>
      </c>
      <c r="G21" s="229">
        <v>0</v>
      </c>
      <c r="H21" s="226" t="s">
        <v>162</v>
      </c>
      <c r="I21" s="229">
        <v>0.5</v>
      </c>
      <c r="J21" s="226" t="s">
        <v>162</v>
      </c>
      <c r="K21" s="229">
        <v>0</v>
      </c>
      <c r="L21" s="226" t="s">
        <v>162</v>
      </c>
      <c r="M21" s="229">
        <v>894.7</v>
      </c>
      <c r="N21" s="226" t="s">
        <v>162</v>
      </c>
      <c r="O21" s="229">
        <v>894.2</v>
      </c>
      <c r="P21" s="226" t="s">
        <v>162</v>
      </c>
      <c r="Q21" s="229">
        <v>0</v>
      </c>
      <c r="R21" s="226" t="s">
        <v>162</v>
      </c>
      <c r="S21" s="229">
        <v>0.5</v>
      </c>
      <c r="T21" s="226" t="s">
        <v>162</v>
      </c>
      <c r="U21" s="229">
        <v>0</v>
      </c>
      <c r="V21" s="226" t="s">
        <v>162</v>
      </c>
      <c r="Y21" s="158"/>
      <c r="Z21" s="159"/>
      <c r="AA21" s="158"/>
      <c r="AB21" s="159"/>
      <c r="AC21" s="148"/>
    </row>
    <row r="22" spans="2:29" x14ac:dyDescent="0.2">
      <c r="B22" s="224" t="s">
        <v>76</v>
      </c>
      <c r="C22" s="230">
        <v>9108.2800000000007</v>
      </c>
      <c r="D22" s="228" t="s">
        <v>162</v>
      </c>
      <c r="E22" s="230">
        <v>9108.2800000000007</v>
      </c>
      <c r="F22" s="228" t="s">
        <v>162</v>
      </c>
      <c r="G22" s="227">
        <v>0</v>
      </c>
      <c r="H22" s="228" t="s">
        <v>162</v>
      </c>
      <c r="I22" s="227">
        <v>0</v>
      </c>
      <c r="J22" s="228" t="s">
        <v>162</v>
      </c>
      <c r="K22" s="227">
        <v>0</v>
      </c>
      <c r="L22" s="228" t="s">
        <v>162</v>
      </c>
      <c r="M22" s="230">
        <v>8730.7099999999991</v>
      </c>
      <c r="N22" s="228" t="s">
        <v>162</v>
      </c>
      <c r="O22" s="230">
        <v>8730.7099999999991</v>
      </c>
      <c r="P22" s="228" t="s">
        <v>162</v>
      </c>
      <c r="Q22" s="227">
        <v>0</v>
      </c>
      <c r="R22" s="228" t="s">
        <v>162</v>
      </c>
      <c r="S22" s="227">
        <v>0</v>
      </c>
      <c r="T22" s="228" t="s">
        <v>162</v>
      </c>
      <c r="U22" s="227">
        <v>0</v>
      </c>
      <c r="V22" s="228" t="s">
        <v>162</v>
      </c>
      <c r="Y22" s="158"/>
      <c r="Z22" s="159"/>
      <c r="AA22" s="158"/>
      <c r="AB22" s="159"/>
      <c r="AC22" s="148"/>
    </row>
    <row r="23" spans="2:29" x14ac:dyDescent="0.2">
      <c r="B23" s="224" t="s">
        <v>75</v>
      </c>
      <c r="C23" s="225">
        <v>1999.43</v>
      </c>
      <c r="D23" s="226" t="s">
        <v>162</v>
      </c>
      <c r="E23" s="225">
        <v>691.25</v>
      </c>
      <c r="F23" s="226" t="s">
        <v>162</v>
      </c>
      <c r="G23" s="225">
        <v>956.45</v>
      </c>
      <c r="H23" s="226" t="s">
        <v>162</v>
      </c>
      <c r="I23" s="225">
        <v>351.72</v>
      </c>
      <c r="J23" s="226" t="s">
        <v>162</v>
      </c>
      <c r="K23" s="229">
        <v>0</v>
      </c>
      <c r="L23" s="226" t="s">
        <v>162</v>
      </c>
      <c r="M23" s="229">
        <v>1962.5</v>
      </c>
      <c r="N23" s="226" t="s">
        <v>162</v>
      </c>
      <c r="O23" s="225">
        <v>669.62</v>
      </c>
      <c r="P23" s="226" t="s">
        <v>162</v>
      </c>
      <c r="Q23" s="225">
        <v>943.97</v>
      </c>
      <c r="R23" s="226" t="s">
        <v>162</v>
      </c>
      <c r="S23" s="225">
        <v>348.92</v>
      </c>
      <c r="T23" s="226" t="s">
        <v>162</v>
      </c>
      <c r="U23" s="229">
        <v>0</v>
      </c>
      <c r="V23" s="226" t="s">
        <v>162</v>
      </c>
      <c r="Y23" s="158"/>
      <c r="Z23" s="159"/>
      <c r="AA23" s="158"/>
      <c r="AB23" s="159"/>
      <c r="AC23" s="148"/>
    </row>
    <row r="24" spans="2:29" x14ac:dyDescent="0.2">
      <c r="B24" s="224" t="s">
        <v>74</v>
      </c>
      <c r="C24" s="227">
        <v>8483</v>
      </c>
      <c r="D24" s="228" t="s">
        <v>220</v>
      </c>
      <c r="E24" s="230">
        <v>7454.97</v>
      </c>
      <c r="F24" s="228" t="s">
        <v>220</v>
      </c>
      <c r="G24" s="230">
        <v>545.95000000000005</v>
      </c>
      <c r="H24" s="228" t="s">
        <v>220</v>
      </c>
      <c r="I24" s="230">
        <v>482.08</v>
      </c>
      <c r="J24" s="228" t="s">
        <v>220</v>
      </c>
      <c r="K24" s="227">
        <v>0</v>
      </c>
      <c r="L24" s="228" t="s">
        <v>222</v>
      </c>
      <c r="M24" s="230">
        <v>8564.6200000000008</v>
      </c>
      <c r="N24" s="228" t="s">
        <v>220</v>
      </c>
      <c r="O24" s="227">
        <v>7564.5</v>
      </c>
      <c r="P24" s="228" t="s">
        <v>220</v>
      </c>
      <c r="Q24" s="227">
        <v>529.9</v>
      </c>
      <c r="R24" s="228" t="s">
        <v>220</v>
      </c>
      <c r="S24" s="230">
        <v>470.23</v>
      </c>
      <c r="T24" s="228" t="s">
        <v>220</v>
      </c>
      <c r="U24" s="227">
        <v>0</v>
      </c>
      <c r="V24" s="228" t="s">
        <v>220</v>
      </c>
      <c r="Y24" s="158"/>
      <c r="Z24" s="159"/>
      <c r="AA24" s="158"/>
      <c r="AB24" s="159"/>
      <c r="AC24" s="148"/>
    </row>
    <row r="25" spans="2:29" x14ac:dyDescent="0.2">
      <c r="B25" s="224" t="s">
        <v>73</v>
      </c>
      <c r="C25" s="225">
        <v>25681.54</v>
      </c>
      <c r="D25" s="226" t="s">
        <v>162</v>
      </c>
      <c r="E25" s="225">
        <v>24606.35</v>
      </c>
      <c r="F25" s="226" t="s">
        <v>162</v>
      </c>
      <c r="G25" s="225">
        <v>342.09</v>
      </c>
      <c r="H25" s="226" t="s">
        <v>162</v>
      </c>
      <c r="I25" s="229">
        <v>733.1</v>
      </c>
      <c r="J25" s="226" t="s">
        <v>162</v>
      </c>
      <c r="K25" s="229">
        <v>0</v>
      </c>
      <c r="L25" s="226" t="s">
        <v>162</v>
      </c>
      <c r="M25" s="225">
        <v>24937.63</v>
      </c>
      <c r="N25" s="226" t="s">
        <v>220</v>
      </c>
      <c r="O25" s="229">
        <v>23882</v>
      </c>
      <c r="P25" s="226" t="s">
        <v>220</v>
      </c>
      <c r="Q25" s="229">
        <v>337.3</v>
      </c>
      <c r="R25" s="226" t="s">
        <v>220</v>
      </c>
      <c r="S25" s="225">
        <v>718.33</v>
      </c>
      <c r="T25" s="226" t="s">
        <v>220</v>
      </c>
      <c r="U25" s="229">
        <v>0</v>
      </c>
      <c r="V25" s="226" t="s">
        <v>220</v>
      </c>
      <c r="Y25" s="158"/>
      <c r="Z25" s="159"/>
      <c r="AA25" s="158"/>
      <c r="AB25" s="159"/>
      <c r="AC25" s="148"/>
    </row>
    <row r="26" spans="2:29" x14ac:dyDescent="0.2">
      <c r="B26" s="224" t="s">
        <v>72</v>
      </c>
      <c r="C26" s="227">
        <v>535</v>
      </c>
      <c r="D26" s="228" t="s">
        <v>162</v>
      </c>
      <c r="E26" s="227">
        <v>522</v>
      </c>
      <c r="F26" s="228" t="s">
        <v>162</v>
      </c>
      <c r="G26" s="227">
        <v>6</v>
      </c>
      <c r="H26" s="228" t="s">
        <v>162</v>
      </c>
      <c r="I26" s="227">
        <v>7</v>
      </c>
      <c r="J26" s="228" t="s">
        <v>162</v>
      </c>
      <c r="K26" s="227">
        <v>0</v>
      </c>
      <c r="L26" s="228" t="s">
        <v>222</v>
      </c>
      <c r="M26" s="227">
        <v>479</v>
      </c>
      <c r="N26" s="228" t="s">
        <v>162</v>
      </c>
      <c r="O26" s="227">
        <v>468</v>
      </c>
      <c r="P26" s="228" t="s">
        <v>162</v>
      </c>
      <c r="Q26" s="227">
        <v>5</v>
      </c>
      <c r="R26" s="228" t="s">
        <v>162</v>
      </c>
      <c r="S26" s="227">
        <v>6</v>
      </c>
      <c r="T26" s="228" t="s">
        <v>162</v>
      </c>
      <c r="U26" s="227">
        <v>0</v>
      </c>
      <c r="V26" s="228" t="s">
        <v>222</v>
      </c>
      <c r="Y26" s="158"/>
      <c r="Z26" s="159"/>
      <c r="AA26" s="158"/>
      <c r="AB26" s="159"/>
      <c r="AC26" s="148"/>
    </row>
    <row r="27" spans="2:29" x14ac:dyDescent="0.2">
      <c r="B27" s="224" t="s">
        <v>71</v>
      </c>
      <c r="C27" s="225">
        <v>13971.68</v>
      </c>
      <c r="D27" s="226" t="s">
        <v>162</v>
      </c>
      <c r="E27" s="225">
        <v>13181.87</v>
      </c>
      <c r="F27" s="226" t="s">
        <v>162</v>
      </c>
      <c r="G27" s="229">
        <v>475.4</v>
      </c>
      <c r="H27" s="226" t="s">
        <v>162</v>
      </c>
      <c r="I27" s="225">
        <v>59.97</v>
      </c>
      <c r="J27" s="226" t="s">
        <v>162</v>
      </c>
      <c r="K27" s="225">
        <v>254.45</v>
      </c>
      <c r="L27" s="226" t="s">
        <v>162</v>
      </c>
      <c r="M27" s="225">
        <v>13842.19</v>
      </c>
      <c r="N27" s="226" t="s">
        <v>162</v>
      </c>
      <c r="O27" s="225">
        <v>13058.97</v>
      </c>
      <c r="P27" s="226" t="s">
        <v>162</v>
      </c>
      <c r="Q27" s="225">
        <v>471.29</v>
      </c>
      <c r="R27" s="226" t="s">
        <v>162</v>
      </c>
      <c r="S27" s="225">
        <v>57.66</v>
      </c>
      <c r="T27" s="226" t="s">
        <v>162</v>
      </c>
      <c r="U27" s="225">
        <v>254.28</v>
      </c>
      <c r="V27" s="226" t="s">
        <v>162</v>
      </c>
      <c r="Y27" s="158"/>
      <c r="Z27" s="159"/>
      <c r="AA27" s="158"/>
      <c r="AB27" s="159"/>
      <c r="AC27" s="148"/>
    </row>
    <row r="28" spans="2:29" x14ac:dyDescent="0.2">
      <c r="B28" s="224" t="s">
        <v>70</v>
      </c>
      <c r="C28" s="230">
        <v>366.23</v>
      </c>
      <c r="D28" s="228" t="s">
        <v>162</v>
      </c>
      <c r="E28" s="230">
        <v>286.75</v>
      </c>
      <c r="F28" s="228" t="s">
        <v>162</v>
      </c>
      <c r="G28" s="230">
        <v>44.05</v>
      </c>
      <c r="H28" s="228" t="s">
        <v>162</v>
      </c>
      <c r="I28" s="230">
        <v>35.43</v>
      </c>
      <c r="J28" s="228" t="s">
        <v>162</v>
      </c>
      <c r="K28" s="227">
        <v>0</v>
      </c>
      <c r="L28" s="228" t="s">
        <v>162</v>
      </c>
      <c r="M28" s="230">
        <v>390.81</v>
      </c>
      <c r="N28" s="228" t="s">
        <v>162</v>
      </c>
      <c r="O28" s="230">
        <v>303.91000000000003</v>
      </c>
      <c r="P28" s="228" t="s">
        <v>162</v>
      </c>
      <c r="Q28" s="230">
        <v>49.62</v>
      </c>
      <c r="R28" s="228" t="s">
        <v>162</v>
      </c>
      <c r="S28" s="230">
        <v>37.28</v>
      </c>
      <c r="T28" s="228" t="s">
        <v>162</v>
      </c>
      <c r="U28" s="227">
        <v>0</v>
      </c>
      <c r="V28" s="228" t="s">
        <v>162</v>
      </c>
      <c r="Y28" s="158"/>
      <c r="Z28" s="159"/>
      <c r="AA28" s="158"/>
      <c r="AB28" s="159"/>
      <c r="AC28" s="148"/>
    </row>
    <row r="29" spans="2:29" x14ac:dyDescent="0.2">
      <c r="B29" s="224" t="s">
        <v>69</v>
      </c>
      <c r="C29" s="225">
        <v>975.29</v>
      </c>
      <c r="D29" s="226" t="s">
        <v>162</v>
      </c>
      <c r="E29" s="225">
        <v>973.81</v>
      </c>
      <c r="F29" s="226" t="s">
        <v>162</v>
      </c>
      <c r="G29" s="229">
        <v>0</v>
      </c>
      <c r="H29" s="226" t="s">
        <v>162</v>
      </c>
      <c r="I29" s="225">
        <v>1.48</v>
      </c>
      <c r="J29" s="226" t="s">
        <v>162</v>
      </c>
      <c r="K29" s="229">
        <v>0</v>
      </c>
      <c r="L29" s="226" t="s">
        <v>162</v>
      </c>
      <c r="M29" s="225">
        <v>963.68</v>
      </c>
      <c r="N29" s="226" t="s">
        <v>162</v>
      </c>
      <c r="O29" s="225">
        <v>962.18</v>
      </c>
      <c r="P29" s="226" t="s">
        <v>162</v>
      </c>
      <c r="Q29" s="229">
        <v>0</v>
      </c>
      <c r="R29" s="226" t="s">
        <v>162</v>
      </c>
      <c r="S29" s="229">
        <v>1.5</v>
      </c>
      <c r="T29" s="226" t="s">
        <v>162</v>
      </c>
      <c r="U29" s="229">
        <v>0</v>
      </c>
      <c r="V29" s="226" t="s">
        <v>162</v>
      </c>
      <c r="Y29" s="158"/>
      <c r="Z29" s="159"/>
      <c r="AA29" s="158"/>
      <c r="AB29" s="159"/>
      <c r="AC29" s="148"/>
    </row>
    <row r="30" spans="2:29" x14ac:dyDescent="0.2">
      <c r="B30" s="224" t="s">
        <v>68</v>
      </c>
      <c r="C30" s="230">
        <v>1521.94</v>
      </c>
      <c r="D30" s="228" t="s">
        <v>162</v>
      </c>
      <c r="E30" s="230">
        <v>1517.61</v>
      </c>
      <c r="F30" s="228" t="s">
        <v>162</v>
      </c>
      <c r="G30" s="227">
        <v>0</v>
      </c>
      <c r="H30" s="228" t="s">
        <v>162</v>
      </c>
      <c r="I30" s="230">
        <v>4.33</v>
      </c>
      <c r="J30" s="228" t="s">
        <v>162</v>
      </c>
      <c r="K30" s="227">
        <v>0</v>
      </c>
      <c r="L30" s="228" t="s">
        <v>162</v>
      </c>
      <c r="M30" s="230">
        <v>1472.97</v>
      </c>
      <c r="N30" s="228" t="s">
        <v>162</v>
      </c>
      <c r="O30" s="230">
        <v>1470.32</v>
      </c>
      <c r="P30" s="228" t="s">
        <v>162</v>
      </c>
      <c r="Q30" s="227">
        <v>0</v>
      </c>
      <c r="R30" s="228" t="s">
        <v>162</v>
      </c>
      <c r="S30" s="230">
        <v>2.65</v>
      </c>
      <c r="T30" s="228" t="s">
        <v>162</v>
      </c>
      <c r="U30" s="227">
        <v>0</v>
      </c>
      <c r="V30" s="228" t="s">
        <v>162</v>
      </c>
      <c r="Y30" s="158"/>
      <c r="Z30" s="159"/>
      <c r="AA30" s="158"/>
      <c r="AB30" s="159"/>
      <c r="AC30" s="148"/>
    </row>
    <row r="31" spans="2:29" x14ac:dyDescent="0.2">
      <c r="B31" s="224" t="s">
        <v>67</v>
      </c>
      <c r="C31" s="225">
        <v>452.43</v>
      </c>
      <c r="D31" s="226" t="s">
        <v>162</v>
      </c>
      <c r="E31" s="225">
        <v>449.09</v>
      </c>
      <c r="F31" s="226" t="s">
        <v>162</v>
      </c>
      <c r="G31" s="225">
        <v>0.09</v>
      </c>
      <c r="H31" s="226" t="s">
        <v>162</v>
      </c>
      <c r="I31" s="225">
        <v>3.25</v>
      </c>
      <c r="J31" s="226" t="s">
        <v>162</v>
      </c>
      <c r="K31" s="229">
        <v>0</v>
      </c>
      <c r="L31" s="226" t="s">
        <v>162</v>
      </c>
      <c r="M31" s="225">
        <v>471.56</v>
      </c>
      <c r="N31" s="226" t="s">
        <v>162</v>
      </c>
      <c r="O31" s="225">
        <v>469.29</v>
      </c>
      <c r="P31" s="226" t="s">
        <v>162</v>
      </c>
      <c r="Q31" s="225">
        <v>7.0000000000000007E-2</v>
      </c>
      <c r="R31" s="226" t="s">
        <v>162</v>
      </c>
      <c r="S31" s="229">
        <v>2.2000000000000002</v>
      </c>
      <c r="T31" s="226" t="s">
        <v>162</v>
      </c>
      <c r="U31" s="229">
        <v>0</v>
      </c>
      <c r="V31" s="226" t="s">
        <v>162</v>
      </c>
      <c r="Y31" s="158"/>
      <c r="Z31" s="159"/>
      <c r="AA31" s="158"/>
      <c r="AB31" s="159"/>
      <c r="AC31" s="148"/>
    </row>
    <row r="32" spans="2:29" x14ac:dyDescent="0.2">
      <c r="B32" s="224" t="s">
        <v>66</v>
      </c>
      <c r="C32" s="227">
        <v>2044.9</v>
      </c>
      <c r="D32" s="228" t="s">
        <v>162</v>
      </c>
      <c r="E32" s="230">
        <v>2040.34</v>
      </c>
      <c r="F32" s="228" t="s">
        <v>162</v>
      </c>
      <c r="G32" s="227">
        <v>1.5</v>
      </c>
      <c r="H32" s="228" t="s">
        <v>162</v>
      </c>
      <c r="I32" s="230">
        <v>3.06</v>
      </c>
      <c r="J32" s="228" t="s">
        <v>162</v>
      </c>
      <c r="K32" s="227">
        <v>0</v>
      </c>
      <c r="L32" s="228" t="s">
        <v>222</v>
      </c>
      <c r="M32" s="230">
        <v>2032.11</v>
      </c>
      <c r="N32" s="228" t="s">
        <v>162</v>
      </c>
      <c r="O32" s="230">
        <v>2027.57</v>
      </c>
      <c r="P32" s="228" t="s">
        <v>162</v>
      </c>
      <c r="Q32" s="230">
        <v>1.61</v>
      </c>
      <c r="R32" s="228" t="s">
        <v>162</v>
      </c>
      <c r="S32" s="230">
        <v>2.93</v>
      </c>
      <c r="T32" s="228" t="s">
        <v>162</v>
      </c>
      <c r="U32" s="227">
        <v>0</v>
      </c>
      <c r="V32" s="228" t="s">
        <v>222</v>
      </c>
      <c r="Y32" s="158"/>
      <c r="Z32" s="159"/>
      <c r="AA32" s="158"/>
      <c r="AB32" s="159"/>
      <c r="AC32" s="148"/>
    </row>
    <row r="33" spans="2:29" x14ac:dyDescent="0.2">
      <c r="B33" s="224" t="s">
        <v>65</v>
      </c>
      <c r="C33" s="225">
        <v>42.08</v>
      </c>
      <c r="D33" s="226" t="s">
        <v>162</v>
      </c>
      <c r="E33" s="225">
        <v>38.97</v>
      </c>
      <c r="F33" s="226" t="s">
        <v>162</v>
      </c>
      <c r="G33" s="225">
        <v>2.0699999999999998</v>
      </c>
      <c r="H33" s="226" t="s">
        <v>162</v>
      </c>
      <c r="I33" s="225">
        <v>1.03</v>
      </c>
      <c r="J33" s="226" t="s">
        <v>162</v>
      </c>
      <c r="K33" s="229">
        <v>0</v>
      </c>
      <c r="L33" s="226" t="s">
        <v>162</v>
      </c>
      <c r="M33" s="225">
        <v>40.39</v>
      </c>
      <c r="N33" s="226" t="s">
        <v>162</v>
      </c>
      <c r="O33" s="229">
        <v>37.299999999999997</v>
      </c>
      <c r="P33" s="226" t="s">
        <v>162</v>
      </c>
      <c r="Q33" s="225">
        <v>2.02</v>
      </c>
      <c r="R33" s="226" t="s">
        <v>162</v>
      </c>
      <c r="S33" s="225">
        <v>1.07</v>
      </c>
      <c r="T33" s="226" t="s">
        <v>162</v>
      </c>
      <c r="U33" s="229">
        <v>0</v>
      </c>
      <c r="V33" s="226" t="s">
        <v>162</v>
      </c>
      <c r="Y33" s="158"/>
      <c r="Z33" s="159"/>
      <c r="AA33" s="158"/>
      <c r="AB33" s="159"/>
      <c r="AC33" s="148"/>
    </row>
    <row r="34" spans="2:29" x14ac:dyDescent="0.2">
      <c r="B34" s="224" t="s">
        <v>64</v>
      </c>
      <c r="C34" s="227">
        <v>14983.9</v>
      </c>
      <c r="D34" s="228" t="s">
        <v>162</v>
      </c>
      <c r="E34" s="230">
        <v>14533.74</v>
      </c>
      <c r="F34" s="228" t="s">
        <v>162</v>
      </c>
      <c r="G34" s="227">
        <v>0</v>
      </c>
      <c r="H34" s="228" t="s">
        <v>222</v>
      </c>
      <c r="I34" s="230">
        <v>445.22</v>
      </c>
      <c r="J34" s="228" t="s">
        <v>162</v>
      </c>
      <c r="K34" s="230">
        <v>4.95</v>
      </c>
      <c r="L34" s="228" t="s">
        <v>44</v>
      </c>
      <c r="M34" s="230">
        <v>15117.05</v>
      </c>
      <c r="N34" s="228" t="s">
        <v>162</v>
      </c>
      <c r="O34" s="227">
        <v>14685.3</v>
      </c>
      <c r="P34" s="228" t="s">
        <v>162</v>
      </c>
      <c r="Q34" s="227">
        <v>0</v>
      </c>
      <c r="R34" s="228" t="s">
        <v>222</v>
      </c>
      <c r="S34" s="230">
        <v>427.26</v>
      </c>
      <c r="T34" s="228" t="s">
        <v>162</v>
      </c>
      <c r="U34" s="230">
        <v>4.49</v>
      </c>
      <c r="V34" s="228" t="s">
        <v>44</v>
      </c>
      <c r="Y34" s="158"/>
      <c r="Z34" s="159"/>
      <c r="AA34" s="158"/>
      <c r="AB34" s="159"/>
      <c r="AC34" s="148"/>
    </row>
    <row r="35" spans="2:29" x14ac:dyDescent="0.2">
      <c r="B35" s="224" t="s">
        <v>63</v>
      </c>
      <c r="C35" s="225">
        <v>3980.29</v>
      </c>
      <c r="D35" s="226" t="s">
        <v>162</v>
      </c>
      <c r="E35" s="229">
        <v>3942.5</v>
      </c>
      <c r="F35" s="226" t="s">
        <v>162</v>
      </c>
      <c r="G35" s="225">
        <v>11.69</v>
      </c>
      <c r="H35" s="226" t="s">
        <v>162</v>
      </c>
      <c r="I35" s="225">
        <v>26.11</v>
      </c>
      <c r="J35" s="226" t="s">
        <v>162</v>
      </c>
      <c r="K35" s="229">
        <v>0</v>
      </c>
      <c r="L35" s="226" t="s">
        <v>162</v>
      </c>
      <c r="M35" s="225">
        <v>3716.97</v>
      </c>
      <c r="N35" s="226" t="s">
        <v>162</v>
      </c>
      <c r="O35" s="225">
        <v>3678.79</v>
      </c>
      <c r="P35" s="226" t="s">
        <v>162</v>
      </c>
      <c r="Q35" s="225">
        <v>11.54</v>
      </c>
      <c r="R35" s="226" t="s">
        <v>162</v>
      </c>
      <c r="S35" s="225">
        <v>26.64</v>
      </c>
      <c r="T35" s="226" t="s">
        <v>162</v>
      </c>
      <c r="U35" s="229">
        <v>0</v>
      </c>
      <c r="V35" s="226" t="s">
        <v>162</v>
      </c>
      <c r="Y35" s="158"/>
      <c r="Z35" s="159"/>
      <c r="AA35" s="158"/>
      <c r="AB35" s="159"/>
      <c r="AC35" s="148"/>
    </row>
    <row r="36" spans="2:29" x14ac:dyDescent="0.2">
      <c r="B36" s="224" t="s">
        <v>62</v>
      </c>
      <c r="C36" s="230">
        <v>15218.08</v>
      </c>
      <c r="D36" s="228" t="s">
        <v>162</v>
      </c>
      <c r="E36" s="230">
        <v>15208.49</v>
      </c>
      <c r="F36" s="228" t="s">
        <v>162</v>
      </c>
      <c r="G36" s="230">
        <v>0.44</v>
      </c>
      <c r="H36" s="228" t="s">
        <v>162</v>
      </c>
      <c r="I36" s="230">
        <v>9.15</v>
      </c>
      <c r="J36" s="228" t="s">
        <v>162</v>
      </c>
      <c r="K36" s="227">
        <v>0</v>
      </c>
      <c r="L36" s="228" t="s">
        <v>162</v>
      </c>
      <c r="M36" s="230">
        <v>15491.89</v>
      </c>
      <c r="N36" s="228" t="s">
        <v>162</v>
      </c>
      <c r="O36" s="230">
        <v>15482.24</v>
      </c>
      <c r="P36" s="228" t="s">
        <v>162</v>
      </c>
      <c r="Q36" s="230">
        <v>0.44</v>
      </c>
      <c r="R36" s="228" t="s">
        <v>162</v>
      </c>
      <c r="S36" s="227">
        <v>9.1999999999999993</v>
      </c>
      <c r="T36" s="228" t="s">
        <v>162</v>
      </c>
      <c r="U36" s="227">
        <v>0</v>
      </c>
      <c r="V36" s="228" t="s">
        <v>162</v>
      </c>
      <c r="Y36" s="158"/>
      <c r="Z36" s="159"/>
      <c r="AA36" s="158"/>
      <c r="AB36" s="159"/>
      <c r="AC36" s="148"/>
    </row>
    <row r="37" spans="2:29" x14ac:dyDescent="0.2">
      <c r="B37" s="224" t="s">
        <v>61</v>
      </c>
      <c r="C37" s="225">
        <v>2030.94</v>
      </c>
      <c r="D37" s="226" t="s">
        <v>162</v>
      </c>
      <c r="E37" s="225">
        <v>1928.87</v>
      </c>
      <c r="F37" s="226" t="s">
        <v>162</v>
      </c>
      <c r="G37" s="225">
        <v>72.180000000000007</v>
      </c>
      <c r="H37" s="226" t="s">
        <v>162</v>
      </c>
      <c r="I37" s="225">
        <v>29.88</v>
      </c>
      <c r="J37" s="226" t="s">
        <v>162</v>
      </c>
      <c r="K37" s="229">
        <v>0</v>
      </c>
      <c r="L37" s="226" t="s">
        <v>162</v>
      </c>
      <c r="M37" s="225">
        <v>2058.6799999999998</v>
      </c>
      <c r="N37" s="226" t="s">
        <v>162</v>
      </c>
      <c r="O37" s="225">
        <v>1959.93</v>
      </c>
      <c r="P37" s="226" t="s">
        <v>162</v>
      </c>
      <c r="Q37" s="225">
        <v>70.319999999999993</v>
      </c>
      <c r="R37" s="226" t="s">
        <v>162</v>
      </c>
      <c r="S37" s="225">
        <v>28.43</v>
      </c>
      <c r="T37" s="226" t="s">
        <v>162</v>
      </c>
      <c r="U37" s="229">
        <v>0</v>
      </c>
      <c r="V37" s="226" t="s">
        <v>162</v>
      </c>
      <c r="Y37" s="158"/>
      <c r="Z37" s="159"/>
      <c r="AA37" s="158"/>
      <c r="AB37" s="159"/>
      <c r="AC37" s="148"/>
    </row>
    <row r="38" spans="2:29" x14ac:dyDescent="0.2">
      <c r="B38" s="224" t="s">
        <v>60</v>
      </c>
      <c r="C38" s="227">
        <v>4261.8999999999996</v>
      </c>
      <c r="D38" s="228" t="s">
        <v>162</v>
      </c>
      <c r="E38" s="227">
        <v>3621.8</v>
      </c>
      <c r="F38" s="228" t="s">
        <v>162</v>
      </c>
      <c r="G38" s="227">
        <v>404.4</v>
      </c>
      <c r="H38" s="228" t="s">
        <v>162</v>
      </c>
      <c r="I38" s="227">
        <v>221.6</v>
      </c>
      <c r="J38" s="228" t="s">
        <v>162</v>
      </c>
      <c r="K38" s="227">
        <v>14.1</v>
      </c>
      <c r="L38" s="228" t="s">
        <v>162</v>
      </c>
      <c r="M38" s="227">
        <v>4318.3999999999996</v>
      </c>
      <c r="N38" s="228" t="s">
        <v>162</v>
      </c>
      <c r="O38" s="227">
        <v>3618.8</v>
      </c>
      <c r="P38" s="228" t="s">
        <v>162</v>
      </c>
      <c r="Q38" s="227">
        <v>448.4</v>
      </c>
      <c r="R38" s="228" t="s">
        <v>162</v>
      </c>
      <c r="S38" s="227">
        <v>231.9</v>
      </c>
      <c r="T38" s="228" t="s">
        <v>162</v>
      </c>
      <c r="U38" s="227">
        <v>19.3</v>
      </c>
      <c r="V38" s="228" t="s">
        <v>162</v>
      </c>
      <c r="Y38" s="158"/>
      <c r="Z38" s="159"/>
      <c r="AA38" s="158"/>
      <c r="AB38" s="159"/>
      <c r="AC38" s="148"/>
    </row>
    <row r="39" spans="2:29" x14ac:dyDescent="0.2">
      <c r="B39" s="224" t="s">
        <v>59</v>
      </c>
      <c r="C39" s="225">
        <v>628.11</v>
      </c>
      <c r="D39" s="226" t="s">
        <v>162</v>
      </c>
      <c r="E39" s="225">
        <v>625.35</v>
      </c>
      <c r="F39" s="226" t="s">
        <v>162</v>
      </c>
      <c r="G39" s="225">
        <v>0.59</v>
      </c>
      <c r="H39" s="226" t="s">
        <v>162</v>
      </c>
      <c r="I39" s="225">
        <v>2.17</v>
      </c>
      <c r="J39" s="226" t="s">
        <v>162</v>
      </c>
      <c r="K39" s="229">
        <v>0</v>
      </c>
      <c r="L39" s="226" t="s">
        <v>162</v>
      </c>
      <c r="M39" s="225">
        <v>607.76</v>
      </c>
      <c r="N39" s="226" t="s">
        <v>162</v>
      </c>
      <c r="O39" s="225">
        <v>605.29</v>
      </c>
      <c r="P39" s="226" t="s">
        <v>162</v>
      </c>
      <c r="Q39" s="225">
        <v>0.76</v>
      </c>
      <c r="R39" s="226" t="s">
        <v>162</v>
      </c>
      <c r="S39" s="225">
        <v>1.71</v>
      </c>
      <c r="T39" s="226" t="s">
        <v>162</v>
      </c>
      <c r="U39" s="229">
        <v>0</v>
      </c>
      <c r="V39" s="226" t="s">
        <v>162</v>
      </c>
      <c r="Y39" s="158"/>
      <c r="Z39" s="159"/>
      <c r="AA39" s="158"/>
      <c r="AB39" s="159"/>
      <c r="AC39" s="148"/>
    </row>
    <row r="40" spans="2:29" x14ac:dyDescent="0.2">
      <c r="B40" s="224" t="s">
        <v>58</v>
      </c>
      <c r="C40" s="230">
        <v>926.98</v>
      </c>
      <c r="D40" s="228" t="s">
        <v>162</v>
      </c>
      <c r="E40" s="230">
        <v>915.12</v>
      </c>
      <c r="F40" s="228" t="s">
        <v>162</v>
      </c>
      <c r="G40" s="230">
        <v>11.67</v>
      </c>
      <c r="H40" s="228" t="s">
        <v>162</v>
      </c>
      <c r="I40" s="230">
        <v>0.19</v>
      </c>
      <c r="J40" s="228" t="s">
        <v>162</v>
      </c>
      <c r="K40" s="227">
        <v>0</v>
      </c>
      <c r="L40" s="228" t="s">
        <v>162</v>
      </c>
      <c r="M40" s="230">
        <v>926.06</v>
      </c>
      <c r="N40" s="228" t="s">
        <v>162</v>
      </c>
      <c r="O40" s="227">
        <v>913.6</v>
      </c>
      <c r="P40" s="228" t="s">
        <v>162</v>
      </c>
      <c r="Q40" s="230">
        <v>12.21</v>
      </c>
      <c r="R40" s="228" t="s">
        <v>162</v>
      </c>
      <c r="S40" s="230">
        <v>0.25</v>
      </c>
      <c r="T40" s="228" t="s">
        <v>162</v>
      </c>
      <c r="U40" s="227">
        <v>0</v>
      </c>
      <c r="V40" s="228" t="s">
        <v>162</v>
      </c>
      <c r="Y40" s="158"/>
      <c r="Z40" s="159"/>
      <c r="AA40" s="158"/>
      <c r="AB40" s="159"/>
      <c r="AC40" s="148"/>
    </row>
    <row r="41" spans="2:29" x14ac:dyDescent="0.2">
      <c r="B41" s="224" t="s">
        <v>57</v>
      </c>
      <c r="C41" s="225">
        <v>2258.63</v>
      </c>
      <c r="D41" s="226" t="s">
        <v>162</v>
      </c>
      <c r="E41" s="225">
        <v>2258.63</v>
      </c>
      <c r="F41" s="226" t="s">
        <v>162</v>
      </c>
      <c r="G41" s="229">
        <v>0</v>
      </c>
      <c r="H41" s="226" t="s">
        <v>162</v>
      </c>
      <c r="I41" s="229">
        <v>0</v>
      </c>
      <c r="J41" s="226" t="s">
        <v>162</v>
      </c>
      <c r="K41" s="229">
        <v>0</v>
      </c>
      <c r="L41" s="226" t="s">
        <v>162</v>
      </c>
      <c r="M41" s="229">
        <v>2239</v>
      </c>
      <c r="N41" s="226" t="s">
        <v>162</v>
      </c>
      <c r="O41" s="229">
        <v>2239</v>
      </c>
      <c r="P41" s="226" t="s">
        <v>162</v>
      </c>
      <c r="Q41" s="229">
        <v>0</v>
      </c>
      <c r="R41" s="226" t="s">
        <v>162</v>
      </c>
      <c r="S41" s="229">
        <v>0</v>
      </c>
      <c r="T41" s="226" t="s">
        <v>162</v>
      </c>
      <c r="U41" s="229">
        <v>0</v>
      </c>
      <c r="V41" s="226" t="s">
        <v>162</v>
      </c>
      <c r="Y41" s="158"/>
      <c r="Z41" s="159"/>
      <c r="AA41" s="158"/>
      <c r="AB41" s="159"/>
      <c r="AC41" s="148"/>
    </row>
    <row r="42" spans="2:29" x14ac:dyDescent="0.2">
      <c r="B42" s="224" t="s">
        <v>56</v>
      </c>
      <c r="C42" s="230">
        <v>2764.84</v>
      </c>
      <c r="D42" s="228" t="s">
        <v>162</v>
      </c>
      <c r="E42" s="230">
        <v>2764.84</v>
      </c>
      <c r="F42" s="228" t="s">
        <v>162</v>
      </c>
      <c r="G42" s="227">
        <v>0</v>
      </c>
      <c r="H42" s="228" t="s">
        <v>162</v>
      </c>
      <c r="I42" s="227">
        <v>0</v>
      </c>
      <c r="J42" s="228" t="s">
        <v>162</v>
      </c>
      <c r="K42" s="227">
        <v>0</v>
      </c>
      <c r="L42" s="228" t="s">
        <v>162</v>
      </c>
      <c r="M42" s="230">
        <v>2818.53</v>
      </c>
      <c r="N42" s="228" t="s">
        <v>162</v>
      </c>
      <c r="O42" s="230">
        <v>2818.53</v>
      </c>
      <c r="P42" s="228" t="s">
        <v>162</v>
      </c>
      <c r="Q42" s="227">
        <v>0</v>
      </c>
      <c r="R42" s="228" t="s">
        <v>162</v>
      </c>
      <c r="S42" s="227">
        <v>0</v>
      </c>
      <c r="T42" s="228" t="s">
        <v>162</v>
      </c>
      <c r="U42" s="227">
        <v>0</v>
      </c>
      <c r="V42" s="228" t="s">
        <v>162</v>
      </c>
      <c r="Y42" s="158"/>
      <c r="Z42" s="159"/>
      <c r="AA42" s="158"/>
      <c r="AB42" s="158"/>
      <c r="AC42" s="158"/>
    </row>
    <row r="43" spans="2:29" x14ac:dyDescent="0.2">
      <c r="B43" s="224" t="s">
        <v>242</v>
      </c>
      <c r="C43" s="226" t="s">
        <v>53</v>
      </c>
      <c r="D43" s="226" t="s">
        <v>162</v>
      </c>
      <c r="E43" s="226" t="s">
        <v>53</v>
      </c>
      <c r="F43" s="226" t="s">
        <v>162</v>
      </c>
      <c r="G43" s="226" t="s">
        <v>53</v>
      </c>
      <c r="H43" s="226" t="s">
        <v>162</v>
      </c>
      <c r="I43" s="226" t="s">
        <v>53</v>
      </c>
      <c r="J43" s="226" t="s">
        <v>162</v>
      </c>
      <c r="K43" s="226" t="s">
        <v>53</v>
      </c>
      <c r="L43" s="226" t="s">
        <v>162</v>
      </c>
      <c r="M43" s="226" t="s">
        <v>53</v>
      </c>
      <c r="N43" s="226" t="s">
        <v>162</v>
      </c>
      <c r="O43" s="226" t="s">
        <v>53</v>
      </c>
      <c r="P43" s="226" t="s">
        <v>162</v>
      </c>
      <c r="Q43" s="226" t="s">
        <v>53</v>
      </c>
      <c r="R43" s="226" t="s">
        <v>162</v>
      </c>
      <c r="S43" s="226" t="s">
        <v>53</v>
      </c>
      <c r="T43" s="226" t="s">
        <v>162</v>
      </c>
      <c r="U43" s="226" t="s">
        <v>53</v>
      </c>
      <c r="V43" s="226" t="s">
        <v>162</v>
      </c>
    </row>
    <row r="44" spans="2:29" x14ac:dyDescent="0.2">
      <c r="B44" s="224" t="s">
        <v>243</v>
      </c>
      <c r="C44" s="228" t="s">
        <v>53</v>
      </c>
      <c r="D44" s="228" t="s">
        <v>162</v>
      </c>
      <c r="E44" s="228" t="s">
        <v>53</v>
      </c>
      <c r="F44" s="228" t="s">
        <v>162</v>
      </c>
      <c r="G44" s="228" t="s">
        <v>53</v>
      </c>
      <c r="H44" s="228" t="s">
        <v>162</v>
      </c>
      <c r="I44" s="228" t="s">
        <v>53</v>
      </c>
      <c r="J44" s="228" t="s">
        <v>162</v>
      </c>
      <c r="K44" s="228" t="s">
        <v>53</v>
      </c>
      <c r="L44" s="228" t="s">
        <v>162</v>
      </c>
      <c r="M44" s="228" t="s">
        <v>53</v>
      </c>
      <c r="N44" s="228" t="s">
        <v>162</v>
      </c>
      <c r="O44" s="228" t="s">
        <v>53</v>
      </c>
      <c r="P44" s="228" t="s">
        <v>162</v>
      </c>
      <c r="Q44" s="228" t="s">
        <v>53</v>
      </c>
      <c r="R44" s="228" t="s">
        <v>162</v>
      </c>
      <c r="S44" s="228" t="s">
        <v>53</v>
      </c>
      <c r="T44" s="228" t="s">
        <v>162</v>
      </c>
      <c r="U44" s="228" t="s">
        <v>53</v>
      </c>
      <c r="V44" s="228" t="s">
        <v>162</v>
      </c>
    </row>
    <row r="45" spans="2:29" x14ac:dyDescent="0.2">
      <c r="B45" s="224" t="s">
        <v>100</v>
      </c>
      <c r="C45" s="229">
        <v>3742.1</v>
      </c>
      <c r="D45" s="226" t="s">
        <v>224</v>
      </c>
      <c r="E45" s="229">
        <v>3711.4</v>
      </c>
      <c r="F45" s="226" t="s">
        <v>224</v>
      </c>
      <c r="G45" s="229">
        <v>6.6</v>
      </c>
      <c r="H45" s="226" t="s">
        <v>44</v>
      </c>
      <c r="I45" s="229">
        <v>22.2</v>
      </c>
      <c r="J45" s="226" t="s">
        <v>44</v>
      </c>
      <c r="K45" s="229">
        <v>1.8</v>
      </c>
      <c r="L45" s="226" t="s">
        <v>44</v>
      </c>
      <c r="M45" s="229">
        <v>3769.1</v>
      </c>
      <c r="N45" s="226" t="s">
        <v>162</v>
      </c>
      <c r="O45" s="229">
        <v>3739.1</v>
      </c>
      <c r="P45" s="226" t="s">
        <v>162</v>
      </c>
      <c r="Q45" s="229">
        <v>6.6</v>
      </c>
      <c r="R45" s="226" t="s">
        <v>44</v>
      </c>
      <c r="S45" s="229">
        <v>21.6</v>
      </c>
      <c r="T45" s="226" t="s">
        <v>44</v>
      </c>
      <c r="U45" s="229">
        <v>1.8</v>
      </c>
      <c r="V45" s="226" t="s">
        <v>44</v>
      </c>
    </row>
    <row r="46" spans="2:29" x14ac:dyDescent="0.2">
      <c r="B46" s="224" t="s">
        <v>101</v>
      </c>
      <c r="C46" s="228" t="s">
        <v>53</v>
      </c>
      <c r="D46" s="228" t="s">
        <v>162</v>
      </c>
      <c r="E46" s="228" t="s">
        <v>53</v>
      </c>
      <c r="F46" s="228" t="s">
        <v>162</v>
      </c>
      <c r="G46" s="228" t="s">
        <v>53</v>
      </c>
      <c r="H46" s="228" t="s">
        <v>162</v>
      </c>
      <c r="I46" s="228" t="s">
        <v>53</v>
      </c>
      <c r="J46" s="228" t="s">
        <v>162</v>
      </c>
      <c r="K46" s="228" t="s">
        <v>53</v>
      </c>
      <c r="L46" s="228" t="s">
        <v>162</v>
      </c>
      <c r="M46" s="228" t="s">
        <v>53</v>
      </c>
      <c r="N46" s="228" t="s">
        <v>162</v>
      </c>
      <c r="O46" s="228" t="s">
        <v>53</v>
      </c>
      <c r="P46" s="228" t="s">
        <v>162</v>
      </c>
      <c r="Q46" s="228" t="s">
        <v>53</v>
      </c>
      <c r="R46" s="228" t="s">
        <v>162</v>
      </c>
      <c r="S46" s="228" t="s">
        <v>53</v>
      </c>
      <c r="T46" s="228" t="s">
        <v>162</v>
      </c>
      <c r="U46" s="228" t="s">
        <v>53</v>
      </c>
      <c r="V46" s="228" t="s">
        <v>162</v>
      </c>
    </row>
    <row r="47" spans="2:29" x14ac:dyDescent="0.2">
      <c r="B47" s="224" t="s">
        <v>247</v>
      </c>
      <c r="C47" s="225">
        <v>387.97</v>
      </c>
      <c r="D47" s="226" t="s">
        <v>162</v>
      </c>
      <c r="E47" s="225">
        <v>334.02</v>
      </c>
      <c r="F47" s="226" t="s">
        <v>162</v>
      </c>
      <c r="G47" s="225">
        <v>39.83</v>
      </c>
      <c r="H47" s="226" t="s">
        <v>162</v>
      </c>
      <c r="I47" s="225">
        <v>14.11</v>
      </c>
      <c r="J47" s="226" t="s">
        <v>162</v>
      </c>
      <c r="K47" s="229">
        <v>0</v>
      </c>
      <c r="L47" s="226" t="s">
        <v>162</v>
      </c>
      <c r="M47" s="225">
        <v>291.73</v>
      </c>
      <c r="N47" s="226" t="s">
        <v>162</v>
      </c>
      <c r="O47" s="225">
        <v>245.48</v>
      </c>
      <c r="P47" s="226" t="s">
        <v>162</v>
      </c>
      <c r="Q47" s="225">
        <v>31.67</v>
      </c>
      <c r="R47" s="226" t="s">
        <v>162</v>
      </c>
      <c r="S47" s="225">
        <v>14.58</v>
      </c>
      <c r="T47" s="226" t="s">
        <v>162</v>
      </c>
      <c r="U47" s="229">
        <v>0</v>
      </c>
      <c r="V47" s="226" t="s">
        <v>162</v>
      </c>
    </row>
    <row r="48" spans="2:29" x14ac:dyDescent="0.2">
      <c r="B48" s="224" t="s">
        <v>244</v>
      </c>
      <c r="C48" s="228" t="s">
        <v>53</v>
      </c>
      <c r="D48" s="228" t="s">
        <v>162</v>
      </c>
      <c r="E48" s="228" t="s">
        <v>53</v>
      </c>
      <c r="F48" s="228" t="s">
        <v>162</v>
      </c>
      <c r="G48" s="228" t="s">
        <v>53</v>
      </c>
      <c r="H48" s="228" t="s">
        <v>162</v>
      </c>
      <c r="I48" s="228" t="s">
        <v>53</v>
      </c>
      <c r="J48" s="228" t="s">
        <v>162</v>
      </c>
      <c r="K48" s="228" t="s">
        <v>53</v>
      </c>
      <c r="L48" s="228" t="s">
        <v>162</v>
      </c>
      <c r="M48" s="228" t="s">
        <v>53</v>
      </c>
      <c r="N48" s="228" t="s">
        <v>162</v>
      </c>
      <c r="O48" s="228" t="s">
        <v>53</v>
      </c>
      <c r="P48" s="228" t="s">
        <v>162</v>
      </c>
      <c r="Q48" s="228" t="s">
        <v>53</v>
      </c>
      <c r="R48" s="228" t="s">
        <v>162</v>
      </c>
      <c r="S48" s="228" t="s">
        <v>53</v>
      </c>
      <c r="T48" s="228" t="s">
        <v>162</v>
      </c>
      <c r="U48" s="228" t="s">
        <v>53</v>
      </c>
      <c r="V48" s="228" t="s">
        <v>162</v>
      </c>
    </row>
    <row r="49" spans="2:22" x14ac:dyDescent="0.2">
      <c r="B49" s="224" t="s">
        <v>245</v>
      </c>
      <c r="C49" s="225">
        <v>1512.11</v>
      </c>
      <c r="D49" s="226" t="s">
        <v>162</v>
      </c>
      <c r="E49" s="225">
        <v>1468.04</v>
      </c>
      <c r="F49" s="226" t="s">
        <v>162</v>
      </c>
      <c r="G49" s="229">
        <v>9.3000000000000007</v>
      </c>
      <c r="H49" s="226" t="s">
        <v>162</v>
      </c>
      <c r="I49" s="225">
        <v>34.770000000000003</v>
      </c>
      <c r="J49" s="226" t="s">
        <v>162</v>
      </c>
      <c r="K49" s="226" t="s">
        <v>53</v>
      </c>
      <c r="L49" s="226" t="s">
        <v>162</v>
      </c>
      <c r="M49" s="225">
        <v>1416.79</v>
      </c>
      <c r="N49" s="226" t="s">
        <v>162</v>
      </c>
      <c r="O49" s="225">
        <v>1383.81</v>
      </c>
      <c r="P49" s="226" t="s">
        <v>162</v>
      </c>
      <c r="Q49" s="229">
        <v>11.6</v>
      </c>
      <c r="R49" s="226" t="s">
        <v>162</v>
      </c>
      <c r="S49" s="225">
        <v>21.38</v>
      </c>
      <c r="T49" s="226" t="s">
        <v>162</v>
      </c>
      <c r="U49" s="226" t="s">
        <v>53</v>
      </c>
      <c r="V49" s="226" t="s">
        <v>162</v>
      </c>
    </row>
    <row r="50" spans="2:22" x14ac:dyDescent="0.2">
      <c r="B50" s="224" t="s">
        <v>284</v>
      </c>
      <c r="C50" s="230">
        <v>21563.49</v>
      </c>
      <c r="D50" s="228" t="s">
        <v>162</v>
      </c>
      <c r="E50" s="230">
        <v>19912.14</v>
      </c>
      <c r="F50" s="228" t="s">
        <v>162</v>
      </c>
      <c r="G50" s="230">
        <v>1067.3399999999999</v>
      </c>
      <c r="H50" s="228" t="s">
        <v>162</v>
      </c>
      <c r="I50" s="230">
        <v>540.42999999999995</v>
      </c>
      <c r="J50" s="228" t="s">
        <v>162</v>
      </c>
      <c r="K50" s="230">
        <v>43.59</v>
      </c>
      <c r="L50" s="228" t="s">
        <v>162</v>
      </c>
      <c r="M50" s="230">
        <v>21481.57</v>
      </c>
      <c r="N50" s="228" t="s">
        <v>162</v>
      </c>
      <c r="O50" s="230">
        <v>19961.91</v>
      </c>
      <c r="P50" s="228" t="s">
        <v>162</v>
      </c>
      <c r="Q50" s="230">
        <v>933.58</v>
      </c>
      <c r="R50" s="228" t="s">
        <v>162</v>
      </c>
      <c r="S50" s="230">
        <v>543.05999999999995</v>
      </c>
      <c r="T50" s="228" t="s">
        <v>162</v>
      </c>
      <c r="U50" s="230">
        <v>43.03</v>
      </c>
      <c r="V50" s="228" t="s">
        <v>162</v>
      </c>
    </row>
    <row r="51" spans="2:22" x14ac:dyDescent="0.2">
      <c r="B51" s="224" t="s">
        <v>311</v>
      </c>
      <c r="C51" s="226" t="s">
        <v>53</v>
      </c>
      <c r="D51" s="226" t="s">
        <v>162</v>
      </c>
      <c r="E51" s="226" t="s">
        <v>53</v>
      </c>
      <c r="F51" s="226" t="s">
        <v>162</v>
      </c>
      <c r="G51" s="226" t="s">
        <v>53</v>
      </c>
      <c r="H51" s="226" t="s">
        <v>162</v>
      </c>
      <c r="I51" s="226" t="s">
        <v>53</v>
      </c>
      <c r="J51" s="226" t="s">
        <v>162</v>
      </c>
      <c r="K51" s="226" t="s">
        <v>53</v>
      </c>
      <c r="L51" s="226" t="s">
        <v>162</v>
      </c>
      <c r="M51" s="226" t="s">
        <v>53</v>
      </c>
      <c r="N51" s="226" t="s">
        <v>162</v>
      </c>
      <c r="O51" s="226" t="s">
        <v>53</v>
      </c>
      <c r="P51" s="226" t="s">
        <v>162</v>
      </c>
      <c r="Q51" s="226" t="s">
        <v>53</v>
      </c>
      <c r="R51" s="226" t="s">
        <v>162</v>
      </c>
      <c r="S51" s="226" t="s">
        <v>53</v>
      </c>
      <c r="T51" s="226" t="s">
        <v>162</v>
      </c>
      <c r="U51" s="226" t="s">
        <v>53</v>
      </c>
      <c r="V51" s="226" t="s">
        <v>162</v>
      </c>
    </row>
    <row r="52" spans="2:22" ht="12.75" x14ac:dyDescent="0.2">
      <c r="B52"/>
      <c r="C52"/>
      <c r="D52"/>
      <c r="E52"/>
      <c r="F52"/>
      <c r="G52"/>
      <c r="H52"/>
      <c r="I52"/>
      <c r="J52"/>
      <c r="K52"/>
      <c r="L52"/>
      <c r="M52"/>
      <c r="N52"/>
      <c r="O52"/>
      <c r="P52"/>
      <c r="Q52"/>
      <c r="R52"/>
      <c r="S52"/>
      <c r="T52"/>
      <c r="U52"/>
      <c r="V52"/>
    </row>
    <row r="53" spans="2:22" ht="12.75" x14ac:dyDescent="0.2">
      <c r="B53" s="221" t="s">
        <v>285</v>
      </c>
      <c r="C53"/>
      <c r="D53"/>
      <c r="E53"/>
      <c r="F53"/>
      <c r="G53"/>
      <c r="H53"/>
      <c r="I53"/>
      <c r="J53"/>
      <c r="K53"/>
      <c r="L53"/>
      <c r="M53"/>
      <c r="N53"/>
      <c r="O53"/>
      <c r="P53"/>
      <c r="Q53"/>
      <c r="R53"/>
      <c r="S53"/>
      <c r="T53"/>
      <c r="U53"/>
      <c r="V53"/>
    </row>
    <row r="54" spans="2:22" ht="12.75" x14ac:dyDescent="0.2">
      <c r="B54" s="221" t="s">
        <v>53</v>
      </c>
      <c r="C54" s="220" t="s">
        <v>215</v>
      </c>
      <c r="D54"/>
      <c r="E54"/>
      <c r="F54"/>
      <c r="G54"/>
      <c r="H54"/>
      <c r="I54"/>
      <c r="J54"/>
      <c r="K54"/>
      <c r="L54"/>
      <c r="M54"/>
      <c r="N54"/>
      <c r="O54"/>
      <c r="P54"/>
      <c r="Q54"/>
      <c r="R54"/>
      <c r="S54"/>
      <c r="T54"/>
      <c r="U54"/>
      <c r="V54"/>
    </row>
    <row r="55" spans="2:22" ht="12.75" x14ac:dyDescent="0.2">
      <c r="B55" s="221" t="s">
        <v>223</v>
      </c>
      <c r="C55"/>
      <c r="D55"/>
      <c r="E55"/>
      <c r="F55"/>
      <c r="G55"/>
      <c r="H55"/>
      <c r="I55"/>
      <c r="J55"/>
      <c r="K55"/>
      <c r="L55"/>
      <c r="M55"/>
      <c r="N55"/>
      <c r="O55"/>
      <c r="P55"/>
      <c r="Q55"/>
      <c r="R55"/>
      <c r="S55"/>
      <c r="T55"/>
      <c r="U55"/>
      <c r="V55"/>
    </row>
    <row r="56" spans="2:22" ht="12.75" x14ac:dyDescent="0.2">
      <c r="B56" s="221" t="s">
        <v>224</v>
      </c>
      <c r="C56" s="220" t="s">
        <v>225</v>
      </c>
      <c r="D56"/>
      <c r="E56"/>
      <c r="F56"/>
      <c r="G56"/>
      <c r="H56"/>
      <c r="I56"/>
      <c r="J56"/>
      <c r="K56"/>
      <c r="L56"/>
      <c r="M56"/>
      <c r="N56"/>
      <c r="O56"/>
      <c r="P56"/>
      <c r="Q56"/>
      <c r="R56"/>
      <c r="S56"/>
      <c r="T56"/>
      <c r="U56"/>
      <c r="V56"/>
    </row>
    <row r="57" spans="2:22" ht="12.75" x14ac:dyDescent="0.2">
      <c r="B57" s="221" t="s">
        <v>221</v>
      </c>
      <c r="C57" s="220" t="s">
        <v>226</v>
      </c>
      <c r="D57"/>
      <c r="E57"/>
      <c r="F57"/>
      <c r="G57"/>
      <c r="H57"/>
      <c r="I57"/>
      <c r="J57"/>
      <c r="K57"/>
      <c r="L57"/>
      <c r="M57"/>
      <c r="N57"/>
      <c r="O57"/>
      <c r="P57"/>
      <c r="Q57"/>
      <c r="R57"/>
      <c r="S57"/>
      <c r="T57"/>
      <c r="U57"/>
      <c r="V57"/>
    </row>
    <row r="58" spans="2:22" ht="12.75" x14ac:dyDescent="0.2">
      <c r="B58" s="221" t="s">
        <v>44</v>
      </c>
      <c r="C58" s="220" t="s">
        <v>229</v>
      </c>
      <c r="D58"/>
      <c r="E58"/>
      <c r="F58"/>
      <c r="G58"/>
      <c r="H58"/>
      <c r="I58"/>
      <c r="J58"/>
      <c r="K58"/>
      <c r="L58"/>
      <c r="M58"/>
      <c r="N58"/>
      <c r="O58"/>
      <c r="P58"/>
      <c r="Q58"/>
      <c r="R58"/>
      <c r="S58"/>
      <c r="T58"/>
      <c r="U58"/>
      <c r="V58"/>
    </row>
    <row r="59" spans="2:22" ht="12.75" x14ac:dyDescent="0.2">
      <c r="B59" s="221" t="s">
        <v>222</v>
      </c>
      <c r="C59" s="220" t="s">
        <v>232</v>
      </c>
      <c r="D59"/>
      <c r="E59"/>
      <c r="F59"/>
      <c r="G59"/>
      <c r="H59"/>
      <c r="I59"/>
      <c r="J59"/>
      <c r="K59"/>
      <c r="L59"/>
      <c r="M59"/>
      <c r="N59"/>
      <c r="O59"/>
      <c r="P59"/>
      <c r="Q59"/>
      <c r="R59"/>
      <c r="S59"/>
      <c r="T59"/>
      <c r="U59"/>
      <c r="V59"/>
    </row>
    <row r="60" spans="2:22" ht="12.75" x14ac:dyDescent="0.2">
      <c r="B60" s="221" t="s">
        <v>220</v>
      </c>
      <c r="C60" s="220" t="s">
        <v>233</v>
      </c>
      <c r="D60"/>
      <c r="E60"/>
      <c r="F60"/>
      <c r="G60"/>
      <c r="H60"/>
      <c r="I60"/>
      <c r="J60"/>
      <c r="K60"/>
      <c r="L60"/>
      <c r="M60"/>
      <c r="N60"/>
      <c r="O60"/>
      <c r="P60"/>
      <c r="Q60"/>
      <c r="R60"/>
      <c r="S60"/>
      <c r="T60"/>
      <c r="U60"/>
      <c r="V60"/>
    </row>
    <row r="61" spans="2:22" x14ac:dyDescent="0.2">
      <c r="B61" s="93"/>
      <c r="C61" s="93"/>
      <c r="D61" s="167"/>
      <c r="E61" s="167"/>
      <c r="F61" s="167"/>
      <c r="G61" s="167"/>
      <c r="H61" s="167"/>
      <c r="I61" s="167"/>
      <c r="J61" s="167"/>
      <c r="K61" s="167"/>
      <c r="L61" s="167"/>
      <c r="M61" s="167"/>
      <c r="N61" s="167"/>
      <c r="O61" s="167"/>
      <c r="P61" s="167"/>
      <c r="Q61" s="167"/>
      <c r="R61" s="167"/>
      <c r="S61" s="167"/>
      <c r="T61" s="167"/>
      <c r="U61" s="167"/>
      <c r="V61" s="167"/>
    </row>
    <row r="62" spans="2:22" x14ac:dyDescent="0.2">
      <c r="B62" s="93"/>
      <c r="C62" s="93"/>
      <c r="D62" s="167"/>
      <c r="E62" s="167"/>
      <c r="F62" s="167"/>
      <c r="G62" s="167"/>
      <c r="H62" s="167"/>
      <c r="I62" s="167"/>
      <c r="J62" s="167"/>
      <c r="K62" s="167"/>
      <c r="L62" s="167"/>
      <c r="M62" s="167"/>
      <c r="N62" s="167"/>
      <c r="O62" s="167"/>
      <c r="P62" s="167"/>
      <c r="Q62" s="167"/>
      <c r="R62" s="167"/>
      <c r="S62" s="167"/>
      <c r="T62" s="167"/>
      <c r="U62" s="167"/>
      <c r="V62" s="167"/>
    </row>
    <row r="63" spans="2:22" x14ac:dyDescent="0.2">
      <c r="B63" s="93"/>
      <c r="C63" s="93"/>
      <c r="D63" s="167"/>
      <c r="E63" s="167"/>
      <c r="F63" s="167"/>
      <c r="G63" s="167"/>
      <c r="H63" s="167"/>
      <c r="I63" s="167"/>
      <c r="J63" s="167"/>
      <c r="K63" s="167"/>
      <c r="L63" s="167"/>
      <c r="M63" s="167"/>
      <c r="N63" s="167"/>
      <c r="O63" s="167"/>
      <c r="P63" s="167"/>
      <c r="Q63" s="167"/>
      <c r="R63" s="167"/>
      <c r="S63" s="167"/>
      <c r="T63" s="167"/>
      <c r="U63" s="167"/>
      <c r="V63" s="167"/>
    </row>
    <row r="64" spans="2:22" x14ac:dyDescent="0.2">
      <c r="B64" s="93"/>
      <c r="C64" s="93"/>
      <c r="D64" s="167"/>
      <c r="E64" s="167"/>
      <c r="F64" s="167"/>
      <c r="G64" s="167"/>
      <c r="H64" s="167"/>
      <c r="I64" s="167"/>
      <c r="J64" s="167"/>
      <c r="K64" s="167"/>
      <c r="L64" s="167"/>
      <c r="M64" s="167"/>
      <c r="N64" s="167"/>
      <c r="O64" s="167"/>
      <c r="P64" s="167"/>
      <c r="Q64" s="167"/>
      <c r="R64" s="167"/>
      <c r="S64" s="167"/>
      <c r="T64" s="167"/>
      <c r="U64" s="167"/>
      <c r="V64" s="167"/>
    </row>
    <row r="65" spans="1:22" x14ac:dyDescent="0.2">
      <c r="B65" s="93"/>
      <c r="C65" s="93"/>
      <c r="D65" s="167"/>
      <c r="E65" s="167"/>
      <c r="F65" s="167"/>
      <c r="G65" s="167"/>
      <c r="H65" s="167"/>
      <c r="I65" s="167"/>
      <c r="J65" s="167"/>
      <c r="K65" s="167"/>
      <c r="L65" s="167"/>
      <c r="M65" s="167"/>
      <c r="N65" s="167"/>
      <c r="O65" s="167"/>
      <c r="P65" s="167"/>
      <c r="Q65" s="167"/>
      <c r="R65" s="167"/>
      <c r="S65" s="167"/>
      <c r="T65" s="167"/>
      <c r="U65" s="167"/>
      <c r="V65" s="167"/>
    </row>
    <row r="67" spans="1:22" x14ac:dyDescent="0.2">
      <c r="A67" s="147" t="s">
        <v>218</v>
      </c>
      <c r="B67" s="146" t="s">
        <v>253</v>
      </c>
    </row>
    <row r="68" spans="1:22" x14ac:dyDescent="0.2">
      <c r="B68" s="147" t="s">
        <v>313</v>
      </c>
    </row>
    <row r="70" spans="1:22" ht="12.75" x14ac:dyDescent="0.2">
      <c r="B70" s="220" t="s">
        <v>314</v>
      </c>
      <c r="C70"/>
      <c r="D70"/>
      <c r="E70"/>
      <c r="F70"/>
      <c r="G70"/>
      <c r="H70"/>
      <c r="I70"/>
      <c r="J70"/>
      <c r="K70"/>
      <c r="L70"/>
      <c r="M70"/>
      <c r="N70"/>
      <c r="O70"/>
      <c r="P70"/>
      <c r="Q70"/>
      <c r="R70"/>
    </row>
    <row r="71" spans="1:22" ht="12.75" x14ac:dyDescent="0.2">
      <c r="B71" s="220" t="s">
        <v>276</v>
      </c>
      <c r="C71" s="221" t="s">
        <v>315</v>
      </c>
      <c r="D71"/>
      <c r="E71"/>
      <c r="F71"/>
      <c r="G71"/>
      <c r="H71"/>
      <c r="I71"/>
      <c r="J71"/>
      <c r="K71"/>
      <c r="L71"/>
      <c r="M71"/>
      <c r="N71"/>
      <c r="O71"/>
      <c r="P71"/>
      <c r="Q71"/>
      <c r="R71"/>
    </row>
    <row r="72" spans="1:22" ht="12.75" x14ac:dyDescent="0.2">
      <c r="B72" s="220" t="s">
        <v>277</v>
      </c>
      <c r="C72" s="220" t="s">
        <v>316</v>
      </c>
      <c r="D72"/>
      <c r="E72"/>
      <c r="F72"/>
      <c r="G72"/>
      <c r="H72"/>
      <c r="I72"/>
      <c r="J72"/>
      <c r="K72"/>
      <c r="L72"/>
      <c r="M72"/>
      <c r="N72"/>
      <c r="O72"/>
      <c r="P72"/>
      <c r="Q72"/>
      <c r="R72"/>
    </row>
    <row r="73" spans="1:22" ht="12.75" x14ac:dyDescent="0.2">
      <c r="B73"/>
      <c r="C73"/>
      <c r="D73"/>
      <c r="E73"/>
      <c r="F73"/>
      <c r="G73"/>
      <c r="H73"/>
      <c r="I73"/>
      <c r="J73"/>
      <c r="K73"/>
      <c r="L73"/>
      <c r="M73"/>
      <c r="N73"/>
      <c r="O73"/>
      <c r="P73"/>
      <c r="Q73"/>
      <c r="R73"/>
    </row>
    <row r="74" spans="1:22" ht="12.75" x14ac:dyDescent="0.2">
      <c r="B74" s="221" t="s">
        <v>278</v>
      </c>
      <c r="C74"/>
      <c r="D74" s="220" t="s">
        <v>279</v>
      </c>
      <c r="E74"/>
      <c r="F74"/>
      <c r="G74"/>
      <c r="H74"/>
      <c r="I74"/>
      <c r="J74"/>
      <c r="K74"/>
      <c r="L74"/>
      <c r="M74"/>
      <c r="N74"/>
      <c r="O74"/>
      <c r="P74"/>
      <c r="Q74"/>
      <c r="R74"/>
    </row>
    <row r="75" spans="1:22" ht="12.75" x14ac:dyDescent="0.2">
      <c r="B75" s="221" t="s">
        <v>280</v>
      </c>
      <c r="C75"/>
      <c r="D75" s="220" t="s">
        <v>120</v>
      </c>
      <c r="E75"/>
      <c r="F75"/>
      <c r="G75"/>
      <c r="H75"/>
      <c r="I75"/>
      <c r="J75"/>
      <c r="K75"/>
      <c r="L75"/>
      <c r="M75"/>
      <c r="N75"/>
      <c r="O75"/>
      <c r="P75"/>
      <c r="Q75"/>
      <c r="R75"/>
    </row>
    <row r="76" spans="1:22" ht="12.75" x14ac:dyDescent="0.2">
      <c r="B76"/>
      <c r="C76"/>
      <c r="D76"/>
      <c r="E76"/>
      <c r="F76"/>
      <c r="G76"/>
      <c r="H76"/>
      <c r="I76"/>
      <c r="J76"/>
      <c r="K76"/>
      <c r="L76"/>
      <c r="M76"/>
      <c r="N76"/>
      <c r="O76"/>
      <c r="P76"/>
      <c r="Q76"/>
      <c r="R76"/>
    </row>
    <row r="77" spans="1:22" x14ac:dyDescent="0.2">
      <c r="B77" s="222" t="s">
        <v>200</v>
      </c>
      <c r="C77" s="256" t="s">
        <v>300</v>
      </c>
      <c r="D77" s="256" t="s">
        <v>162</v>
      </c>
      <c r="E77" s="256" t="s">
        <v>300</v>
      </c>
      <c r="F77" s="256" t="s">
        <v>162</v>
      </c>
      <c r="G77" s="256" t="s">
        <v>300</v>
      </c>
      <c r="H77" s="256" t="s">
        <v>162</v>
      </c>
      <c r="I77" s="256" t="s">
        <v>300</v>
      </c>
      <c r="J77" s="256" t="s">
        <v>162</v>
      </c>
      <c r="K77" s="256" t="s">
        <v>310</v>
      </c>
      <c r="L77" s="256" t="s">
        <v>162</v>
      </c>
      <c r="M77" s="256" t="s">
        <v>310</v>
      </c>
      <c r="N77" s="256" t="s">
        <v>162</v>
      </c>
      <c r="O77" s="256" t="s">
        <v>310</v>
      </c>
      <c r="P77" s="256" t="s">
        <v>162</v>
      </c>
      <c r="Q77" s="256" t="s">
        <v>310</v>
      </c>
      <c r="R77" s="256" t="s">
        <v>162</v>
      </c>
    </row>
    <row r="78" spans="1:22" x14ac:dyDescent="0.2">
      <c r="B78" s="222" t="s">
        <v>282</v>
      </c>
      <c r="C78" s="257" t="s">
        <v>177</v>
      </c>
      <c r="D78" s="257" t="s">
        <v>162</v>
      </c>
      <c r="E78" s="257" t="s">
        <v>178</v>
      </c>
      <c r="F78" s="257" t="s">
        <v>162</v>
      </c>
      <c r="G78" s="257" t="s">
        <v>179</v>
      </c>
      <c r="H78" s="257" t="s">
        <v>162</v>
      </c>
      <c r="I78" s="257" t="s">
        <v>180</v>
      </c>
      <c r="J78" s="257" t="s">
        <v>162</v>
      </c>
      <c r="K78" s="257" t="s">
        <v>177</v>
      </c>
      <c r="L78" s="257" t="s">
        <v>162</v>
      </c>
      <c r="M78" s="257" t="s">
        <v>178</v>
      </c>
      <c r="N78" s="257" t="s">
        <v>162</v>
      </c>
      <c r="O78" s="257" t="s">
        <v>179</v>
      </c>
      <c r="P78" s="257" t="s">
        <v>162</v>
      </c>
      <c r="Q78" s="257" t="s">
        <v>180</v>
      </c>
      <c r="R78" s="257" t="s">
        <v>162</v>
      </c>
    </row>
    <row r="79" spans="1:22" ht="12.75" x14ac:dyDescent="0.2">
      <c r="B79" s="223" t="s">
        <v>283</v>
      </c>
      <c r="C79" s="218" t="s">
        <v>162</v>
      </c>
      <c r="D79" s="218" t="s">
        <v>162</v>
      </c>
      <c r="E79" s="218" t="s">
        <v>162</v>
      </c>
      <c r="F79" s="218" t="s">
        <v>162</v>
      </c>
      <c r="G79" s="218" t="s">
        <v>162</v>
      </c>
      <c r="H79" s="218" t="s">
        <v>162</v>
      </c>
      <c r="I79" s="218" t="s">
        <v>162</v>
      </c>
      <c r="J79" s="218" t="s">
        <v>162</v>
      </c>
      <c r="K79" s="218" t="s">
        <v>162</v>
      </c>
      <c r="L79" s="218" t="s">
        <v>162</v>
      </c>
      <c r="M79" s="218" t="s">
        <v>162</v>
      </c>
      <c r="N79" s="218" t="s">
        <v>162</v>
      </c>
      <c r="O79" s="218" t="s">
        <v>162</v>
      </c>
      <c r="P79" s="218" t="s">
        <v>162</v>
      </c>
      <c r="Q79" s="218" t="s">
        <v>162</v>
      </c>
      <c r="R79" s="218" t="s">
        <v>162</v>
      </c>
      <c r="U79" s="147" t="s">
        <v>258</v>
      </c>
    </row>
    <row r="80" spans="1:22" x14ac:dyDescent="0.2">
      <c r="B80" s="224" t="s">
        <v>254</v>
      </c>
      <c r="C80" s="226" t="s">
        <v>53</v>
      </c>
      <c r="D80" s="226" t="s">
        <v>221</v>
      </c>
      <c r="E80" s="226" t="s">
        <v>53</v>
      </c>
      <c r="F80" s="226" t="s">
        <v>221</v>
      </c>
      <c r="G80" s="226" t="s">
        <v>53</v>
      </c>
      <c r="H80" s="226" t="s">
        <v>221</v>
      </c>
      <c r="I80" s="226" t="s">
        <v>53</v>
      </c>
      <c r="J80" s="226" t="s">
        <v>221</v>
      </c>
      <c r="K80" s="226" t="s">
        <v>53</v>
      </c>
      <c r="L80" s="226" t="s">
        <v>221</v>
      </c>
      <c r="M80" s="226" t="s">
        <v>53</v>
      </c>
      <c r="N80" s="226" t="s">
        <v>221</v>
      </c>
      <c r="O80" s="226" t="s">
        <v>53</v>
      </c>
      <c r="P80" s="226" t="s">
        <v>221</v>
      </c>
      <c r="Q80" s="226" t="s">
        <v>53</v>
      </c>
      <c r="R80" s="226" t="s">
        <v>221</v>
      </c>
    </row>
    <row r="81" spans="2:28" x14ac:dyDescent="0.2">
      <c r="B81" s="224" t="s">
        <v>82</v>
      </c>
      <c r="C81" s="230">
        <v>4513.38</v>
      </c>
      <c r="D81" s="228" t="s">
        <v>162</v>
      </c>
      <c r="E81" s="230">
        <v>0.33</v>
      </c>
      <c r="F81" s="228" t="s">
        <v>162</v>
      </c>
      <c r="G81" s="230">
        <v>77.569999999999993</v>
      </c>
      <c r="H81" s="228" t="s">
        <v>162</v>
      </c>
      <c r="I81" s="227">
        <v>0</v>
      </c>
      <c r="J81" s="228" t="s">
        <v>162</v>
      </c>
      <c r="K81" s="230">
        <v>4661.13</v>
      </c>
      <c r="L81" s="228" t="s">
        <v>162</v>
      </c>
      <c r="M81" s="230">
        <v>0.37</v>
      </c>
      <c r="N81" s="228" t="s">
        <v>162</v>
      </c>
      <c r="O81" s="230">
        <v>73.84</v>
      </c>
      <c r="P81" s="228" t="s">
        <v>162</v>
      </c>
      <c r="Q81" s="227">
        <v>0</v>
      </c>
      <c r="R81" s="228" t="s">
        <v>162</v>
      </c>
      <c r="AA81" s="151"/>
      <c r="AB81" s="145"/>
    </row>
    <row r="82" spans="2:28" x14ac:dyDescent="0.2">
      <c r="B82" s="224" t="s">
        <v>81</v>
      </c>
      <c r="C82" s="225">
        <v>647.92999999999995</v>
      </c>
      <c r="D82" s="226" t="s">
        <v>162</v>
      </c>
      <c r="E82" s="225">
        <v>24.29</v>
      </c>
      <c r="F82" s="226" t="s">
        <v>162</v>
      </c>
      <c r="G82" s="225">
        <v>10.82</v>
      </c>
      <c r="H82" s="226" t="s">
        <v>162</v>
      </c>
      <c r="I82" s="225">
        <v>4.22</v>
      </c>
      <c r="J82" s="226" t="s">
        <v>162</v>
      </c>
      <c r="K82" s="225">
        <v>652.47</v>
      </c>
      <c r="L82" s="226" t="s">
        <v>162</v>
      </c>
      <c r="M82" s="225">
        <v>26.64</v>
      </c>
      <c r="N82" s="226" t="s">
        <v>162</v>
      </c>
      <c r="O82" s="225">
        <v>10.92</v>
      </c>
      <c r="P82" s="226" t="s">
        <v>162</v>
      </c>
      <c r="Q82" s="225">
        <v>4.01</v>
      </c>
      <c r="R82" s="226" t="s">
        <v>162</v>
      </c>
      <c r="AA82" s="151"/>
      <c r="AB82" s="145"/>
    </row>
    <row r="83" spans="2:28" x14ac:dyDescent="0.2">
      <c r="B83" s="224" t="s">
        <v>207</v>
      </c>
      <c r="C83" s="230">
        <v>3172.61</v>
      </c>
      <c r="D83" s="228" t="s">
        <v>162</v>
      </c>
      <c r="E83" s="227">
        <v>0</v>
      </c>
      <c r="F83" s="228" t="s">
        <v>162</v>
      </c>
      <c r="G83" s="228" t="s">
        <v>53</v>
      </c>
      <c r="H83" s="228" t="s">
        <v>221</v>
      </c>
      <c r="I83" s="227">
        <v>0</v>
      </c>
      <c r="J83" s="228" t="s">
        <v>162</v>
      </c>
      <c r="K83" s="230">
        <v>3200.98</v>
      </c>
      <c r="L83" s="228" t="s">
        <v>162</v>
      </c>
      <c r="M83" s="227">
        <v>0</v>
      </c>
      <c r="N83" s="228" t="s">
        <v>162</v>
      </c>
      <c r="O83" s="228" t="s">
        <v>53</v>
      </c>
      <c r="P83" s="228" t="s">
        <v>221</v>
      </c>
      <c r="Q83" s="227">
        <v>0</v>
      </c>
      <c r="R83" s="228" t="s">
        <v>162</v>
      </c>
      <c r="AA83" s="151"/>
      <c r="AB83" s="145"/>
    </row>
    <row r="84" spans="2:28" x14ac:dyDescent="0.2">
      <c r="B84" s="224" t="s">
        <v>79</v>
      </c>
      <c r="C84" s="229">
        <v>5664</v>
      </c>
      <c r="D84" s="226" t="s">
        <v>162</v>
      </c>
      <c r="E84" s="229">
        <v>0</v>
      </c>
      <c r="F84" s="226" t="s">
        <v>162</v>
      </c>
      <c r="G84" s="229">
        <v>0</v>
      </c>
      <c r="H84" s="226" t="s">
        <v>162</v>
      </c>
      <c r="I84" s="229">
        <v>0</v>
      </c>
      <c r="J84" s="226" t="s">
        <v>162</v>
      </c>
      <c r="K84" s="229">
        <v>5687</v>
      </c>
      <c r="L84" s="226" t="s">
        <v>162</v>
      </c>
      <c r="M84" s="229">
        <v>0</v>
      </c>
      <c r="N84" s="226" t="s">
        <v>162</v>
      </c>
      <c r="O84" s="229">
        <v>0</v>
      </c>
      <c r="P84" s="226" t="s">
        <v>162</v>
      </c>
      <c r="Q84" s="229">
        <v>0</v>
      </c>
      <c r="R84" s="226" t="s">
        <v>162</v>
      </c>
      <c r="AA84" s="151"/>
      <c r="AB84" s="145"/>
    </row>
    <row r="85" spans="2:28" x14ac:dyDescent="0.2">
      <c r="B85" s="224" t="s">
        <v>119</v>
      </c>
      <c r="C85" s="230">
        <v>31947.42</v>
      </c>
      <c r="D85" s="228" t="s">
        <v>162</v>
      </c>
      <c r="E85" s="228" t="s">
        <v>53</v>
      </c>
      <c r="F85" s="228" t="s">
        <v>221</v>
      </c>
      <c r="G85" s="228" t="s">
        <v>53</v>
      </c>
      <c r="H85" s="228" t="s">
        <v>221</v>
      </c>
      <c r="I85" s="228" t="s">
        <v>53</v>
      </c>
      <c r="J85" s="228" t="s">
        <v>221</v>
      </c>
      <c r="K85" s="227">
        <v>32423.7</v>
      </c>
      <c r="L85" s="228" t="s">
        <v>162</v>
      </c>
      <c r="M85" s="228" t="s">
        <v>53</v>
      </c>
      <c r="N85" s="228" t="s">
        <v>221</v>
      </c>
      <c r="O85" s="228" t="s">
        <v>53</v>
      </c>
      <c r="P85" s="228" t="s">
        <v>221</v>
      </c>
      <c r="Q85" s="228" t="s">
        <v>53</v>
      </c>
      <c r="R85" s="228" t="s">
        <v>221</v>
      </c>
      <c r="AA85" s="151"/>
      <c r="AB85" s="145"/>
    </row>
    <row r="86" spans="2:28" x14ac:dyDescent="0.2">
      <c r="B86" s="224" t="s">
        <v>77</v>
      </c>
      <c r="C86" s="225">
        <v>800.18</v>
      </c>
      <c r="D86" s="226" t="s">
        <v>162</v>
      </c>
      <c r="E86" s="229">
        <v>0</v>
      </c>
      <c r="F86" s="226" t="s">
        <v>162</v>
      </c>
      <c r="G86" s="229">
        <v>0</v>
      </c>
      <c r="H86" s="226" t="s">
        <v>162</v>
      </c>
      <c r="I86" s="229">
        <v>0</v>
      </c>
      <c r="J86" s="226" t="s">
        <v>162</v>
      </c>
      <c r="K86" s="225">
        <v>859.56</v>
      </c>
      <c r="L86" s="226" t="s">
        <v>162</v>
      </c>
      <c r="M86" s="229">
        <v>0</v>
      </c>
      <c r="N86" s="226" t="s">
        <v>162</v>
      </c>
      <c r="O86" s="229">
        <v>0</v>
      </c>
      <c r="P86" s="226" t="s">
        <v>162</v>
      </c>
      <c r="Q86" s="229">
        <v>0</v>
      </c>
      <c r="R86" s="226" t="s">
        <v>162</v>
      </c>
      <c r="AA86" s="151"/>
      <c r="AB86" s="145"/>
    </row>
    <row r="87" spans="2:28" x14ac:dyDescent="0.2">
      <c r="B87" s="224" t="s">
        <v>76</v>
      </c>
      <c r="C87" s="227">
        <v>9089.5</v>
      </c>
      <c r="D87" s="228" t="s">
        <v>162</v>
      </c>
      <c r="E87" s="227">
        <v>0</v>
      </c>
      <c r="F87" s="228" t="s">
        <v>222</v>
      </c>
      <c r="G87" s="227">
        <v>0</v>
      </c>
      <c r="H87" s="228" t="s">
        <v>222</v>
      </c>
      <c r="I87" s="227">
        <v>0</v>
      </c>
      <c r="J87" s="228" t="s">
        <v>162</v>
      </c>
      <c r="K87" s="227">
        <v>8712.2000000000007</v>
      </c>
      <c r="L87" s="228" t="s">
        <v>162</v>
      </c>
      <c r="M87" s="227">
        <v>0</v>
      </c>
      <c r="N87" s="228" t="s">
        <v>222</v>
      </c>
      <c r="O87" s="227">
        <v>0</v>
      </c>
      <c r="P87" s="228" t="s">
        <v>222</v>
      </c>
      <c r="Q87" s="227">
        <v>0</v>
      </c>
      <c r="R87" s="228" t="s">
        <v>162</v>
      </c>
      <c r="AA87" s="151"/>
      <c r="AB87" s="145"/>
    </row>
    <row r="88" spans="2:28" x14ac:dyDescent="0.2">
      <c r="B88" s="224" t="s">
        <v>75</v>
      </c>
      <c r="C88" s="225">
        <v>643.07000000000005</v>
      </c>
      <c r="D88" s="226" t="s">
        <v>162</v>
      </c>
      <c r="E88" s="225">
        <v>715.11</v>
      </c>
      <c r="F88" s="226" t="s">
        <v>162</v>
      </c>
      <c r="G88" s="225">
        <v>160.24</v>
      </c>
      <c r="H88" s="226" t="s">
        <v>162</v>
      </c>
      <c r="I88" s="225">
        <v>0.16</v>
      </c>
      <c r="J88" s="226" t="s">
        <v>162</v>
      </c>
      <c r="K88" s="225">
        <v>636.58000000000004</v>
      </c>
      <c r="L88" s="226" t="s">
        <v>162</v>
      </c>
      <c r="M88" s="225">
        <v>732.38</v>
      </c>
      <c r="N88" s="226" t="s">
        <v>162</v>
      </c>
      <c r="O88" s="225">
        <v>160.16999999999999</v>
      </c>
      <c r="P88" s="226" t="s">
        <v>162</v>
      </c>
      <c r="Q88" s="229">
        <v>0</v>
      </c>
      <c r="R88" s="226" t="s">
        <v>162</v>
      </c>
      <c r="AA88" s="151"/>
      <c r="AB88" s="145"/>
    </row>
    <row r="89" spans="2:28" x14ac:dyDescent="0.2">
      <c r="B89" s="224" t="s">
        <v>74</v>
      </c>
      <c r="C89" s="230">
        <v>7320.87</v>
      </c>
      <c r="D89" s="228" t="s">
        <v>162</v>
      </c>
      <c r="E89" s="230">
        <v>622.83000000000004</v>
      </c>
      <c r="F89" s="228" t="s">
        <v>162</v>
      </c>
      <c r="G89" s="230">
        <v>435.38</v>
      </c>
      <c r="H89" s="228" t="s">
        <v>162</v>
      </c>
      <c r="I89" s="227">
        <v>0</v>
      </c>
      <c r="J89" s="228" t="s">
        <v>222</v>
      </c>
      <c r="K89" s="230">
        <v>7350.42</v>
      </c>
      <c r="L89" s="228" t="s">
        <v>220</v>
      </c>
      <c r="M89" s="230">
        <v>621.66999999999996</v>
      </c>
      <c r="N89" s="228" t="s">
        <v>220</v>
      </c>
      <c r="O89" s="230">
        <v>433.44</v>
      </c>
      <c r="P89" s="228" t="s">
        <v>220</v>
      </c>
      <c r="Q89" s="227">
        <v>0</v>
      </c>
      <c r="R89" s="228" t="s">
        <v>220</v>
      </c>
      <c r="AA89" s="151"/>
      <c r="AB89" s="145"/>
    </row>
    <row r="90" spans="2:28" x14ac:dyDescent="0.2">
      <c r="B90" s="224" t="s">
        <v>73</v>
      </c>
      <c r="C90" s="225">
        <v>24078.47</v>
      </c>
      <c r="D90" s="226" t="s">
        <v>162</v>
      </c>
      <c r="E90" s="225">
        <v>305.01</v>
      </c>
      <c r="F90" s="226" t="s">
        <v>162</v>
      </c>
      <c r="G90" s="225">
        <v>539.53</v>
      </c>
      <c r="H90" s="226" t="s">
        <v>162</v>
      </c>
      <c r="I90" s="229">
        <v>0</v>
      </c>
      <c r="J90" s="226" t="s">
        <v>162</v>
      </c>
      <c r="K90" s="229">
        <v>23456.3</v>
      </c>
      <c r="L90" s="226" t="s">
        <v>220</v>
      </c>
      <c r="M90" s="225">
        <v>301.63</v>
      </c>
      <c r="N90" s="226" t="s">
        <v>220</v>
      </c>
      <c r="O90" s="225">
        <v>536.97</v>
      </c>
      <c r="P90" s="226" t="s">
        <v>220</v>
      </c>
      <c r="Q90" s="229">
        <v>0</v>
      </c>
      <c r="R90" s="226" t="s">
        <v>162</v>
      </c>
      <c r="AA90" s="151"/>
      <c r="AB90" s="145"/>
    </row>
    <row r="91" spans="2:28" x14ac:dyDescent="0.2">
      <c r="B91" s="224" t="s">
        <v>72</v>
      </c>
      <c r="C91" s="230">
        <v>405.43</v>
      </c>
      <c r="D91" s="228" t="s">
        <v>162</v>
      </c>
      <c r="E91" s="230">
        <v>2.23</v>
      </c>
      <c r="F91" s="228" t="s">
        <v>162</v>
      </c>
      <c r="G91" s="230">
        <v>3.56</v>
      </c>
      <c r="H91" s="228" t="s">
        <v>162</v>
      </c>
      <c r="I91" s="227">
        <v>0</v>
      </c>
      <c r="J91" s="228" t="s">
        <v>162</v>
      </c>
      <c r="K91" s="230">
        <v>376.98</v>
      </c>
      <c r="L91" s="228" t="s">
        <v>162</v>
      </c>
      <c r="M91" s="230">
        <v>1.78</v>
      </c>
      <c r="N91" s="228" t="s">
        <v>162</v>
      </c>
      <c r="O91" s="230">
        <v>3.15</v>
      </c>
      <c r="P91" s="228" t="s">
        <v>162</v>
      </c>
      <c r="Q91" s="227">
        <v>0</v>
      </c>
      <c r="R91" s="228" t="s">
        <v>162</v>
      </c>
      <c r="AA91" s="151"/>
      <c r="AB91" s="145"/>
    </row>
    <row r="92" spans="2:28" x14ac:dyDescent="0.2">
      <c r="B92" s="224" t="s">
        <v>71</v>
      </c>
      <c r="C92" s="229">
        <v>12992.2</v>
      </c>
      <c r="D92" s="226" t="s">
        <v>162</v>
      </c>
      <c r="E92" s="225">
        <v>448.87</v>
      </c>
      <c r="F92" s="226" t="s">
        <v>162</v>
      </c>
      <c r="G92" s="225">
        <v>42.43</v>
      </c>
      <c r="H92" s="226" t="s">
        <v>162</v>
      </c>
      <c r="I92" s="225">
        <v>233.77</v>
      </c>
      <c r="J92" s="226" t="s">
        <v>162</v>
      </c>
      <c r="K92" s="225">
        <v>12885.66</v>
      </c>
      <c r="L92" s="226" t="s">
        <v>162</v>
      </c>
      <c r="M92" s="225">
        <v>444.59</v>
      </c>
      <c r="N92" s="226" t="s">
        <v>162</v>
      </c>
      <c r="O92" s="225">
        <v>40.68</v>
      </c>
      <c r="P92" s="226" t="s">
        <v>162</v>
      </c>
      <c r="Q92" s="225">
        <v>231.92</v>
      </c>
      <c r="R92" s="226" t="s">
        <v>162</v>
      </c>
      <c r="AA92" s="151"/>
      <c r="AB92" s="145"/>
    </row>
    <row r="93" spans="2:28" x14ac:dyDescent="0.2">
      <c r="B93" s="224" t="s">
        <v>70</v>
      </c>
      <c r="C93" s="230">
        <v>286.75</v>
      </c>
      <c r="D93" s="228" t="s">
        <v>162</v>
      </c>
      <c r="E93" s="230">
        <v>43.07</v>
      </c>
      <c r="F93" s="228" t="s">
        <v>162</v>
      </c>
      <c r="G93" s="230">
        <v>33.68</v>
      </c>
      <c r="H93" s="228" t="s">
        <v>162</v>
      </c>
      <c r="I93" s="227">
        <v>0</v>
      </c>
      <c r="J93" s="228" t="s">
        <v>162</v>
      </c>
      <c r="K93" s="230">
        <v>303.91000000000003</v>
      </c>
      <c r="L93" s="228" t="s">
        <v>162</v>
      </c>
      <c r="M93" s="230">
        <v>48.07</v>
      </c>
      <c r="N93" s="228" t="s">
        <v>162</v>
      </c>
      <c r="O93" s="230">
        <v>35.28</v>
      </c>
      <c r="P93" s="228" t="s">
        <v>162</v>
      </c>
      <c r="Q93" s="227">
        <v>0</v>
      </c>
      <c r="R93" s="228" t="s">
        <v>162</v>
      </c>
      <c r="AA93" s="151"/>
      <c r="AB93" s="145"/>
    </row>
    <row r="94" spans="2:28" x14ac:dyDescent="0.2">
      <c r="B94" s="224" t="s">
        <v>69</v>
      </c>
      <c r="C94" s="225">
        <v>810.91</v>
      </c>
      <c r="D94" s="226" t="s">
        <v>162</v>
      </c>
      <c r="E94" s="229">
        <v>0</v>
      </c>
      <c r="F94" s="226" t="s">
        <v>162</v>
      </c>
      <c r="G94" s="229">
        <v>0</v>
      </c>
      <c r="H94" s="226" t="s">
        <v>162</v>
      </c>
      <c r="I94" s="229">
        <v>0</v>
      </c>
      <c r="J94" s="226" t="s">
        <v>162</v>
      </c>
      <c r="K94" s="225">
        <v>828.72</v>
      </c>
      <c r="L94" s="226" t="s">
        <v>162</v>
      </c>
      <c r="M94" s="229">
        <v>0</v>
      </c>
      <c r="N94" s="226" t="s">
        <v>162</v>
      </c>
      <c r="O94" s="229">
        <v>0</v>
      </c>
      <c r="P94" s="226" t="s">
        <v>162</v>
      </c>
      <c r="Q94" s="229">
        <v>0</v>
      </c>
      <c r="R94" s="226" t="s">
        <v>162</v>
      </c>
      <c r="AA94" s="151"/>
      <c r="AB94" s="145"/>
    </row>
    <row r="95" spans="2:28" x14ac:dyDescent="0.2">
      <c r="B95" s="224" t="s">
        <v>68</v>
      </c>
      <c r="C95" s="230">
        <v>1363.23</v>
      </c>
      <c r="D95" s="228" t="s">
        <v>162</v>
      </c>
      <c r="E95" s="227">
        <v>0</v>
      </c>
      <c r="F95" s="228" t="s">
        <v>162</v>
      </c>
      <c r="G95" s="227">
        <v>0</v>
      </c>
      <c r="H95" s="228" t="s">
        <v>162</v>
      </c>
      <c r="I95" s="227">
        <v>0</v>
      </c>
      <c r="J95" s="228" t="s">
        <v>162</v>
      </c>
      <c r="K95" s="230">
        <v>1351.85</v>
      </c>
      <c r="L95" s="228" t="s">
        <v>162</v>
      </c>
      <c r="M95" s="227">
        <v>0</v>
      </c>
      <c r="N95" s="228" t="s">
        <v>162</v>
      </c>
      <c r="O95" s="227">
        <v>0</v>
      </c>
      <c r="P95" s="228" t="s">
        <v>162</v>
      </c>
      <c r="Q95" s="227">
        <v>0</v>
      </c>
      <c r="R95" s="228" t="s">
        <v>162</v>
      </c>
      <c r="AA95" s="151"/>
      <c r="AB95" s="145"/>
    </row>
    <row r="96" spans="2:28" x14ac:dyDescent="0.2">
      <c r="B96" s="224" t="s">
        <v>67</v>
      </c>
      <c r="C96" s="226" t="s">
        <v>53</v>
      </c>
      <c r="D96" s="226" t="s">
        <v>221</v>
      </c>
      <c r="E96" s="229">
        <v>0</v>
      </c>
      <c r="F96" s="226" t="s">
        <v>162</v>
      </c>
      <c r="G96" s="229">
        <v>0</v>
      </c>
      <c r="H96" s="226" t="s">
        <v>162</v>
      </c>
      <c r="I96" s="229">
        <v>0</v>
      </c>
      <c r="J96" s="226" t="s">
        <v>162</v>
      </c>
      <c r="K96" s="226" t="s">
        <v>53</v>
      </c>
      <c r="L96" s="226" t="s">
        <v>221</v>
      </c>
      <c r="M96" s="229">
        <v>0</v>
      </c>
      <c r="N96" s="226" t="s">
        <v>162</v>
      </c>
      <c r="O96" s="229">
        <v>0</v>
      </c>
      <c r="P96" s="226" t="s">
        <v>162</v>
      </c>
      <c r="Q96" s="229">
        <v>0</v>
      </c>
      <c r="R96" s="226" t="s">
        <v>162</v>
      </c>
      <c r="AA96" s="151"/>
      <c r="AB96" s="145"/>
    </row>
    <row r="97" spans="2:28" x14ac:dyDescent="0.2">
      <c r="B97" s="224" t="s">
        <v>66</v>
      </c>
      <c r="C97" s="230">
        <v>1700.27</v>
      </c>
      <c r="D97" s="228" t="s">
        <v>162</v>
      </c>
      <c r="E97" s="228" t="s">
        <v>53</v>
      </c>
      <c r="F97" s="228" t="s">
        <v>221</v>
      </c>
      <c r="G97" s="228" t="s">
        <v>53</v>
      </c>
      <c r="H97" s="228" t="s">
        <v>221</v>
      </c>
      <c r="I97" s="227">
        <v>0</v>
      </c>
      <c r="J97" s="228" t="s">
        <v>222</v>
      </c>
      <c r="K97" s="230">
        <v>1652.19</v>
      </c>
      <c r="L97" s="228" t="s">
        <v>162</v>
      </c>
      <c r="M97" s="228" t="s">
        <v>53</v>
      </c>
      <c r="N97" s="228" t="s">
        <v>221</v>
      </c>
      <c r="O97" s="228" t="s">
        <v>53</v>
      </c>
      <c r="P97" s="228" t="s">
        <v>221</v>
      </c>
      <c r="Q97" s="227">
        <v>0</v>
      </c>
      <c r="R97" s="228" t="s">
        <v>222</v>
      </c>
      <c r="AA97" s="151"/>
      <c r="AB97" s="145"/>
    </row>
    <row r="98" spans="2:28" x14ac:dyDescent="0.2">
      <c r="B98" s="224" t="s">
        <v>65</v>
      </c>
      <c r="C98" s="225">
        <v>38.97</v>
      </c>
      <c r="D98" s="226" t="s">
        <v>162</v>
      </c>
      <c r="E98" s="229">
        <v>0</v>
      </c>
      <c r="F98" s="226" t="s">
        <v>162</v>
      </c>
      <c r="G98" s="229">
        <v>0</v>
      </c>
      <c r="H98" s="226" t="s">
        <v>162</v>
      </c>
      <c r="I98" s="229">
        <v>0</v>
      </c>
      <c r="J98" s="226" t="s">
        <v>162</v>
      </c>
      <c r="K98" s="229">
        <v>37.299999999999997</v>
      </c>
      <c r="L98" s="226" t="s">
        <v>162</v>
      </c>
      <c r="M98" s="229">
        <v>0</v>
      </c>
      <c r="N98" s="226" t="s">
        <v>162</v>
      </c>
      <c r="O98" s="229">
        <v>0</v>
      </c>
      <c r="P98" s="226" t="s">
        <v>162</v>
      </c>
      <c r="Q98" s="229">
        <v>0</v>
      </c>
      <c r="R98" s="226" t="s">
        <v>162</v>
      </c>
      <c r="AA98" s="151"/>
      <c r="AB98" s="145"/>
    </row>
    <row r="99" spans="2:28" x14ac:dyDescent="0.2">
      <c r="B99" s="224" t="s">
        <v>64</v>
      </c>
      <c r="C99" s="230">
        <v>13875.92</v>
      </c>
      <c r="D99" s="228" t="s">
        <v>162</v>
      </c>
      <c r="E99" s="227">
        <v>0</v>
      </c>
      <c r="F99" s="228" t="s">
        <v>222</v>
      </c>
      <c r="G99" s="230">
        <v>440.22</v>
      </c>
      <c r="H99" s="228" t="s">
        <v>162</v>
      </c>
      <c r="I99" s="227">
        <v>0</v>
      </c>
      <c r="J99" s="228" t="s">
        <v>222</v>
      </c>
      <c r="K99" s="230">
        <v>13895.17</v>
      </c>
      <c r="L99" s="228" t="s">
        <v>162</v>
      </c>
      <c r="M99" s="227">
        <v>0</v>
      </c>
      <c r="N99" s="228" t="s">
        <v>222</v>
      </c>
      <c r="O99" s="230">
        <v>422.26</v>
      </c>
      <c r="P99" s="228" t="s">
        <v>162</v>
      </c>
      <c r="Q99" s="227">
        <v>0</v>
      </c>
      <c r="R99" s="228" t="s">
        <v>222</v>
      </c>
      <c r="AA99" s="151"/>
      <c r="AB99" s="145"/>
    </row>
    <row r="100" spans="2:28" x14ac:dyDescent="0.2">
      <c r="B100" s="224" t="s">
        <v>63</v>
      </c>
      <c r="C100" s="225">
        <v>3247.66</v>
      </c>
      <c r="D100" s="226" t="s">
        <v>162</v>
      </c>
      <c r="E100" s="225">
        <v>5.96</v>
      </c>
      <c r="F100" s="226" t="s">
        <v>162</v>
      </c>
      <c r="G100" s="225">
        <v>11.27</v>
      </c>
      <c r="H100" s="226" t="s">
        <v>162</v>
      </c>
      <c r="I100" s="229">
        <v>0</v>
      </c>
      <c r="J100" s="226" t="s">
        <v>162</v>
      </c>
      <c r="K100" s="229">
        <v>3242.8</v>
      </c>
      <c r="L100" s="226" t="s">
        <v>162</v>
      </c>
      <c r="M100" s="225">
        <v>5.82</v>
      </c>
      <c r="N100" s="226" t="s">
        <v>162</v>
      </c>
      <c r="O100" s="225">
        <v>10.65</v>
      </c>
      <c r="P100" s="226" t="s">
        <v>162</v>
      </c>
      <c r="Q100" s="229">
        <v>0</v>
      </c>
      <c r="R100" s="226" t="s">
        <v>162</v>
      </c>
      <c r="AA100" s="151"/>
      <c r="AB100" s="145"/>
    </row>
    <row r="101" spans="2:28" x14ac:dyDescent="0.2">
      <c r="B101" s="224" t="s">
        <v>62</v>
      </c>
      <c r="C101" s="230">
        <v>12815.57</v>
      </c>
      <c r="D101" s="228" t="s">
        <v>162</v>
      </c>
      <c r="E101" s="228" t="s">
        <v>53</v>
      </c>
      <c r="F101" s="228" t="s">
        <v>221</v>
      </c>
      <c r="G101" s="228" t="s">
        <v>53</v>
      </c>
      <c r="H101" s="228" t="s">
        <v>221</v>
      </c>
      <c r="I101" s="227">
        <v>0</v>
      </c>
      <c r="J101" s="228" t="s">
        <v>162</v>
      </c>
      <c r="K101" s="230">
        <v>13026.33</v>
      </c>
      <c r="L101" s="228" t="s">
        <v>162</v>
      </c>
      <c r="M101" s="228" t="s">
        <v>53</v>
      </c>
      <c r="N101" s="228" t="s">
        <v>221</v>
      </c>
      <c r="O101" s="228" t="s">
        <v>53</v>
      </c>
      <c r="P101" s="228" t="s">
        <v>221</v>
      </c>
      <c r="Q101" s="227">
        <v>0</v>
      </c>
      <c r="R101" s="228" t="s">
        <v>162</v>
      </c>
      <c r="AA101" s="151"/>
      <c r="AB101" s="145"/>
    </row>
    <row r="102" spans="2:28" x14ac:dyDescent="0.2">
      <c r="B102" s="224" t="s">
        <v>61</v>
      </c>
      <c r="C102" s="225">
        <v>1854.76</v>
      </c>
      <c r="D102" s="226" t="s">
        <v>162</v>
      </c>
      <c r="E102" s="225">
        <v>24.91</v>
      </c>
      <c r="F102" s="226" t="s">
        <v>162</v>
      </c>
      <c r="G102" s="225">
        <v>19.55</v>
      </c>
      <c r="H102" s="226" t="s">
        <v>162</v>
      </c>
      <c r="I102" s="229">
        <v>0</v>
      </c>
      <c r="J102" s="226" t="s">
        <v>162</v>
      </c>
      <c r="K102" s="225">
        <v>1884.48</v>
      </c>
      <c r="L102" s="226" t="s">
        <v>162</v>
      </c>
      <c r="M102" s="225">
        <v>24.53</v>
      </c>
      <c r="N102" s="226" t="s">
        <v>162</v>
      </c>
      <c r="O102" s="225">
        <v>18.559999999999999</v>
      </c>
      <c r="P102" s="226" t="s">
        <v>162</v>
      </c>
      <c r="Q102" s="229">
        <v>0</v>
      </c>
      <c r="R102" s="226" t="s">
        <v>162</v>
      </c>
      <c r="AA102" s="151"/>
      <c r="AB102" s="145"/>
    </row>
    <row r="103" spans="2:28" x14ac:dyDescent="0.2">
      <c r="B103" s="224" t="s">
        <v>60</v>
      </c>
      <c r="C103" s="230">
        <v>1135.19</v>
      </c>
      <c r="D103" s="228" t="s">
        <v>162</v>
      </c>
      <c r="E103" s="230">
        <v>15.68</v>
      </c>
      <c r="F103" s="228" t="s">
        <v>162</v>
      </c>
      <c r="G103" s="230">
        <v>17.239999999999998</v>
      </c>
      <c r="H103" s="228" t="s">
        <v>162</v>
      </c>
      <c r="I103" s="230">
        <v>1.1399999999999999</v>
      </c>
      <c r="J103" s="228" t="s">
        <v>162</v>
      </c>
      <c r="K103" s="230">
        <v>1217.03</v>
      </c>
      <c r="L103" s="228" t="s">
        <v>162</v>
      </c>
      <c r="M103" s="230">
        <v>21.48</v>
      </c>
      <c r="N103" s="228" t="s">
        <v>162</v>
      </c>
      <c r="O103" s="230">
        <v>15.38</v>
      </c>
      <c r="P103" s="228" t="s">
        <v>162</v>
      </c>
      <c r="Q103" s="230">
        <v>1.25</v>
      </c>
      <c r="R103" s="228" t="s">
        <v>162</v>
      </c>
      <c r="AA103" s="151"/>
      <c r="AB103" s="145"/>
    </row>
    <row r="104" spans="2:28" x14ac:dyDescent="0.2">
      <c r="B104" s="224" t="s">
        <v>59</v>
      </c>
      <c r="C104" s="225">
        <v>574.96</v>
      </c>
      <c r="D104" s="226" t="s">
        <v>162</v>
      </c>
      <c r="E104" s="229">
        <v>0</v>
      </c>
      <c r="F104" s="226" t="s">
        <v>162</v>
      </c>
      <c r="G104" s="229">
        <v>0</v>
      </c>
      <c r="H104" s="226" t="s">
        <v>162</v>
      </c>
      <c r="I104" s="229">
        <v>0</v>
      </c>
      <c r="J104" s="226" t="s">
        <v>162</v>
      </c>
      <c r="K104" s="225">
        <v>558.86</v>
      </c>
      <c r="L104" s="226" t="s">
        <v>162</v>
      </c>
      <c r="M104" s="229">
        <v>0</v>
      </c>
      <c r="N104" s="226" t="s">
        <v>162</v>
      </c>
      <c r="O104" s="229">
        <v>0</v>
      </c>
      <c r="P104" s="226" t="s">
        <v>162</v>
      </c>
      <c r="Q104" s="229">
        <v>0</v>
      </c>
      <c r="R104" s="226" t="s">
        <v>162</v>
      </c>
      <c r="AA104" s="151"/>
      <c r="AB104" s="145"/>
    </row>
    <row r="105" spans="2:28" x14ac:dyDescent="0.2">
      <c r="B105" s="224" t="s">
        <v>58</v>
      </c>
      <c r="C105" s="230">
        <v>823.38</v>
      </c>
      <c r="D105" s="228" t="s">
        <v>162</v>
      </c>
      <c r="E105" s="230">
        <v>7.97</v>
      </c>
      <c r="F105" s="228" t="s">
        <v>162</v>
      </c>
      <c r="G105" s="228" t="s">
        <v>53</v>
      </c>
      <c r="H105" s="228" t="s">
        <v>221</v>
      </c>
      <c r="I105" s="227">
        <v>0</v>
      </c>
      <c r="J105" s="228" t="s">
        <v>162</v>
      </c>
      <c r="K105" s="230">
        <v>807.42</v>
      </c>
      <c r="L105" s="228" t="s">
        <v>162</v>
      </c>
      <c r="M105" s="230">
        <v>8.48</v>
      </c>
      <c r="N105" s="228" t="s">
        <v>162</v>
      </c>
      <c r="O105" s="228" t="s">
        <v>53</v>
      </c>
      <c r="P105" s="228" t="s">
        <v>221</v>
      </c>
      <c r="Q105" s="227">
        <v>0</v>
      </c>
      <c r="R105" s="228" t="s">
        <v>162</v>
      </c>
      <c r="AA105" s="151"/>
      <c r="AB105" s="145"/>
    </row>
    <row r="106" spans="2:28" x14ac:dyDescent="0.2">
      <c r="B106" s="224" t="s">
        <v>57</v>
      </c>
      <c r="C106" s="225">
        <v>2215.5700000000002</v>
      </c>
      <c r="D106" s="226" t="s">
        <v>162</v>
      </c>
      <c r="E106" s="229">
        <v>0</v>
      </c>
      <c r="F106" s="226" t="s">
        <v>162</v>
      </c>
      <c r="G106" s="229">
        <v>0</v>
      </c>
      <c r="H106" s="226" t="s">
        <v>162</v>
      </c>
      <c r="I106" s="229">
        <v>0</v>
      </c>
      <c r="J106" s="226" t="s">
        <v>162</v>
      </c>
      <c r="K106" s="225">
        <v>2195.9499999999998</v>
      </c>
      <c r="L106" s="226" t="s">
        <v>162</v>
      </c>
      <c r="M106" s="229">
        <v>0</v>
      </c>
      <c r="N106" s="226" t="s">
        <v>162</v>
      </c>
      <c r="O106" s="229">
        <v>0</v>
      </c>
      <c r="P106" s="226" t="s">
        <v>222</v>
      </c>
      <c r="Q106" s="229">
        <v>0</v>
      </c>
      <c r="R106" s="226" t="s">
        <v>162</v>
      </c>
      <c r="AA106" s="151"/>
      <c r="AB106" s="145"/>
    </row>
    <row r="107" spans="2:28" x14ac:dyDescent="0.2">
      <c r="B107" s="224" t="s">
        <v>56</v>
      </c>
      <c r="C107" s="230">
        <v>2764.84</v>
      </c>
      <c r="D107" s="228" t="s">
        <v>162</v>
      </c>
      <c r="E107" s="227">
        <v>0</v>
      </c>
      <c r="F107" s="228" t="s">
        <v>162</v>
      </c>
      <c r="G107" s="227">
        <v>0</v>
      </c>
      <c r="H107" s="228" t="s">
        <v>162</v>
      </c>
      <c r="I107" s="227">
        <v>0</v>
      </c>
      <c r="J107" s="228" t="s">
        <v>162</v>
      </c>
      <c r="K107" s="230">
        <v>2818.53</v>
      </c>
      <c r="L107" s="228" t="s">
        <v>162</v>
      </c>
      <c r="M107" s="227">
        <v>0</v>
      </c>
      <c r="N107" s="228" t="s">
        <v>162</v>
      </c>
      <c r="O107" s="227">
        <v>0</v>
      </c>
      <c r="P107" s="228" t="s">
        <v>162</v>
      </c>
      <c r="Q107" s="227">
        <v>0</v>
      </c>
      <c r="R107" s="228" t="s">
        <v>162</v>
      </c>
      <c r="AA107" s="151"/>
      <c r="AB107" s="145"/>
    </row>
    <row r="108" spans="2:28" x14ac:dyDescent="0.2">
      <c r="B108" s="224" t="s">
        <v>242</v>
      </c>
      <c r="C108" s="226" t="s">
        <v>53</v>
      </c>
      <c r="D108" s="226" t="s">
        <v>162</v>
      </c>
      <c r="E108" s="226" t="s">
        <v>53</v>
      </c>
      <c r="F108" s="226" t="s">
        <v>162</v>
      </c>
      <c r="G108" s="226" t="s">
        <v>53</v>
      </c>
      <c r="H108" s="226" t="s">
        <v>162</v>
      </c>
      <c r="I108" s="226" t="s">
        <v>53</v>
      </c>
      <c r="J108" s="226" t="s">
        <v>162</v>
      </c>
      <c r="K108" s="226" t="s">
        <v>53</v>
      </c>
      <c r="L108" s="226" t="s">
        <v>162</v>
      </c>
      <c r="M108" s="226" t="s">
        <v>53</v>
      </c>
      <c r="N108" s="226" t="s">
        <v>162</v>
      </c>
      <c r="O108" s="226" t="s">
        <v>53</v>
      </c>
      <c r="P108" s="226" t="s">
        <v>162</v>
      </c>
      <c r="Q108" s="226" t="s">
        <v>53</v>
      </c>
      <c r="R108" s="226" t="s">
        <v>162</v>
      </c>
    </row>
    <row r="109" spans="2:28" x14ac:dyDescent="0.2">
      <c r="B109" s="224" t="s">
        <v>243</v>
      </c>
      <c r="C109" s="227">
        <v>1496.9</v>
      </c>
      <c r="D109" s="228" t="s">
        <v>162</v>
      </c>
      <c r="E109" s="227">
        <v>0</v>
      </c>
      <c r="F109" s="228" t="s">
        <v>162</v>
      </c>
      <c r="G109" s="228" t="s">
        <v>53</v>
      </c>
      <c r="H109" s="228" t="s">
        <v>162</v>
      </c>
      <c r="I109" s="227">
        <v>0</v>
      </c>
      <c r="J109" s="228" t="s">
        <v>162</v>
      </c>
      <c r="K109" s="230">
        <v>1426.77</v>
      </c>
      <c r="L109" s="228" t="s">
        <v>220</v>
      </c>
      <c r="M109" s="228" t="s">
        <v>53</v>
      </c>
      <c r="N109" s="228" t="s">
        <v>162</v>
      </c>
      <c r="O109" s="228" t="s">
        <v>53</v>
      </c>
      <c r="P109" s="228" t="s">
        <v>162</v>
      </c>
      <c r="Q109" s="228" t="s">
        <v>53</v>
      </c>
      <c r="R109" s="228" t="s">
        <v>162</v>
      </c>
    </row>
    <row r="110" spans="2:28" x14ac:dyDescent="0.2">
      <c r="B110" s="224" t="s">
        <v>100</v>
      </c>
      <c r="C110" s="229">
        <v>3309.9</v>
      </c>
      <c r="D110" s="226" t="s">
        <v>224</v>
      </c>
      <c r="E110" s="229">
        <v>5.0999999999999996</v>
      </c>
      <c r="F110" s="226" t="s">
        <v>44</v>
      </c>
      <c r="G110" s="229">
        <v>14.3</v>
      </c>
      <c r="H110" s="226" t="s">
        <v>44</v>
      </c>
      <c r="I110" s="229">
        <v>1.4</v>
      </c>
      <c r="J110" s="226" t="s">
        <v>44</v>
      </c>
      <c r="K110" s="225">
        <v>3303.38</v>
      </c>
      <c r="L110" s="226" t="s">
        <v>220</v>
      </c>
      <c r="M110" s="229">
        <v>5</v>
      </c>
      <c r="N110" s="226" t="s">
        <v>246</v>
      </c>
      <c r="O110" s="229">
        <v>13.9</v>
      </c>
      <c r="P110" s="226" t="s">
        <v>246</v>
      </c>
      <c r="Q110" s="229">
        <v>1.5</v>
      </c>
      <c r="R110" s="226" t="s">
        <v>246</v>
      </c>
    </row>
    <row r="111" spans="2:28" x14ac:dyDescent="0.2">
      <c r="B111" s="224" t="s">
        <v>101</v>
      </c>
      <c r="C111" s="228" t="s">
        <v>53</v>
      </c>
      <c r="D111" s="228" t="s">
        <v>162</v>
      </c>
      <c r="E111" s="228" t="s">
        <v>53</v>
      </c>
      <c r="F111" s="228" t="s">
        <v>162</v>
      </c>
      <c r="G111" s="228" t="s">
        <v>53</v>
      </c>
      <c r="H111" s="228" t="s">
        <v>162</v>
      </c>
      <c r="I111" s="228" t="s">
        <v>53</v>
      </c>
      <c r="J111" s="228" t="s">
        <v>162</v>
      </c>
      <c r="K111" s="228" t="s">
        <v>53</v>
      </c>
      <c r="L111" s="228" t="s">
        <v>162</v>
      </c>
      <c r="M111" s="228" t="s">
        <v>53</v>
      </c>
      <c r="N111" s="228" t="s">
        <v>162</v>
      </c>
      <c r="O111" s="228" t="s">
        <v>53</v>
      </c>
      <c r="P111" s="228" t="s">
        <v>162</v>
      </c>
      <c r="Q111" s="228" t="s">
        <v>53</v>
      </c>
      <c r="R111" s="228" t="s">
        <v>162</v>
      </c>
    </row>
    <row r="112" spans="2:28" x14ac:dyDescent="0.2">
      <c r="B112" s="224" t="s">
        <v>247</v>
      </c>
      <c r="C112" s="226" t="s">
        <v>53</v>
      </c>
      <c r="D112" s="226" t="s">
        <v>162</v>
      </c>
      <c r="E112" s="226" t="s">
        <v>53</v>
      </c>
      <c r="F112" s="226" t="s">
        <v>162</v>
      </c>
      <c r="G112" s="226" t="s">
        <v>53</v>
      </c>
      <c r="H112" s="226" t="s">
        <v>162</v>
      </c>
      <c r="I112" s="226" t="s">
        <v>53</v>
      </c>
      <c r="J112" s="226" t="s">
        <v>162</v>
      </c>
      <c r="K112" s="226" t="s">
        <v>53</v>
      </c>
      <c r="L112" s="226" t="s">
        <v>162</v>
      </c>
      <c r="M112" s="226" t="s">
        <v>53</v>
      </c>
      <c r="N112" s="226" t="s">
        <v>162</v>
      </c>
      <c r="O112" s="226" t="s">
        <v>53</v>
      </c>
      <c r="P112" s="226" t="s">
        <v>162</v>
      </c>
      <c r="Q112" s="226" t="s">
        <v>53</v>
      </c>
      <c r="R112" s="226" t="s">
        <v>162</v>
      </c>
    </row>
    <row r="113" spans="2:18" x14ac:dyDescent="0.2">
      <c r="B113" s="224" t="s">
        <v>244</v>
      </c>
      <c r="C113" s="230">
        <v>86.55</v>
      </c>
      <c r="D113" s="228" t="s">
        <v>162</v>
      </c>
      <c r="E113" s="230">
        <v>14.34</v>
      </c>
      <c r="F113" s="228" t="s">
        <v>162</v>
      </c>
      <c r="G113" s="230">
        <v>9.25</v>
      </c>
      <c r="H113" s="228" t="s">
        <v>162</v>
      </c>
      <c r="I113" s="227">
        <v>0</v>
      </c>
      <c r="J113" s="228" t="s">
        <v>162</v>
      </c>
      <c r="K113" s="230">
        <v>79.959999999999994</v>
      </c>
      <c r="L113" s="228" t="s">
        <v>162</v>
      </c>
      <c r="M113" s="230">
        <v>12.82</v>
      </c>
      <c r="N113" s="228" t="s">
        <v>162</v>
      </c>
      <c r="O113" s="227">
        <v>8.5</v>
      </c>
      <c r="P113" s="228" t="s">
        <v>162</v>
      </c>
      <c r="Q113" s="227">
        <v>0</v>
      </c>
      <c r="R113" s="228" t="s">
        <v>162</v>
      </c>
    </row>
    <row r="114" spans="2:18" x14ac:dyDescent="0.2">
      <c r="B114" s="224" t="s">
        <v>245</v>
      </c>
      <c r="C114" s="225">
        <v>829.84</v>
      </c>
      <c r="D114" s="226" t="s">
        <v>162</v>
      </c>
      <c r="E114" s="225">
        <v>0.21</v>
      </c>
      <c r="F114" s="226" t="s">
        <v>162</v>
      </c>
      <c r="G114" s="225">
        <v>1.1100000000000001</v>
      </c>
      <c r="H114" s="226" t="s">
        <v>162</v>
      </c>
      <c r="I114" s="229">
        <v>0</v>
      </c>
      <c r="J114" s="226" t="s">
        <v>162</v>
      </c>
      <c r="K114" s="225">
        <v>796.76</v>
      </c>
      <c r="L114" s="226" t="s">
        <v>162</v>
      </c>
      <c r="M114" s="225">
        <v>0.18</v>
      </c>
      <c r="N114" s="226" t="s">
        <v>162</v>
      </c>
      <c r="O114" s="225">
        <v>1.23</v>
      </c>
      <c r="P114" s="226" t="s">
        <v>162</v>
      </c>
      <c r="Q114" s="229">
        <v>0</v>
      </c>
      <c r="R114" s="226" t="s">
        <v>162</v>
      </c>
    </row>
    <row r="115" spans="2:18" x14ac:dyDescent="0.2">
      <c r="B115" s="224" t="s">
        <v>284</v>
      </c>
      <c r="C115" s="227">
        <v>9750.7999999999993</v>
      </c>
      <c r="D115" s="228" t="s">
        <v>162</v>
      </c>
      <c r="E115" s="230">
        <v>23.49</v>
      </c>
      <c r="F115" s="228" t="s">
        <v>162</v>
      </c>
      <c r="G115" s="230">
        <v>36.28</v>
      </c>
      <c r="H115" s="228" t="s">
        <v>162</v>
      </c>
      <c r="I115" s="230">
        <v>3.87</v>
      </c>
      <c r="J115" s="228" t="s">
        <v>162</v>
      </c>
      <c r="K115" s="230">
        <v>10219.040000000001</v>
      </c>
      <c r="L115" s="228" t="s">
        <v>162</v>
      </c>
      <c r="M115" s="230">
        <v>34.15</v>
      </c>
      <c r="N115" s="228" t="s">
        <v>162</v>
      </c>
      <c r="O115" s="230">
        <v>42.55</v>
      </c>
      <c r="P115" s="228" t="s">
        <v>162</v>
      </c>
      <c r="Q115" s="230">
        <v>4.21</v>
      </c>
      <c r="R115" s="228" t="s">
        <v>162</v>
      </c>
    </row>
    <row r="116" spans="2:18" ht="12.75" x14ac:dyDescent="0.2">
      <c r="B116"/>
      <c r="C116"/>
      <c r="D116"/>
      <c r="E116"/>
      <c r="F116"/>
      <c r="G116"/>
      <c r="H116"/>
      <c r="I116"/>
      <c r="J116"/>
      <c r="K116"/>
      <c r="L116"/>
      <c r="M116"/>
      <c r="N116"/>
      <c r="O116"/>
      <c r="P116"/>
      <c r="Q116"/>
      <c r="R116"/>
    </row>
    <row r="117" spans="2:18" ht="12.75" x14ac:dyDescent="0.2">
      <c r="B117" s="221" t="s">
        <v>285</v>
      </c>
      <c r="C117"/>
      <c r="D117"/>
      <c r="E117"/>
      <c r="F117"/>
      <c r="G117"/>
      <c r="H117"/>
      <c r="I117"/>
      <c r="J117"/>
      <c r="K117"/>
      <c r="L117"/>
      <c r="M117"/>
      <c r="N117"/>
      <c r="O117"/>
      <c r="P117"/>
      <c r="Q117"/>
      <c r="R117"/>
    </row>
    <row r="118" spans="2:18" ht="12.75" x14ac:dyDescent="0.2">
      <c r="B118" s="221" t="s">
        <v>53</v>
      </c>
      <c r="C118" s="220" t="s">
        <v>215</v>
      </c>
      <c r="D118"/>
      <c r="E118"/>
      <c r="F118"/>
      <c r="G118"/>
      <c r="H118"/>
      <c r="I118"/>
      <c r="J118"/>
      <c r="K118"/>
      <c r="L118"/>
      <c r="M118"/>
      <c r="N118"/>
      <c r="O118"/>
      <c r="P118"/>
      <c r="Q118"/>
      <c r="R118"/>
    </row>
    <row r="119" spans="2:18" ht="12.75" x14ac:dyDescent="0.2">
      <c r="B119" s="221" t="s">
        <v>223</v>
      </c>
      <c r="C119"/>
      <c r="D119"/>
      <c r="E119"/>
      <c r="F119"/>
      <c r="G119"/>
      <c r="H119"/>
      <c r="I119"/>
      <c r="J119"/>
      <c r="K119"/>
      <c r="L119"/>
      <c r="M119"/>
      <c r="N119"/>
      <c r="O119"/>
      <c r="P119"/>
      <c r="Q119"/>
      <c r="R119"/>
    </row>
    <row r="120" spans="2:18" ht="12.75" x14ac:dyDescent="0.2">
      <c r="B120" s="221" t="s">
        <v>224</v>
      </c>
      <c r="C120" s="220" t="s">
        <v>225</v>
      </c>
      <c r="D120"/>
      <c r="E120"/>
      <c r="F120"/>
      <c r="G120"/>
      <c r="H120"/>
      <c r="I120"/>
      <c r="J120"/>
      <c r="K120"/>
      <c r="L120"/>
      <c r="M120"/>
      <c r="N120"/>
      <c r="O120"/>
      <c r="P120"/>
      <c r="Q120"/>
      <c r="R120"/>
    </row>
    <row r="121" spans="2:18" ht="12.75" x14ac:dyDescent="0.2">
      <c r="B121" s="221" t="s">
        <v>221</v>
      </c>
      <c r="C121" s="220" t="s">
        <v>226</v>
      </c>
      <c r="D121"/>
      <c r="E121"/>
      <c r="F121"/>
      <c r="G121"/>
      <c r="H121"/>
      <c r="I121"/>
      <c r="J121"/>
      <c r="K121"/>
      <c r="L121"/>
      <c r="M121"/>
      <c r="N121"/>
      <c r="O121"/>
      <c r="P121"/>
      <c r="Q121"/>
      <c r="R121"/>
    </row>
    <row r="122" spans="2:18" ht="12.75" x14ac:dyDescent="0.2">
      <c r="B122" s="221" t="s">
        <v>44</v>
      </c>
      <c r="C122" s="220" t="s">
        <v>229</v>
      </c>
      <c r="D122"/>
      <c r="E122"/>
      <c r="F122"/>
      <c r="G122"/>
      <c r="H122"/>
      <c r="I122"/>
      <c r="J122"/>
      <c r="K122"/>
      <c r="L122"/>
      <c r="M122"/>
      <c r="N122"/>
      <c r="O122"/>
      <c r="P122"/>
      <c r="Q122"/>
      <c r="R122"/>
    </row>
    <row r="123" spans="2:18" ht="12.75" x14ac:dyDescent="0.2">
      <c r="B123" s="221" t="s">
        <v>246</v>
      </c>
      <c r="C123" s="220" t="s">
        <v>286</v>
      </c>
      <c r="D123"/>
      <c r="E123"/>
      <c r="F123"/>
      <c r="G123"/>
      <c r="H123"/>
      <c r="I123"/>
      <c r="J123"/>
      <c r="K123"/>
      <c r="L123"/>
      <c r="M123"/>
      <c r="N123"/>
      <c r="O123"/>
      <c r="P123"/>
      <c r="Q123"/>
      <c r="R123"/>
    </row>
    <row r="124" spans="2:18" ht="12.75" x14ac:dyDescent="0.2">
      <c r="B124" s="221" t="s">
        <v>222</v>
      </c>
      <c r="C124" s="220" t="s">
        <v>232</v>
      </c>
      <c r="D124"/>
      <c r="E124"/>
      <c r="F124"/>
      <c r="G124"/>
      <c r="H124"/>
      <c r="I124"/>
      <c r="J124"/>
      <c r="K124"/>
      <c r="L124"/>
      <c r="M124"/>
      <c r="N124"/>
      <c r="O124"/>
      <c r="P124"/>
      <c r="Q124"/>
      <c r="R124"/>
    </row>
    <row r="125" spans="2:18" ht="12.75" x14ac:dyDescent="0.2">
      <c r="B125" s="221" t="s">
        <v>220</v>
      </c>
      <c r="C125" s="220" t="s">
        <v>233</v>
      </c>
      <c r="D125"/>
      <c r="E125"/>
      <c r="F125"/>
      <c r="G125"/>
      <c r="H125"/>
      <c r="I125"/>
      <c r="J125"/>
      <c r="K125"/>
      <c r="L125"/>
      <c r="M125"/>
      <c r="N125"/>
      <c r="O125"/>
      <c r="P125"/>
      <c r="Q125"/>
      <c r="R125"/>
    </row>
  </sheetData>
  <mergeCells count="22">
    <mergeCell ref="O78:P78"/>
    <mergeCell ref="Q78:R78"/>
    <mergeCell ref="S13:T13"/>
    <mergeCell ref="U13:V13"/>
    <mergeCell ref="C77:J77"/>
    <mergeCell ref="K77:R77"/>
    <mergeCell ref="C78:D78"/>
    <mergeCell ref="E78:F78"/>
    <mergeCell ref="G78:H78"/>
    <mergeCell ref="I78:J78"/>
    <mergeCell ref="K78:L78"/>
    <mergeCell ref="M78:N78"/>
    <mergeCell ref="C12:L12"/>
    <mergeCell ref="M12:V12"/>
    <mergeCell ref="C13:D13"/>
    <mergeCell ref="E13:F13"/>
    <mergeCell ref="G13:H13"/>
    <mergeCell ref="I13:J13"/>
    <mergeCell ref="K13:L13"/>
    <mergeCell ref="M13:N13"/>
    <mergeCell ref="O13:P13"/>
    <mergeCell ref="Q13:R13"/>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sheetPr>
  <dimension ref="A1:DJ107"/>
  <sheetViews>
    <sheetView showGridLines="0" topLeftCell="A7" zoomScaleNormal="100" workbookViewId="0">
      <selection activeCell="B60" sqref="B60"/>
    </sheetView>
  </sheetViews>
  <sheetFormatPr defaultColWidth="9.140625" defaultRowHeight="12" x14ac:dyDescent="0.2"/>
  <cols>
    <col min="1" max="1" width="9.140625" style="152"/>
    <col min="2" max="2" width="18" style="152" customWidth="1"/>
    <col min="3" max="3" width="11.42578125" style="152" customWidth="1"/>
    <col min="4" max="4" width="10.140625" style="152" customWidth="1"/>
    <col min="5" max="6" width="9.140625" style="152"/>
    <col min="7" max="7" width="28" style="152" customWidth="1"/>
    <col min="8" max="8" width="9.140625" style="152"/>
    <col min="9" max="9" width="11.7109375" style="152" customWidth="1"/>
    <col min="10" max="10" width="11.5703125" style="152" customWidth="1"/>
    <col min="11" max="11" width="9.140625" style="152"/>
    <col min="12" max="12" width="9.140625" style="115"/>
    <col min="13" max="13" width="9.140625" style="152"/>
    <col min="14" max="17" width="0" style="152" hidden="1" customWidth="1"/>
    <col min="18" max="18" width="12.42578125" style="152" hidden="1" customWidth="1"/>
    <col min="19" max="21" width="0" style="152" hidden="1" customWidth="1"/>
    <col min="22" max="22" width="12.140625" style="152" hidden="1" customWidth="1"/>
    <col min="23" max="31" width="0" style="152" hidden="1" customWidth="1"/>
    <col min="32" max="32" width="24" style="152" hidden="1" customWidth="1"/>
    <col min="33" max="109" width="0" style="152" hidden="1" customWidth="1"/>
    <col min="110" max="110" width="12.28515625" style="152" bestFit="1" customWidth="1"/>
    <col min="111" max="122" width="9.140625" style="152"/>
    <col min="123" max="123" width="22.85546875" style="152" customWidth="1"/>
    <col min="124" max="126" width="9.140625" style="152"/>
    <col min="127" max="127" width="9.85546875" style="152" bestFit="1" customWidth="1"/>
    <col min="128" max="16384" width="9.140625" style="152"/>
  </cols>
  <sheetData>
    <row r="1" spans="2:114" x14ac:dyDescent="0.2">
      <c r="AF1" s="93" t="s">
        <v>176</v>
      </c>
      <c r="AG1" s="1"/>
      <c r="AH1" s="1"/>
      <c r="AI1" s="1"/>
      <c r="AJ1" s="1"/>
      <c r="AK1" s="1"/>
      <c r="AM1" s="93" t="s">
        <v>171</v>
      </c>
      <c r="AN1" s="1"/>
      <c r="AO1" s="1"/>
      <c r="AP1" s="1"/>
      <c r="AQ1" s="1"/>
      <c r="AR1" s="1"/>
    </row>
    <row r="2" spans="2:114" x14ac:dyDescent="0.2">
      <c r="B2" s="116" t="s">
        <v>266</v>
      </c>
      <c r="I2" s="170" t="s">
        <v>206</v>
      </c>
      <c r="AF2" s="93"/>
      <c r="AG2" s="1"/>
      <c r="AH2" s="1"/>
      <c r="AI2" s="1"/>
      <c r="AJ2" s="1"/>
      <c r="AK2" s="1"/>
      <c r="AM2" s="93"/>
      <c r="AN2" s="1"/>
      <c r="AO2" s="1"/>
      <c r="AP2" s="1"/>
      <c r="AQ2" s="1"/>
      <c r="AR2" s="1"/>
    </row>
    <row r="3" spans="2:114" x14ac:dyDescent="0.2">
      <c r="B3" s="152" t="s">
        <v>326</v>
      </c>
      <c r="I3" s="170"/>
      <c r="AF3" s="93"/>
      <c r="AG3" s="1"/>
      <c r="AH3" s="1"/>
      <c r="AI3" s="1"/>
      <c r="AJ3" s="1"/>
      <c r="AK3" s="1"/>
      <c r="AM3" s="93"/>
      <c r="AN3" s="1"/>
      <c r="AO3" s="1"/>
      <c r="AP3" s="1"/>
      <c r="AQ3" s="1"/>
      <c r="AR3" s="1"/>
    </row>
    <row r="4" spans="2:114" x14ac:dyDescent="0.2">
      <c r="I4" s="170"/>
      <c r="AF4" s="93"/>
      <c r="AG4" s="1"/>
      <c r="AH4" s="1"/>
      <c r="AI4" s="1"/>
      <c r="AJ4" s="1"/>
      <c r="AK4" s="1"/>
      <c r="AM4" s="93"/>
      <c r="AN4" s="1"/>
      <c r="AO4" s="1"/>
      <c r="AP4" s="1"/>
      <c r="AQ4" s="1"/>
      <c r="AR4" s="1"/>
    </row>
    <row r="5" spans="2:114" x14ac:dyDescent="0.2">
      <c r="B5" s="152" t="s">
        <v>325</v>
      </c>
      <c r="I5" s="170"/>
      <c r="AF5" s="93"/>
      <c r="AG5" s="1"/>
      <c r="AH5" s="1"/>
      <c r="AI5" s="1"/>
      <c r="AJ5" s="1"/>
      <c r="AK5" s="1"/>
      <c r="AM5" s="93"/>
      <c r="AN5" s="1"/>
      <c r="AO5" s="1"/>
      <c r="AP5" s="1"/>
      <c r="AQ5" s="1"/>
      <c r="AR5" s="1"/>
    </row>
    <row r="6" spans="2:114" x14ac:dyDescent="0.2">
      <c r="B6" s="152" t="s">
        <v>256</v>
      </c>
      <c r="I6" s="170"/>
      <c r="AF6" s="93"/>
      <c r="AG6" s="1"/>
      <c r="AH6" s="1"/>
      <c r="AI6" s="1"/>
      <c r="AJ6" s="1"/>
      <c r="AK6" s="1"/>
      <c r="AM6" s="93"/>
      <c r="AN6" s="1"/>
      <c r="AO6" s="1"/>
      <c r="AP6" s="1"/>
      <c r="AQ6" s="1"/>
      <c r="AR6" s="1"/>
    </row>
    <row r="7" spans="2:114" x14ac:dyDescent="0.2">
      <c r="I7" s="170"/>
      <c r="AF7" s="93"/>
      <c r="AG7" s="1"/>
      <c r="AH7" s="1"/>
      <c r="AI7" s="1"/>
      <c r="AJ7" s="1"/>
      <c r="AK7" s="1"/>
      <c r="AM7" s="93"/>
      <c r="AN7" s="1"/>
      <c r="AO7" s="1"/>
      <c r="AP7" s="1"/>
      <c r="AQ7" s="1"/>
      <c r="AR7" s="1"/>
    </row>
    <row r="8" spans="2:114" x14ac:dyDescent="0.2">
      <c r="B8" s="116"/>
      <c r="AF8" s="93"/>
      <c r="AG8" s="1"/>
      <c r="AH8" s="1"/>
      <c r="AI8" s="1"/>
      <c r="AJ8" s="1"/>
      <c r="AK8" s="1"/>
      <c r="AM8" s="93"/>
      <c r="AN8" s="1"/>
      <c r="AO8" s="1"/>
      <c r="AP8" s="1"/>
      <c r="AQ8" s="1"/>
      <c r="AR8" s="1"/>
      <c r="DG8" s="152" t="s">
        <v>217</v>
      </c>
      <c r="DH8" s="152" t="s">
        <v>195</v>
      </c>
    </row>
    <row r="9" spans="2:114" x14ac:dyDescent="0.2">
      <c r="B9" s="116"/>
      <c r="AF9" s="93"/>
      <c r="AG9" s="1"/>
      <c r="AH9" s="1"/>
      <c r="AI9" s="1"/>
      <c r="AJ9" s="1"/>
      <c r="AK9" s="1"/>
      <c r="AM9" s="93"/>
      <c r="AN9" s="1"/>
      <c r="AO9" s="1"/>
      <c r="AP9" s="1"/>
      <c r="AQ9" s="1"/>
      <c r="AR9" s="1"/>
      <c r="DF9" s="152" t="s">
        <v>216</v>
      </c>
      <c r="DG9" s="143">
        <f>+'Figure 2 raw data'!Y73</f>
        <v>19913.16</v>
      </c>
      <c r="DH9" s="143">
        <f>+L101</f>
        <v>155136.74000000002</v>
      </c>
      <c r="DJ9" s="152">
        <f>+DH9/DG9</f>
        <v>7.7906640633631241</v>
      </c>
    </row>
    <row r="10" spans="2:114" x14ac:dyDescent="0.2">
      <c r="B10" s="116"/>
      <c r="AF10" s="93"/>
      <c r="AG10" s="1"/>
      <c r="AH10" s="1"/>
      <c r="AI10" s="1"/>
      <c r="AJ10" s="1"/>
      <c r="AK10" s="1"/>
      <c r="AM10" s="93"/>
      <c r="AN10" s="1"/>
      <c r="AO10" s="1"/>
      <c r="AP10" s="1"/>
      <c r="AQ10" s="1"/>
      <c r="AR10" s="1"/>
    </row>
    <row r="11" spans="2:114" x14ac:dyDescent="0.2">
      <c r="B11" s="116"/>
      <c r="AF11" s="93"/>
      <c r="AG11" s="1"/>
      <c r="AH11" s="1"/>
      <c r="AI11" s="1"/>
      <c r="AJ11" s="1"/>
      <c r="AK11" s="1"/>
      <c r="AM11" s="93"/>
      <c r="AN11" s="1"/>
      <c r="AO11" s="1"/>
      <c r="AP11" s="1"/>
      <c r="AQ11" s="1"/>
      <c r="AR11" s="1"/>
    </row>
    <row r="12" spans="2:114" x14ac:dyDescent="0.2">
      <c r="B12" s="116"/>
      <c r="AF12" s="93"/>
      <c r="AG12" s="1"/>
      <c r="AH12" s="1"/>
      <c r="AI12" s="1"/>
      <c r="AJ12" s="1"/>
      <c r="AK12" s="1"/>
      <c r="AM12" s="93"/>
      <c r="AN12" s="1"/>
      <c r="AO12" s="1"/>
      <c r="AP12" s="1"/>
      <c r="AQ12" s="1"/>
      <c r="AR12" s="1"/>
      <c r="DF12" s="250" t="s">
        <v>262</v>
      </c>
      <c r="DG12" s="251">
        <v>10</v>
      </c>
      <c r="DH12" s="252"/>
      <c r="DI12" s="252"/>
      <c r="DJ12" s="252">
        <f>+(DG12*DJ9)/1000</f>
        <v>7.7906640633631244E-2</v>
      </c>
    </row>
    <row r="13" spans="2:114" x14ac:dyDescent="0.2">
      <c r="B13" s="116"/>
      <c r="AF13" s="93"/>
      <c r="AG13" s="1"/>
      <c r="AH13" s="1"/>
      <c r="AI13" s="1"/>
      <c r="AJ13" s="1"/>
      <c r="AK13" s="1"/>
      <c r="AM13" s="93"/>
      <c r="AN13" s="1"/>
      <c r="AO13" s="1"/>
      <c r="AP13" s="1"/>
      <c r="AQ13" s="1"/>
      <c r="AR13" s="1"/>
      <c r="DF13" s="250"/>
      <c r="DG13" s="251">
        <v>100</v>
      </c>
      <c r="DH13" s="252"/>
      <c r="DI13" s="252"/>
      <c r="DJ13" s="252">
        <f>+DJ9*DG13/1000</f>
        <v>0.77906640633631241</v>
      </c>
    </row>
    <row r="14" spans="2:114" x14ac:dyDescent="0.2">
      <c r="B14" s="116"/>
      <c r="AF14" s="93"/>
      <c r="AG14" s="1"/>
      <c r="AH14" s="1"/>
      <c r="AI14" s="1"/>
      <c r="AJ14" s="1"/>
      <c r="AK14" s="1"/>
      <c r="AM14" s="93"/>
      <c r="AN14" s="1"/>
      <c r="AO14" s="1"/>
      <c r="AP14" s="1"/>
      <c r="AQ14" s="1"/>
      <c r="AR14" s="1"/>
      <c r="DF14" s="250"/>
      <c r="DG14" s="251">
        <v>1000</v>
      </c>
      <c r="DH14" s="252"/>
      <c r="DI14" s="252"/>
      <c r="DJ14" s="252">
        <f>+DJ9*DG14/1000</f>
        <v>7.7906640633631241</v>
      </c>
    </row>
    <row r="15" spans="2:114" x14ac:dyDescent="0.2">
      <c r="B15" s="116"/>
      <c r="AF15" s="93"/>
      <c r="AG15" s="1"/>
      <c r="AH15" s="1"/>
      <c r="AI15" s="1"/>
      <c r="AJ15" s="1"/>
      <c r="AK15" s="1"/>
      <c r="AM15" s="93"/>
      <c r="AN15" s="1"/>
      <c r="AO15" s="1"/>
      <c r="AP15" s="1"/>
      <c r="AQ15" s="1"/>
      <c r="AR15" s="1"/>
      <c r="DF15" s="250"/>
      <c r="DG15" s="251">
        <v>4500</v>
      </c>
      <c r="DH15" s="252"/>
      <c r="DI15" s="252"/>
      <c r="DJ15" s="252">
        <f>+DJ9*DG15/1000</f>
        <v>35.057988285134059</v>
      </c>
    </row>
    <row r="16" spans="2:114" x14ac:dyDescent="0.2">
      <c r="B16" s="116"/>
      <c r="AF16" s="93"/>
      <c r="AG16" s="1"/>
      <c r="AH16" s="1"/>
      <c r="AI16" s="1"/>
      <c r="AJ16" s="1"/>
      <c r="AK16" s="1"/>
      <c r="AM16" s="93"/>
      <c r="AN16" s="1"/>
      <c r="AO16" s="1"/>
      <c r="AP16" s="1"/>
      <c r="AQ16" s="1"/>
      <c r="AR16" s="1"/>
      <c r="DF16" s="148"/>
      <c r="DG16" s="171"/>
    </row>
    <row r="17" spans="2:111" x14ac:dyDescent="0.2">
      <c r="B17" s="116"/>
      <c r="AF17" s="93"/>
      <c r="AG17" s="1"/>
      <c r="AH17" s="1"/>
      <c r="AI17" s="1"/>
      <c r="AJ17" s="1"/>
      <c r="AK17" s="1"/>
      <c r="AM17" s="93"/>
      <c r="AN17" s="1"/>
      <c r="AO17" s="1"/>
      <c r="AP17" s="1"/>
      <c r="AQ17" s="1"/>
      <c r="AR17" s="1"/>
      <c r="DF17" s="148"/>
      <c r="DG17" s="171"/>
    </row>
    <row r="18" spans="2:111" x14ac:dyDescent="0.2">
      <c r="B18" s="116"/>
      <c r="AF18" s="93"/>
      <c r="AG18" s="1"/>
      <c r="AH18" s="1"/>
      <c r="AI18" s="1"/>
      <c r="AJ18" s="1"/>
      <c r="AK18" s="1"/>
      <c r="AM18" s="93"/>
      <c r="AN18" s="1"/>
      <c r="AO18" s="1"/>
      <c r="AP18" s="1"/>
      <c r="AQ18" s="1"/>
      <c r="AR18" s="1"/>
      <c r="DF18" s="148"/>
      <c r="DG18" s="171"/>
    </row>
    <row r="19" spans="2:111" x14ac:dyDescent="0.2">
      <c r="B19" s="116"/>
      <c r="AF19" s="93"/>
      <c r="AG19" s="1"/>
      <c r="AH19" s="1"/>
      <c r="AI19" s="1"/>
      <c r="AJ19" s="1"/>
      <c r="AK19" s="1"/>
      <c r="AM19" s="93"/>
      <c r="AN19" s="1"/>
      <c r="AO19" s="1"/>
      <c r="AP19" s="1"/>
      <c r="AQ19" s="1"/>
      <c r="AR19" s="1"/>
      <c r="DF19" s="148"/>
      <c r="DG19" s="171"/>
    </row>
    <row r="20" spans="2:111" x14ac:dyDescent="0.2">
      <c r="B20" s="116"/>
      <c r="AF20" s="93"/>
      <c r="AG20" s="1"/>
      <c r="AH20" s="1"/>
      <c r="AI20" s="1"/>
      <c r="AJ20" s="1"/>
      <c r="AK20" s="1"/>
      <c r="AM20" s="93"/>
      <c r="AN20" s="1"/>
      <c r="AO20" s="1"/>
      <c r="AP20" s="1"/>
      <c r="AQ20" s="1"/>
      <c r="AR20" s="1"/>
      <c r="DF20" s="148"/>
      <c r="DG20" s="171"/>
    </row>
    <row r="21" spans="2:111" x14ac:dyDescent="0.2">
      <c r="B21" s="116"/>
      <c r="AF21" s="93"/>
      <c r="AG21" s="1"/>
      <c r="AH21" s="1"/>
      <c r="AI21" s="1"/>
      <c r="AJ21" s="1"/>
      <c r="AK21" s="1"/>
      <c r="AM21" s="93"/>
      <c r="AN21" s="1"/>
      <c r="AO21" s="1"/>
      <c r="AP21" s="1"/>
      <c r="AQ21" s="1"/>
      <c r="AR21" s="1"/>
      <c r="DF21" s="148"/>
      <c r="DG21" s="171"/>
    </row>
    <row r="22" spans="2:111" x14ac:dyDescent="0.2">
      <c r="B22" s="116"/>
      <c r="AF22" s="93"/>
      <c r="AG22" s="1"/>
      <c r="AH22" s="1"/>
      <c r="AI22" s="1"/>
      <c r="AJ22" s="1"/>
      <c r="AK22" s="1"/>
      <c r="AM22" s="93"/>
      <c r="AN22" s="1"/>
      <c r="AO22" s="1"/>
      <c r="AP22" s="1"/>
      <c r="AQ22" s="1"/>
      <c r="AR22" s="1"/>
      <c r="DF22" s="148"/>
      <c r="DG22" s="171"/>
    </row>
    <row r="23" spans="2:111" x14ac:dyDescent="0.2">
      <c r="B23" s="116"/>
      <c r="AF23" s="93"/>
      <c r="AG23" s="1"/>
      <c r="AH23" s="1"/>
      <c r="AI23" s="1"/>
      <c r="AJ23" s="1"/>
      <c r="AK23" s="1"/>
      <c r="AM23" s="93"/>
      <c r="AN23" s="1"/>
      <c r="AO23" s="1"/>
      <c r="AP23" s="1"/>
      <c r="AQ23" s="1"/>
      <c r="AR23" s="1"/>
      <c r="DF23" s="148"/>
      <c r="DG23" s="171"/>
    </row>
    <row r="24" spans="2:111" x14ac:dyDescent="0.2">
      <c r="B24" s="116"/>
      <c r="AF24" s="93"/>
      <c r="AG24" s="1"/>
      <c r="AH24" s="1"/>
      <c r="AI24" s="1"/>
      <c r="AJ24" s="1"/>
      <c r="AK24" s="1"/>
      <c r="AM24" s="93"/>
      <c r="AN24" s="1"/>
      <c r="AO24" s="1"/>
      <c r="AP24" s="1"/>
      <c r="AQ24" s="1"/>
      <c r="AR24" s="1"/>
      <c r="DF24" s="148"/>
      <c r="DG24" s="171"/>
    </row>
    <row r="25" spans="2:111" x14ac:dyDescent="0.2">
      <c r="B25" s="116"/>
      <c r="AF25" s="93"/>
      <c r="AG25" s="1"/>
      <c r="AH25" s="1"/>
      <c r="AI25" s="1"/>
      <c r="AJ25" s="1"/>
      <c r="AK25" s="1"/>
      <c r="AM25" s="93"/>
      <c r="AN25" s="1"/>
      <c r="AO25" s="1"/>
      <c r="AP25" s="1"/>
      <c r="AQ25" s="1"/>
      <c r="AR25" s="1"/>
      <c r="DF25" s="148"/>
      <c r="DG25" s="171"/>
    </row>
    <row r="26" spans="2:111" x14ac:dyDescent="0.2">
      <c r="B26" s="116"/>
      <c r="AF26" s="93"/>
      <c r="AG26" s="1"/>
      <c r="AH26" s="1"/>
      <c r="AI26" s="1"/>
      <c r="AJ26" s="1"/>
      <c r="AK26" s="1"/>
      <c r="AM26" s="93"/>
      <c r="AN26" s="1"/>
      <c r="AO26" s="1"/>
      <c r="AP26" s="1"/>
      <c r="AQ26" s="1"/>
      <c r="AR26" s="1"/>
      <c r="DF26" s="148"/>
      <c r="DG26" s="171"/>
    </row>
    <row r="27" spans="2:111" x14ac:dyDescent="0.2">
      <c r="B27" s="116"/>
      <c r="AF27" s="93"/>
      <c r="AG27" s="1"/>
      <c r="AH27" s="1"/>
      <c r="AI27" s="1"/>
      <c r="AJ27" s="1"/>
      <c r="AK27" s="1"/>
      <c r="AM27" s="93"/>
      <c r="AN27" s="1"/>
      <c r="AO27" s="1"/>
      <c r="AP27" s="1"/>
      <c r="AQ27" s="1"/>
      <c r="AR27" s="1"/>
      <c r="DF27" s="148"/>
      <c r="DG27" s="171"/>
    </row>
    <row r="28" spans="2:111" x14ac:dyDescent="0.2">
      <c r="B28" s="116"/>
      <c r="AF28" s="93"/>
      <c r="AG28" s="1"/>
      <c r="AH28" s="1"/>
      <c r="AI28" s="1"/>
      <c r="AJ28" s="1"/>
      <c r="AK28" s="1"/>
      <c r="AM28" s="93"/>
      <c r="AN28" s="1"/>
      <c r="AO28" s="1"/>
      <c r="AP28" s="1"/>
      <c r="AQ28" s="1"/>
      <c r="AR28" s="1"/>
      <c r="DF28" s="148"/>
      <c r="DG28" s="171"/>
    </row>
    <row r="29" spans="2:111" x14ac:dyDescent="0.2">
      <c r="B29" s="116"/>
      <c r="AF29" s="93"/>
      <c r="AG29" s="1"/>
      <c r="AH29" s="1"/>
      <c r="AI29" s="1"/>
      <c r="AJ29" s="1"/>
      <c r="AK29" s="1"/>
      <c r="AM29" s="93"/>
      <c r="AN29" s="1"/>
      <c r="AO29" s="1"/>
      <c r="AP29" s="1"/>
      <c r="AQ29" s="1"/>
      <c r="AR29" s="1"/>
      <c r="DF29" s="148"/>
      <c r="DG29" s="171"/>
    </row>
    <row r="30" spans="2:111" x14ac:dyDescent="0.2">
      <c r="AF30" s="93"/>
      <c r="AG30" s="1"/>
      <c r="AH30" s="1"/>
      <c r="AI30" s="1"/>
      <c r="AJ30" s="1"/>
      <c r="AK30" s="1"/>
      <c r="AM30" s="93"/>
      <c r="AN30" s="1"/>
      <c r="AO30" s="1"/>
      <c r="AP30" s="1"/>
      <c r="AQ30" s="1"/>
      <c r="AR30" s="1"/>
      <c r="DF30" s="148"/>
      <c r="DG30" s="171"/>
    </row>
    <row r="31" spans="2:111" x14ac:dyDescent="0.2">
      <c r="AF31" s="93"/>
      <c r="AG31" s="1"/>
      <c r="AH31" s="1"/>
      <c r="AI31" s="1"/>
      <c r="AJ31" s="1"/>
      <c r="AK31" s="1"/>
      <c r="AM31" s="93"/>
      <c r="AN31" s="1"/>
      <c r="AO31" s="1"/>
      <c r="AP31" s="1"/>
      <c r="AQ31" s="1"/>
      <c r="AR31" s="1"/>
      <c r="DF31" s="148"/>
      <c r="DG31" s="171"/>
    </row>
    <row r="32" spans="2:111" x14ac:dyDescent="0.2">
      <c r="B32" s="116"/>
      <c r="AF32" s="93"/>
      <c r="AG32" s="1"/>
      <c r="AH32" s="1"/>
      <c r="AI32" s="1"/>
      <c r="AJ32" s="1"/>
      <c r="AK32" s="1"/>
      <c r="AM32" s="93"/>
      <c r="AN32" s="1"/>
      <c r="AO32" s="1"/>
      <c r="AP32" s="1"/>
      <c r="AQ32" s="1"/>
      <c r="AR32" s="1"/>
      <c r="DF32" s="148"/>
      <c r="DG32" s="171"/>
    </row>
    <row r="33" spans="1:114" x14ac:dyDescent="0.2">
      <c r="B33" s="116"/>
      <c r="AF33" s="93"/>
      <c r="AG33" s="1"/>
      <c r="AH33" s="1"/>
      <c r="AI33" s="1"/>
      <c r="AJ33" s="1"/>
      <c r="AK33" s="1"/>
      <c r="AM33" s="93"/>
      <c r="AN33" s="1"/>
      <c r="AO33" s="1"/>
      <c r="AP33" s="1"/>
      <c r="AQ33" s="1"/>
      <c r="AR33" s="1"/>
      <c r="DF33" s="115"/>
    </row>
    <row r="34" spans="1:114" x14ac:dyDescent="0.2">
      <c r="B34" s="116"/>
      <c r="AF34" s="93"/>
      <c r="AG34" s="1"/>
      <c r="AH34" s="1"/>
      <c r="AI34" s="1"/>
      <c r="AJ34" s="1"/>
      <c r="AK34" s="1"/>
      <c r="AM34" s="93"/>
      <c r="AN34" s="1"/>
      <c r="AO34" s="1"/>
      <c r="AP34" s="1"/>
      <c r="AQ34" s="1"/>
      <c r="AR34" s="1"/>
    </row>
    <row r="35" spans="1:114" x14ac:dyDescent="0.2">
      <c r="A35" s="93"/>
      <c r="B35" s="93"/>
      <c r="C35" s="171"/>
      <c r="D35" s="171"/>
      <c r="E35" s="128"/>
      <c r="F35" s="128"/>
      <c r="G35" s="93"/>
      <c r="H35" s="172"/>
      <c r="I35" s="172"/>
      <c r="J35" s="173"/>
      <c r="K35" s="123"/>
      <c r="M35" s="125"/>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3"/>
      <c r="CA35" s="123"/>
      <c r="CB35" s="123"/>
      <c r="CC35" s="123"/>
      <c r="CD35" s="123"/>
      <c r="CE35" s="123"/>
      <c r="CF35" s="123"/>
      <c r="CG35" s="123"/>
      <c r="CH35" s="123"/>
      <c r="CI35" s="123"/>
      <c r="CJ35" s="123"/>
      <c r="CK35" s="123"/>
      <c r="CL35" s="123"/>
      <c r="CM35" s="123"/>
      <c r="CN35" s="123"/>
      <c r="CO35" s="123"/>
      <c r="CP35" s="123"/>
      <c r="CQ35" s="123"/>
      <c r="CR35" s="123"/>
      <c r="CS35" s="123"/>
      <c r="CT35" s="123"/>
      <c r="CU35" s="123"/>
      <c r="CV35" s="123"/>
      <c r="CW35" s="123"/>
      <c r="CX35" s="123"/>
      <c r="CY35" s="123"/>
      <c r="CZ35" s="123"/>
      <c r="DA35" s="123"/>
      <c r="DB35" s="123"/>
      <c r="DC35" s="123"/>
      <c r="DD35" s="123"/>
      <c r="DE35" s="123"/>
      <c r="DF35" s="124"/>
      <c r="DG35" s="124"/>
      <c r="DH35" s="174"/>
      <c r="DI35" s="124"/>
      <c r="DJ35" s="123"/>
    </row>
    <row r="36" spans="1:114" x14ac:dyDescent="0.2">
      <c r="A36" s="93"/>
      <c r="B36" s="93"/>
      <c r="C36" s="171"/>
      <c r="D36" s="171"/>
      <c r="E36" s="128"/>
      <c r="F36" s="128"/>
      <c r="G36" s="93"/>
      <c r="H36" s="172"/>
      <c r="I36" s="172"/>
      <c r="J36" s="173"/>
      <c r="K36" s="123"/>
      <c r="M36" s="125"/>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3"/>
      <c r="CA36" s="123"/>
      <c r="CB36" s="123"/>
      <c r="CC36" s="123"/>
      <c r="CD36" s="123"/>
      <c r="CE36" s="123"/>
      <c r="CF36" s="123"/>
      <c r="CG36" s="123"/>
      <c r="CH36" s="123"/>
      <c r="CI36" s="123"/>
      <c r="CJ36" s="123"/>
      <c r="CK36" s="123"/>
      <c r="CL36" s="123"/>
      <c r="CM36" s="123"/>
      <c r="CN36" s="123"/>
      <c r="CO36" s="123"/>
      <c r="CP36" s="123"/>
      <c r="CQ36" s="123"/>
      <c r="CR36" s="123"/>
      <c r="CS36" s="123"/>
      <c r="CT36" s="123"/>
      <c r="CU36" s="123"/>
      <c r="CV36" s="123"/>
      <c r="CW36" s="123"/>
      <c r="CX36" s="123"/>
      <c r="CY36" s="123"/>
      <c r="CZ36" s="123"/>
      <c r="DA36" s="123"/>
      <c r="DB36" s="123"/>
      <c r="DC36" s="123"/>
      <c r="DD36" s="123"/>
      <c r="DE36" s="123"/>
      <c r="DF36" s="124"/>
      <c r="DG36" s="124"/>
      <c r="DH36" s="174"/>
      <c r="DI36" s="124"/>
      <c r="DJ36" s="123"/>
    </row>
    <row r="37" spans="1:114" x14ac:dyDescent="0.2">
      <c r="A37" s="93"/>
      <c r="B37" s="93"/>
      <c r="C37" s="171"/>
      <c r="D37" s="171"/>
      <c r="E37" s="128"/>
      <c r="F37" s="128"/>
      <c r="G37" s="93"/>
      <c r="H37" s="172"/>
      <c r="I37" s="172"/>
      <c r="J37" s="173"/>
      <c r="K37" s="123"/>
      <c r="M37" s="125"/>
      <c r="N37" s="123"/>
      <c r="O37" s="123"/>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3"/>
      <c r="CA37" s="123"/>
      <c r="CB37" s="123"/>
      <c r="CC37" s="123"/>
      <c r="CD37" s="123"/>
      <c r="CE37" s="123"/>
      <c r="CF37" s="123"/>
      <c r="CG37" s="123"/>
      <c r="CH37" s="123"/>
      <c r="CI37" s="123"/>
      <c r="CJ37" s="123"/>
      <c r="CK37" s="123"/>
      <c r="CL37" s="123"/>
      <c r="CM37" s="123"/>
      <c r="CN37" s="123"/>
      <c r="CO37" s="123"/>
      <c r="CP37" s="123"/>
      <c r="CQ37" s="123"/>
      <c r="CR37" s="123"/>
      <c r="CS37" s="123"/>
      <c r="CT37" s="123"/>
      <c r="CU37" s="123"/>
      <c r="CV37" s="123"/>
      <c r="CW37" s="123"/>
      <c r="CX37" s="123"/>
      <c r="CY37" s="123"/>
      <c r="CZ37" s="123"/>
      <c r="DA37" s="123"/>
      <c r="DB37" s="123"/>
      <c r="DC37" s="123"/>
      <c r="DD37" s="123"/>
      <c r="DE37" s="123"/>
      <c r="DF37" s="124"/>
      <c r="DG37" s="124"/>
      <c r="DH37" s="174"/>
      <c r="DI37" s="124"/>
      <c r="DJ37" s="123"/>
    </row>
    <row r="38" spans="1:114" x14ac:dyDescent="0.2">
      <c r="A38" s="93"/>
      <c r="B38" s="93"/>
      <c r="C38" s="171"/>
      <c r="D38" s="171"/>
      <c r="E38" s="128"/>
      <c r="F38" s="128"/>
      <c r="G38" s="93"/>
      <c r="H38" s="172"/>
      <c r="I38" s="172"/>
      <c r="J38" s="173"/>
      <c r="K38" s="123"/>
      <c r="M38" s="125"/>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3"/>
      <c r="CR38" s="123"/>
      <c r="CS38" s="123"/>
      <c r="CT38" s="123"/>
      <c r="CU38" s="123"/>
      <c r="CV38" s="123"/>
      <c r="CW38" s="123"/>
      <c r="CX38" s="123"/>
      <c r="CY38" s="123"/>
      <c r="CZ38" s="123"/>
      <c r="DA38" s="123"/>
      <c r="DB38" s="123"/>
      <c r="DC38" s="123"/>
      <c r="DD38" s="123"/>
      <c r="DE38" s="123"/>
      <c r="DF38" s="124"/>
      <c r="DG38" s="124"/>
      <c r="DH38" s="174"/>
      <c r="DI38" s="124"/>
      <c r="DJ38" s="123"/>
    </row>
    <row r="39" spans="1:114" x14ac:dyDescent="0.2">
      <c r="A39" s="93"/>
      <c r="B39" s="93"/>
      <c r="C39" s="171"/>
      <c r="D39" s="171"/>
      <c r="E39" s="128"/>
      <c r="F39" s="128"/>
      <c r="G39" s="93"/>
      <c r="H39" s="172"/>
      <c r="I39" s="172"/>
      <c r="J39" s="173"/>
      <c r="K39" s="123"/>
      <c r="M39" s="125"/>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3"/>
      <c r="CA39" s="123"/>
      <c r="CB39" s="123"/>
      <c r="CC39" s="123"/>
      <c r="CD39" s="123"/>
      <c r="CE39" s="123"/>
      <c r="CF39" s="123"/>
      <c r="CG39" s="123"/>
      <c r="CH39" s="123"/>
      <c r="CI39" s="123"/>
      <c r="CJ39" s="123"/>
      <c r="CK39" s="123"/>
      <c r="CL39" s="123"/>
      <c r="CM39" s="123"/>
      <c r="CN39" s="123"/>
      <c r="CO39" s="123"/>
      <c r="CP39" s="123"/>
      <c r="CQ39" s="123"/>
      <c r="CR39" s="123"/>
      <c r="CS39" s="123"/>
      <c r="CT39" s="123"/>
      <c r="CU39" s="123"/>
      <c r="CV39" s="123"/>
      <c r="CW39" s="123"/>
      <c r="CX39" s="123"/>
      <c r="CY39" s="123"/>
      <c r="CZ39" s="123"/>
      <c r="DA39" s="123"/>
      <c r="DB39" s="123"/>
      <c r="DC39" s="123"/>
      <c r="DD39" s="123"/>
      <c r="DE39" s="123"/>
      <c r="DF39" s="124"/>
      <c r="DG39" s="124"/>
      <c r="DH39" s="174"/>
      <c r="DI39" s="124"/>
      <c r="DJ39" s="123"/>
    </row>
    <row r="40" spans="1:114" x14ac:dyDescent="0.2">
      <c r="A40" s="93"/>
      <c r="B40" s="93"/>
      <c r="C40" s="171"/>
      <c r="D40" s="171"/>
      <c r="E40" s="128"/>
      <c r="F40" s="128"/>
      <c r="G40" s="93"/>
      <c r="H40" s="172"/>
      <c r="I40" s="172"/>
      <c r="J40" s="173"/>
      <c r="K40" s="123"/>
      <c r="M40" s="125"/>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3"/>
      <c r="CA40" s="123"/>
      <c r="CB40" s="123"/>
      <c r="CC40" s="123"/>
      <c r="CD40" s="123"/>
      <c r="CE40" s="123"/>
      <c r="CF40" s="123"/>
      <c r="CG40" s="123"/>
      <c r="CH40" s="123"/>
      <c r="CI40" s="123"/>
      <c r="CJ40" s="123"/>
      <c r="CK40" s="123"/>
      <c r="CL40" s="123"/>
      <c r="CM40" s="123"/>
      <c r="CN40" s="123"/>
      <c r="CO40" s="123"/>
      <c r="CP40" s="123"/>
      <c r="CQ40" s="123"/>
      <c r="CR40" s="123"/>
      <c r="CS40" s="123"/>
      <c r="CT40" s="123"/>
      <c r="CU40" s="123"/>
      <c r="CV40" s="123"/>
      <c r="CW40" s="123"/>
      <c r="CX40" s="123"/>
      <c r="CY40" s="123"/>
      <c r="CZ40" s="123"/>
      <c r="DA40" s="123"/>
      <c r="DB40" s="123"/>
      <c r="DC40" s="123"/>
      <c r="DD40" s="123"/>
      <c r="DE40" s="123"/>
      <c r="DF40" s="124"/>
      <c r="DG40" s="124"/>
      <c r="DH40" s="174"/>
      <c r="DI40" s="124"/>
      <c r="DJ40" s="123"/>
    </row>
    <row r="41" spans="1:114" x14ac:dyDescent="0.2">
      <c r="A41" s="93"/>
      <c r="B41" s="93"/>
      <c r="C41" s="171"/>
      <c r="D41" s="171"/>
      <c r="E41" s="128"/>
      <c r="F41" s="128"/>
      <c r="G41" s="93"/>
      <c r="H41" s="172"/>
      <c r="I41" s="172"/>
      <c r="J41" s="173"/>
      <c r="K41" s="123"/>
      <c r="M41" s="125"/>
      <c r="N41" s="123"/>
      <c r="O41" s="123"/>
      <c r="P41" s="123"/>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3"/>
      <c r="CA41" s="123"/>
      <c r="CB41" s="123"/>
      <c r="CC41" s="123"/>
      <c r="CD41" s="123"/>
      <c r="CE41" s="123"/>
      <c r="CF41" s="123"/>
      <c r="CG41" s="123"/>
      <c r="CH41" s="123"/>
      <c r="CI41" s="123"/>
      <c r="CJ41" s="123"/>
      <c r="CK41" s="123"/>
      <c r="CL41" s="123"/>
      <c r="CM41" s="123"/>
      <c r="CN41" s="123"/>
      <c r="CO41" s="123"/>
      <c r="CP41" s="123"/>
      <c r="CQ41" s="123"/>
      <c r="CR41" s="123"/>
      <c r="CS41" s="123"/>
      <c r="CT41" s="123"/>
      <c r="CU41" s="123"/>
      <c r="CV41" s="123"/>
      <c r="CW41" s="123"/>
      <c r="CX41" s="123"/>
      <c r="CY41" s="123"/>
      <c r="CZ41" s="123"/>
      <c r="DA41" s="123"/>
      <c r="DB41" s="123"/>
      <c r="DC41" s="123"/>
      <c r="DD41" s="123"/>
      <c r="DE41" s="123"/>
      <c r="DF41" s="124"/>
      <c r="DG41" s="124"/>
      <c r="DH41" s="174"/>
      <c r="DI41" s="124"/>
      <c r="DJ41" s="123"/>
    </row>
    <row r="42" spans="1:114" x14ac:dyDescent="0.2">
      <c r="A42" s="93"/>
      <c r="B42" s="93"/>
      <c r="C42" s="171"/>
      <c r="D42" s="171"/>
      <c r="E42" s="128"/>
      <c r="F42" s="128"/>
      <c r="G42" s="93"/>
      <c r="H42" s="172"/>
      <c r="I42" s="172"/>
      <c r="J42" s="173"/>
      <c r="K42" s="123"/>
      <c r="M42" s="125"/>
      <c r="N42" s="123"/>
      <c r="O42" s="123"/>
      <c r="P42" s="123"/>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3"/>
      <c r="CA42" s="123"/>
      <c r="CB42" s="123"/>
      <c r="CC42" s="123"/>
      <c r="CD42" s="123"/>
      <c r="CE42" s="123"/>
      <c r="CF42" s="123"/>
      <c r="CG42" s="123"/>
      <c r="CH42" s="123"/>
      <c r="CI42" s="123"/>
      <c r="CJ42" s="123"/>
      <c r="CK42" s="123"/>
      <c r="CL42" s="123"/>
      <c r="CM42" s="123"/>
      <c r="CN42" s="123"/>
      <c r="CO42" s="123"/>
      <c r="CP42" s="123"/>
      <c r="CQ42" s="123"/>
      <c r="CR42" s="123"/>
      <c r="CS42" s="123"/>
      <c r="CT42" s="123"/>
      <c r="CU42" s="123"/>
      <c r="CV42" s="123"/>
      <c r="CW42" s="123"/>
      <c r="CX42" s="123"/>
      <c r="CY42" s="123"/>
      <c r="CZ42" s="123"/>
      <c r="DA42" s="123"/>
      <c r="DB42" s="123"/>
      <c r="DC42" s="123"/>
      <c r="DD42" s="123"/>
      <c r="DE42" s="123"/>
      <c r="DF42" s="124"/>
      <c r="DG42" s="124"/>
      <c r="DH42" s="174"/>
      <c r="DI42" s="124"/>
      <c r="DJ42" s="123"/>
    </row>
    <row r="43" spans="1:114" x14ac:dyDescent="0.2">
      <c r="A43" s="93"/>
      <c r="B43" s="93"/>
      <c r="C43" s="171"/>
      <c r="D43" s="171"/>
      <c r="E43" s="128"/>
      <c r="F43" s="128"/>
      <c r="G43" s="93"/>
      <c r="H43" s="172"/>
      <c r="I43" s="172"/>
      <c r="J43" s="173"/>
      <c r="K43" s="123"/>
      <c r="M43" s="125"/>
      <c r="N43" s="123"/>
      <c r="O43" s="123"/>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3"/>
      <c r="CA43" s="123"/>
      <c r="CB43" s="123"/>
      <c r="CC43" s="123"/>
      <c r="CD43" s="123"/>
      <c r="CE43" s="123"/>
      <c r="CF43" s="123"/>
      <c r="CG43" s="123"/>
      <c r="CH43" s="123"/>
      <c r="CI43" s="123"/>
      <c r="CJ43" s="123"/>
      <c r="CK43" s="123"/>
      <c r="CL43" s="123"/>
      <c r="CM43" s="123"/>
      <c r="CN43" s="123"/>
      <c r="CO43" s="123"/>
      <c r="CP43" s="123"/>
      <c r="CQ43" s="123"/>
      <c r="CR43" s="123"/>
      <c r="CS43" s="123"/>
      <c r="CT43" s="123"/>
      <c r="CU43" s="123"/>
      <c r="CV43" s="123"/>
      <c r="CW43" s="123"/>
      <c r="CX43" s="123"/>
      <c r="CY43" s="123"/>
      <c r="CZ43" s="123"/>
      <c r="DA43" s="123"/>
      <c r="DB43" s="123"/>
      <c r="DC43" s="123"/>
      <c r="DD43" s="123"/>
      <c r="DE43" s="123"/>
      <c r="DF43" s="124"/>
      <c r="DG43" s="124"/>
      <c r="DH43" s="174"/>
      <c r="DI43" s="124"/>
      <c r="DJ43" s="123"/>
    </row>
    <row r="44" spans="1:114" x14ac:dyDescent="0.2">
      <c r="A44" s="93"/>
      <c r="B44" s="93"/>
      <c r="C44" s="171"/>
      <c r="D44" s="171"/>
      <c r="E44" s="128"/>
      <c r="F44" s="128"/>
      <c r="G44" s="93"/>
      <c r="H44" s="172"/>
      <c r="I44" s="172"/>
      <c r="J44" s="173"/>
      <c r="K44" s="123"/>
      <c r="M44" s="125"/>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3"/>
      <c r="CA44" s="123"/>
      <c r="CB44" s="123"/>
      <c r="CC44" s="123"/>
      <c r="CD44" s="123"/>
      <c r="CE44" s="123"/>
      <c r="CF44" s="123"/>
      <c r="CG44" s="123"/>
      <c r="CH44" s="123"/>
      <c r="CI44" s="123"/>
      <c r="CJ44" s="123"/>
      <c r="CK44" s="123"/>
      <c r="CL44" s="123"/>
      <c r="CM44" s="123"/>
      <c r="CN44" s="123"/>
      <c r="CO44" s="123"/>
      <c r="CP44" s="123"/>
      <c r="CQ44" s="123"/>
      <c r="CR44" s="123"/>
      <c r="CS44" s="123"/>
      <c r="CT44" s="123"/>
      <c r="CU44" s="123"/>
      <c r="CV44" s="123"/>
      <c r="CW44" s="123"/>
      <c r="CX44" s="123"/>
      <c r="CY44" s="123"/>
      <c r="CZ44" s="123"/>
      <c r="DA44" s="123"/>
      <c r="DB44" s="123"/>
      <c r="DC44" s="123"/>
      <c r="DD44" s="123"/>
      <c r="DE44" s="123"/>
      <c r="DF44" s="124"/>
      <c r="DG44" s="124"/>
      <c r="DH44" s="174"/>
      <c r="DI44" s="124"/>
      <c r="DJ44" s="123"/>
    </row>
    <row r="45" spans="1:114" x14ac:dyDescent="0.2">
      <c r="A45" s="93"/>
      <c r="B45" s="93"/>
      <c r="C45" s="171"/>
      <c r="D45" s="171"/>
      <c r="E45" s="128"/>
      <c r="F45" s="128"/>
      <c r="G45" s="93"/>
      <c r="H45" s="172"/>
      <c r="I45" s="172"/>
      <c r="J45" s="173"/>
      <c r="K45" s="123"/>
      <c r="M45" s="125"/>
      <c r="N45" s="123"/>
      <c r="O45" s="123"/>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3"/>
      <c r="CA45" s="123"/>
      <c r="CB45" s="123"/>
      <c r="CC45" s="123"/>
      <c r="CD45" s="123"/>
      <c r="CE45" s="123"/>
      <c r="CF45" s="123"/>
      <c r="CG45" s="123"/>
      <c r="CH45" s="123"/>
      <c r="CI45" s="123"/>
      <c r="CJ45" s="123"/>
      <c r="CK45" s="123"/>
      <c r="CL45" s="123"/>
      <c r="CM45" s="123"/>
      <c r="CN45" s="123"/>
      <c r="CO45" s="123"/>
      <c r="CP45" s="123"/>
      <c r="CQ45" s="123"/>
      <c r="CR45" s="123"/>
      <c r="CS45" s="123"/>
      <c r="CT45" s="123"/>
      <c r="CU45" s="123"/>
      <c r="CV45" s="123"/>
      <c r="CW45" s="123"/>
      <c r="CX45" s="123"/>
      <c r="CY45" s="123"/>
      <c r="CZ45" s="123"/>
      <c r="DA45" s="123"/>
      <c r="DB45" s="123"/>
      <c r="DC45" s="123"/>
      <c r="DD45" s="123"/>
      <c r="DE45" s="123"/>
      <c r="DF45" s="124"/>
      <c r="DG45" s="124"/>
      <c r="DH45" s="174"/>
      <c r="DI45" s="124"/>
      <c r="DJ45" s="123"/>
    </row>
    <row r="46" spans="1:114" x14ac:dyDescent="0.2">
      <c r="A46" s="93"/>
      <c r="B46" s="93"/>
      <c r="C46" s="171"/>
      <c r="D46" s="171"/>
      <c r="E46" s="128"/>
      <c r="F46" s="128"/>
      <c r="G46" s="93"/>
      <c r="H46" s="172"/>
      <c r="I46" s="172"/>
      <c r="J46" s="173"/>
      <c r="K46" s="123"/>
      <c r="M46" s="125"/>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3"/>
      <c r="CA46" s="123"/>
      <c r="CB46" s="123"/>
      <c r="CC46" s="123"/>
      <c r="CD46" s="123"/>
      <c r="CE46" s="123"/>
      <c r="CF46" s="123"/>
      <c r="CG46" s="123"/>
      <c r="CH46" s="123"/>
      <c r="CI46" s="123"/>
      <c r="CJ46" s="123"/>
      <c r="CK46" s="123"/>
      <c r="CL46" s="123"/>
      <c r="CM46" s="123"/>
      <c r="CN46" s="123"/>
      <c r="CO46" s="123"/>
      <c r="CP46" s="123"/>
      <c r="CQ46" s="123"/>
      <c r="CR46" s="123"/>
      <c r="CS46" s="123"/>
      <c r="CT46" s="123"/>
      <c r="CU46" s="123"/>
      <c r="CV46" s="123"/>
      <c r="CW46" s="123"/>
      <c r="CX46" s="123"/>
      <c r="CY46" s="123"/>
      <c r="CZ46" s="123"/>
      <c r="DA46" s="123"/>
      <c r="DB46" s="123"/>
      <c r="DC46" s="123"/>
      <c r="DD46" s="123"/>
      <c r="DE46" s="123"/>
      <c r="DF46" s="124"/>
      <c r="DG46" s="124"/>
      <c r="DH46" s="174"/>
      <c r="DI46" s="124"/>
      <c r="DJ46" s="123"/>
    </row>
    <row r="47" spans="1:114" x14ac:dyDescent="0.2">
      <c r="A47" s="93"/>
      <c r="B47" s="93"/>
      <c r="C47" s="171"/>
      <c r="D47" s="171"/>
      <c r="E47" s="128"/>
      <c r="F47" s="128"/>
      <c r="G47" s="93"/>
      <c r="H47" s="172"/>
      <c r="I47" s="172"/>
      <c r="J47" s="173"/>
      <c r="K47" s="123"/>
      <c r="M47" s="125"/>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3"/>
      <c r="CO47" s="123"/>
      <c r="CP47" s="123"/>
      <c r="CQ47" s="123"/>
      <c r="CR47" s="123"/>
      <c r="CS47" s="123"/>
      <c r="CT47" s="123"/>
      <c r="CU47" s="123"/>
      <c r="CV47" s="123"/>
      <c r="CW47" s="123"/>
      <c r="CX47" s="123"/>
      <c r="CY47" s="123"/>
      <c r="CZ47" s="123"/>
      <c r="DA47" s="123"/>
      <c r="DB47" s="123"/>
      <c r="DC47" s="123"/>
      <c r="DD47" s="123"/>
      <c r="DE47" s="123"/>
      <c r="DF47" s="124"/>
      <c r="DG47" s="124"/>
      <c r="DH47" s="174"/>
      <c r="DI47" s="124"/>
      <c r="DJ47" s="123"/>
    </row>
    <row r="48" spans="1:114" x14ac:dyDescent="0.2">
      <c r="A48" s="93"/>
      <c r="B48" s="93"/>
      <c r="C48" s="171"/>
      <c r="D48" s="171"/>
      <c r="E48" s="128"/>
      <c r="F48" s="128"/>
      <c r="G48" s="93"/>
      <c r="H48" s="172"/>
      <c r="I48" s="172"/>
      <c r="J48" s="173"/>
      <c r="K48" s="123"/>
      <c r="M48" s="125"/>
      <c r="N48" s="123"/>
      <c r="O48" s="123"/>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3"/>
      <c r="CA48" s="123"/>
      <c r="CB48" s="123"/>
      <c r="CC48" s="123"/>
      <c r="CD48" s="123"/>
      <c r="CE48" s="123"/>
      <c r="CF48" s="123"/>
      <c r="CG48" s="123"/>
      <c r="CH48" s="123"/>
      <c r="CI48" s="123"/>
      <c r="CJ48" s="123"/>
      <c r="CK48" s="123"/>
      <c r="CL48" s="123"/>
      <c r="CM48" s="123"/>
      <c r="CN48" s="123"/>
      <c r="CO48" s="123"/>
      <c r="CP48" s="123"/>
      <c r="CQ48" s="123"/>
      <c r="CR48" s="123"/>
      <c r="CS48" s="123"/>
      <c r="CT48" s="123"/>
      <c r="CU48" s="123"/>
      <c r="CV48" s="123"/>
      <c r="CW48" s="123"/>
      <c r="CX48" s="123"/>
      <c r="CY48" s="123"/>
      <c r="CZ48" s="123"/>
      <c r="DA48" s="123"/>
      <c r="DB48" s="123"/>
      <c r="DC48" s="123"/>
      <c r="DD48" s="123"/>
      <c r="DE48" s="123"/>
      <c r="DF48" s="124"/>
      <c r="DG48" s="124"/>
      <c r="DH48" s="174"/>
      <c r="DI48" s="124"/>
      <c r="DJ48" s="123"/>
    </row>
    <row r="49" spans="1:114" x14ac:dyDescent="0.2">
      <c r="A49" s="93"/>
      <c r="B49" s="93"/>
      <c r="C49" s="171"/>
      <c r="D49" s="171"/>
      <c r="E49" s="128"/>
      <c r="F49" s="128"/>
      <c r="G49" s="93"/>
      <c r="H49" s="172"/>
      <c r="I49" s="172"/>
      <c r="J49" s="173"/>
      <c r="K49" s="123"/>
      <c r="M49" s="125"/>
      <c r="N49" s="123"/>
      <c r="O49" s="123"/>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c r="CF49" s="123"/>
      <c r="CG49" s="123"/>
      <c r="CH49" s="123"/>
      <c r="CI49" s="123"/>
      <c r="CJ49" s="123"/>
      <c r="CK49" s="123"/>
      <c r="CL49" s="123"/>
      <c r="CM49" s="123"/>
      <c r="CN49" s="123"/>
      <c r="CO49" s="123"/>
      <c r="CP49" s="123"/>
      <c r="CQ49" s="123"/>
      <c r="CR49" s="123"/>
      <c r="CS49" s="123"/>
      <c r="CT49" s="123"/>
      <c r="CU49" s="123"/>
      <c r="CV49" s="123"/>
      <c r="CW49" s="123"/>
      <c r="CX49" s="123"/>
      <c r="CY49" s="123"/>
      <c r="CZ49" s="123"/>
      <c r="DA49" s="123"/>
      <c r="DB49" s="123"/>
      <c r="DC49" s="123"/>
      <c r="DD49" s="123"/>
      <c r="DE49" s="123"/>
      <c r="DF49" s="124"/>
      <c r="DG49" s="124"/>
      <c r="DH49" s="174"/>
      <c r="DI49" s="124"/>
      <c r="DJ49" s="123"/>
    </row>
    <row r="50" spans="1:114" x14ac:dyDescent="0.2">
      <c r="A50" s="93"/>
      <c r="B50" s="93"/>
      <c r="C50" s="171"/>
      <c r="D50" s="171"/>
      <c r="E50" s="128"/>
      <c r="F50" s="128"/>
      <c r="G50" s="93"/>
      <c r="H50" s="172"/>
      <c r="I50" s="172"/>
      <c r="J50" s="173"/>
      <c r="K50" s="123"/>
      <c r="M50" s="125"/>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c r="CF50" s="123"/>
      <c r="CG50" s="123"/>
      <c r="CH50" s="123"/>
      <c r="CI50" s="123"/>
      <c r="CJ50" s="123"/>
      <c r="CK50" s="123"/>
      <c r="CL50" s="123"/>
      <c r="CM50" s="123"/>
      <c r="CN50" s="123"/>
      <c r="CO50" s="123"/>
      <c r="CP50" s="123"/>
      <c r="CQ50" s="123"/>
      <c r="CR50" s="123"/>
      <c r="CS50" s="123"/>
      <c r="CT50" s="123"/>
      <c r="CU50" s="123"/>
      <c r="CV50" s="123"/>
      <c r="CW50" s="123"/>
      <c r="CX50" s="123"/>
      <c r="CY50" s="123"/>
      <c r="CZ50" s="123"/>
      <c r="DA50" s="123"/>
      <c r="DB50" s="123"/>
      <c r="DC50" s="123"/>
      <c r="DD50" s="123"/>
      <c r="DE50" s="123"/>
      <c r="DF50" s="124"/>
      <c r="DG50" s="124"/>
      <c r="DH50" s="174"/>
      <c r="DI50" s="124"/>
      <c r="DJ50" s="123"/>
    </row>
    <row r="51" spans="1:114" x14ac:dyDescent="0.2">
      <c r="A51" s="93"/>
      <c r="B51" s="93"/>
      <c r="C51" s="171"/>
      <c r="D51" s="171"/>
      <c r="E51" s="128"/>
      <c r="F51" s="128"/>
      <c r="G51" s="93"/>
      <c r="H51" s="172"/>
      <c r="I51" s="172"/>
      <c r="J51" s="173"/>
      <c r="K51" s="123"/>
      <c r="M51" s="125"/>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3"/>
      <c r="CA51" s="123"/>
      <c r="CB51" s="123"/>
      <c r="CC51" s="123"/>
      <c r="CD51" s="123"/>
      <c r="CE51" s="123"/>
      <c r="CF51" s="123"/>
      <c r="CG51" s="123"/>
      <c r="CH51" s="123"/>
      <c r="CI51" s="123"/>
      <c r="CJ51" s="123"/>
      <c r="CK51" s="123"/>
      <c r="CL51" s="123"/>
      <c r="CM51" s="123"/>
      <c r="CN51" s="123"/>
      <c r="CO51" s="123"/>
      <c r="CP51" s="123"/>
      <c r="CQ51" s="123"/>
      <c r="CR51" s="123"/>
      <c r="CS51" s="123"/>
      <c r="CT51" s="123"/>
      <c r="CU51" s="123"/>
      <c r="CV51" s="123"/>
      <c r="CW51" s="123"/>
      <c r="CX51" s="123"/>
      <c r="CY51" s="123"/>
      <c r="CZ51" s="123"/>
      <c r="DA51" s="123"/>
      <c r="DB51" s="123"/>
      <c r="DC51" s="123"/>
      <c r="DD51" s="123"/>
      <c r="DE51" s="123"/>
      <c r="DF51" s="124"/>
      <c r="DG51" s="124"/>
      <c r="DH51" s="174"/>
      <c r="DI51" s="124"/>
      <c r="DJ51" s="123"/>
    </row>
    <row r="52" spans="1:114" x14ac:dyDescent="0.2">
      <c r="A52" s="93"/>
      <c r="B52" s="93"/>
      <c r="C52" s="171"/>
      <c r="D52" s="171"/>
      <c r="E52" s="128"/>
      <c r="F52" s="128"/>
      <c r="G52" s="93"/>
      <c r="H52" s="172"/>
      <c r="I52" s="172"/>
      <c r="J52" s="173"/>
      <c r="K52" s="123"/>
      <c r="M52" s="125"/>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4"/>
      <c r="DG52" s="124"/>
      <c r="DH52" s="174"/>
      <c r="DI52" s="124"/>
      <c r="DJ52" s="123"/>
    </row>
    <row r="53" spans="1:114" x14ac:dyDescent="0.2">
      <c r="A53" s="93"/>
      <c r="B53" s="93"/>
      <c r="C53" s="171"/>
      <c r="D53" s="171"/>
      <c r="E53" s="128"/>
      <c r="F53" s="128"/>
      <c r="G53" s="93"/>
      <c r="H53" s="172"/>
      <c r="I53" s="172"/>
      <c r="J53" s="173"/>
      <c r="K53" s="123"/>
      <c r="M53" s="125"/>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3"/>
      <c r="CA53" s="123"/>
      <c r="CB53" s="123"/>
      <c r="CC53" s="123"/>
      <c r="CD53" s="123"/>
      <c r="CE53" s="123"/>
      <c r="CF53" s="123"/>
      <c r="CG53" s="123"/>
      <c r="CH53" s="123"/>
      <c r="CI53" s="123"/>
      <c r="CJ53" s="123"/>
      <c r="CK53" s="123"/>
      <c r="CL53" s="123"/>
      <c r="CM53" s="123"/>
      <c r="CN53" s="123"/>
      <c r="CO53" s="123"/>
      <c r="CP53" s="123"/>
      <c r="CQ53" s="123"/>
      <c r="CR53" s="123"/>
      <c r="CS53" s="123"/>
      <c r="CT53" s="123"/>
      <c r="CU53" s="123"/>
      <c r="CV53" s="123"/>
      <c r="CW53" s="123"/>
      <c r="CX53" s="123"/>
      <c r="CY53" s="123"/>
      <c r="CZ53" s="123"/>
      <c r="DA53" s="123"/>
      <c r="DB53" s="123"/>
      <c r="DC53" s="123"/>
      <c r="DD53" s="123"/>
      <c r="DE53" s="123"/>
      <c r="DF53" s="124"/>
      <c r="DG53" s="124"/>
      <c r="DH53" s="174"/>
      <c r="DI53" s="124"/>
      <c r="DJ53" s="123"/>
    </row>
    <row r="54" spans="1:114" x14ac:dyDescent="0.2">
      <c r="A54" s="93"/>
      <c r="B54" s="93"/>
      <c r="C54" s="171"/>
      <c r="D54" s="171"/>
      <c r="E54" s="128"/>
      <c r="F54" s="128"/>
      <c r="G54" s="93"/>
      <c r="H54" s="172"/>
      <c r="I54" s="172"/>
      <c r="J54" s="173"/>
      <c r="K54" s="123"/>
      <c r="M54" s="125"/>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4"/>
      <c r="DG54" s="124"/>
      <c r="DH54" s="174"/>
      <c r="DI54" s="124"/>
      <c r="DJ54" s="123"/>
    </row>
    <row r="55" spans="1:114" x14ac:dyDescent="0.2">
      <c r="A55" s="93"/>
      <c r="B55" s="93"/>
      <c r="C55" s="171"/>
      <c r="D55" s="171"/>
      <c r="E55" s="128"/>
      <c r="F55" s="128"/>
      <c r="G55" s="93"/>
      <c r="H55" s="172"/>
      <c r="I55" s="172"/>
      <c r="J55" s="173"/>
      <c r="K55" s="123"/>
      <c r="M55" s="125"/>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3"/>
      <c r="CA55" s="123"/>
      <c r="CB55" s="123"/>
      <c r="CC55" s="123"/>
      <c r="CD55" s="123"/>
      <c r="CE55" s="123"/>
      <c r="CF55" s="123"/>
      <c r="CG55" s="123"/>
      <c r="CH55" s="123"/>
      <c r="CI55" s="123"/>
      <c r="CJ55" s="123"/>
      <c r="CK55" s="123"/>
      <c r="CL55" s="123"/>
      <c r="CM55" s="123"/>
      <c r="CN55" s="123"/>
      <c r="CO55" s="123"/>
      <c r="CP55" s="123"/>
      <c r="CQ55" s="123"/>
      <c r="CR55" s="123"/>
      <c r="CS55" s="123"/>
      <c r="CT55" s="123"/>
      <c r="CU55" s="123"/>
      <c r="CV55" s="123"/>
      <c r="CW55" s="123"/>
      <c r="CX55" s="123"/>
      <c r="CY55" s="123"/>
      <c r="CZ55" s="123"/>
      <c r="DA55" s="123"/>
      <c r="DB55" s="123"/>
      <c r="DC55" s="123"/>
      <c r="DD55" s="123"/>
      <c r="DE55" s="123"/>
      <c r="DF55" s="124"/>
      <c r="DG55" s="124"/>
      <c r="DH55" s="174"/>
      <c r="DI55" s="124"/>
      <c r="DJ55" s="123"/>
    </row>
    <row r="56" spans="1:114" x14ac:dyDescent="0.2">
      <c r="A56" s="93"/>
      <c r="B56" s="93"/>
      <c r="C56" s="171"/>
      <c r="D56" s="171"/>
      <c r="E56" s="128"/>
      <c r="F56" s="128"/>
      <c r="G56" s="93"/>
      <c r="H56" s="172"/>
      <c r="I56" s="172"/>
      <c r="J56" s="173"/>
      <c r="K56" s="123"/>
      <c r="M56" s="125"/>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4"/>
      <c r="DG56" s="124"/>
      <c r="DH56" s="174"/>
      <c r="DI56" s="124"/>
      <c r="DJ56" s="123"/>
    </row>
    <row r="57" spans="1:114" x14ac:dyDescent="0.2">
      <c r="A57" s="93"/>
      <c r="B57" s="93"/>
      <c r="C57" s="171"/>
      <c r="D57" s="171"/>
      <c r="E57" s="128"/>
      <c r="F57" s="128"/>
      <c r="G57" s="93"/>
      <c r="H57" s="172"/>
      <c r="I57" s="172"/>
      <c r="J57" s="173"/>
      <c r="K57" s="123"/>
      <c r="M57" s="125"/>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3"/>
      <c r="CA57" s="123"/>
      <c r="CB57" s="123"/>
      <c r="CC57" s="123"/>
      <c r="CD57" s="123"/>
      <c r="CE57" s="123"/>
      <c r="CF57" s="123"/>
      <c r="CG57" s="123"/>
      <c r="CH57" s="123"/>
      <c r="CI57" s="123"/>
      <c r="CJ57" s="123"/>
      <c r="CK57" s="123"/>
      <c r="CL57" s="123"/>
      <c r="CM57" s="123"/>
      <c r="CN57" s="123"/>
      <c r="CO57" s="123"/>
      <c r="CP57" s="123"/>
      <c r="CQ57" s="123"/>
      <c r="CR57" s="123"/>
      <c r="CS57" s="123"/>
      <c r="CT57" s="123"/>
      <c r="CU57" s="123"/>
      <c r="CV57" s="123"/>
      <c r="CW57" s="123"/>
      <c r="CX57" s="123"/>
      <c r="CY57" s="123"/>
      <c r="CZ57" s="123"/>
      <c r="DA57" s="123"/>
      <c r="DB57" s="123"/>
      <c r="DC57" s="123"/>
      <c r="DD57" s="123"/>
      <c r="DE57" s="123"/>
      <c r="DF57" s="124"/>
      <c r="DG57" s="124"/>
      <c r="DH57" s="174"/>
      <c r="DI57" s="124"/>
      <c r="DJ57" s="123"/>
    </row>
    <row r="58" spans="1:114" x14ac:dyDescent="0.2">
      <c r="A58" s="93"/>
      <c r="B58" s="93"/>
      <c r="C58" s="171"/>
      <c r="D58" s="171"/>
      <c r="E58" s="128"/>
      <c r="F58" s="128"/>
      <c r="G58" s="93"/>
      <c r="H58" s="172"/>
      <c r="I58" s="172"/>
      <c r="J58" s="173"/>
      <c r="K58" s="123"/>
      <c r="M58" s="125"/>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3"/>
      <c r="CA58" s="123"/>
      <c r="CB58" s="123"/>
      <c r="CC58" s="123"/>
      <c r="CD58" s="123"/>
      <c r="CE58" s="123"/>
      <c r="CF58" s="123"/>
      <c r="CG58" s="123"/>
      <c r="CH58" s="123"/>
      <c r="CI58" s="123"/>
      <c r="CJ58" s="123"/>
      <c r="CK58" s="123"/>
      <c r="CL58" s="123"/>
      <c r="CM58" s="123"/>
      <c r="CN58" s="123"/>
      <c r="CO58" s="123"/>
      <c r="CP58" s="123"/>
      <c r="CQ58" s="123"/>
      <c r="CR58" s="123"/>
      <c r="CS58" s="123"/>
      <c r="CT58" s="123"/>
      <c r="CU58" s="123"/>
      <c r="CV58" s="123"/>
      <c r="CW58" s="123"/>
      <c r="CX58" s="123"/>
      <c r="CY58" s="123"/>
      <c r="CZ58" s="123"/>
      <c r="DA58" s="123"/>
      <c r="DB58" s="123"/>
      <c r="DC58" s="123"/>
      <c r="DD58" s="123"/>
      <c r="DE58" s="123"/>
      <c r="DF58" s="124"/>
      <c r="DG58" s="124"/>
      <c r="DH58" s="174"/>
      <c r="DI58" s="124"/>
      <c r="DJ58" s="123"/>
    </row>
    <row r="59" spans="1:114" x14ac:dyDescent="0.2">
      <c r="A59" s="93"/>
      <c r="B59" s="93"/>
      <c r="C59" s="171"/>
      <c r="D59" s="171"/>
      <c r="E59" s="128"/>
      <c r="F59" s="128"/>
      <c r="G59" s="93"/>
      <c r="H59" s="172"/>
      <c r="I59" s="172"/>
      <c r="J59" s="173"/>
      <c r="K59" s="123"/>
      <c r="M59" s="125"/>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3"/>
      <c r="CA59" s="123"/>
      <c r="CB59" s="123"/>
      <c r="CC59" s="123"/>
      <c r="CD59" s="123"/>
      <c r="CE59" s="123"/>
      <c r="CF59" s="123"/>
      <c r="CG59" s="123"/>
      <c r="CH59" s="123"/>
      <c r="CI59" s="123"/>
      <c r="CJ59" s="123"/>
      <c r="CK59" s="123"/>
      <c r="CL59" s="123"/>
      <c r="CM59" s="123"/>
      <c r="CN59" s="123"/>
      <c r="CO59" s="123"/>
      <c r="CP59" s="123"/>
      <c r="CQ59" s="123"/>
      <c r="CR59" s="123"/>
      <c r="CS59" s="123"/>
      <c r="CT59" s="123"/>
      <c r="CU59" s="123"/>
      <c r="CV59" s="123"/>
      <c r="CW59" s="123"/>
      <c r="CX59" s="123"/>
      <c r="CY59" s="123"/>
      <c r="CZ59" s="123"/>
      <c r="DA59" s="123"/>
      <c r="DB59" s="123"/>
      <c r="DC59" s="123"/>
      <c r="DD59" s="123"/>
      <c r="DE59" s="123"/>
      <c r="DF59" s="124"/>
      <c r="DG59" s="124"/>
      <c r="DH59" s="174"/>
      <c r="DI59" s="124"/>
      <c r="DJ59" s="123"/>
    </row>
    <row r="60" spans="1:114" x14ac:dyDescent="0.2">
      <c r="A60" s="93"/>
      <c r="B60" s="93"/>
      <c r="C60" s="171"/>
      <c r="D60" s="171"/>
      <c r="E60" s="128"/>
      <c r="F60" s="128"/>
      <c r="G60" s="93"/>
      <c r="H60" s="172"/>
      <c r="I60" s="172"/>
      <c r="J60" s="173"/>
      <c r="K60" s="123"/>
      <c r="M60" s="125"/>
      <c r="N60" s="123"/>
      <c r="O60" s="123"/>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3"/>
      <c r="CA60" s="123"/>
      <c r="CB60" s="123"/>
      <c r="CC60" s="123"/>
      <c r="CD60" s="123"/>
      <c r="CE60" s="123"/>
      <c r="CF60" s="123"/>
      <c r="CG60" s="123"/>
      <c r="CH60" s="123"/>
      <c r="CI60" s="123"/>
      <c r="CJ60" s="123"/>
      <c r="CK60" s="123"/>
      <c r="CL60" s="123"/>
      <c r="CM60" s="123"/>
      <c r="CN60" s="123"/>
      <c r="CO60" s="123"/>
      <c r="CP60" s="123"/>
      <c r="CQ60" s="123"/>
      <c r="CR60" s="123"/>
      <c r="CS60" s="123"/>
      <c r="CT60" s="123"/>
      <c r="CU60" s="123"/>
      <c r="CV60" s="123"/>
      <c r="CW60" s="123"/>
      <c r="CX60" s="123"/>
      <c r="CY60" s="123"/>
      <c r="CZ60" s="123"/>
      <c r="DA60" s="123"/>
      <c r="DB60" s="123"/>
      <c r="DC60" s="123"/>
      <c r="DD60" s="123"/>
      <c r="DE60" s="123"/>
      <c r="DF60" s="124"/>
      <c r="DG60" s="124"/>
      <c r="DH60" s="174"/>
      <c r="DI60" s="124"/>
      <c r="DJ60" s="123"/>
    </row>
    <row r="61" spans="1:114" x14ac:dyDescent="0.2">
      <c r="A61" s="93"/>
      <c r="B61" s="93"/>
      <c r="C61" s="171"/>
      <c r="D61" s="171"/>
      <c r="E61" s="128"/>
      <c r="F61" s="128"/>
      <c r="G61" s="93"/>
      <c r="H61" s="172"/>
      <c r="I61" s="172"/>
      <c r="J61" s="173"/>
      <c r="K61" s="123"/>
      <c r="M61" s="125"/>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3"/>
      <c r="CA61" s="123"/>
      <c r="CB61" s="123"/>
      <c r="CC61" s="123"/>
      <c r="CD61" s="123"/>
      <c r="CE61" s="123"/>
      <c r="CF61" s="123"/>
      <c r="CG61" s="123"/>
      <c r="CH61" s="123"/>
      <c r="CI61" s="123"/>
      <c r="CJ61" s="123"/>
      <c r="CK61" s="123"/>
      <c r="CL61" s="123"/>
      <c r="CM61" s="123"/>
      <c r="CN61" s="123"/>
      <c r="CO61" s="123"/>
      <c r="CP61" s="123"/>
      <c r="CQ61" s="123"/>
      <c r="CR61" s="123"/>
      <c r="CS61" s="123"/>
      <c r="CT61" s="123"/>
      <c r="CU61" s="123"/>
      <c r="CV61" s="123"/>
      <c r="CW61" s="123"/>
      <c r="CX61" s="123"/>
      <c r="CY61" s="123"/>
      <c r="CZ61" s="123"/>
      <c r="DA61" s="123"/>
      <c r="DB61" s="123"/>
      <c r="DC61" s="123"/>
      <c r="DD61" s="123"/>
      <c r="DE61" s="123"/>
      <c r="DF61" s="124"/>
      <c r="DG61" s="124"/>
      <c r="DH61" s="174"/>
      <c r="DI61" s="124"/>
      <c r="DJ61" s="123"/>
    </row>
    <row r="62" spans="1:114" x14ac:dyDescent="0.2">
      <c r="A62" s="93"/>
      <c r="B62" s="93"/>
      <c r="C62" s="171"/>
      <c r="D62" s="171"/>
      <c r="E62" s="128"/>
      <c r="F62" s="128"/>
      <c r="G62" s="93"/>
      <c r="H62" s="172"/>
      <c r="I62" s="172"/>
      <c r="J62" s="173"/>
      <c r="K62" s="123"/>
      <c r="M62" s="125"/>
      <c r="N62" s="123"/>
      <c r="O62" s="123"/>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3"/>
      <c r="CA62" s="123"/>
      <c r="CB62" s="123"/>
      <c r="CC62" s="123"/>
      <c r="CD62" s="123"/>
      <c r="CE62" s="123"/>
      <c r="CF62" s="123"/>
      <c r="CG62" s="123"/>
      <c r="CH62" s="123"/>
      <c r="CI62" s="123"/>
      <c r="CJ62" s="123"/>
      <c r="CK62" s="123"/>
      <c r="CL62" s="123"/>
      <c r="CM62" s="123"/>
      <c r="CN62" s="123"/>
      <c r="CO62" s="123"/>
      <c r="CP62" s="123"/>
      <c r="CQ62" s="123"/>
      <c r="CR62" s="123"/>
      <c r="CS62" s="123"/>
      <c r="CT62" s="123"/>
      <c r="CU62" s="123"/>
      <c r="CV62" s="123"/>
      <c r="CW62" s="123"/>
      <c r="CX62" s="123"/>
      <c r="CY62" s="123"/>
      <c r="CZ62" s="123"/>
      <c r="DA62" s="123"/>
      <c r="DB62" s="123"/>
      <c r="DC62" s="123"/>
      <c r="DD62" s="123"/>
      <c r="DE62" s="123"/>
      <c r="DF62" s="124"/>
      <c r="DG62" s="124"/>
      <c r="DH62" s="174"/>
      <c r="DI62" s="124"/>
      <c r="DJ62" s="123"/>
    </row>
    <row r="63" spans="1:114" x14ac:dyDescent="0.2">
      <c r="A63" s="93"/>
      <c r="B63" s="93"/>
      <c r="C63" s="171"/>
      <c r="D63" s="171"/>
      <c r="E63" s="128"/>
      <c r="F63" s="128"/>
      <c r="G63" s="93"/>
      <c r="H63" s="172"/>
      <c r="I63" s="172"/>
      <c r="J63" s="173"/>
      <c r="K63" s="123"/>
      <c r="M63" s="125"/>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3"/>
      <c r="CA63" s="123"/>
      <c r="CB63" s="123"/>
      <c r="CC63" s="123"/>
      <c r="CD63" s="123"/>
      <c r="CE63" s="123"/>
      <c r="CF63" s="123"/>
      <c r="CG63" s="123"/>
      <c r="CH63" s="123"/>
      <c r="CI63" s="123"/>
      <c r="CJ63" s="123"/>
      <c r="CK63" s="123"/>
      <c r="CL63" s="123"/>
      <c r="CM63" s="123"/>
      <c r="CN63" s="123"/>
      <c r="CO63" s="123"/>
      <c r="CP63" s="123"/>
      <c r="CQ63" s="123"/>
      <c r="CR63" s="123"/>
      <c r="CS63" s="123"/>
      <c r="CT63" s="123"/>
      <c r="CU63" s="123"/>
      <c r="CV63" s="123"/>
      <c r="CW63" s="123"/>
      <c r="CX63" s="123"/>
      <c r="CY63" s="123"/>
      <c r="CZ63" s="123"/>
      <c r="DA63" s="123"/>
      <c r="DB63" s="123"/>
      <c r="DC63" s="123"/>
      <c r="DD63" s="123"/>
      <c r="DE63" s="123"/>
      <c r="DF63" s="124"/>
      <c r="DG63" s="124"/>
      <c r="DH63" s="174"/>
      <c r="DI63" s="124"/>
      <c r="DJ63" s="123"/>
    </row>
    <row r="64" spans="1:114" x14ac:dyDescent="0.2">
      <c r="A64" s="93"/>
      <c r="B64" s="93"/>
      <c r="C64" s="171"/>
      <c r="D64" s="171"/>
      <c r="E64" s="128"/>
      <c r="F64" s="128"/>
      <c r="G64" s="93"/>
      <c r="H64" s="172"/>
      <c r="I64" s="172"/>
      <c r="J64" s="173"/>
      <c r="K64" s="123"/>
      <c r="M64" s="125"/>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4"/>
      <c r="DG64" s="124"/>
      <c r="DH64" s="174"/>
      <c r="DI64" s="124"/>
      <c r="DJ64" s="123"/>
    </row>
    <row r="65" spans="1:114" x14ac:dyDescent="0.2">
      <c r="A65" s="93"/>
      <c r="B65" s="93"/>
      <c r="C65" s="171"/>
      <c r="D65" s="171"/>
      <c r="E65" s="128"/>
      <c r="F65" s="128"/>
      <c r="G65" s="93"/>
      <c r="H65" s="172"/>
      <c r="I65" s="172"/>
      <c r="J65" s="173"/>
      <c r="K65" s="123"/>
      <c r="M65" s="125"/>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3"/>
      <c r="CA65" s="123"/>
      <c r="CB65" s="123"/>
      <c r="CC65" s="123"/>
      <c r="CD65" s="123"/>
      <c r="CE65" s="123"/>
      <c r="CF65" s="123"/>
      <c r="CG65" s="123"/>
      <c r="CH65" s="123"/>
      <c r="CI65" s="123"/>
      <c r="CJ65" s="123"/>
      <c r="CK65" s="123"/>
      <c r="CL65" s="123"/>
      <c r="CM65" s="123"/>
      <c r="CN65" s="123"/>
      <c r="CO65" s="123"/>
      <c r="CP65" s="123"/>
      <c r="CQ65" s="123"/>
      <c r="CR65" s="123"/>
      <c r="CS65" s="123"/>
      <c r="CT65" s="123"/>
      <c r="CU65" s="123"/>
      <c r="CV65" s="123"/>
      <c r="CW65" s="123"/>
      <c r="CX65" s="123"/>
      <c r="CY65" s="123"/>
      <c r="CZ65" s="123"/>
      <c r="DA65" s="123"/>
      <c r="DB65" s="123"/>
      <c r="DC65" s="123"/>
      <c r="DD65" s="123"/>
      <c r="DE65" s="123"/>
      <c r="DF65" s="124"/>
      <c r="DG65" s="124"/>
      <c r="DH65" s="174"/>
      <c r="DI65" s="124"/>
      <c r="DJ65" s="123"/>
    </row>
    <row r="66" spans="1:114" x14ac:dyDescent="0.2">
      <c r="A66" s="93"/>
      <c r="B66" s="93"/>
      <c r="C66" s="171"/>
      <c r="D66" s="171"/>
      <c r="E66" s="128"/>
      <c r="F66" s="128"/>
      <c r="G66" s="93"/>
      <c r="H66" s="172"/>
      <c r="I66" s="172"/>
      <c r="J66" s="173"/>
      <c r="K66" s="123"/>
      <c r="M66" s="125"/>
      <c r="N66" s="123"/>
      <c r="O66" s="123"/>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3"/>
      <c r="CA66" s="123"/>
      <c r="CB66" s="123"/>
      <c r="CC66" s="123"/>
      <c r="CD66" s="123"/>
      <c r="CE66" s="123"/>
      <c r="CF66" s="123"/>
      <c r="CG66" s="123"/>
      <c r="CH66" s="123"/>
      <c r="CI66" s="123"/>
      <c r="CJ66" s="123"/>
      <c r="CK66" s="123"/>
      <c r="CL66" s="123"/>
      <c r="CM66" s="123"/>
      <c r="CN66" s="123"/>
      <c r="CO66" s="123"/>
      <c r="CP66" s="123"/>
      <c r="CQ66" s="123"/>
      <c r="CR66" s="123"/>
      <c r="CS66" s="123"/>
      <c r="CT66" s="123"/>
      <c r="CU66" s="123"/>
      <c r="CV66" s="123"/>
      <c r="CW66" s="123"/>
      <c r="CX66" s="123"/>
      <c r="CY66" s="123"/>
      <c r="CZ66" s="123"/>
      <c r="DA66" s="123"/>
      <c r="DB66" s="123"/>
      <c r="DC66" s="123"/>
      <c r="DD66" s="123"/>
      <c r="DE66" s="123"/>
      <c r="DF66" s="124"/>
      <c r="DG66" s="124"/>
      <c r="DH66" s="174"/>
      <c r="DI66" s="124"/>
      <c r="DJ66" s="123"/>
    </row>
    <row r="67" spans="1:114" x14ac:dyDescent="0.2">
      <c r="A67" s="93"/>
      <c r="B67" s="93"/>
      <c r="C67" s="171"/>
      <c r="D67" s="171"/>
      <c r="E67" s="128"/>
      <c r="F67" s="128"/>
      <c r="G67" s="93"/>
      <c r="H67" s="172"/>
      <c r="I67" s="172"/>
      <c r="J67" s="173"/>
      <c r="K67" s="123"/>
      <c r="M67" s="125"/>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3"/>
      <c r="CA67" s="123"/>
      <c r="CB67" s="123"/>
      <c r="CC67" s="123"/>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3"/>
      <c r="DC67" s="123"/>
      <c r="DD67" s="123"/>
      <c r="DE67" s="123"/>
      <c r="DF67" s="124"/>
      <c r="DG67" s="124"/>
      <c r="DH67" s="174"/>
      <c r="DI67" s="124"/>
      <c r="DJ67" s="123"/>
    </row>
    <row r="68" spans="1:114" x14ac:dyDescent="0.2">
      <c r="A68" s="93"/>
      <c r="B68" s="93"/>
      <c r="C68" s="171"/>
      <c r="D68" s="171"/>
      <c r="E68" s="128"/>
      <c r="F68" s="128"/>
      <c r="G68" s="93"/>
      <c r="H68" s="172"/>
      <c r="I68" s="172"/>
      <c r="J68" s="173"/>
      <c r="K68" s="123"/>
      <c r="M68" s="125"/>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3"/>
      <c r="CA68" s="123"/>
      <c r="CB68" s="123"/>
      <c r="CC68" s="123"/>
      <c r="CD68" s="123"/>
      <c r="CE68" s="123"/>
      <c r="CF68" s="123"/>
      <c r="CG68" s="123"/>
      <c r="CH68" s="123"/>
      <c r="CI68" s="123"/>
      <c r="CJ68" s="123"/>
      <c r="CK68" s="123"/>
      <c r="CL68" s="123"/>
      <c r="CM68" s="123"/>
      <c r="CN68" s="123"/>
      <c r="CO68" s="123"/>
      <c r="CP68" s="123"/>
      <c r="CQ68" s="123"/>
      <c r="CR68" s="123"/>
      <c r="CS68" s="123"/>
      <c r="CT68" s="123"/>
      <c r="CU68" s="123"/>
      <c r="CV68" s="123"/>
      <c r="CW68" s="123"/>
      <c r="CX68" s="123"/>
      <c r="CY68" s="123"/>
      <c r="CZ68" s="123"/>
      <c r="DA68" s="123"/>
      <c r="DB68" s="123"/>
      <c r="DC68" s="123"/>
      <c r="DD68" s="123"/>
      <c r="DE68" s="123"/>
      <c r="DF68" s="124"/>
      <c r="DG68" s="124"/>
      <c r="DH68" s="174"/>
      <c r="DI68" s="124"/>
      <c r="DJ68" s="123"/>
    </row>
    <row r="69" spans="1:114" x14ac:dyDescent="0.2">
      <c r="A69" s="93"/>
      <c r="B69" s="93"/>
      <c r="C69" s="171"/>
      <c r="D69" s="171"/>
      <c r="E69" s="128"/>
      <c r="F69" s="128"/>
      <c r="G69" s="93"/>
      <c r="H69" s="172"/>
      <c r="I69" s="172"/>
      <c r="J69" s="173"/>
      <c r="K69" s="123"/>
      <c r="M69" s="125"/>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3"/>
      <c r="CA69" s="123"/>
      <c r="CB69" s="123"/>
      <c r="CC69" s="123"/>
      <c r="CD69" s="123"/>
      <c r="CE69" s="123"/>
      <c r="CF69" s="123"/>
      <c r="CG69" s="123"/>
      <c r="CH69" s="123"/>
      <c r="CI69" s="123"/>
      <c r="CJ69" s="123"/>
      <c r="CK69" s="123"/>
      <c r="CL69" s="123"/>
      <c r="CM69" s="123"/>
      <c r="CN69" s="123"/>
      <c r="CO69" s="123"/>
      <c r="CP69" s="123"/>
      <c r="CQ69" s="123"/>
      <c r="CR69" s="123"/>
      <c r="CS69" s="123"/>
      <c r="CT69" s="123"/>
      <c r="CU69" s="123"/>
      <c r="CV69" s="123"/>
      <c r="CW69" s="123"/>
      <c r="CX69" s="123"/>
      <c r="CY69" s="123"/>
      <c r="CZ69" s="123"/>
      <c r="DA69" s="123"/>
      <c r="DB69" s="123"/>
      <c r="DC69" s="123"/>
      <c r="DD69" s="123"/>
      <c r="DE69" s="123"/>
      <c r="DF69" s="124"/>
      <c r="DG69" s="124"/>
      <c r="DH69" s="174"/>
      <c r="DI69" s="124"/>
      <c r="DJ69" s="123"/>
    </row>
    <row r="70" spans="1:114" x14ac:dyDescent="0.2">
      <c r="A70" s="93"/>
      <c r="B70" s="93"/>
      <c r="C70" s="171"/>
      <c r="D70" s="171"/>
      <c r="E70" s="128"/>
      <c r="F70" s="128"/>
      <c r="G70" s="93"/>
      <c r="H70" s="172"/>
      <c r="I70" s="172" t="s">
        <v>209</v>
      </c>
      <c r="J70" s="173"/>
      <c r="K70" s="123"/>
      <c r="L70" s="115" t="s">
        <v>324</v>
      </c>
      <c r="M70" s="125"/>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4"/>
      <c r="DG70" s="124"/>
      <c r="DH70" s="174"/>
      <c r="DI70" s="124"/>
      <c r="DJ70" s="123"/>
    </row>
    <row r="71" spans="1:114" x14ac:dyDescent="0.2">
      <c r="A71" s="93"/>
      <c r="C71" s="142"/>
      <c r="D71" s="258" t="s">
        <v>310</v>
      </c>
      <c r="E71" s="258"/>
      <c r="F71" s="258"/>
      <c r="G71" s="93"/>
      <c r="H71" s="172"/>
      <c r="I71" s="172"/>
      <c r="J71" s="173"/>
      <c r="K71" s="123"/>
      <c r="M71" s="125"/>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4"/>
      <c r="DG71" s="124"/>
      <c r="DH71" s="174"/>
      <c r="DI71" s="124"/>
      <c r="DJ71" s="123"/>
    </row>
    <row r="72" spans="1:114" x14ac:dyDescent="0.2">
      <c r="A72" s="93"/>
      <c r="D72" s="172" t="s">
        <v>208</v>
      </c>
      <c r="E72" s="173" t="s">
        <v>172</v>
      </c>
      <c r="F72" s="173" t="s">
        <v>209</v>
      </c>
      <c r="G72" s="93"/>
      <c r="H72" s="172"/>
      <c r="K72" s="123"/>
      <c r="M72" s="125"/>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3"/>
      <c r="CA72" s="123"/>
      <c r="CB72" s="123"/>
      <c r="CC72" s="123"/>
      <c r="CD72" s="123"/>
      <c r="CE72" s="123"/>
      <c r="CF72" s="123"/>
      <c r="CG72" s="123"/>
      <c r="CH72" s="123"/>
      <c r="CI72" s="123"/>
      <c r="CJ72" s="123"/>
      <c r="CK72" s="123"/>
      <c r="CL72" s="123"/>
      <c r="CM72" s="123"/>
      <c r="CN72" s="123"/>
      <c r="CO72" s="123"/>
      <c r="CP72" s="123"/>
      <c r="CQ72" s="123"/>
      <c r="CR72" s="123"/>
      <c r="CS72" s="123"/>
      <c r="CT72" s="123"/>
      <c r="CU72" s="123"/>
      <c r="CV72" s="123"/>
      <c r="CW72" s="123"/>
      <c r="CX72" s="123"/>
      <c r="CY72" s="123"/>
      <c r="CZ72" s="123"/>
      <c r="DA72" s="123"/>
      <c r="DB72" s="123"/>
      <c r="DC72" s="123"/>
      <c r="DD72" s="123"/>
      <c r="DE72" s="123"/>
      <c r="DF72" s="124"/>
      <c r="DG72" s="124"/>
      <c r="DH72" s="174"/>
      <c r="DI72" s="124"/>
      <c r="DJ72" s="123"/>
    </row>
    <row r="73" spans="1:114" x14ac:dyDescent="0.2">
      <c r="A73" s="93"/>
      <c r="C73" s="145" t="s">
        <v>82</v>
      </c>
      <c r="D73" s="169">
        <f>+'Figure 2 raw data'!Y16/1000</f>
        <v>4.6950000000000003</v>
      </c>
      <c r="E73" s="169">
        <f>+'Figure 2 raw data'!Y74</f>
        <v>535.54999999999995</v>
      </c>
      <c r="F73" s="238">
        <f t="shared" ref="F73:F99" si="0">(D73/E73)*1000</f>
        <v>8.7666884511250114</v>
      </c>
      <c r="G73" s="93"/>
      <c r="H73" s="145" t="s">
        <v>77</v>
      </c>
      <c r="I73" s="169">
        <v>10728.254349130173</v>
      </c>
      <c r="K73" s="145" t="s">
        <v>119</v>
      </c>
      <c r="L73" s="169">
        <v>34012.620000000003</v>
      </c>
      <c r="M73" s="125"/>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3"/>
      <c r="CA73" s="123"/>
      <c r="CB73" s="123"/>
      <c r="CC73" s="123"/>
      <c r="CD73" s="123"/>
      <c r="CE73" s="123"/>
      <c r="CF73" s="123"/>
      <c r="CG73" s="123"/>
      <c r="CH73" s="123"/>
      <c r="CI73" s="123"/>
      <c r="CJ73" s="123"/>
      <c r="CK73" s="123"/>
      <c r="CL73" s="123"/>
      <c r="CM73" s="123"/>
      <c r="CN73" s="123"/>
      <c r="CO73" s="123"/>
      <c r="CP73" s="123"/>
      <c r="CQ73" s="123"/>
      <c r="CR73" s="123"/>
      <c r="CS73" s="123"/>
      <c r="CT73" s="123"/>
      <c r="CU73" s="123"/>
      <c r="CV73" s="123"/>
      <c r="CW73" s="123"/>
      <c r="CX73" s="123"/>
      <c r="CY73" s="123"/>
      <c r="CZ73" s="123"/>
      <c r="DA73" s="123"/>
      <c r="DB73" s="123"/>
      <c r="DC73" s="123"/>
      <c r="DD73" s="123"/>
      <c r="DE73" s="123"/>
      <c r="DF73" s="124">
        <f t="shared" ref="DF73:DF99" si="1">+L73/L$101*100</f>
        <v>21.924284344250111</v>
      </c>
      <c r="DG73" s="124"/>
      <c r="DH73" s="174"/>
      <c r="DI73" s="124"/>
      <c r="DJ73" s="123"/>
    </row>
    <row r="74" spans="1:114" x14ac:dyDescent="0.2">
      <c r="A74" s="93"/>
      <c r="C74" s="145" t="s">
        <v>81</v>
      </c>
      <c r="D74" s="169">
        <f>+'Figure 2 raw data'!Y17/1000</f>
        <v>0.72678999999999994</v>
      </c>
      <c r="E74" s="169">
        <f>+'Figure 2 raw data'!Y75</f>
        <v>202.41</v>
      </c>
      <c r="F74" s="238">
        <f t="shared" si="0"/>
        <v>3.5906822785435497</v>
      </c>
      <c r="G74" s="93"/>
      <c r="H74" s="145" t="s">
        <v>79</v>
      </c>
      <c r="I74" s="169">
        <v>10399.941480898999</v>
      </c>
      <c r="K74" s="145" t="s">
        <v>73</v>
      </c>
      <c r="L74" s="169">
        <v>23882</v>
      </c>
      <c r="M74" s="125"/>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4">
        <f t="shared" si="1"/>
        <v>15.394161305697152</v>
      </c>
      <c r="DG74" s="124"/>
      <c r="DH74" s="174"/>
      <c r="DI74" s="124"/>
      <c r="DJ74" s="123"/>
    </row>
    <row r="75" spans="1:114" x14ac:dyDescent="0.2">
      <c r="A75" s="93"/>
      <c r="C75" s="145" t="s">
        <v>207</v>
      </c>
      <c r="D75" s="169">
        <f>+'Figure 2 raw data'!Y18/1000</f>
        <v>3.4752800000000001</v>
      </c>
      <c r="E75" s="169">
        <f>+'Figure 2 raw data'!Y76</f>
        <v>357.66</v>
      </c>
      <c r="F75" s="238">
        <f t="shared" si="0"/>
        <v>9.7167141978415259</v>
      </c>
      <c r="G75" s="93"/>
      <c r="H75" s="145" t="s">
        <v>56</v>
      </c>
      <c r="I75" s="169">
        <v>9752.6989619377164</v>
      </c>
      <c r="K75" s="145" t="s">
        <v>62</v>
      </c>
      <c r="L75" s="169">
        <v>15482.24</v>
      </c>
      <c r="M75" s="125"/>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4">
        <f t="shared" si="1"/>
        <v>9.9797378751158483</v>
      </c>
      <c r="DG75" s="124"/>
      <c r="DH75" s="174"/>
      <c r="DI75" s="124"/>
      <c r="DJ75" s="123"/>
    </row>
    <row r="76" spans="1:114" x14ac:dyDescent="0.2">
      <c r="A76" s="93"/>
      <c r="C76" s="145" t="s">
        <v>79</v>
      </c>
      <c r="D76" s="169">
        <f>+'Figure 2 raw data'!Y19/1000</f>
        <v>5.6870000000000003</v>
      </c>
      <c r="E76" s="169">
        <f>+'Figure 2 raw data'!Y77</f>
        <v>546.83000000000004</v>
      </c>
      <c r="F76" s="238">
        <f t="shared" si="0"/>
        <v>10.399941480898999</v>
      </c>
      <c r="G76" s="93"/>
      <c r="H76" s="145" t="s">
        <v>207</v>
      </c>
      <c r="I76" s="169">
        <v>9716.7141978415257</v>
      </c>
      <c r="K76" s="145" t="s">
        <v>64</v>
      </c>
      <c r="L76" s="169">
        <v>14685.3</v>
      </c>
      <c r="M76" s="125"/>
      <c r="N76" s="123"/>
      <c r="O76" s="123"/>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4">
        <f t="shared" si="1"/>
        <v>9.4660362206914996</v>
      </c>
      <c r="DG76" s="124"/>
      <c r="DH76" s="174"/>
      <c r="DI76" s="124"/>
      <c r="DJ76" s="123"/>
    </row>
    <row r="77" spans="1:114" x14ac:dyDescent="0.2">
      <c r="A77" s="93"/>
      <c r="C77" s="145" t="s">
        <v>119</v>
      </c>
      <c r="D77" s="169">
        <f>+'Figure 2 raw data'!Y20/1000</f>
        <v>34.012620000000005</v>
      </c>
      <c r="E77" s="169">
        <f>+'Figure 2 raw data'!Y78</f>
        <v>3712.82</v>
      </c>
      <c r="F77" s="238">
        <f t="shared" si="0"/>
        <v>9.1608588619970828</v>
      </c>
      <c r="G77" s="93"/>
      <c r="H77" s="145" t="s">
        <v>74</v>
      </c>
      <c r="I77" s="169">
        <v>9629.068598123702</v>
      </c>
      <c r="K77" s="145" t="s">
        <v>71</v>
      </c>
      <c r="L77" s="169">
        <v>13058.97</v>
      </c>
      <c r="M77" s="125"/>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4">
        <f t="shared" si="1"/>
        <v>8.4177158808416355</v>
      </c>
      <c r="DG77" s="124"/>
      <c r="DH77" s="174"/>
      <c r="DI77" s="124"/>
      <c r="DJ77" s="123"/>
    </row>
    <row r="78" spans="1:114" x14ac:dyDescent="0.2">
      <c r="A78" s="93"/>
      <c r="C78" s="145" t="s">
        <v>77</v>
      </c>
      <c r="D78" s="169">
        <f>+'Figure 2 raw data'!Y21/1000</f>
        <v>0.89419999999999999</v>
      </c>
      <c r="E78" s="169">
        <f>+'Figure 2 raw data'!Y79</f>
        <v>83.35</v>
      </c>
      <c r="F78" s="238">
        <f t="shared" si="0"/>
        <v>10.728254349130173</v>
      </c>
      <c r="G78" s="93"/>
      <c r="H78" s="145" t="s">
        <v>57</v>
      </c>
      <c r="I78" s="169">
        <v>9476.4464383967497</v>
      </c>
      <c r="K78" s="145" t="s">
        <v>76</v>
      </c>
      <c r="L78" s="169">
        <v>8730.7099999999991</v>
      </c>
      <c r="M78" s="125"/>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4">
        <f t="shared" si="1"/>
        <v>5.627751363087814</v>
      </c>
      <c r="DG78" s="124"/>
      <c r="DH78" s="174"/>
      <c r="DI78" s="124"/>
      <c r="DJ78" s="123"/>
    </row>
    <row r="79" spans="1:114" x14ac:dyDescent="0.2">
      <c r="A79" s="93"/>
      <c r="C79" s="145" t="s">
        <v>76</v>
      </c>
      <c r="D79" s="169">
        <f>+'Figure 2 raw data'!Y22/1000</f>
        <v>8.7307099999999984</v>
      </c>
      <c r="E79" s="169">
        <f>+'Figure 2 raw data'!Y80</f>
        <v>1510.86</v>
      </c>
      <c r="F79" s="238">
        <f t="shared" si="0"/>
        <v>5.778636008630845</v>
      </c>
      <c r="G79" s="93"/>
      <c r="H79" s="145" t="s">
        <v>64</v>
      </c>
      <c r="I79" s="169">
        <v>9462.1778350515451</v>
      </c>
      <c r="K79" s="145" t="s">
        <v>74</v>
      </c>
      <c r="L79" s="169">
        <v>7564.5</v>
      </c>
      <c r="M79" s="125"/>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4">
        <f t="shared" si="1"/>
        <v>4.8760209863891681</v>
      </c>
      <c r="DG79" s="124"/>
      <c r="DH79" s="174"/>
      <c r="DI79" s="124"/>
      <c r="DJ79" s="123"/>
    </row>
    <row r="80" spans="1:114" x14ac:dyDescent="0.2">
      <c r="A80" s="93"/>
      <c r="C80" s="145" t="s">
        <v>75</v>
      </c>
      <c r="D80" s="169">
        <f>+'Figure 2 raw data'!Y23/1000</f>
        <v>0.66961999999999999</v>
      </c>
      <c r="E80" s="169">
        <f>+'Figure 2 raw data'!Y81</f>
        <v>89.4</v>
      </c>
      <c r="F80" s="238">
        <f t="shared" si="0"/>
        <v>7.4901565995525718</v>
      </c>
      <c r="G80" s="93"/>
      <c r="H80" s="145" t="s">
        <v>119</v>
      </c>
      <c r="I80" s="169">
        <v>9160.8588619970833</v>
      </c>
      <c r="K80" s="145" t="s">
        <v>79</v>
      </c>
      <c r="L80" s="169">
        <v>5687</v>
      </c>
      <c r="M80" s="125"/>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4">
        <f t="shared" si="1"/>
        <v>3.6657983144418269</v>
      </c>
      <c r="DG80" s="124"/>
      <c r="DH80" s="174"/>
      <c r="DI80" s="124"/>
      <c r="DJ80" s="123"/>
    </row>
    <row r="81" spans="1:114" x14ac:dyDescent="0.2">
      <c r="A81" s="93"/>
      <c r="C81" s="145" t="s">
        <v>74</v>
      </c>
      <c r="D81" s="169">
        <f>+'Figure 2 raw data'!Y24/1000</f>
        <v>7.5644999999999998</v>
      </c>
      <c r="E81" s="169">
        <f>+'Figure 2 raw data'!Y82</f>
        <v>785.59</v>
      </c>
      <c r="F81" s="238">
        <f t="shared" si="0"/>
        <v>9.6290685981237019</v>
      </c>
      <c r="G81" s="93"/>
      <c r="H81" s="145" t="s">
        <v>61</v>
      </c>
      <c r="I81" s="169">
        <v>8955.9952476695307</v>
      </c>
      <c r="K81" s="145" t="s">
        <v>82</v>
      </c>
      <c r="L81" s="169">
        <v>4695</v>
      </c>
      <c r="M81" s="125"/>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4">
        <f t="shared" si="1"/>
        <v>3.0263624206619264</v>
      </c>
      <c r="DG81" s="124"/>
      <c r="DH81" s="174"/>
      <c r="DI81" s="124"/>
      <c r="DJ81" s="123"/>
    </row>
    <row r="82" spans="1:114" x14ac:dyDescent="0.2">
      <c r="A82" s="93"/>
      <c r="C82" s="145" t="s">
        <v>73</v>
      </c>
      <c r="D82" s="169">
        <f>+'Figure 2 raw data'!Y25/1000</f>
        <v>23.882000000000001</v>
      </c>
      <c r="E82" s="169">
        <f>+'Figure 2 raw data'!Y83</f>
        <v>3164.6</v>
      </c>
      <c r="F82" s="238">
        <f t="shared" si="0"/>
        <v>7.5466093661126212</v>
      </c>
      <c r="G82" s="93"/>
      <c r="H82" s="145" t="s">
        <v>82</v>
      </c>
      <c r="I82" s="169">
        <v>8766.6884511250119</v>
      </c>
      <c r="K82" s="145" t="s">
        <v>63</v>
      </c>
      <c r="L82" s="169">
        <v>3678.79</v>
      </c>
      <c r="M82" s="125"/>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4">
        <f t="shared" si="1"/>
        <v>2.3713209391920955</v>
      </c>
      <c r="DG82" s="124"/>
      <c r="DH82" s="174"/>
      <c r="DI82" s="124"/>
      <c r="DJ82" s="123"/>
    </row>
    <row r="83" spans="1:114" x14ac:dyDescent="0.2">
      <c r="A83" s="93"/>
      <c r="C83" s="145" t="s">
        <v>72</v>
      </c>
      <c r="D83" s="169">
        <f>+'Figure 2 raw data'!Y26/1000</f>
        <v>0.46800000000000003</v>
      </c>
      <c r="E83" s="169">
        <f>+'Figure 2 raw data'!Y84</f>
        <v>71</v>
      </c>
      <c r="F83" s="238">
        <f t="shared" si="0"/>
        <v>6.591549295774648</v>
      </c>
      <c r="G83" s="93"/>
      <c r="H83" s="145" t="s">
        <v>67</v>
      </c>
      <c r="I83" s="169">
        <v>8500.0905633037491</v>
      </c>
      <c r="K83" s="145" t="s">
        <v>60</v>
      </c>
      <c r="L83" s="169">
        <v>3618.8</v>
      </c>
      <c r="M83" s="125"/>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4">
        <f t="shared" si="1"/>
        <v>2.3326518270269183</v>
      </c>
      <c r="DG83" s="124"/>
      <c r="DH83" s="174"/>
      <c r="DI83" s="124"/>
      <c r="DJ83" s="123"/>
    </row>
    <row r="84" spans="1:114" x14ac:dyDescent="0.2">
      <c r="A84" s="93"/>
      <c r="C84" s="145" t="s">
        <v>71</v>
      </c>
      <c r="D84" s="169">
        <f>+'Figure 2 raw data'!Y27/1000</f>
        <v>13.058969999999999</v>
      </c>
      <c r="E84" s="169">
        <f>+'Figure 2 raw data'!Y85</f>
        <v>1808</v>
      </c>
      <c r="F84" s="238">
        <f t="shared" si="0"/>
        <v>7.2228816371681406</v>
      </c>
      <c r="G84" s="93"/>
      <c r="H84" s="145" t="s">
        <v>69</v>
      </c>
      <c r="I84" s="169">
        <v>8082.8293010752677</v>
      </c>
      <c r="K84" s="145" t="s">
        <v>207</v>
      </c>
      <c r="L84" s="169">
        <v>3475.28</v>
      </c>
      <c r="M84" s="125"/>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4">
        <f t="shared" si="1"/>
        <v>2.2401398920719875</v>
      </c>
      <c r="DG84" s="124"/>
      <c r="DH84" s="174"/>
      <c r="DI84" s="124"/>
      <c r="DJ84" s="123"/>
    </row>
    <row r="85" spans="1:114" x14ac:dyDescent="0.2">
      <c r="A85" s="93"/>
      <c r="C85" s="145" t="s">
        <v>70</v>
      </c>
      <c r="D85" s="169">
        <f>+'Figure 2 raw data'!Y28/1000</f>
        <v>0.30391000000000001</v>
      </c>
      <c r="E85" s="169">
        <f>+'Figure 2 raw data'!Y86</f>
        <v>38.659999999999997</v>
      </c>
      <c r="F85" s="238">
        <f t="shared" si="0"/>
        <v>7.8610967408173824</v>
      </c>
      <c r="G85" s="93"/>
      <c r="H85" s="145" t="s">
        <v>58</v>
      </c>
      <c r="I85" s="169">
        <v>7951.2619669277638</v>
      </c>
      <c r="K85" s="145" t="s">
        <v>56</v>
      </c>
      <c r="L85" s="169">
        <v>2818.53</v>
      </c>
      <c r="M85" s="125"/>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4">
        <f t="shared" si="1"/>
        <v>1.8168036791284901</v>
      </c>
      <c r="DG85" s="124"/>
      <c r="DH85" s="174"/>
      <c r="DI85" s="124"/>
      <c r="DJ85" s="123"/>
    </row>
    <row r="86" spans="1:114" x14ac:dyDescent="0.2">
      <c r="A86" s="93"/>
      <c r="C86" s="145" t="s">
        <v>69</v>
      </c>
      <c r="D86" s="169">
        <f>+'Figure 2 raw data'!Y29/1000</f>
        <v>0.96217999999999992</v>
      </c>
      <c r="E86" s="169">
        <f>+'Figure 2 raw data'!Y87</f>
        <v>119.04</v>
      </c>
      <c r="F86" s="238">
        <f t="shared" si="0"/>
        <v>8.0828293010752681</v>
      </c>
      <c r="G86" s="93"/>
      <c r="H86" s="145" t="s">
        <v>70</v>
      </c>
      <c r="I86" s="169">
        <v>7861.0967408173829</v>
      </c>
      <c r="K86" s="145" t="s">
        <v>57</v>
      </c>
      <c r="L86" s="169">
        <v>2239</v>
      </c>
      <c r="M86" s="125"/>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4">
        <f t="shared" si="1"/>
        <v>1.4432429094487866</v>
      </c>
      <c r="DG86" s="124"/>
      <c r="DH86" s="174"/>
      <c r="DI86" s="124"/>
      <c r="DJ86" s="123"/>
    </row>
    <row r="87" spans="1:114" x14ac:dyDescent="0.2">
      <c r="A87" s="93"/>
      <c r="C87" s="145" t="s">
        <v>68</v>
      </c>
      <c r="D87" s="169">
        <f>+'Figure 2 raw data'!Y30/1000</f>
        <v>1.4703199999999998</v>
      </c>
      <c r="E87" s="169">
        <f>+'Figure 2 raw data'!Y88</f>
        <v>211.98</v>
      </c>
      <c r="F87" s="238">
        <f t="shared" si="0"/>
        <v>6.9361260496273234</v>
      </c>
      <c r="G87" s="93"/>
      <c r="H87" s="145" t="s">
        <v>66</v>
      </c>
      <c r="I87" s="169">
        <v>7636.7984934086617</v>
      </c>
      <c r="K87" s="145" t="s">
        <v>66</v>
      </c>
      <c r="L87" s="169">
        <v>2027.57</v>
      </c>
      <c r="M87" s="125"/>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4">
        <f t="shared" si="1"/>
        <v>1.3069566886605968</v>
      </c>
      <c r="DG87" s="124"/>
      <c r="DH87" s="174"/>
      <c r="DI87" s="124"/>
      <c r="DJ87" s="123"/>
    </row>
    <row r="88" spans="1:114" x14ac:dyDescent="0.2">
      <c r="A88" s="93"/>
      <c r="C88" s="145" t="s">
        <v>67</v>
      </c>
      <c r="D88" s="169">
        <f>+'Figure 2 raw data'!Y31/1000</f>
        <v>0.46929000000000004</v>
      </c>
      <c r="E88" s="169">
        <f>+'Figure 2 raw data'!Y89</f>
        <v>55.21</v>
      </c>
      <c r="F88" s="238">
        <f t="shared" si="0"/>
        <v>8.5000905633037487</v>
      </c>
      <c r="G88" s="93"/>
      <c r="H88" s="145" t="s">
        <v>73</v>
      </c>
      <c r="I88" s="169">
        <v>7546.6093661126215</v>
      </c>
      <c r="K88" s="145" t="s">
        <v>61</v>
      </c>
      <c r="L88" s="169">
        <v>1959.93</v>
      </c>
      <c r="M88" s="125"/>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c r="BJ88" s="123"/>
      <c r="BK88" s="123"/>
      <c r="BL88" s="123"/>
      <c r="BM88" s="123"/>
      <c r="BN88" s="123"/>
      <c r="BO88" s="123"/>
      <c r="BP88" s="123"/>
      <c r="BQ88" s="123"/>
      <c r="BR88" s="123"/>
      <c r="BS88" s="123"/>
      <c r="BT88" s="123"/>
      <c r="BU88" s="123"/>
      <c r="BV88" s="123"/>
      <c r="BW88" s="123"/>
      <c r="BX88" s="123"/>
      <c r="BY88" s="123"/>
      <c r="BZ88" s="123"/>
      <c r="CA88" s="123"/>
      <c r="CB88" s="123"/>
      <c r="CC88" s="123"/>
      <c r="CD88" s="123"/>
      <c r="CE88" s="123"/>
      <c r="CF88" s="123"/>
      <c r="CG88" s="123"/>
      <c r="CH88" s="123"/>
      <c r="CI88" s="123"/>
      <c r="CJ88" s="123"/>
      <c r="CK88" s="123"/>
      <c r="CL88" s="123"/>
      <c r="CM88" s="123"/>
      <c r="CN88" s="123"/>
      <c r="CO88" s="123"/>
      <c r="CP88" s="123"/>
      <c r="CQ88" s="123"/>
      <c r="CR88" s="123"/>
      <c r="CS88" s="123"/>
      <c r="CT88" s="123"/>
      <c r="CU88" s="123"/>
      <c r="CV88" s="123"/>
      <c r="CW88" s="123"/>
      <c r="CX88" s="123"/>
      <c r="CY88" s="123"/>
      <c r="CZ88" s="123"/>
      <c r="DA88" s="123"/>
      <c r="DB88" s="123"/>
      <c r="DC88" s="123"/>
      <c r="DD88" s="123"/>
      <c r="DE88" s="123"/>
      <c r="DF88" s="124">
        <f t="shared" si="1"/>
        <v>1.2633564428387498</v>
      </c>
      <c r="DG88" s="124"/>
      <c r="DH88" s="174"/>
      <c r="DI88" s="124"/>
      <c r="DJ88" s="123"/>
    </row>
    <row r="89" spans="1:114" x14ac:dyDescent="0.2">
      <c r="A89" s="93"/>
      <c r="C89" s="145" t="s">
        <v>66</v>
      </c>
      <c r="D89" s="169">
        <f>+'Figure 2 raw data'!Y32/1000</f>
        <v>2.0275699999999999</v>
      </c>
      <c r="E89" s="169">
        <f>+'Figure 2 raw data'!Y90</f>
        <v>265.5</v>
      </c>
      <c r="F89" s="238">
        <f t="shared" si="0"/>
        <v>7.6367984934086621</v>
      </c>
      <c r="G89" s="93"/>
      <c r="H89" s="145" t="s">
        <v>75</v>
      </c>
      <c r="I89" s="169">
        <v>7490.1565995525716</v>
      </c>
      <c r="K89" s="145" t="s">
        <v>68</v>
      </c>
      <c r="L89" s="169">
        <v>1470.32</v>
      </c>
      <c r="M89" s="125"/>
      <c r="N89" s="123"/>
      <c r="O89" s="123"/>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c r="BJ89" s="123"/>
      <c r="BK89" s="123"/>
      <c r="BL89" s="123"/>
      <c r="BM89" s="123"/>
      <c r="BN89" s="123"/>
      <c r="BO89" s="123"/>
      <c r="BP89" s="123"/>
      <c r="BQ89" s="123"/>
      <c r="BR89" s="123"/>
      <c r="BS89" s="123"/>
      <c r="BT89" s="123"/>
      <c r="BU89" s="123"/>
      <c r="BV89" s="123"/>
      <c r="BW89" s="123"/>
      <c r="BX89" s="123"/>
      <c r="BY89" s="123"/>
      <c r="BZ89" s="123"/>
      <c r="CA89" s="123"/>
      <c r="CB89" s="123"/>
      <c r="CC89" s="123"/>
      <c r="CD89" s="123"/>
      <c r="CE89" s="123"/>
      <c r="CF89" s="123"/>
      <c r="CG89" s="123"/>
      <c r="CH89" s="123"/>
      <c r="CI89" s="123"/>
      <c r="CJ89" s="123"/>
      <c r="CK89" s="123"/>
      <c r="CL89" s="123"/>
      <c r="CM89" s="123"/>
      <c r="CN89" s="123"/>
      <c r="CO89" s="123"/>
      <c r="CP89" s="123"/>
      <c r="CQ89" s="123"/>
      <c r="CR89" s="123"/>
      <c r="CS89" s="123"/>
      <c r="CT89" s="123"/>
      <c r="CU89" s="123"/>
      <c r="CV89" s="123"/>
      <c r="CW89" s="123"/>
      <c r="CX89" s="123"/>
      <c r="CY89" s="123"/>
      <c r="CZ89" s="123"/>
      <c r="DA89" s="123"/>
      <c r="DB89" s="123"/>
      <c r="DC89" s="123"/>
      <c r="DD89" s="123"/>
      <c r="DE89" s="123"/>
      <c r="DF89" s="124">
        <f t="shared" si="1"/>
        <v>0.94775744288554709</v>
      </c>
      <c r="DG89" s="124"/>
      <c r="DH89" s="174"/>
      <c r="DI89" s="124"/>
      <c r="DJ89" s="123"/>
    </row>
    <row r="90" spans="1:114" x14ac:dyDescent="0.2">
      <c r="A90" s="93"/>
      <c r="C90" s="145" t="s">
        <v>65</v>
      </c>
      <c r="D90" s="169">
        <f>+'Figure 2 raw data'!Y33/1000</f>
        <v>3.73E-2</v>
      </c>
      <c r="E90" s="169">
        <f>+'Figure 2 raw data'!Y91</f>
        <v>5.93</v>
      </c>
      <c r="F90" s="238">
        <f t="shared" si="0"/>
        <v>6.2900505902192245</v>
      </c>
      <c r="G90" s="93"/>
      <c r="H90" s="145" t="s">
        <v>71</v>
      </c>
      <c r="I90" s="169">
        <v>7222.8816371681405</v>
      </c>
      <c r="K90" s="145" t="s">
        <v>69</v>
      </c>
      <c r="L90" s="169">
        <v>962.18</v>
      </c>
      <c r="M90" s="125"/>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4">
        <f t="shared" si="1"/>
        <v>0.62021414140841158</v>
      </c>
      <c r="DG90" s="124"/>
      <c r="DH90" s="174"/>
      <c r="DI90" s="124"/>
      <c r="DJ90" s="123"/>
    </row>
    <row r="91" spans="1:114" x14ac:dyDescent="0.2">
      <c r="A91" s="93"/>
      <c r="C91" s="145" t="s">
        <v>64</v>
      </c>
      <c r="D91" s="169">
        <f>+'Figure 2 raw data'!Y34/1000</f>
        <v>14.6853</v>
      </c>
      <c r="E91" s="169">
        <f>+'Figure 2 raw data'!Y92</f>
        <v>1552</v>
      </c>
      <c r="F91" s="238">
        <f t="shared" si="0"/>
        <v>9.4621778350515449</v>
      </c>
      <c r="G91" s="93"/>
      <c r="H91" s="145" t="s">
        <v>68</v>
      </c>
      <c r="I91" s="169">
        <v>6936.1260496273235</v>
      </c>
      <c r="K91" s="145" t="s">
        <v>58</v>
      </c>
      <c r="L91" s="169">
        <v>913.6</v>
      </c>
      <c r="M91" s="125"/>
      <c r="N91" s="123"/>
      <c r="O91" s="123"/>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4">
        <f t="shared" si="1"/>
        <v>0.58889983120697253</v>
      </c>
      <c r="DG91" s="124"/>
      <c r="DH91" s="174"/>
      <c r="DI91" s="124"/>
      <c r="DJ91" s="123"/>
    </row>
    <row r="92" spans="1:114" x14ac:dyDescent="0.2">
      <c r="A92" s="93"/>
      <c r="C92" s="145" t="s">
        <v>63</v>
      </c>
      <c r="D92" s="169">
        <f>+'Figure 2 raw data'!Y35/1000</f>
        <v>3.6787899999999998</v>
      </c>
      <c r="E92" s="169">
        <f>+'Figure 2 raw data'!Y93</f>
        <v>543.03</v>
      </c>
      <c r="F92" s="238">
        <f t="shared" si="0"/>
        <v>6.7745612581257024</v>
      </c>
      <c r="G92" s="93"/>
      <c r="H92" s="145" t="s">
        <v>62</v>
      </c>
      <c r="I92" s="169">
        <v>6901.4545341077765</v>
      </c>
      <c r="K92" s="145" t="s">
        <v>77</v>
      </c>
      <c r="L92" s="169">
        <v>894.2</v>
      </c>
      <c r="M92" s="125"/>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4">
        <f t="shared" si="1"/>
        <v>0.57639473409071251</v>
      </c>
      <c r="DG92" s="124"/>
      <c r="DH92" s="174"/>
      <c r="DI92" s="124"/>
      <c r="DJ92" s="123"/>
    </row>
    <row r="93" spans="1:114" x14ac:dyDescent="0.2">
      <c r="A93" s="93"/>
      <c r="C93" s="145" t="s">
        <v>62</v>
      </c>
      <c r="D93" s="169">
        <f>+'Figure 2 raw data'!Y36/1000</f>
        <v>15.482239999999999</v>
      </c>
      <c r="E93" s="169">
        <f>+'Figure 2 raw data'!Y94</f>
        <v>2243.33</v>
      </c>
      <c r="F93" s="238">
        <f t="shared" si="0"/>
        <v>6.9014545341077769</v>
      </c>
      <c r="G93" s="93"/>
      <c r="H93" s="145" t="s">
        <v>63</v>
      </c>
      <c r="I93" s="169">
        <v>6774.5612581257028</v>
      </c>
      <c r="K93" s="145" t="s">
        <v>81</v>
      </c>
      <c r="L93" s="169">
        <v>726.79</v>
      </c>
      <c r="M93" s="123"/>
      <c r="N93" s="123"/>
      <c r="O93" s="123"/>
      <c r="P93" s="123"/>
      <c r="Q93" s="123"/>
      <c r="R93" s="123"/>
      <c r="S93" s="123"/>
      <c r="T93" s="123"/>
      <c r="U93" s="123"/>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c r="BJ93" s="123"/>
      <c r="BK93" s="123"/>
      <c r="BL93" s="123"/>
      <c r="BM93" s="123"/>
      <c r="BN93" s="123"/>
      <c r="BO93" s="123"/>
      <c r="BP93" s="123"/>
      <c r="BQ93" s="123"/>
      <c r="BR93" s="123"/>
      <c r="BS93" s="123"/>
      <c r="BT93" s="123"/>
      <c r="BU93" s="123"/>
      <c r="BV93" s="123"/>
      <c r="BW93" s="123"/>
      <c r="BX93" s="123"/>
      <c r="BY93" s="123"/>
      <c r="BZ93" s="123"/>
      <c r="CA93" s="123"/>
      <c r="CB93" s="123"/>
      <c r="CC93" s="123"/>
      <c r="CD93" s="123"/>
      <c r="CE93" s="123"/>
      <c r="CF93" s="123"/>
      <c r="CG93" s="123"/>
      <c r="CH93" s="123"/>
      <c r="CI93" s="123"/>
      <c r="CJ93" s="123"/>
      <c r="CK93" s="123"/>
      <c r="CL93" s="123"/>
      <c r="CM93" s="123"/>
      <c r="CN93" s="123"/>
      <c r="CO93" s="123"/>
      <c r="CP93" s="123"/>
      <c r="CQ93" s="123"/>
      <c r="CR93" s="123"/>
      <c r="CS93" s="123"/>
      <c r="CT93" s="123"/>
      <c r="CU93" s="123"/>
      <c r="CV93" s="123"/>
      <c r="CW93" s="123"/>
      <c r="CX93" s="123"/>
      <c r="CY93" s="123"/>
      <c r="CZ93" s="123"/>
      <c r="DA93" s="123"/>
      <c r="DB93" s="123"/>
      <c r="DC93" s="123"/>
      <c r="DD93" s="123"/>
      <c r="DE93" s="123"/>
      <c r="DF93" s="124">
        <f t="shared" si="1"/>
        <v>0.46848348108900562</v>
      </c>
      <c r="DG93" s="124"/>
      <c r="DH93" s="174"/>
      <c r="DI93" s="123"/>
      <c r="DJ93" s="123"/>
    </row>
    <row r="94" spans="1:114" x14ac:dyDescent="0.2">
      <c r="A94" s="93"/>
      <c r="C94" s="145" t="s">
        <v>61</v>
      </c>
      <c r="D94" s="169">
        <f>+'Figure 2 raw data'!Y37/1000</f>
        <v>1.9599300000000002</v>
      </c>
      <c r="E94" s="169">
        <f>+'Figure 2 raw data'!Y95</f>
        <v>218.84</v>
      </c>
      <c r="F94" s="238">
        <f t="shared" si="0"/>
        <v>8.9559952476695308</v>
      </c>
      <c r="G94" s="93"/>
      <c r="H94" s="145" t="s">
        <v>72</v>
      </c>
      <c r="I94" s="169">
        <v>6591.5492957746483</v>
      </c>
      <c r="K94" s="145" t="s">
        <v>75</v>
      </c>
      <c r="L94" s="169">
        <v>669.62</v>
      </c>
      <c r="M94" s="123"/>
      <c r="N94" s="123"/>
      <c r="O94" s="123"/>
      <c r="P94" s="123"/>
      <c r="Q94" s="123"/>
      <c r="R94" s="123"/>
      <c r="S94" s="123"/>
      <c r="T94" s="123"/>
      <c r="U94" s="123"/>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c r="BJ94" s="123"/>
      <c r="BK94" s="123"/>
      <c r="BL94" s="123"/>
      <c r="BM94" s="123"/>
      <c r="BN94" s="123"/>
      <c r="BO94" s="123"/>
      <c r="BP94" s="123"/>
      <c r="BQ94" s="123"/>
      <c r="BR94" s="123"/>
      <c r="BS94" s="123"/>
      <c r="BT94" s="123"/>
      <c r="BU94" s="123"/>
      <c r="BV94" s="123"/>
      <c r="BW94" s="123"/>
      <c r="BX94" s="123"/>
      <c r="BY94" s="123"/>
      <c r="BZ94" s="123"/>
      <c r="CA94" s="123"/>
      <c r="CB94" s="123"/>
      <c r="CC94" s="123"/>
      <c r="CD94" s="123"/>
      <c r="CE94" s="123"/>
      <c r="CF94" s="123"/>
      <c r="CG94" s="123"/>
      <c r="CH94" s="123"/>
      <c r="CI94" s="123"/>
      <c r="CJ94" s="123"/>
      <c r="CK94" s="123"/>
      <c r="CL94" s="123"/>
      <c r="CM94" s="123"/>
      <c r="CN94" s="123"/>
      <c r="CO94" s="123"/>
      <c r="CP94" s="123"/>
      <c r="CQ94" s="123"/>
      <c r="CR94" s="123"/>
      <c r="CS94" s="123"/>
      <c r="CT94" s="123"/>
      <c r="CU94" s="123"/>
      <c r="CV94" s="123"/>
      <c r="CW94" s="123"/>
      <c r="CX94" s="123"/>
      <c r="CY94" s="123"/>
      <c r="CZ94" s="123"/>
      <c r="DA94" s="123"/>
      <c r="DB94" s="123"/>
      <c r="DC94" s="123"/>
      <c r="DD94" s="123"/>
      <c r="DE94" s="123"/>
      <c r="DF94" s="124">
        <f t="shared" si="1"/>
        <v>0.43163212015412983</v>
      </c>
      <c r="DG94" s="124"/>
      <c r="DH94" s="174"/>
      <c r="DI94" s="123"/>
      <c r="DJ94" s="123"/>
    </row>
    <row r="95" spans="1:114" x14ac:dyDescent="0.2">
      <c r="A95" s="93"/>
      <c r="C95" s="145" t="s">
        <v>60</v>
      </c>
      <c r="D95" s="169">
        <f>+'Figure 2 raw data'!Y38/1000</f>
        <v>3.6188000000000002</v>
      </c>
      <c r="E95" s="169">
        <f>+'Figure 2 raw data'!Y96</f>
        <v>1056.7</v>
      </c>
      <c r="F95" s="238">
        <f t="shared" si="0"/>
        <v>3.4246238289012965</v>
      </c>
      <c r="G95" s="93"/>
      <c r="H95" s="145" t="s">
        <v>59</v>
      </c>
      <c r="I95" s="169">
        <v>6392.3328756996507</v>
      </c>
      <c r="K95" s="145" t="s">
        <v>59</v>
      </c>
      <c r="L95" s="169">
        <v>605.29</v>
      </c>
      <c r="M95" s="123"/>
      <c r="N95" s="123"/>
      <c r="O95" s="123"/>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c r="BJ95" s="123"/>
      <c r="BK95" s="123"/>
      <c r="BL95" s="123"/>
      <c r="BM95" s="123"/>
      <c r="BN95" s="123"/>
      <c r="BO95" s="123"/>
      <c r="BP95" s="123"/>
      <c r="BQ95" s="123"/>
      <c r="BR95" s="123"/>
      <c r="BS95" s="123"/>
      <c r="BT95" s="123"/>
      <c r="BU95" s="123"/>
      <c r="BV95" s="123"/>
      <c r="BW95" s="123"/>
      <c r="BX95" s="123"/>
      <c r="BY95" s="123"/>
      <c r="BZ95" s="123"/>
      <c r="CA95" s="123"/>
      <c r="CB95" s="123"/>
      <c r="CC95" s="123"/>
      <c r="CD95" s="123"/>
      <c r="CE95" s="123"/>
      <c r="CF95" s="123"/>
      <c r="CG95" s="123"/>
      <c r="CH95" s="123"/>
      <c r="CI95" s="123"/>
      <c r="CJ95" s="123"/>
      <c r="CK95" s="123"/>
      <c r="CL95" s="123"/>
      <c r="CM95" s="123"/>
      <c r="CN95" s="123"/>
      <c r="CO95" s="123"/>
      <c r="CP95" s="123"/>
      <c r="CQ95" s="123"/>
      <c r="CR95" s="123"/>
      <c r="CS95" s="123"/>
      <c r="CT95" s="123"/>
      <c r="CU95" s="123"/>
      <c r="CV95" s="123"/>
      <c r="CW95" s="123"/>
      <c r="CX95" s="123"/>
      <c r="CY95" s="123"/>
      <c r="CZ95" s="123"/>
      <c r="DA95" s="123"/>
      <c r="DB95" s="123"/>
      <c r="DC95" s="123"/>
      <c r="DD95" s="123"/>
      <c r="DE95" s="123"/>
      <c r="DF95" s="124">
        <f t="shared" si="1"/>
        <v>0.39016547595366508</v>
      </c>
      <c r="DG95" s="124"/>
      <c r="DH95" s="174"/>
      <c r="DI95" s="123"/>
      <c r="DJ95" s="123"/>
    </row>
    <row r="96" spans="1:114" x14ac:dyDescent="0.2">
      <c r="A96" s="93"/>
      <c r="C96" s="145" t="s">
        <v>59</v>
      </c>
      <c r="D96" s="169">
        <f>+'Figure 2 raw data'!Y39/1000</f>
        <v>0.60528999999999999</v>
      </c>
      <c r="E96" s="169">
        <f>+'Figure 2 raw data'!Y97</f>
        <v>94.69</v>
      </c>
      <c r="F96" s="238">
        <f t="shared" si="0"/>
        <v>6.3923328756996511</v>
      </c>
      <c r="G96" s="93"/>
      <c r="H96" s="145" t="s">
        <v>65</v>
      </c>
      <c r="I96" s="169">
        <v>6290.0505902192244</v>
      </c>
      <c r="K96" s="145" t="s">
        <v>67</v>
      </c>
      <c r="L96" s="169">
        <v>469.29</v>
      </c>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124">
        <f t="shared" si="1"/>
        <v>0.30250087761287237</v>
      </c>
      <c r="DG96" s="126"/>
      <c r="DH96" s="174"/>
      <c r="DI96" s="89"/>
      <c r="DJ96" s="89"/>
    </row>
    <row r="97" spans="1:114" x14ac:dyDescent="0.2">
      <c r="A97" s="93"/>
      <c r="C97" s="145" t="s">
        <v>58</v>
      </c>
      <c r="D97" s="169">
        <f>+'Figure 2 raw data'!Y40/1000</f>
        <v>0.91359999999999997</v>
      </c>
      <c r="E97" s="169">
        <f>+'Figure 2 raw data'!Y98</f>
        <v>114.9</v>
      </c>
      <c r="F97" s="238">
        <f t="shared" si="0"/>
        <v>7.9512619669277633</v>
      </c>
      <c r="G97" s="93"/>
      <c r="H97" s="145" t="s">
        <v>76</v>
      </c>
      <c r="I97" s="169">
        <v>5778.636008630845</v>
      </c>
      <c r="K97" s="145" t="s">
        <v>72</v>
      </c>
      <c r="L97" s="169">
        <v>468</v>
      </c>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124">
        <f t="shared" si="1"/>
        <v>0.30166935311390453</v>
      </c>
      <c r="DG97" s="126"/>
      <c r="DH97" s="174"/>
      <c r="DI97" s="89"/>
      <c r="DJ97" s="89"/>
    </row>
    <row r="98" spans="1:114" x14ac:dyDescent="0.2">
      <c r="A98" s="93"/>
      <c r="C98" s="145" t="s">
        <v>57</v>
      </c>
      <c r="D98" s="169">
        <f>+'Figure 2 raw data'!Y41/1000</f>
        <v>2.2389999999999999</v>
      </c>
      <c r="E98" s="169">
        <f>+'Figure 2 raw data'!Y99</f>
        <v>236.27</v>
      </c>
      <c r="F98" s="238">
        <f t="shared" si="0"/>
        <v>9.4764464383967493</v>
      </c>
      <c r="G98" s="93"/>
      <c r="H98" s="145" t="s">
        <v>81</v>
      </c>
      <c r="I98" s="169">
        <v>3590.6822785435497</v>
      </c>
      <c r="K98" s="145" t="s">
        <v>70</v>
      </c>
      <c r="L98" s="169">
        <v>303.91000000000003</v>
      </c>
      <c r="M98" s="127"/>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124">
        <f t="shared" si="1"/>
        <v>0.19589814765992888</v>
      </c>
      <c r="DG98" s="126"/>
      <c r="DH98" s="174"/>
      <c r="DI98" s="126"/>
      <c r="DJ98" s="89"/>
    </row>
    <row r="99" spans="1:114" x14ac:dyDescent="0.2">
      <c r="A99" s="93"/>
      <c r="C99" s="145" t="s">
        <v>56</v>
      </c>
      <c r="D99" s="169">
        <f>+'Figure 2 raw data'!Y42/1000</f>
        <v>2.81853</v>
      </c>
      <c r="E99" s="169">
        <f>+'Figure 2 raw data'!Y100</f>
        <v>289</v>
      </c>
      <c r="F99" s="238">
        <f t="shared" si="0"/>
        <v>9.7526989619377158</v>
      </c>
      <c r="G99" s="93"/>
      <c r="H99" s="145" t="s">
        <v>60</v>
      </c>
      <c r="I99" s="169">
        <v>3424.6238289012963</v>
      </c>
      <c r="K99" s="145" t="s">
        <v>65</v>
      </c>
      <c r="L99" s="169">
        <v>37.299999999999997</v>
      </c>
      <c r="DF99" s="124">
        <f t="shared" si="1"/>
        <v>2.4043305280232134E-2</v>
      </c>
    </row>
    <row r="100" spans="1:114" x14ac:dyDescent="0.2">
      <c r="A100" s="93"/>
      <c r="C100" s="172"/>
      <c r="D100" s="123"/>
      <c r="F100" s="128"/>
      <c r="G100" s="123"/>
      <c r="H100" s="123"/>
      <c r="I100" s="123"/>
      <c r="J100" s="123"/>
      <c r="K100" s="123"/>
      <c r="DF100" s="124"/>
    </row>
    <row r="101" spans="1:114" x14ac:dyDescent="0.2">
      <c r="A101" s="93"/>
      <c r="B101" s="172"/>
      <c r="C101" s="123"/>
      <c r="D101" s="123"/>
      <c r="F101" s="123"/>
      <c r="G101" s="123"/>
      <c r="H101" s="123"/>
      <c r="I101" s="123"/>
      <c r="J101" s="123"/>
      <c r="K101" s="123" t="s">
        <v>216</v>
      </c>
      <c r="L101" s="232">
        <f>+SUM(L73:L99)</f>
        <v>155136.74000000002</v>
      </c>
    </row>
    <row r="102" spans="1:114" x14ac:dyDescent="0.2">
      <c r="A102" s="123"/>
      <c r="B102" s="123"/>
      <c r="D102" s="122"/>
      <c r="G102" s="123"/>
      <c r="J102" s="123"/>
    </row>
    <row r="103" spans="1:114" x14ac:dyDescent="0.2">
      <c r="D103" s="122"/>
    </row>
    <row r="104" spans="1:114" x14ac:dyDescent="0.2">
      <c r="D104" s="122"/>
      <c r="E104" s="1"/>
    </row>
    <row r="105" spans="1:114" x14ac:dyDescent="0.2">
      <c r="D105" s="122"/>
      <c r="E105" s="1"/>
    </row>
    <row r="106" spans="1:114" x14ac:dyDescent="0.2">
      <c r="D106" s="122"/>
      <c r="E106" s="1"/>
    </row>
    <row r="107" spans="1:114" x14ac:dyDescent="0.2">
      <c r="D107" s="122"/>
      <c r="E107" s="1"/>
    </row>
  </sheetData>
  <sortState xmlns:xlrd2="http://schemas.microsoft.com/office/spreadsheetml/2017/richdata2" ref="K73:L99">
    <sortCondition descending="1" ref="L73:L99"/>
  </sortState>
  <mergeCells count="1">
    <mergeCell ref="D71:F7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J118"/>
  <sheetViews>
    <sheetView workbookViewId="0"/>
  </sheetViews>
  <sheetFormatPr defaultColWidth="9.140625" defaultRowHeight="12" x14ac:dyDescent="0.2"/>
  <cols>
    <col min="1" max="2" width="9.140625" style="147"/>
    <col min="3" max="3" width="9.42578125" style="147" bestFit="1" customWidth="1"/>
    <col min="4" max="4" width="9.140625" style="147"/>
    <col min="5" max="5" width="9.42578125" style="147" bestFit="1" customWidth="1"/>
    <col min="6" max="6" width="9.140625" style="147"/>
    <col min="7" max="7" width="9.42578125" style="147" bestFit="1" customWidth="1"/>
    <col min="8" max="8" width="9.140625" style="147"/>
    <col min="9" max="9" width="9.85546875" style="147" bestFit="1" customWidth="1"/>
    <col min="10" max="10" width="9.140625" style="147"/>
    <col min="11" max="11" width="10" style="147" bestFit="1" customWidth="1"/>
    <col min="12" max="12" width="9.140625" style="147"/>
    <col min="13" max="13" width="10" style="147" bestFit="1" customWidth="1"/>
    <col min="14" max="14" width="9.140625" style="147"/>
    <col min="15" max="15" width="10" style="147" bestFit="1" customWidth="1"/>
    <col min="16" max="16" width="9.140625" style="147"/>
    <col min="17" max="17" width="10" style="147" bestFit="1" customWidth="1"/>
    <col min="18" max="18" width="9.140625" style="147"/>
    <col min="19" max="19" width="10" style="147" bestFit="1" customWidth="1"/>
    <col min="20" max="20" width="9.140625" style="147"/>
    <col min="21" max="21" width="10" style="147" bestFit="1" customWidth="1"/>
    <col min="22" max="22" width="9.140625" style="147"/>
    <col min="23" max="23" width="10" style="147" bestFit="1" customWidth="1"/>
    <col min="24" max="27" width="9.140625" style="147"/>
    <col min="28" max="28" width="17.28515625" style="147" bestFit="1" customWidth="1"/>
    <col min="29" max="29" width="9.140625" style="147"/>
    <col min="30" max="35" width="9.28515625" style="147" bestFit="1" customWidth="1"/>
    <col min="36" max="16384" width="9.140625" style="147"/>
  </cols>
  <sheetData>
    <row r="2" spans="1:36" x14ac:dyDescent="0.2">
      <c r="A2" s="147" t="s">
        <v>218</v>
      </c>
      <c r="B2" s="146" t="s">
        <v>253</v>
      </c>
    </row>
    <row r="3" spans="1:36" x14ac:dyDescent="0.2">
      <c r="B3" s="147" t="s">
        <v>317</v>
      </c>
    </row>
    <row r="5" spans="1:36" ht="12.75" x14ac:dyDescent="0.2">
      <c r="B5" s="220" t="s">
        <v>318</v>
      </c>
      <c r="C5"/>
      <c r="D5"/>
      <c r="E5"/>
      <c r="F5"/>
      <c r="G5"/>
      <c r="H5"/>
      <c r="I5"/>
      <c r="J5"/>
      <c r="K5"/>
      <c r="L5"/>
      <c r="M5"/>
      <c r="N5"/>
      <c r="O5"/>
      <c r="P5"/>
      <c r="Q5"/>
      <c r="R5"/>
      <c r="S5"/>
      <c r="T5"/>
      <c r="U5"/>
      <c r="V5"/>
      <c r="W5"/>
      <c r="X5"/>
      <c r="Y5"/>
      <c r="Z5"/>
    </row>
    <row r="6" spans="1:36" ht="12.75" x14ac:dyDescent="0.2">
      <c r="B6" s="220" t="s">
        <v>276</v>
      </c>
      <c r="C6" s="221" t="s">
        <v>319</v>
      </c>
      <c r="D6"/>
      <c r="E6"/>
      <c r="F6"/>
      <c r="G6"/>
      <c r="H6"/>
      <c r="I6"/>
      <c r="J6"/>
      <c r="K6"/>
      <c r="L6"/>
      <c r="M6"/>
      <c r="N6"/>
      <c r="O6"/>
      <c r="P6"/>
      <c r="Q6"/>
      <c r="R6"/>
      <c r="S6"/>
      <c r="T6"/>
      <c r="U6"/>
      <c r="V6"/>
      <c r="W6"/>
      <c r="X6"/>
      <c r="Y6"/>
      <c r="Z6"/>
    </row>
    <row r="7" spans="1:36" ht="12.75" x14ac:dyDescent="0.2">
      <c r="B7" s="220" t="s">
        <v>277</v>
      </c>
      <c r="C7" s="220" t="s">
        <v>309</v>
      </c>
      <c r="D7"/>
      <c r="E7"/>
      <c r="F7"/>
      <c r="G7"/>
      <c r="H7"/>
      <c r="I7"/>
      <c r="J7"/>
      <c r="K7"/>
      <c r="L7"/>
      <c r="M7"/>
      <c r="N7"/>
      <c r="O7"/>
      <c r="P7"/>
      <c r="Q7"/>
      <c r="R7"/>
      <c r="S7"/>
      <c r="T7"/>
      <c r="U7"/>
      <c r="V7"/>
      <c r="W7"/>
      <c r="X7"/>
      <c r="Y7"/>
      <c r="Z7"/>
    </row>
    <row r="8" spans="1:36" ht="12.75" x14ac:dyDescent="0.2">
      <c r="B8"/>
      <c r="C8"/>
      <c r="D8"/>
      <c r="E8"/>
      <c r="F8"/>
      <c r="G8"/>
      <c r="H8"/>
      <c r="I8"/>
      <c r="J8"/>
      <c r="K8"/>
      <c r="L8"/>
      <c r="M8"/>
      <c r="N8"/>
      <c r="O8"/>
      <c r="P8"/>
      <c r="Q8"/>
      <c r="R8"/>
      <c r="S8"/>
      <c r="T8"/>
      <c r="U8"/>
      <c r="V8"/>
      <c r="W8"/>
      <c r="X8"/>
      <c r="Y8"/>
      <c r="Z8"/>
    </row>
    <row r="9" spans="1:36" ht="12.75" x14ac:dyDescent="0.2">
      <c r="B9" s="221" t="s">
        <v>278</v>
      </c>
      <c r="C9"/>
      <c r="D9" s="220" t="s">
        <v>279</v>
      </c>
      <c r="E9"/>
      <c r="F9"/>
      <c r="G9"/>
      <c r="H9"/>
      <c r="I9"/>
      <c r="J9"/>
      <c r="K9"/>
      <c r="L9"/>
      <c r="M9"/>
      <c r="N9"/>
      <c r="O9"/>
      <c r="P9"/>
      <c r="Q9"/>
      <c r="R9"/>
      <c r="S9"/>
      <c r="T9"/>
      <c r="U9"/>
      <c r="V9"/>
      <c r="W9"/>
      <c r="X9"/>
      <c r="Y9"/>
      <c r="Z9"/>
    </row>
    <row r="10" spans="1:36" ht="12.75" x14ac:dyDescent="0.2">
      <c r="B10" s="221" t="s">
        <v>287</v>
      </c>
      <c r="C10"/>
      <c r="D10" s="220" t="s">
        <v>174</v>
      </c>
      <c r="E10"/>
      <c r="F10"/>
      <c r="G10"/>
      <c r="H10"/>
      <c r="I10"/>
      <c r="J10"/>
      <c r="K10"/>
      <c r="L10"/>
      <c r="M10"/>
      <c r="N10"/>
      <c r="O10"/>
      <c r="P10"/>
      <c r="Q10"/>
      <c r="R10"/>
      <c r="S10"/>
      <c r="T10"/>
      <c r="U10"/>
      <c r="V10"/>
      <c r="W10"/>
      <c r="X10"/>
      <c r="Y10"/>
      <c r="Z10"/>
    </row>
    <row r="11" spans="1:36" ht="12.75" x14ac:dyDescent="0.2">
      <c r="B11" s="221" t="s">
        <v>280</v>
      </c>
      <c r="C11"/>
      <c r="D11" s="220" t="s">
        <v>120</v>
      </c>
      <c r="E11"/>
      <c r="F11"/>
      <c r="G11"/>
      <c r="H11"/>
      <c r="I11"/>
      <c r="J11"/>
      <c r="K11"/>
      <c r="L11"/>
      <c r="M11"/>
      <c r="N11"/>
      <c r="O11"/>
      <c r="P11"/>
      <c r="Q11"/>
      <c r="R11"/>
      <c r="S11"/>
      <c r="T11"/>
      <c r="U11"/>
      <c r="V11"/>
      <c r="W11"/>
      <c r="X11"/>
      <c r="Y11"/>
      <c r="Z11"/>
    </row>
    <row r="12" spans="1:36" ht="12.75" x14ac:dyDescent="0.2">
      <c r="B12"/>
      <c r="C12"/>
      <c r="D12"/>
      <c r="E12"/>
      <c r="F12"/>
      <c r="G12"/>
      <c r="H12"/>
      <c r="I12"/>
      <c r="J12"/>
      <c r="K12"/>
      <c r="L12"/>
      <c r="M12"/>
      <c r="N12"/>
      <c r="O12"/>
      <c r="P12"/>
      <c r="Q12"/>
      <c r="R12"/>
      <c r="S12"/>
      <c r="T12"/>
      <c r="U12"/>
      <c r="V12"/>
      <c r="W12"/>
      <c r="X12"/>
      <c r="Y12"/>
      <c r="Z12"/>
    </row>
    <row r="13" spans="1:36" x14ac:dyDescent="0.2">
      <c r="B13" s="222" t="s">
        <v>200</v>
      </c>
      <c r="C13" s="257" t="s">
        <v>84</v>
      </c>
      <c r="D13" s="257" t="s">
        <v>162</v>
      </c>
      <c r="E13" s="257" t="s">
        <v>83</v>
      </c>
      <c r="F13" s="257" t="s">
        <v>162</v>
      </c>
      <c r="G13" s="257" t="s">
        <v>121</v>
      </c>
      <c r="H13" s="257" t="s">
        <v>162</v>
      </c>
      <c r="I13" s="257" t="s">
        <v>175</v>
      </c>
      <c r="J13" s="257" t="s">
        <v>162</v>
      </c>
      <c r="K13" s="257" t="s">
        <v>197</v>
      </c>
      <c r="L13" s="257" t="s">
        <v>162</v>
      </c>
      <c r="M13" s="257" t="s">
        <v>201</v>
      </c>
      <c r="N13" s="257" t="s">
        <v>162</v>
      </c>
      <c r="O13" s="257" t="s">
        <v>219</v>
      </c>
      <c r="P13" s="257" t="s">
        <v>162</v>
      </c>
      <c r="Q13" s="257" t="s">
        <v>249</v>
      </c>
      <c r="R13" s="257" t="s">
        <v>162</v>
      </c>
      <c r="S13" s="257" t="s">
        <v>265</v>
      </c>
      <c r="T13" s="257" t="s">
        <v>162</v>
      </c>
      <c r="U13" s="257" t="s">
        <v>281</v>
      </c>
      <c r="V13" s="257" t="s">
        <v>162</v>
      </c>
      <c r="W13" s="257" t="s">
        <v>300</v>
      </c>
      <c r="X13" s="257" t="s">
        <v>162</v>
      </c>
      <c r="Y13" s="257" t="s">
        <v>310</v>
      </c>
      <c r="Z13" s="257" t="s">
        <v>162</v>
      </c>
      <c r="AD13" s="146" t="s">
        <v>255</v>
      </c>
    </row>
    <row r="14" spans="1:36" ht="12.75" x14ac:dyDescent="0.2">
      <c r="B14" s="223" t="s">
        <v>283</v>
      </c>
      <c r="C14" s="218" t="s">
        <v>162</v>
      </c>
      <c r="D14" s="218" t="s">
        <v>162</v>
      </c>
      <c r="E14" s="218" t="s">
        <v>162</v>
      </c>
      <c r="F14" s="218" t="s">
        <v>162</v>
      </c>
      <c r="G14" s="218" t="s">
        <v>162</v>
      </c>
      <c r="H14" s="218" t="s">
        <v>162</v>
      </c>
      <c r="I14" s="218" t="s">
        <v>162</v>
      </c>
      <c r="J14" s="218" t="s">
        <v>162</v>
      </c>
      <c r="K14" s="218" t="s">
        <v>162</v>
      </c>
      <c r="L14" s="218" t="s">
        <v>162</v>
      </c>
      <c r="M14" s="218" t="s">
        <v>162</v>
      </c>
      <c r="N14" s="218" t="s">
        <v>162</v>
      </c>
      <c r="O14" s="218" t="s">
        <v>162</v>
      </c>
      <c r="P14" s="218" t="s">
        <v>162</v>
      </c>
      <c r="Q14" s="218" t="s">
        <v>162</v>
      </c>
      <c r="R14" s="218" t="s">
        <v>162</v>
      </c>
      <c r="S14" s="218" t="s">
        <v>162</v>
      </c>
      <c r="T14" s="218" t="s">
        <v>162</v>
      </c>
      <c r="U14" s="218" t="s">
        <v>162</v>
      </c>
      <c r="V14" s="218" t="s">
        <v>162</v>
      </c>
      <c r="W14" s="218" t="s">
        <v>162</v>
      </c>
      <c r="X14" s="218" t="s">
        <v>162</v>
      </c>
      <c r="Y14" s="218" t="s">
        <v>162</v>
      </c>
      <c r="Z14" s="218" t="s">
        <v>162</v>
      </c>
      <c r="AD14" s="147">
        <v>2017</v>
      </c>
      <c r="AE14" s="147">
        <v>2018</v>
      </c>
      <c r="AF14" s="147">
        <v>2019</v>
      </c>
      <c r="AG14" s="147">
        <v>2020</v>
      </c>
      <c r="AH14" s="147">
        <v>2021</v>
      </c>
      <c r="AI14" s="147">
        <v>2022</v>
      </c>
      <c r="AJ14" s="147">
        <v>2023</v>
      </c>
    </row>
    <row r="15" spans="1:36" x14ac:dyDescent="0.2">
      <c r="B15" s="224" t="s">
        <v>254</v>
      </c>
      <c r="C15" s="226" t="s">
        <v>53</v>
      </c>
      <c r="D15" s="226" t="s">
        <v>221</v>
      </c>
      <c r="E15" s="225">
        <v>139995.45000000001</v>
      </c>
      <c r="F15" s="226" t="s">
        <v>162</v>
      </c>
      <c r="G15" s="225">
        <v>144627.84</v>
      </c>
      <c r="H15" s="226" t="s">
        <v>162</v>
      </c>
      <c r="I15" s="225">
        <v>147441.32999999999</v>
      </c>
      <c r="J15" s="226" t="s">
        <v>220</v>
      </c>
      <c r="K15" s="229">
        <v>148542.20000000001</v>
      </c>
      <c r="L15" s="226" t="s">
        <v>220</v>
      </c>
      <c r="M15" s="225">
        <v>149884.14000000001</v>
      </c>
      <c r="N15" s="226" t="s">
        <v>220</v>
      </c>
      <c r="O15" s="226">
        <v>151273</v>
      </c>
      <c r="P15" s="226" t="s">
        <v>162</v>
      </c>
      <c r="Q15" s="226">
        <v>152581</v>
      </c>
      <c r="R15" s="226" t="s">
        <v>162</v>
      </c>
      <c r="S15" s="225">
        <v>154487.26</v>
      </c>
      <c r="T15" s="226" t="s">
        <v>220</v>
      </c>
      <c r="U15" s="225">
        <v>153993.84</v>
      </c>
      <c r="V15" s="226" t="s">
        <v>220</v>
      </c>
      <c r="W15" s="225">
        <v>154263.67999999999</v>
      </c>
      <c r="X15" s="226" t="s">
        <v>220</v>
      </c>
      <c r="Y15" s="225">
        <v>155136.71</v>
      </c>
      <c r="Z15" s="226" t="s">
        <v>220</v>
      </c>
      <c r="AB15" s="236"/>
      <c r="AD15" s="163">
        <f>+M15/M73</f>
        <v>7.0009416538917497</v>
      </c>
      <c r="AE15" s="163">
        <f>+O15/O73</f>
        <v>7.1933848990891827</v>
      </c>
      <c r="AF15" s="163">
        <f>+Q15/Q73</f>
        <v>7.3478054004908131</v>
      </c>
      <c r="AG15" s="163">
        <f>+S15/S73</f>
        <v>7.527863187223895</v>
      </c>
      <c r="AH15" s="163">
        <f>+U15/U73</f>
        <v>7.6187315491925061</v>
      </c>
      <c r="AI15" s="162">
        <f>+W15/W73</f>
        <v>7.6848384732912649</v>
      </c>
      <c r="AJ15" s="162">
        <f>+Y15/Y73</f>
        <v>7.7906625568217196</v>
      </c>
    </row>
    <row r="16" spans="1:36" x14ac:dyDescent="0.2">
      <c r="B16" s="224" t="s">
        <v>82</v>
      </c>
      <c r="C16" s="227">
        <v>3116</v>
      </c>
      <c r="D16" s="228" t="s">
        <v>162</v>
      </c>
      <c r="E16" s="227">
        <v>3529</v>
      </c>
      <c r="F16" s="228" t="s">
        <v>162</v>
      </c>
      <c r="G16" s="227">
        <v>3710</v>
      </c>
      <c r="H16" s="228" t="s">
        <v>162</v>
      </c>
      <c r="I16" s="227">
        <v>3826</v>
      </c>
      <c r="J16" s="228" t="s">
        <v>162</v>
      </c>
      <c r="K16" s="227">
        <v>3933</v>
      </c>
      <c r="L16" s="228" t="s">
        <v>162</v>
      </c>
      <c r="M16" s="227">
        <v>4060</v>
      </c>
      <c r="N16" s="228" t="s">
        <v>162</v>
      </c>
      <c r="O16" s="227">
        <v>4195</v>
      </c>
      <c r="P16" s="228" t="s">
        <v>162</v>
      </c>
      <c r="Q16" s="227">
        <v>4293</v>
      </c>
      <c r="R16" s="228" t="s">
        <v>162</v>
      </c>
      <c r="S16" s="227">
        <v>4457</v>
      </c>
      <c r="T16" s="228" t="s">
        <v>162</v>
      </c>
      <c r="U16" s="227">
        <v>4438</v>
      </c>
      <c r="V16" s="228" t="s">
        <v>162</v>
      </c>
      <c r="W16" s="227">
        <v>4572</v>
      </c>
      <c r="X16" s="228" t="s">
        <v>162</v>
      </c>
      <c r="Y16" s="227">
        <v>4695</v>
      </c>
      <c r="Z16" s="228" t="s">
        <v>162</v>
      </c>
      <c r="AA16" s="224" t="s">
        <v>82</v>
      </c>
      <c r="AD16" s="163">
        <f t="shared" ref="AD16:AD42" si="0">+M16/M74</f>
        <v>7.8203251406117582</v>
      </c>
      <c r="AE16" s="163">
        <f t="shared" ref="AE16:AE42" si="1">+O16/O74</f>
        <v>7.9263108171941425</v>
      </c>
      <c r="AF16" s="163">
        <f t="shared" ref="AF16:AF42" si="2">+Q16/Q74</f>
        <v>7.9801472228418469</v>
      </c>
      <c r="AG16" s="163">
        <f t="shared" ref="AG16:AG42" si="3">+S16/S74</f>
        <v>8.2853106294382268</v>
      </c>
      <c r="AH16" s="163">
        <f t="shared" ref="AH16:AH42" si="4">+U16/U74</f>
        <v>8.2605863192182412</v>
      </c>
      <c r="AI16" s="162">
        <f t="shared" ref="AI16:AI42" si="5">+W16/W74</f>
        <v>8.4093584461447914</v>
      </c>
      <c r="AJ16" s="162">
        <f t="shared" ref="AJ16:AJ42" si="6">+Y16/Y74</f>
        <v>8.7666884511250132</v>
      </c>
    </row>
    <row r="17" spans="2:36" x14ac:dyDescent="0.2">
      <c r="B17" s="224" t="s">
        <v>81</v>
      </c>
      <c r="C17" s="229">
        <v>1093</v>
      </c>
      <c r="D17" s="226" t="s">
        <v>162</v>
      </c>
      <c r="E17" s="229">
        <v>1149</v>
      </c>
      <c r="F17" s="226" t="s">
        <v>162</v>
      </c>
      <c r="G17" s="229">
        <v>1103</v>
      </c>
      <c r="H17" s="226" t="s">
        <v>162</v>
      </c>
      <c r="I17" s="225">
        <v>1028.04</v>
      </c>
      <c r="J17" s="226" t="s">
        <v>162</v>
      </c>
      <c r="K17" s="225">
        <v>1018.58</v>
      </c>
      <c r="L17" s="226" t="s">
        <v>162</v>
      </c>
      <c r="M17" s="225">
        <v>968.18</v>
      </c>
      <c r="N17" s="226" t="s">
        <v>162</v>
      </c>
      <c r="O17" s="225">
        <v>898.77</v>
      </c>
      <c r="P17" s="226" t="s">
        <v>162</v>
      </c>
      <c r="Q17" s="229">
        <v>822.3</v>
      </c>
      <c r="R17" s="226" t="s">
        <v>162</v>
      </c>
      <c r="S17" s="225">
        <v>881.76</v>
      </c>
      <c r="T17" s="226" t="s">
        <v>162</v>
      </c>
      <c r="U17" s="225">
        <v>835.78</v>
      </c>
      <c r="V17" s="226" t="s">
        <v>162</v>
      </c>
      <c r="W17" s="225">
        <v>770.73</v>
      </c>
      <c r="X17" s="226" t="s">
        <v>162</v>
      </c>
      <c r="Y17" s="225">
        <v>726.79</v>
      </c>
      <c r="Z17" s="226" t="s">
        <v>162</v>
      </c>
      <c r="AA17" s="224" t="s">
        <v>81</v>
      </c>
      <c r="AD17" s="163">
        <f t="shared" si="0"/>
        <v>3.7126313367589541</v>
      </c>
      <c r="AE17" s="163">
        <f t="shared" si="1"/>
        <v>3.6780569651334094</v>
      </c>
      <c r="AF17" s="163">
        <f t="shared" si="2"/>
        <v>3.6274207066919582</v>
      </c>
      <c r="AG17" s="163">
        <f t="shared" si="3"/>
        <v>3.644539968587253</v>
      </c>
      <c r="AH17" s="163">
        <f t="shared" si="4"/>
        <v>3.6284622731614133</v>
      </c>
      <c r="AI17" s="162">
        <f t="shared" si="5"/>
        <v>3.6211708325502725</v>
      </c>
      <c r="AJ17" s="162">
        <f t="shared" si="6"/>
        <v>3.5906822785435502</v>
      </c>
    </row>
    <row r="18" spans="2:36" x14ac:dyDescent="0.2">
      <c r="B18" s="224" t="s">
        <v>207</v>
      </c>
      <c r="C18" s="230">
        <v>2814.68</v>
      </c>
      <c r="D18" s="228" t="s">
        <v>162</v>
      </c>
      <c r="E18" s="230">
        <v>2849.43</v>
      </c>
      <c r="F18" s="228" t="s">
        <v>162</v>
      </c>
      <c r="G18" s="230">
        <v>2933.46</v>
      </c>
      <c r="H18" s="228" t="s">
        <v>162</v>
      </c>
      <c r="I18" s="230">
        <v>3025.88</v>
      </c>
      <c r="J18" s="228" t="s">
        <v>162</v>
      </c>
      <c r="K18" s="230">
        <v>3064.73</v>
      </c>
      <c r="L18" s="228" t="s">
        <v>162</v>
      </c>
      <c r="M18" s="230">
        <v>3079.21</v>
      </c>
      <c r="N18" s="228" t="s">
        <v>162</v>
      </c>
      <c r="O18" s="230">
        <v>3161.51</v>
      </c>
      <c r="P18" s="228" t="s">
        <v>162</v>
      </c>
      <c r="Q18" s="230">
        <v>3155.79</v>
      </c>
      <c r="R18" s="228" t="s">
        <v>162</v>
      </c>
      <c r="S18" s="230">
        <v>3267.73</v>
      </c>
      <c r="T18" s="228" t="s">
        <v>162</v>
      </c>
      <c r="U18" s="230">
        <v>3309.91</v>
      </c>
      <c r="V18" s="228" t="s">
        <v>162</v>
      </c>
      <c r="W18" s="230">
        <v>3339.16</v>
      </c>
      <c r="X18" s="228" t="s">
        <v>162</v>
      </c>
      <c r="Y18" s="230">
        <v>3475.28</v>
      </c>
      <c r="Z18" s="228" t="s">
        <v>162</v>
      </c>
      <c r="AA18" s="224" t="s">
        <v>207</v>
      </c>
      <c r="AD18" s="163">
        <f t="shared" si="0"/>
        <v>8.4255732501504959</v>
      </c>
      <c r="AE18" s="163">
        <f t="shared" si="1"/>
        <v>8.8162576687116569</v>
      </c>
      <c r="AF18" s="163">
        <f t="shared" si="2"/>
        <v>8.7314002711451728</v>
      </c>
      <c r="AG18" s="163">
        <f t="shared" si="3"/>
        <v>9.1530489342035235</v>
      </c>
      <c r="AH18" s="163">
        <f t="shared" si="4"/>
        <v>9.1345660273216502</v>
      </c>
      <c r="AI18" s="162">
        <f t="shared" si="5"/>
        <v>9.3625683443151555</v>
      </c>
      <c r="AJ18" s="162">
        <f t="shared" si="6"/>
        <v>9.7167141978415259</v>
      </c>
    </row>
    <row r="19" spans="2:36" x14ac:dyDescent="0.2">
      <c r="B19" s="224" t="s">
        <v>79</v>
      </c>
      <c r="C19" s="229">
        <v>5006.3999999999996</v>
      </c>
      <c r="D19" s="226" t="s">
        <v>162</v>
      </c>
      <c r="E19" s="229">
        <v>5081.8</v>
      </c>
      <c r="F19" s="226" t="s">
        <v>162</v>
      </c>
      <c r="G19" s="229">
        <v>5162</v>
      </c>
      <c r="H19" s="226" t="s">
        <v>162</v>
      </c>
      <c r="I19" s="229">
        <v>5335.7</v>
      </c>
      <c r="J19" s="226" t="s">
        <v>162</v>
      </c>
      <c r="K19" s="229">
        <v>5435.7</v>
      </c>
      <c r="L19" s="226" t="s">
        <v>162</v>
      </c>
      <c r="M19" s="229">
        <v>5502.2</v>
      </c>
      <c r="N19" s="226" t="s">
        <v>162</v>
      </c>
      <c r="O19" s="229">
        <v>5615.2</v>
      </c>
      <c r="P19" s="226" t="s">
        <v>162</v>
      </c>
      <c r="Q19" s="229">
        <v>5615</v>
      </c>
      <c r="R19" s="226" t="s">
        <v>162</v>
      </c>
      <c r="S19" s="229">
        <v>5666</v>
      </c>
      <c r="T19" s="226" t="s">
        <v>162</v>
      </c>
      <c r="U19" s="229">
        <v>5644</v>
      </c>
      <c r="V19" s="226" t="s">
        <v>162</v>
      </c>
      <c r="W19" s="229">
        <v>5664</v>
      </c>
      <c r="X19" s="226" t="s">
        <v>162</v>
      </c>
      <c r="Y19" s="229">
        <v>5687</v>
      </c>
      <c r="Z19" s="226" t="s">
        <v>162</v>
      </c>
      <c r="AA19" s="224" t="s">
        <v>79</v>
      </c>
      <c r="AD19" s="163">
        <f t="shared" si="0"/>
        <v>9.5690434782608698</v>
      </c>
      <c r="AE19" s="163">
        <f t="shared" si="1"/>
        <v>9.8512280701754378</v>
      </c>
      <c r="AF19" s="163">
        <f t="shared" si="2"/>
        <v>9.9733570159857905</v>
      </c>
      <c r="AG19" s="163">
        <f t="shared" si="3"/>
        <v>10.028318584070796</v>
      </c>
      <c r="AH19" s="163">
        <f t="shared" si="4"/>
        <v>10.09660107334526</v>
      </c>
      <c r="AI19" s="162">
        <f t="shared" si="5"/>
        <v>10.187050359712231</v>
      </c>
      <c r="AJ19" s="162">
        <f t="shared" si="6"/>
        <v>10.399941480898999</v>
      </c>
    </row>
    <row r="20" spans="2:36" x14ac:dyDescent="0.2">
      <c r="B20" s="224" t="s">
        <v>119</v>
      </c>
      <c r="C20" s="230">
        <v>30672.15</v>
      </c>
      <c r="D20" s="228" t="s">
        <v>162</v>
      </c>
      <c r="E20" s="230">
        <v>31324.240000000002</v>
      </c>
      <c r="F20" s="228" t="s">
        <v>162</v>
      </c>
      <c r="G20" s="230">
        <v>32381.06</v>
      </c>
      <c r="H20" s="228" t="s">
        <v>162</v>
      </c>
      <c r="I20" s="230">
        <v>32670.880000000001</v>
      </c>
      <c r="J20" s="228" t="s">
        <v>162</v>
      </c>
      <c r="K20" s="230">
        <v>32672.34</v>
      </c>
      <c r="L20" s="228" t="s">
        <v>162</v>
      </c>
      <c r="M20" s="227">
        <v>32598.2</v>
      </c>
      <c r="N20" s="228" t="s">
        <v>162</v>
      </c>
      <c r="O20" s="230">
        <v>33086.81</v>
      </c>
      <c r="P20" s="228" t="s">
        <v>162</v>
      </c>
      <c r="Q20" s="230">
        <v>33080.18</v>
      </c>
      <c r="R20" s="228" t="s">
        <v>162</v>
      </c>
      <c r="S20" s="230">
        <v>33164.910000000003</v>
      </c>
      <c r="T20" s="228" t="s">
        <v>162</v>
      </c>
      <c r="U20" s="230">
        <v>32506.91</v>
      </c>
      <c r="V20" s="228" t="s">
        <v>162</v>
      </c>
      <c r="W20" s="230">
        <v>32399.05</v>
      </c>
      <c r="X20" s="228" t="s">
        <v>162</v>
      </c>
      <c r="Y20" s="230">
        <v>34012.620000000003</v>
      </c>
      <c r="Z20" s="228" t="s">
        <v>162</v>
      </c>
      <c r="AA20" s="224" t="s">
        <v>119</v>
      </c>
      <c r="AB20" s="151"/>
      <c r="AD20" s="163">
        <f t="shared" si="0"/>
        <v>7.7633061126313105</v>
      </c>
      <c r="AE20" s="163">
        <f t="shared" si="1"/>
        <v>8.0682612915339718</v>
      </c>
      <c r="AF20" s="163">
        <f t="shared" si="2"/>
        <v>8.2459873319590091</v>
      </c>
      <c r="AG20" s="163">
        <f t="shared" si="3"/>
        <v>8.4573941515934337</v>
      </c>
      <c r="AH20" s="163">
        <f t="shared" si="4"/>
        <v>8.481420505541756</v>
      </c>
      <c r="AI20" s="162">
        <f t="shared" si="5"/>
        <v>8.5043126528983759</v>
      </c>
      <c r="AJ20" s="162">
        <f t="shared" si="6"/>
        <v>9.160858861997081</v>
      </c>
    </row>
    <row r="21" spans="2:36" x14ac:dyDescent="0.2">
      <c r="B21" s="224" t="s">
        <v>77</v>
      </c>
      <c r="C21" s="229">
        <v>720.7</v>
      </c>
      <c r="D21" s="226" t="s">
        <v>162</v>
      </c>
      <c r="E21" s="229">
        <v>771.6</v>
      </c>
      <c r="F21" s="226" t="s">
        <v>162</v>
      </c>
      <c r="G21" s="229">
        <v>804.8</v>
      </c>
      <c r="H21" s="226" t="s">
        <v>162</v>
      </c>
      <c r="I21" s="229">
        <v>782.7</v>
      </c>
      <c r="J21" s="226" t="s">
        <v>162</v>
      </c>
      <c r="K21" s="229">
        <v>782.7</v>
      </c>
      <c r="L21" s="226" t="s">
        <v>162</v>
      </c>
      <c r="M21" s="229">
        <v>790</v>
      </c>
      <c r="N21" s="226" t="s">
        <v>162</v>
      </c>
      <c r="O21" s="229">
        <v>796.9</v>
      </c>
      <c r="P21" s="226" t="s">
        <v>162</v>
      </c>
      <c r="Q21" s="229">
        <v>820.8</v>
      </c>
      <c r="R21" s="226" t="s">
        <v>162</v>
      </c>
      <c r="S21" s="229">
        <v>848.3</v>
      </c>
      <c r="T21" s="226" t="s">
        <v>162</v>
      </c>
      <c r="U21" s="229">
        <v>838.7</v>
      </c>
      <c r="V21" s="226" t="s">
        <v>162</v>
      </c>
      <c r="W21" s="229">
        <v>848.1</v>
      </c>
      <c r="X21" s="226" t="s">
        <v>162</v>
      </c>
      <c r="Y21" s="229">
        <v>894.2</v>
      </c>
      <c r="Z21" s="226" t="s">
        <v>162</v>
      </c>
      <c r="AA21" s="224" t="s">
        <v>77</v>
      </c>
      <c r="AD21" s="163">
        <f t="shared" si="0"/>
        <v>9.1435185185185173</v>
      </c>
      <c r="AE21" s="163">
        <f t="shared" si="1"/>
        <v>9.353286384976526</v>
      </c>
      <c r="AF21" s="163">
        <f t="shared" si="2"/>
        <v>9.6564705882352939</v>
      </c>
      <c r="AG21" s="163">
        <f t="shared" si="3"/>
        <v>10.062870699881376</v>
      </c>
      <c r="AH21" s="163">
        <f t="shared" si="4"/>
        <v>10.020310633213859</v>
      </c>
      <c r="AI21" s="162">
        <f t="shared" si="5"/>
        <v>10.127776450919514</v>
      </c>
      <c r="AJ21" s="162">
        <f t="shared" si="6"/>
        <v>10.728254349130175</v>
      </c>
    </row>
    <row r="22" spans="2:36" x14ac:dyDescent="0.2">
      <c r="B22" s="224" t="s">
        <v>76</v>
      </c>
      <c r="C22" s="227">
        <v>5399.3</v>
      </c>
      <c r="D22" s="228" t="s">
        <v>162</v>
      </c>
      <c r="E22" s="227">
        <v>5600.7</v>
      </c>
      <c r="F22" s="228" t="s">
        <v>162</v>
      </c>
      <c r="G22" s="227">
        <v>5821.3</v>
      </c>
      <c r="H22" s="228" t="s">
        <v>162</v>
      </c>
      <c r="I22" s="230">
        <v>6604.41</v>
      </c>
      <c r="J22" s="228" t="s">
        <v>162</v>
      </c>
      <c r="K22" s="230">
        <v>6871.94</v>
      </c>
      <c r="L22" s="228" t="s">
        <v>162</v>
      </c>
      <c r="M22" s="230">
        <v>7498.94</v>
      </c>
      <c r="N22" s="228" t="s">
        <v>162</v>
      </c>
      <c r="O22" s="230">
        <v>7831.25</v>
      </c>
      <c r="P22" s="228" t="s">
        <v>162</v>
      </c>
      <c r="Q22" s="230">
        <v>8244.8700000000008</v>
      </c>
      <c r="R22" s="228" t="s">
        <v>162</v>
      </c>
      <c r="S22" s="230">
        <v>8561.4699999999993</v>
      </c>
      <c r="T22" s="228" t="s">
        <v>162</v>
      </c>
      <c r="U22" s="230">
        <v>9039.99</v>
      </c>
      <c r="V22" s="228" t="s">
        <v>162</v>
      </c>
      <c r="W22" s="230">
        <v>9108.2800000000007</v>
      </c>
      <c r="X22" s="228" t="s">
        <v>162</v>
      </c>
      <c r="Y22" s="230">
        <v>8730.7099999999991</v>
      </c>
      <c r="Z22" s="228" t="s">
        <v>162</v>
      </c>
      <c r="AA22" s="224" t="s">
        <v>76</v>
      </c>
      <c r="AB22" s="151"/>
      <c r="AD22" s="163">
        <f t="shared" si="0"/>
        <v>5.5824759919600986</v>
      </c>
      <c r="AE22" s="163">
        <f t="shared" si="1"/>
        <v>5.7199985391863271</v>
      </c>
      <c r="AF22" s="163">
        <f t="shared" si="2"/>
        <v>5.7827895297946368</v>
      </c>
      <c r="AG22" s="163">
        <f t="shared" si="3"/>
        <v>5.8799285738813909</v>
      </c>
      <c r="AH22" s="163">
        <f t="shared" si="4"/>
        <v>6.0055604642356517</v>
      </c>
      <c r="AI22" s="162">
        <f t="shared" si="5"/>
        <v>6.0307354119352983</v>
      </c>
      <c r="AJ22" s="162">
        <f t="shared" si="6"/>
        <v>5.7786360086308459</v>
      </c>
    </row>
    <row r="23" spans="2:36" x14ac:dyDescent="0.2">
      <c r="B23" s="224" t="s">
        <v>75</v>
      </c>
      <c r="C23" s="229">
        <v>765.5</v>
      </c>
      <c r="D23" s="226" t="s">
        <v>162</v>
      </c>
      <c r="E23" s="229">
        <v>730.6</v>
      </c>
      <c r="F23" s="226" t="s">
        <v>162</v>
      </c>
      <c r="G23" s="229">
        <v>769</v>
      </c>
      <c r="H23" s="226" t="s">
        <v>162</v>
      </c>
      <c r="I23" s="229">
        <v>770</v>
      </c>
      <c r="J23" s="226" t="s">
        <v>162</v>
      </c>
      <c r="K23" s="229">
        <v>706</v>
      </c>
      <c r="L23" s="226" t="s">
        <v>162</v>
      </c>
      <c r="M23" s="229">
        <v>670</v>
      </c>
      <c r="N23" s="226" t="s">
        <v>162</v>
      </c>
      <c r="O23" s="229">
        <v>654.79999999999995</v>
      </c>
      <c r="P23" s="226" t="s">
        <v>162</v>
      </c>
      <c r="Q23" s="225">
        <v>659.38</v>
      </c>
      <c r="R23" s="226" t="s">
        <v>162</v>
      </c>
      <c r="S23" s="225">
        <v>683.46</v>
      </c>
      <c r="T23" s="226" t="s">
        <v>162</v>
      </c>
      <c r="U23" s="225">
        <v>710.93</v>
      </c>
      <c r="V23" s="226" t="s">
        <v>162</v>
      </c>
      <c r="W23" s="225">
        <v>691.25</v>
      </c>
      <c r="X23" s="226" t="s">
        <v>162</v>
      </c>
      <c r="Y23" s="225">
        <v>669.62</v>
      </c>
      <c r="Z23" s="226" t="s">
        <v>162</v>
      </c>
      <c r="AA23" s="224" t="s">
        <v>75</v>
      </c>
      <c r="AD23" s="163">
        <f t="shared" si="0"/>
        <v>6.9072164948453612</v>
      </c>
      <c r="AE23" s="163">
        <f t="shared" si="1"/>
        <v>6.892631578947368</v>
      </c>
      <c r="AF23" s="163">
        <f t="shared" si="2"/>
        <v>7.6672093023255812</v>
      </c>
      <c r="AG23" s="163">
        <f t="shared" si="3"/>
        <v>7.5940000000000003</v>
      </c>
      <c r="AH23" s="163">
        <f t="shared" si="4"/>
        <v>7.7867469879518065</v>
      </c>
      <c r="AI23" s="162">
        <f t="shared" si="5"/>
        <v>8.5869565217391308</v>
      </c>
      <c r="AJ23" s="162">
        <f t="shared" si="6"/>
        <v>7.4901565995525718</v>
      </c>
    </row>
    <row r="24" spans="2:36" x14ac:dyDescent="0.2">
      <c r="B24" s="224" t="s">
        <v>74</v>
      </c>
      <c r="C24" s="230">
        <v>6502.41</v>
      </c>
      <c r="D24" s="228" t="s">
        <v>162</v>
      </c>
      <c r="E24" s="230">
        <v>6559.18</v>
      </c>
      <c r="F24" s="228" t="s">
        <v>162</v>
      </c>
      <c r="G24" s="230">
        <v>6779.75</v>
      </c>
      <c r="H24" s="228" t="s">
        <v>220</v>
      </c>
      <c r="I24" s="230">
        <v>7029.48</v>
      </c>
      <c r="J24" s="228" t="s">
        <v>220</v>
      </c>
      <c r="K24" s="230">
        <v>7123.77</v>
      </c>
      <c r="L24" s="228" t="s">
        <v>220</v>
      </c>
      <c r="M24" s="230">
        <v>7229.35</v>
      </c>
      <c r="N24" s="228" t="s">
        <v>220</v>
      </c>
      <c r="O24" s="230">
        <v>7335.62</v>
      </c>
      <c r="P24" s="228" t="s">
        <v>220</v>
      </c>
      <c r="Q24" s="230">
        <v>7460.36</v>
      </c>
      <c r="R24" s="228" t="s">
        <v>162</v>
      </c>
      <c r="S24" s="230">
        <v>7606.07</v>
      </c>
      <c r="T24" s="228" t="s">
        <v>220</v>
      </c>
      <c r="U24" s="230">
        <v>7623.09</v>
      </c>
      <c r="V24" s="228" t="s">
        <v>220</v>
      </c>
      <c r="W24" s="230">
        <v>7454.97</v>
      </c>
      <c r="X24" s="228" t="s">
        <v>220</v>
      </c>
      <c r="Y24" s="227">
        <v>7564.5</v>
      </c>
      <c r="Z24" s="228" t="s">
        <v>220</v>
      </c>
      <c r="AA24" s="224" t="s">
        <v>74</v>
      </c>
      <c r="AD24" s="163">
        <f t="shared" si="0"/>
        <v>8.7799827542233935</v>
      </c>
      <c r="AE24" s="163">
        <f t="shared" si="1"/>
        <v>8.9821352043002847</v>
      </c>
      <c r="AF24" s="163">
        <f t="shared" si="2"/>
        <v>9.1778021085782466</v>
      </c>
      <c r="AG24" s="163">
        <f t="shared" si="3"/>
        <v>9.3816389964723577</v>
      </c>
      <c r="AH24" s="163">
        <f t="shared" si="4"/>
        <v>9.4244863140716557</v>
      </c>
      <c r="AI24" s="162">
        <f t="shared" si="5"/>
        <v>9.203780293583872</v>
      </c>
      <c r="AJ24" s="162">
        <f t="shared" si="6"/>
        <v>9.6290685981237036</v>
      </c>
    </row>
    <row r="25" spans="2:36" x14ac:dyDescent="0.2">
      <c r="B25" s="224" t="s">
        <v>73</v>
      </c>
      <c r="C25" s="225">
        <v>24718.38</v>
      </c>
      <c r="D25" s="226" t="s">
        <v>162</v>
      </c>
      <c r="E25" s="225">
        <v>24459.759999999998</v>
      </c>
      <c r="F25" s="226" t="s">
        <v>162</v>
      </c>
      <c r="G25" s="225">
        <v>25728.32</v>
      </c>
      <c r="H25" s="226" t="s">
        <v>162</v>
      </c>
      <c r="I25" s="225">
        <v>25820.27</v>
      </c>
      <c r="J25" s="226" t="s">
        <v>162</v>
      </c>
      <c r="K25" s="225">
        <v>25138.93</v>
      </c>
      <c r="L25" s="226" t="s">
        <v>162</v>
      </c>
      <c r="M25" s="229">
        <v>25055.200000000001</v>
      </c>
      <c r="N25" s="226" t="s">
        <v>162</v>
      </c>
      <c r="O25" s="229">
        <v>25055.1</v>
      </c>
      <c r="P25" s="226" t="s">
        <v>162</v>
      </c>
      <c r="Q25" s="229">
        <v>25062</v>
      </c>
      <c r="R25" s="226" t="s">
        <v>162</v>
      </c>
      <c r="S25" s="225">
        <v>25234.84</v>
      </c>
      <c r="T25" s="226" t="s">
        <v>162</v>
      </c>
      <c r="U25" s="225">
        <v>24760.62</v>
      </c>
      <c r="V25" s="226" t="s">
        <v>162</v>
      </c>
      <c r="W25" s="225">
        <v>24606.35</v>
      </c>
      <c r="X25" s="226" t="s">
        <v>162</v>
      </c>
      <c r="Y25" s="229">
        <v>23882</v>
      </c>
      <c r="Z25" s="226" t="s">
        <v>220</v>
      </c>
      <c r="AA25" s="224" t="s">
        <v>73</v>
      </c>
      <c r="AB25" s="151"/>
      <c r="AD25" s="163">
        <f t="shared" si="0"/>
        <v>6.9658922832263874</v>
      </c>
      <c r="AE25" s="163">
        <f t="shared" si="1"/>
        <v>7.049374970106042</v>
      </c>
      <c r="AF25" s="163">
        <f t="shared" si="2"/>
        <v>7.1794225409002497</v>
      </c>
      <c r="AG25" s="163">
        <f t="shared" si="3"/>
        <v>7.4096333184562262</v>
      </c>
      <c r="AH25" s="163">
        <f t="shared" si="4"/>
        <v>7.4534606851834564</v>
      </c>
      <c r="AI25" s="162">
        <f t="shared" si="5"/>
        <v>7.6160372160972614</v>
      </c>
      <c r="AJ25" s="162">
        <f t="shared" si="6"/>
        <v>7.5466093661126212</v>
      </c>
    </row>
    <row r="26" spans="2:36" x14ac:dyDescent="0.2">
      <c r="B26" s="224" t="s">
        <v>72</v>
      </c>
      <c r="C26" s="227">
        <v>810</v>
      </c>
      <c r="D26" s="228" t="s">
        <v>162</v>
      </c>
      <c r="E26" s="227">
        <v>717</v>
      </c>
      <c r="F26" s="228" t="s">
        <v>162</v>
      </c>
      <c r="G26" s="227">
        <v>712</v>
      </c>
      <c r="H26" s="228" t="s">
        <v>162</v>
      </c>
      <c r="I26" s="227">
        <v>694</v>
      </c>
      <c r="J26" s="228" t="s">
        <v>162</v>
      </c>
      <c r="K26" s="227">
        <v>671</v>
      </c>
      <c r="L26" s="228" t="s">
        <v>162</v>
      </c>
      <c r="M26" s="227">
        <v>648</v>
      </c>
      <c r="N26" s="228" t="s">
        <v>162</v>
      </c>
      <c r="O26" s="227">
        <v>618</v>
      </c>
      <c r="P26" s="228" t="s">
        <v>162</v>
      </c>
      <c r="Q26" s="227">
        <v>599</v>
      </c>
      <c r="R26" s="228" t="s">
        <v>162</v>
      </c>
      <c r="S26" s="227">
        <v>596</v>
      </c>
      <c r="T26" s="228" t="s">
        <v>162</v>
      </c>
      <c r="U26" s="227">
        <v>558</v>
      </c>
      <c r="V26" s="228" t="s">
        <v>162</v>
      </c>
      <c r="W26" s="227">
        <v>522</v>
      </c>
      <c r="X26" s="228" t="s">
        <v>162</v>
      </c>
      <c r="Y26" s="227">
        <v>468</v>
      </c>
      <c r="Z26" s="228" t="s">
        <v>162</v>
      </c>
      <c r="AA26" s="224" t="s">
        <v>72</v>
      </c>
      <c r="AD26" s="163">
        <f t="shared" si="0"/>
        <v>4.6618705035971226</v>
      </c>
      <c r="AE26" s="163">
        <f t="shared" si="1"/>
        <v>4.5441176470588234</v>
      </c>
      <c r="AF26" s="163">
        <f t="shared" si="2"/>
        <v>4.6076923076923073</v>
      </c>
      <c r="AG26" s="163">
        <f t="shared" si="3"/>
        <v>5.418181818181818</v>
      </c>
      <c r="AH26" s="163">
        <f t="shared" si="4"/>
        <v>5.4705882352941178</v>
      </c>
      <c r="AI26" s="162">
        <f t="shared" si="5"/>
        <v>6.6075949367088604</v>
      </c>
      <c r="AJ26" s="162">
        <f t="shared" si="6"/>
        <v>6.591549295774648</v>
      </c>
    </row>
    <row r="27" spans="2:36" x14ac:dyDescent="0.2">
      <c r="B27" s="224" t="s">
        <v>71</v>
      </c>
      <c r="C27" s="229">
        <v>11500</v>
      </c>
      <c r="D27" s="226" t="s">
        <v>162</v>
      </c>
      <c r="E27" s="225">
        <v>11281.26</v>
      </c>
      <c r="F27" s="226" t="s">
        <v>162</v>
      </c>
      <c r="G27" s="229">
        <v>11500</v>
      </c>
      <c r="H27" s="226" t="s">
        <v>162</v>
      </c>
      <c r="I27" s="225">
        <v>11425.94</v>
      </c>
      <c r="J27" s="226" t="s">
        <v>162</v>
      </c>
      <c r="K27" s="225">
        <v>11886.04</v>
      </c>
      <c r="L27" s="226" t="s">
        <v>162</v>
      </c>
      <c r="M27" s="225">
        <v>12198.88</v>
      </c>
      <c r="N27" s="226" t="s">
        <v>162</v>
      </c>
      <c r="O27" s="225">
        <v>12339.75</v>
      </c>
      <c r="P27" s="226" t="s">
        <v>162</v>
      </c>
      <c r="Q27" s="229">
        <v>12494.4</v>
      </c>
      <c r="R27" s="226" t="s">
        <v>162</v>
      </c>
      <c r="S27" s="225">
        <v>12712.48</v>
      </c>
      <c r="T27" s="226" t="s">
        <v>162</v>
      </c>
      <c r="U27" s="225">
        <v>13202.45</v>
      </c>
      <c r="V27" s="226" t="s">
        <v>162</v>
      </c>
      <c r="W27" s="225">
        <v>13181.87</v>
      </c>
      <c r="X27" s="226" t="s">
        <v>162</v>
      </c>
      <c r="Y27" s="225">
        <v>13058.97</v>
      </c>
      <c r="Z27" s="226" t="s">
        <v>162</v>
      </c>
      <c r="AA27" s="224" t="s">
        <v>71</v>
      </c>
      <c r="AB27" s="151"/>
      <c r="AD27" s="163">
        <f t="shared" si="0"/>
        <v>5.9795207121184637</v>
      </c>
      <c r="AE27" s="163">
        <f t="shared" si="1"/>
        <v>6.3624012621939903</v>
      </c>
      <c r="AF27" s="163">
        <f t="shared" si="2"/>
        <v>6.6611221291024245</v>
      </c>
      <c r="AG27" s="163">
        <f t="shared" si="3"/>
        <v>6.7935038770460698</v>
      </c>
      <c r="AH27" s="163">
        <f t="shared" si="4"/>
        <v>7.158243736343576</v>
      </c>
      <c r="AI27" s="162">
        <f t="shared" si="5"/>
        <v>7.0680268096514753</v>
      </c>
      <c r="AJ27" s="162">
        <f t="shared" si="6"/>
        <v>7.2228816371681415</v>
      </c>
    </row>
    <row r="28" spans="2:36" x14ac:dyDescent="0.2">
      <c r="B28" s="224" t="s">
        <v>70</v>
      </c>
      <c r="C28" s="230">
        <v>153.74</v>
      </c>
      <c r="D28" s="228" t="s">
        <v>162</v>
      </c>
      <c r="E28" s="230">
        <v>163.27000000000001</v>
      </c>
      <c r="F28" s="228" t="s">
        <v>162</v>
      </c>
      <c r="G28" s="230">
        <v>164.64</v>
      </c>
      <c r="H28" s="228" t="s">
        <v>162</v>
      </c>
      <c r="I28" s="227">
        <v>165.3</v>
      </c>
      <c r="J28" s="228" t="s">
        <v>220</v>
      </c>
      <c r="K28" s="230">
        <v>186.02</v>
      </c>
      <c r="L28" s="228" t="s">
        <v>162</v>
      </c>
      <c r="M28" s="230">
        <v>216.39</v>
      </c>
      <c r="N28" s="228" t="s">
        <v>162</v>
      </c>
      <c r="O28" s="230">
        <v>228.08</v>
      </c>
      <c r="P28" s="228" t="s">
        <v>162</v>
      </c>
      <c r="Q28" s="230">
        <v>238.76</v>
      </c>
      <c r="R28" s="228" t="s">
        <v>162</v>
      </c>
      <c r="S28" s="230">
        <v>275.16000000000003</v>
      </c>
      <c r="T28" s="228" t="s">
        <v>162</v>
      </c>
      <c r="U28" s="230">
        <v>298.14</v>
      </c>
      <c r="V28" s="228" t="s">
        <v>162</v>
      </c>
      <c r="W28" s="230">
        <v>286.75</v>
      </c>
      <c r="X28" s="228" t="s">
        <v>162</v>
      </c>
      <c r="Y28" s="230">
        <v>303.91000000000003</v>
      </c>
      <c r="Z28" s="228" t="s">
        <v>162</v>
      </c>
      <c r="AA28" s="224" t="s">
        <v>70</v>
      </c>
      <c r="AD28" s="163">
        <f t="shared" si="0"/>
        <v>7.1747347480106098</v>
      </c>
      <c r="AE28" s="163">
        <f t="shared" si="1"/>
        <v>7.1543287327478051</v>
      </c>
      <c r="AF28" s="163">
        <f t="shared" si="2"/>
        <v>6.8178183894917179</v>
      </c>
      <c r="AG28" s="163">
        <f t="shared" si="3"/>
        <v>6.9678399594834142</v>
      </c>
      <c r="AH28" s="163">
        <f t="shared" si="4"/>
        <v>7.6603288797533393</v>
      </c>
      <c r="AI28" s="162">
        <f t="shared" si="5"/>
        <v>7.5026164311878603</v>
      </c>
      <c r="AJ28" s="162">
        <f t="shared" si="6"/>
        <v>7.8610967408173833</v>
      </c>
    </row>
    <row r="29" spans="2:36" x14ac:dyDescent="0.2">
      <c r="B29" s="224" t="s">
        <v>69</v>
      </c>
      <c r="C29" s="229">
        <v>870.6</v>
      </c>
      <c r="D29" s="226" t="s">
        <v>162</v>
      </c>
      <c r="E29" s="229">
        <v>912</v>
      </c>
      <c r="F29" s="226" t="s">
        <v>162</v>
      </c>
      <c r="G29" s="229">
        <v>968.9</v>
      </c>
      <c r="H29" s="226" t="s">
        <v>220</v>
      </c>
      <c r="I29" s="229">
        <v>975.4</v>
      </c>
      <c r="J29" s="226" t="s">
        <v>162</v>
      </c>
      <c r="K29" s="229">
        <v>983.5</v>
      </c>
      <c r="L29" s="226" t="s">
        <v>162</v>
      </c>
      <c r="M29" s="229">
        <v>998</v>
      </c>
      <c r="N29" s="226" t="s">
        <v>162</v>
      </c>
      <c r="O29" s="229">
        <v>980.2</v>
      </c>
      <c r="P29" s="226" t="s">
        <v>162</v>
      </c>
      <c r="Q29" s="229">
        <v>978.9</v>
      </c>
      <c r="R29" s="226" t="s">
        <v>162</v>
      </c>
      <c r="S29" s="229">
        <v>988.2</v>
      </c>
      <c r="T29" s="226" t="s">
        <v>162</v>
      </c>
      <c r="U29" s="225">
        <v>990.31</v>
      </c>
      <c r="V29" s="226" t="s">
        <v>162</v>
      </c>
      <c r="W29" s="225">
        <v>973.81</v>
      </c>
      <c r="X29" s="226" t="s">
        <v>162</v>
      </c>
      <c r="Y29" s="225">
        <v>962.18</v>
      </c>
      <c r="Z29" s="226" t="s">
        <v>162</v>
      </c>
      <c r="AA29" s="224" t="s">
        <v>69</v>
      </c>
      <c r="AD29" s="163">
        <f t="shared" si="0"/>
        <v>6.6374035647778662</v>
      </c>
      <c r="AE29" s="163">
        <f t="shared" si="1"/>
        <v>6.7847996123762719</v>
      </c>
      <c r="AF29" s="163">
        <f t="shared" si="2"/>
        <v>7.0724658622931873</v>
      </c>
      <c r="AG29" s="163">
        <f t="shared" si="3"/>
        <v>7.2640399882387543</v>
      </c>
      <c r="AH29" s="163">
        <f t="shared" si="4"/>
        <v>7.5480945121951226</v>
      </c>
      <c r="AI29" s="162">
        <f t="shared" si="5"/>
        <v>7.6221822166562294</v>
      </c>
      <c r="AJ29" s="162">
        <f t="shared" si="6"/>
        <v>8.0828293010752681</v>
      </c>
    </row>
    <row r="30" spans="2:36" x14ac:dyDescent="0.2">
      <c r="B30" s="224" t="s">
        <v>68</v>
      </c>
      <c r="C30" s="230">
        <v>1774.53</v>
      </c>
      <c r="D30" s="228" t="s">
        <v>162</v>
      </c>
      <c r="E30" s="230">
        <v>1719.51</v>
      </c>
      <c r="F30" s="228" t="s">
        <v>162</v>
      </c>
      <c r="G30" s="230">
        <v>1791.13</v>
      </c>
      <c r="H30" s="228" t="s">
        <v>162</v>
      </c>
      <c r="I30" s="230">
        <v>1734.73</v>
      </c>
      <c r="J30" s="228" t="s">
        <v>162</v>
      </c>
      <c r="K30" s="230">
        <v>1623.87</v>
      </c>
      <c r="L30" s="228" t="s">
        <v>162</v>
      </c>
      <c r="M30" s="230">
        <v>1566.65</v>
      </c>
      <c r="N30" s="228" t="s">
        <v>162</v>
      </c>
      <c r="O30" s="230">
        <v>1568.01</v>
      </c>
      <c r="P30" s="228" t="s">
        <v>162</v>
      </c>
      <c r="Q30" s="230">
        <v>1547.43</v>
      </c>
      <c r="R30" s="228" t="s">
        <v>162</v>
      </c>
      <c r="S30" s="227">
        <v>1488</v>
      </c>
      <c r="T30" s="228" t="s">
        <v>162</v>
      </c>
      <c r="U30" s="230">
        <v>1473.28</v>
      </c>
      <c r="V30" s="228" t="s">
        <v>162</v>
      </c>
      <c r="W30" s="230">
        <v>1517.61</v>
      </c>
      <c r="X30" s="228" t="s">
        <v>162</v>
      </c>
      <c r="Y30" s="230">
        <v>1470.32</v>
      </c>
      <c r="Z30" s="228" t="s">
        <v>162</v>
      </c>
      <c r="AA30" s="224" t="s">
        <v>68</v>
      </c>
      <c r="AD30" s="163">
        <f t="shared" si="0"/>
        <v>5.7428519061583581</v>
      </c>
      <c r="AE30" s="163">
        <f t="shared" si="1"/>
        <v>6.1202576112412181</v>
      </c>
      <c r="AF30" s="163">
        <f t="shared" si="2"/>
        <v>6.4235367372353673</v>
      </c>
      <c r="AG30" s="163">
        <f t="shared" si="3"/>
        <v>6.3890081580077283</v>
      </c>
      <c r="AH30" s="163">
        <f t="shared" si="4"/>
        <v>6.5420959147424513</v>
      </c>
      <c r="AI30" s="162">
        <f t="shared" si="5"/>
        <v>6.7696047818717098</v>
      </c>
      <c r="AJ30" s="162">
        <f t="shared" si="6"/>
        <v>6.9361260496273234</v>
      </c>
    </row>
    <row r="31" spans="2:36" x14ac:dyDescent="0.2">
      <c r="B31" s="224" t="s">
        <v>67</v>
      </c>
      <c r="C31" s="229">
        <v>289.39999999999998</v>
      </c>
      <c r="D31" s="226" t="s">
        <v>162</v>
      </c>
      <c r="E31" s="225">
        <v>295.86</v>
      </c>
      <c r="F31" s="226" t="s">
        <v>162</v>
      </c>
      <c r="G31" s="225">
        <v>317.05</v>
      </c>
      <c r="H31" s="226" t="s">
        <v>162</v>
      </c>
      <c r="I31" s="225">
        <v>346.25</v>
      </c>
      <c r="J31" s="226" t="s">
        <v>162</v>
      </c>
      <c r="K31" s="225">
        <v>376.22</v>
      </c>
      <c r="L31" s="226" t="s">
        <v>162</v>
      </c>
      <c r="M31" s="225">
        <v>387.18</v>
      </c>
      <c r="N31" s="226" t="s">
        <v>162</v>
      </c>
      <c r="O31" s="225">
        <v>407.62</v>
      </c>
      <c r="P31" s="226" t="s">
        <v>162</v>
      </c>
      <c r="Q31" s="225">
        <v>421.26</v>
      </c>
      <c r="R31" s="226" t="s">
        <v>162</v>
      </c>
      <c r="S31" s="225">
        <v>447.34</v>
      </c>
      <c r="T31" s="226" t="s">
        <v>162</v>
      </c>
      <c r="U31" s="225">
        <v>443.28</v>
      </c>
      <c r="V31" s="226" t="s">
        <v>162</v>
      </c>
      <c r="W31" s="225">
        <v>449.09</v>
      </c>
      <c r="X31" s="226" t="s">
        <v>162</v>
      </c>
      <c r="Y31" s="225">
        <v>469.29</v>
      </c>
      <c r="Z31" s="226" t="s">
        <v>162</v>
      </c>
      <c r="AA31" s="224" t="s">
        <v>67</v>
      </c>
      <c r="AD31" s="163">
        <f t="shared" si="0"/>
        <v>7.4286262471220263</v>
      </c>
      <c r="AE31" s="163">
        <f t="shared" si="1"/>
        <v>7.6909433962264151</v>
      </c>
      <c r="AF31" s="163">
        <f t="shared" si="2"/>
        <v>7.7795013850415513</v>
      </c>
      <c r="AG31" s="163">
        <f t="shared" si="3"/>
        <v>8.2489397012723593</v>
      </c>
      <c r="AH31" s="163">
        <f t="shared" si="4"/>
        <v>8.123144584936778</v>
      </c>
      <c r="AI31" s="162">
        <f t="shared" si="5"/>
        <v>8.1165732875474426</v>
      </c>
      <c r="AJ31" s="162">
        <f t="shared" si="6"/>
        <v>8.5000905633037487</v>
      </c>
    </row>
    <row r="32" spans="2:36" x14ac:dyDescent="0.2">
      <c r="B32" s="224" t="s">
        <v>66</v>
      </c>
      <c r="C32" s="230">
        <v>1812.85</v>
      </c>
      <c r="D32" s="228" t="s">
        <v>162</v>
      </c>
      <c r="E32" s="230">
        <v>1772.76</v>
      </c>
      <c r="F32" s="228" t="s">
        <v>162</v>
      </c>
      <c r="G32" s="230">
        <v>1875.72</v>
      </c>
      <c r="H32" s="228" t="s">
        <v>162</v>
      </c>
      <c r="I32" s="230">
        <v>1941.33</v>
      </c>
      <c r="J32" s="228" t="s">
        <v>162</v>
      </c>
      <c r="K32" s="230">
        <v>1918.23</v>
      </c>
      <c r="L32" s="228" t="s">
        <v>162</v>
      </c>
      <c r="M32" s="227">
        <v>1967.5</v>
      </c>
      <c r="N32" s="228" t="s">
        <v>162</v>
      </c>
      <c r="O32" s="230">
        <v>1948.83</v>
      </c>
      <c r="P32" s="228" t="s">
        <v>162</v>
      </c>
      <c r="Q32" s="230">
        <v>1962.78</v>
      </c>
      <c r="R32" s="228" t="s">
        <v>162</v>
      </c>
      <c r="S32" s="230">
        <v>2014.33</v>
      </c>
      <c r="T32" s="228" t="s">
        <v>162</v>
      </c>
      <c r="U32" s="230">
        <v>2080.23</v>
      </c>
      <c r="V32" s="228" t="s">
        <v>162</v>
      </c>
      <c r="W32" s="230">
        <v>2040.34</v>
      </c>
      <c r="X32" s="228" t="s">
        <v>162</v>
      </c>
      <c r="Y32" s="230">
        <v>2027.57</v>
      </c>
      <c r="Z32" s="228" t="s">
        <v>162</v>
      </c>
      <c r="AA32" s="224" t="s">
        <v>66</v>
      </c>
      <c r="AD32" s="163">
        <f t="shared" si="0"/>
        <v>8.0635245901639347</v>
      </c>
      <c r="AE32" s="163">
        <f t="shared" si="1"/>
        <v>8.1541004184100423</v>
      </c>
      <c r="AF32" s="163">
        <f t="shared" si="2"/>
        <v>8.077283950617284</v>
      </c>
      <c r="AG32" s="163">
        <f t="shared" si="3"/>
        <v>8.1684103811841045</v>
      </c>
      <c r="AH32" s="163">
        <f t="shared" si="4"/>
        <v>7.4055891776432903</v>
      </c>
      <c r="AI32" s="162">
        <f t="shared" si="5"/>
        <v>7.341993522849946</v>
      </c>
      <c r="AJ32" s="162">
        <f t="shared" si="6"/>
        <v>7.636798493408663</v>
      </c>
    </row>
    <row r="33" spans="2:36" x14ac:dyDescent="0.2">
      <c r="B33" s="224" t="s">
        <v>65</v>
      </c>
      <c r="C33" s="226" t="s">
        <v>53</v>
      </c>
      <c r="D33" s="226" t="s">
        <v>221</v>
      </c>
      <c r="E33" s="225">
        <v>40.92</v>
      </c>
      <c r="F33" s="226" t="s">
        <v>162</v>
      </c>
      <c r="G33" s="225">
        <v>42.77</v>
      </c>
      <c r="H33" s="226" t="s">
        <v>162</v>
      </c>
      <c r="I33" s="225">
        <v>41.57</v>
      </c>
      <c r="J33" s="226" t="s">
        <v>162</v>
      </c>
      <c r="K33" s="225">
        <v>43.13</v>
      </c>
      <c r="L33" s="226" t="s">
        <v>162</v>
      </c>
      <c r="M33" s="225">
        <v>41.03</v>
      </c>
      <c r="N33" s="226" t="s">
        <v>162</v>
      </c>
      <c r="O33" s="225">
        <v>40.409999999999997</v>
      </c>
      <c r="P33" s="226" t="s">
        <v>162</v>
      </c>
      <c r="Q33" s="225">
        <v>41.27</v>
      </c>
      <c r="R33" s="226" t="s">
        <v>162</v>
      </c>
      <c r="S33" s="225">
        <v>42.11</v>
      </c>
      <c r="T33" s="226" t="s">
        <v>162</v>
      </c>
      <c r="U33" s="225">
        <v>39.54</v>
      </c>
      <c r="V33" s="226" t="s">
        <v>162</v>
      </c>
      <c r="W33" s="225">
        <v>38.97</v>
      </c>
      <c r="X33" s="226" t="s">
        <v>162</v>
      </c>
      <c r="Y33" s="229">
        <v>37.299999999999997</v>
      </c>
      <c r="Z33" s="226" t="s">
        <v>162</v>
      </c>
      <c r="AA33" s="224" t="s">
        <v>65</v>
      </c>
      <c r="AD33" s="163">
        <f t="shared" si="0"/>
        <v>6.6824104234527697</v>
      </c>
      <c r="AE33" s="163">
        <f t="shared" si="1"/>
        <v>6.4863563402889239</v>
      </c>
      <c r="AF33" s="163">
        <f t="shared" si="2"/>
        <v>6.7434640522875817</v>
      </c>
      <c r="AG33" s="163">
        <f t="shared" si="3"/>
        <v>6.9488448844884489</v>
      </c>
      <c r="AH33" s="163">
        <f t="shared" si="4"/>
        <v>6.7359454855195908</v>
      </c>
      <c r="AI33" s="162">
        <f t="shared" si="5"/>
        <v>6.367647058823529</v>
      </c>
      <c r="AJ33" s="162">
        <f t="shared" si="6"/>
        <v>6.2900505902192245</v>
      </c>
    </row>
    <row r="34" spans="2:36" x14ac:dyDescent="0.2">
      <c r="B34" s="224" t="s">
        <v>64</v>
      </c>
      <c r="C34" s="230">
        <v>11880.95</v>
      </c>
      <c r="D34" s="228" t="s">
        <v>162</v>
      </c>
      <c r="E34" s="230">
        <v>12407.69</v>
      </c>
      <c r="F34" s="228" t="s">
        <v>162</v>
      </c>
      <c r="G34" s="230">
        <v>12660.35</v>
      </c>
      <c r="H34" s="228" t="s">
        <v>162</v>
      </c>
      <c r="I34" s="230">
        <v>13522.12</v>
      </c>
      <c r="J34" s="228" t="s">
        <v>162</v>
      </c>
      <c r="K34" s="227">
        <v>14531</v>
      </c>
      <c r="L34" s="228" t="s">
        <v>162</v>
      </c>
      <c r="M34" s="227">
        <v>14501</v>
      </c>
      <c r="N34" s="228" t="s">
        <v>162</v>
      </c>
      <c r="O34" s="227">
        <v>14090</v>
      </c>
      <c r="P34" s="228" t="s">
        <v>162</v>
      </c>
      <c r="Q34" s="227">
        <v>14555</v>
      </c>
      <c r="R34" s="228" t="s">
        <v>162</v>
      </c>
      <c r="S34" s="227">
        <v>14522</v>
      </c>
      <c r="T34" s="228" t="s">
        <v>162</v>
      </c>
      <c r="U34" s="230">
        <v>14217.25</v>
      </c>
      <c r="V34" s="228" t="s">
        <v>162</v>
      </c>
      <c r="W34" s="230">
        <v>14533.74</v>
      </c>
      <c r="X34" s="228" t="s">
        <v>162</v>
      </c>
      <c r="Y34" s="227">
        <v>14685.3</v>
      </c>
      <c r="Z34" s="228" t="s">
        <v>162</v>
      </c>
      <c r="AA34" s="224" t="s">
        <v>64</v>
      </c>
      <c r="AB34" s="151"/>
      <c r="AD34" s="163">
        <f t="shared" si="0"/>
        <v>8.7093093093093099</v>
      </c>
      <c r="AE34" s="163">
        <f t="shared" si="1"/>
        <v>9.0786082474226806</v>
      </c>
      <c r="AF34" s="163">
        <f t="shared" si="2"/>
        <v>9.1540880503144653</v>
      </c>
      <c r="AG34" s="163">
        <f t="shared" si="3"/>
        <v>9.2555768005098784</v>
      </c>
      <c r="AH34" s="163">
        <f t="shared" si="4"/>
        <v>9.1488095238095237</v>
      </c>
      <c r="AI34" s="162">
        <f t="shared" si="5"/>
        <v>9.2571592356687891</v>
      </c>
      <c r="AJ34" s="162">
        <f t="shared" si="6"/>
        <v>9.4621778350515466</v>
      </c>
    </row>
    <row r="35" spans="2:36" x14ac:dyDescent="0.2">
      <c r="B35" s="224" t="s">
        <v>63</v>
      </c>
      <c r="C35" s="229">
        <v>3382.1</v>
      </c>
      <c r="D35" s="226" t="s">
        <v>162</v>
      </c>
      <c r="E35" s="225">
        <v>3393.06</v>
      </c>
      <c r="F35" s="226" t="s">
        <v>162</v>
      </c>
      <c r="G35" s="225">
        <v>3493.86</v>
      </c>
      <c r="H35" s="226" t="s">
        <v>162</v>
      </c>
      <c r="I35" s="225">
        <v>3537.76</v>
      </c>
      <c r="J35" s="226" t="s">
        <v>162</v>
      </c>
      <c r="K35" s="225">
        <v>3627.61</v>
      </c>
      <c r="L35" s="226" t="s">
        <v>162</v>
      </c>
      <c r="M35" s="225">
        <v>3712.73</v>
      </c>
      <c r="N35" s="226" t="s">
        <v>162</v>
      </c>
      <c r="O35" s="225">
        <v>3821.19</v>
      </c>
      <c r="P35" s="226" t="s">
        <v>162</v>
      </c>
      <c r="Q35" s="225">
        <v>3781.34</v>
      </c>
      <c r="R35" s="226" t="s">
        <v>162</v>
      </c>
      <c r="S35" s="225">
        <v>3815.47</v>
      </c>
      <c r="T35" s="226" t="s">
        <v>162</v>
      </c>
      <c r="U35" s="225">
        <v>3830.14</v>
      </c>
      <c r="V35" s="226" t="s">
        <v>162</v>
      </c>
      <c r="W35" s="229">
        <v>3942.5</v>
      </c>
      <c r="X35" s="226" t="s">
        <v>162</v>
      </c>
      <c r="Y35" s="225">
        <v>3678.79</v>
      </c>
      <c r="Z35" s="226" t="s">
        <v>162</v>
      </c>
      <c r="AA35" s="224" t="s">
        <v>63</v>
      </c>
      <c r="AD35" s="163">
        <f t="shared" si="0"/>
        <v>6.8321556070810798</v>
      </c>
      <c r="AE35" s="163">
        <f t="shared" si="1"/>
        <v>7.1709610223881999</v>
      </c>
      <c r="AF35" s="163">
        <f t="shared" si="2"/>
        <v>7.2153338294502642</v>
      </c>
      <c r="AG35" s="163">
        <f t="shared" si="3"/>
        <v>7.2706086359998476</v>
      </c>
      <c r="AH35" s="163">
        <f t="shared" si="4"/>
        <v>7.2752725753143634</v>
      </c>
      <c r="AI35" s="162">
        <f t="shared" si="5"/>
        <v>7.1610207973844346</v>
      </c>
      <c r="AJ35" s="162">
        <f t="shared" si="6"/>
        <v>6.7745612581257024</v>
      </c>
    </row>
    <row r="36" spans="2:36" x14ac:dyDescent="0.2">
      <c r="B36" s="224" t="s">
        <v>62</v>
      </c>
      <c r="C36" s="227">
        <v>12668</v>
      </c>
      <c r="D36" s="228" t="s">
        <v>162</v>
      </c>
      <c r="E36" s="227">
        <v>12718</v>
      </c>
      <c r="F36" s="228" t="s">
        <v>162</v>
      </c>
      <c r="G36" s="227">
        <v>12986</v>
      </c>
      <c r="H36" s="228" t="s">
        <v>162</v>
      </c>
      <c r="I36" s="230">
        <v>13236.23</v>
      </c>
      <c r="J36" s="228" t="s">
        <v>162</v>
      </c>
      <c r="K36" s="230">
        <v>13244.17</v>
      </c>
      <c r="L36" s="228" t="s">
        <v>162</v>
      </c>
      <c r="M36" s="230">
        <v>13694.47</v>
      </c>
      <c r="N36" s="228" t="s">
        <v>162</v>
      </c>
      <c r="O36" s="230">
        <v>14171.15</v>
      </c>
      <c r="P36" s="228" t="s">
        <v>162</v>
      </c>
      <c r="Q36" s="230">
        <v>14502.76</v>
      </c>
      <c r="R36" s="228" t="s">
        <v>162</v>
      </c>
      <c r="S36" s="230">
        <v>14821.82</v>
      </c>
      <c r="T36" s="228" t="s">
        <v>162</v>
      </c>
      <c r="U36" s="230">
        <v>14881.11</v>
      </c>
      <c r="V36" s="228" t="s">
        <v>162</v>
      </c>
      <c r="W36" s="230">
        <v>15208.49</v>
      </c>
      <c r="X36" s="228" t="s">
        <v>162</v>
      </c>
      <c r="Y36" s="230">
        <v>15482.24</v>
      </c>
      <c r="Z36" s="228" t="s">
        <v>162</v>
      </c>
      <c r="AA36" s="224" t="s">
        <v>62</v>
      </c>
      <c r="AB36" s="151"/>
      <c r="AD36" s="163">
        <f t="shared" si="0"/>
        <v>6.3609410562497093</v>
      </c>
      <c r="AE36" s="163">
        <f t="shared" si="1"/>
        <v>6.4004110022130893</v>
      </c>
      <c r="AF36" s="163">
        <f t="shared" si="2"/>
        <v>6.6928607688402781</v>
      </c>
      <c r="AG36" s="163">
        <f t="shared" si="3"/>
        <v>6.9726772357341114</v>
      </c>
      <c r="AH36" s="163">
        <f t="shared" si="4"/>
        <v>7.3118661556603772</v>
      </c>
      <c r="AI36" s="162">
        <f t="shared" si="5"/>
        <v>7.4650956176863268</v>
      </c>
      <c r="AJ36" s="162">
        <f t="shared" si="6"/>
        <v>6.9014545341077778</v>
      </c>
    </row>
    <row r="37" spans="2:36" x14ac:dyDescent="0.2">
      <c r="B37" s="224" t="s">
        <v>61</v>
      </c>
      <c r="C37" s="225">
        <v>1938.13</v>
      </c>
      <c r="D37" s="226" t="s">
        <v>162</v>
      </c>
      <c r="E37" s="225">
        <v>1847.98</v>
      </c>
      <c r="F37" s="226" t="s">
        <v>162</v>
      </c>
      <c r="G37" s="225">
        <v>1942.78</v>
      </c>
      <c r="H37" s="226" t="s">
        <v>162</v>
      </c>
      <c r="I37" s="225">
        <v>2013.78</v>
      </c>
      <c r="J37" s="226" t="s">
        <v>162</v>
      </c>
      <c r="K37" s="225">
        <v>1922.97</v>
      </c>
      <c r="L37" s="226" t="s">
        <v>162</v>
      </c>
      <c r="M37" s="225">
        <v>1921.21</v>
      </c>
      <c r="N37" s="226" t="s">
        <v>162</v>
      </c>
      <c r="O37" s="225">
        <v>1939.67</v>
      </c>
      <c r="P37" s="226" t="s">
        <v>162</v>
      </c>
      <c r="Q37" s="225">
        <v>1975.49</v>
      </c>
      <c r="R37" s="226" t="s">
        <v>162</v>
      </c>
      <c r="S37" s="225">
        <v>1993.61</v>
      </c>
      <c r="T37" s="226" t="s">
        <v>162</v>
      </c>
      <c r="U37" s="225">
        <v>1995.55</v>
      </c>
      <c r="V37" s="226" t="s">
        <v>162</v>
      </c>
      <c r="W37" s="225">
        <v>1928.87</v>
      </c>
      <c r="X37" s="226" t="s">
        <v>162</v>
      </c>
      <c r="Y37" s="225">
        <v>1959.93</v>
      </c>
      <c r="Z37" s="226" t="s">
        <v>162</v>
      </c>
      <c r="AA37" s="224" t="s">
        <v>61</v>
      </c>
      <c r="AD37" s="163">
        <f t="shared" si="0"/>
        <v>8.0509994552235682</v>
      </c>
      <c r="AE37" s="163">
        <f t="shared" si="1"/>
        <v>8.2374400135898416</v>
      </c>
      <c r="AF37" s="163">
        <f t="shared" si="2"/>
        <v>8.4339751526277595</v>
      </c>
      <c r="AG37" s="163">
        <f t="shared" si="3"/>
        <v>8.5654564983888282</v>
      </c>
      <c r="AH37" s="163">
        <f t="shared" si="4"/>
        <v>8.6755499521780717</v>
      </c>
      <c r="AI37" s="162">
        <f t="shared" si="5"/>
        <v>8.7066443983027888</v>
      </c>
      <c r="AJ37" s="162">
        <f t="shared" si="6"/>
        <v>8.9559952476695308</v>
      </c>
    </row>
    <row r="38" spans="2:36" x14ac:dyDescent="0.2">
      <c r="B38" s="224" t="s">
        <v>60</v>
      </c>
      <c r="C38" s="227">
        <v>3881</v>
      </c>
      <c r="D38" s="228" t="s">
        <v>162</v>
      </c>
      <c r="E38" s="227">
        <v>3966</v>
      </c>
      <c r="F38" s="228" t="s">
        <v>162</v>
      </c>
      <c r="G38" s="227">
        <v>4101</v>
      </c>
      <c r="H38" s="228" t="s">
        <v>162</v>
      </c>
      <c r="I38" s="227">
        <v>3981</v>
      </c>
      <c r="J38" s="228" t="s">
        <v>162</v>
      </c>
      <c r="K38" s="227">
        <v>3934</v>
      </c>
      <c r="L38" s="228" t="s">
        <v>162</v>
      </c>
      <c r="M38" s="227">
        <v>3797.7</v>
      </c>
      <c r="N38" s="228" t="s">
        <v>162</v>
      </c>
      <c r="O38" s="227">
        <v>3797.6</v>
      </c>
      <c r="P38" s="228" t="s">
        <v>162</v>
      </c>
      <c r="Q38" s="227">
        <v>3663.2</v>
      </c>
      <c r="R38" s="228" t="s">
        <v>162</v>
      </c>
      <c r="S38" s="227">
        <v>3679.6</v>
      </c>
      <c r="T38" s="228" t="s">
        <v>162</v>
      </c>
      <c r="U38" s="227">
        <v>3637</v>
      </c>
      <c r="V38" s="228" t="s">
        <v>162</v>
      </c>
      <c r="W38" s="227">
        <v>3621.8</v>
      </c>
      <c r="X38" s="228" t="s">
        <v>162</v>
      </c>
      <c r="Y38" s="227">
        <v>3618.8</v>
      </c>
      <c r="Z38" s="228" t="s">
        <v>162</v>
      </c>
      <c r="AA38" s="224" t="s">
        <v>60</v>
      </c>
      <c r="AD38" s="163">
        <f t="shared" si="0"/>
        <v>3.2309851965288408</v>
      </c>
      <c r="AE38" s="163">
        <f t="shared" si="1"/>
        <v>3.2788810222759452</v>
      </c>
      <c r="AF38" s="163">
        <f t="shared" si="2"/>
        <v>3.2167193537056549</v>
      </c>
      <c r="AG38" s="163">
        <f t="shared" si="3"/>
        <v>3.2797932079507972</v>
      </c>
      <c r="AH38" s="163">
        <f t="shared" si="4"/>
        <v>3.3616785285146498</v>
      </c>
      <c r="AI38" s="162">
        <f t="shared" si="5"/>
        <v>3.3672368910375607</v>
      </c>
      <c r="AJ38" s="162">
        <f t="shared" si="6"/>
        <v>3.4246238289012965</v>
      </c>
    </row>
    <row r="39" spans="2:36" x14ac:dyDescent="0.2">
      <c r="B39" s="224" t="s">
        <v>59</v>
      </c>
      <c r="C39" s="225">
        <v>620.94000000000005</v>
      </c>
      <c r="D39" s="226" t="s">
        <v>162</v>
      </c>
      <c r="E39" s="229">
        <v>595.5</v>
      </c>
      <c r="F39" s="226" t="s">
        <v>162</v>
      </c>
      <c r="G39" s="225">
        <v>616.58000000000004</v>
      </c>
      <c r="H39" s="226" t="s">
        <v>162</v>
      </c>
      <c r="I39" s="225">
        <v>631.66999999999996</v>
      </c>
      <c r="J39" s="226" t="s">
        <v>162</v>
      </c>
      <c r="K39" s="225">
        <v>649.67999999999995</v>
      </c>
      <c r="L39" s="226" t="s">
        <v>162</v>
      </c>
      <c r="M39" s="225">
        <v>647.99</v>
      </c>
      <c r="N39" s="226" t="s">
        <v>162</v>
      </c>
      <c r="O39" s="225">
        <v>628.92999999999995</v>
      </c>
      <c r="P39" s="226" t="s">
        <v>162</v>
      </c>
      <c r="Q39" s="225">
        <v>623.02</v>
      </c>
      <c r="R39" s="226" t="s">
        <v>162</v>
      </c>
      <c r="S39" s="225">
        <v>630.65</v>
      </c>
      <c r="T39" s="226" t="s">
        <v>162</v>
      </c>
      <c r="U39" s="225">
        <v>639.92999999999995</v>
      </c>
      <c r="V39" s="226" t="s">
        <v>162</v>
      </c>
      <c r="W39" s="225">
        <v>625.35</v>
      </c>
      <c r="X39" s="226" t="s">
        <v>162</v>
      </c>
      <c r="Y39" s="225">
        <v>605.29</v>
      </c>
      <c r="Z39" s="226" t="s">
        <v>162</v>
      </c>
      <c r="AA39" s="224" t="s">
        <v>59</v>
      </c>
      <c r="AD39" s="163">
        <f t="shared" si="0"/>
        <v>5.9541486722411099</v>
      </c>
      <c r="AE39" s="163">
        <f t="shared" si="1"/>
        <v>6.12335702463246</v>
      </c>
      <c r="AF39" s="163">
        <f t="shared" si="2"/>
        <v>6.178302261007536</v>
      </c>
      <c r="AG39" s="163">
        <f t="shared" si="3"/>
        <v>6.356718072774922</v>
      </c>
      <c r="AH39" s="163">
        <f t="shared" si="4"/>
        <v>6.3409631391200945</v>
      </c>
      <c r="AI39" s="162">
        <f t="shared" si="5"/>
        <v>6.7061662198391421</v>
      </c>
      <c r="AJ39" s="162">
        <f t="shared" si="6"/>
        <v>6.3923328756996511</v>
      </c>
    </row>
    <row r="40" spans="2:36" x14ac:dyDescent="0.2">
      <c r="B40" s="224" t="s">
        <v>58</v>
      </c>
      <c r="C40" s="230">
        <v>932.71</v>
      </c>
      <c r="D40" s="228" t="s">
        <v>162</v>
      </c>
      <c r="E40" s="230">
        <v>911.96</v>
      </c>
      <c r="F40" s="228" t="s">
        <v>162</v>
      </c>
      <c r="G40" s="230">
        <v>930.71</v>
      </c>
      <c r="H40" s="228" t="s">
        <v>162</v>
      </c>
      <c r="I40" s="230">
        <v>930.98</v>
      </c>
      <c r="J40" s="228" t="s">
        <v>162</v>
      </c>
      <c r="K40" s="230">
        <v>905.26</v>
      </c>
      <c r="L40" s="228" t="s">
        <v>162</v>
      </c>
      <c r="M40" s="230">
        <v>911.73</v>
      </c>
      <c r="N40" s="228" t="s">
        <v>162</v>
      </c>
      <c r="O40" s="230">
        <v>904.62</v>
      </c>
      <c r="P40" s="228" t="s">
        <v>162</v>
      </c>
      <c r="Q40" s="230">
        <v>904.26</v>
      </c>
      <c r="R40" s="228" t="s">
        <v>162</v>
      </c>
      <c r="S40" s="230">
        <v>917.69</v>
      </c>
      <c r="T40" s="228" t="s">
        <v>162</v>
      </c>
      <c r="U40" s="230">
        <v>902.64</v>
      </c>
      <c r="V40" s="228" t="s">
        <v>162</v>
      </c>
      <c r="W40" s="230">
        <v>915.12</v>
      </c>
      <c r="X40" s="228" t="s">
        <v>162</v>
      </c>
      <c r="Y40" s="227">
        <v>913.6</v>
      </c>
      <c r="Z40" s="228" t="s">
        <v>162</v>
      </c>
      <c r="AA40" s="224" t="s">
        <v>58</v>
      </c>
      <c r="AD40" s="163">
        <f t="shared" si="0"/>
        <v>7.0208686277529644</v>
      </c>
      <c r="AE40" s="163">
        <f t="shared" si="1"/>
        <v>7.0745288183311175</v>
      </c>
      <c r="AF40" s="163">
        <f t="shared" si="2"/>
        <v>7.185220500595948</v>
      </c>
      <c r="AG40" s="163">
        <f t="shared" si="3"/>
        <v>7.5189676362146667</v>
      </c>
      <c r="AH40" s="163">
        <f t="shared" si="4"/>
        <v>7.5176147247438996</v>
      </c>
      <c r="AI40" s="162">
        <f t="shared" si="5"/>
        <v>7.8275596612779061</v>
      </c>
      <c r="AJ40" s="162">
        <f t="shared" si="6"/>
        <v>7.9512619669277633</v>
      </c>
    </row>
    <row r="41" spans="2:36" x14ac:dyDescent="0.2">
      <c r="B41" s="224" t="s">
        <v>57</v>
      </c>
      <c r="C41" s="225">
        <v>2296.6799999999998</v>
      </c>
      <c r="D41" s="226" t="s">
        <v>162</v>
      </c>
      <c r="E41" s="229">
        <v>2327.8000000000002</v>
      </c>
      <c r="F41" s="226" t="s">
        <v>162</v>
      </c>
      <c r="G41" s="225">
        <v>2400.0100000000002</v>
      </c>
      <c r="H41" s="226" t="s">
        <v>162</v>
      </c>
      <c r="I41" s="225">
        <v>2436.7600000000002</v>
      </c>
      <c r="J41" s="226" t="s">
        <v>162</v>
      </c>
      <c r="K41" s="225">
        <v>2429.59</v>
      </c>
      <c r="L41" s="226" t="s">
        <v>162</v>
      </c>
      <c r="M41" s="225">
        <v>2405.7600000000002</v>
      </c>
      <c r="N41" s="226" t="s">
        <v>162</v>
      </c>
      <c r="O41" s="225">
        <v>2397.88</v>
      </c>
      <c r="P41" s="226" t="s">
        <v>162</v>
      </c>
      <c r="Q41" s="225">
        <v>2374.36</v>
      </c>
      <c r="R41" s="226" t="s">
        <v>162</v>
      </c>
      <c r="S41" s="225">
        <v>2406.52</v>
      </c>
      <c r="T41" s="226" t="s">
        <v>162</v>
      </c>
      <c r="U41" s="225">
        <v>2314.85</v>
      </c>
      <c r="V41" s="226" t="s">
        <v>162</v>
      </c>
      <c r="W41" s="225">
        <v>2258.63</v>
      </c>
      <c r="X41" s="226" t="s">
        <v>162</v>
      </c>
      <c r="Y41" s="229">
        <v>2239</v>
      </c>
      <c r="Z41" s="226" t="s">
        <v>162</v>
      </c>
      <c r="AA41" s="224" t="s">
        <v>57</v>
      </c>
      <c r="AD41" s="163">
        <f t="shared" si="0"/>
        <v>8.8891516405557205</v>
      </c>
      <c r="AE41" s="163">
        <f t="shared" si="1"/>
        <v>9.095281444393871</v>
      </c>
      <c r="AF41" s="163">
        <f t="shared" si="2"/>
        <v>9.1695373445585862</v>
      </c>
      <c r="AG41" s="163">
        <f t="shared" si="3"/>
        <v>9.4144433142946564</v>
      </c>
      <c r="AH41" s="163">
        <f t="shared" si="4"/>
        <v>9.3141673037460269</v>
      </c>
      <c r="AI41" s="162">
        <f t="shared" si="5"/>
        <v>9.2882756919027845</v>
      </c>
      <c r="AJ41" s="162">
        <f t="shared" si="6"/>
        <v>9.4764464383967493</v>
      </c>
    </row>
    <row r="42" spans="2:36" x14ac:dyDescent="0.2">
      <c r="B42" s="224" t="s">
        <v>56</v>
      </c>
      <c r="C42" s="230">
        <v>2861.17</v>
      </c>
      <c r="D42" s="228" t="s">
        <v>162</v>
      </c>
      <c r="E42" s="230">
        <v>2869.58</v>
      </c>
      <c r="F42" s="228" t="s">
        <v>162</v>
      </c>
      <c r="G42" s="230">
        <v>2931.65</v>
      </c>
      <c r="H42" s="228" t="s">
        <v>162</v>
      </c>
      <c r="I42" s="230">
        <v>2933.16</v>
      </c>
      <c r="J42" s="228" t="s">
        <v>162</v>
      </c>
      <c r="K42" s="230">
        <v>2862.23</v>
      </c>
      <c r="L42" s="228" t="s">
        <v>162</v>
      </c>
      <c r="M42" s="230">
        <v>2816.66</v>
      </c>
      <c r="N42" s="228" t="s">
        <v>162</v>
      </c>
      <c r="O42" s="230">
        <v>2760.23</v>
      </c>
      <c r="P42" s="228" t="s">
        <v>162</v>
      </c>
      <c r="Q42" s="230">
        <v>2704.39</v>
      </c>
      <c r="R42" s="228" t="s">
        <v>162</v>
      </c>
      <c r="S42" s="230">
        <v>2772.74</v>
      </c>
      <c r="T42" s="228" t="s">
        <v>162</v>
      </c>
      <c r="U42" s="230">
        <v>2782.22</v>
      </c>
      <c r="V42" s="228" t="s">
        <v>162</v>
      </c>
      <c r="W42" s="230">
        <v>2764.84</v>
      </c>
      <c r="X42" s="228" t="s">
        <v>162</v>
      </c>
      <c r="Y42" s="230">
        <v>2818.53</v>
      </c>
      <c r="Z42" s="228" t="s">
        <v>162</v>
      </c>
      <c r="AA42" s="224" t="s">
        <v>56</v>
      </c>
      <c r="AD42" s="163">
        <f t="shared" si="0"/>
        <v>8.7084466979965374</v>
      </c>
      <c r="AE42" s="163">
        <f t="shared" si="1"/>
        <v>8.8172176968535378</v>
      </c>
      <c r="AF42" s="163">
        <f t="shared" si="2"/>
        <v>8.973355896210764</v>
      </c>
      <c r="AG42" s="163">
        <f t="shared" si="3"/>
        <v>9.1088699080157696</v>
      </c>
      <c r="AH42" s="163">
        <f t="shared" si="4"/>
        <v>9.2864485981308391</v>
      </c>
      <c r="AI42" s="162">
        <f t="shared" si="5"/>
        <v>9.2882722477911788</v>
      </c>
      <c r="AJ42" s="162">
        <f t="shared" si="6"/>
        <v>9.7526989619377176</v>
      </c>
    </row>
    <row r="43" spans="2:36" x14ac:dyDescent="0.2">
      <c r="B43" s="224" t="s">
        <v>242</v>
      </c>
      <c r="C43" s="226" t="s">
        <v>53</v>
      </c>
      <c r="D43" s="226" t="s">
        <v>162</v>
      </c>
      <c r="E43" s="226" t="s">
        <v>53</v>
      </c>
      <c r="F43" s="226" t="s">
        <v>162</v>
      </c>
      <c r="G43" s="226" t="s">
        <v>53</v>
      </c>
      <c r="H43" s="226" t="s">
        <v>162</v>
      </c>
      <c r="I43" s="226" t="s">
        <v>53</v>
      </c>
      <c r="J43" s="226" t="s">
        <v>162</v>
      </c>
      <c r="K43" s="226" t="s">
        <v>53</v>
      </c>
      <c r="L43" s="226" t="s">
        <v>162</v>
      </c>
      <c r="M43" s="226" t="s">
        <v>53</v>
      </c>
      <c r="N43" s="226" t="s">
        <v>162</v>
      </c>
      <c r="O43" s="226" t="s">
        <v>53</v>
      </c>
      <c r="P43" s="226" t="s">
        <v>162</v>
      </c>
      <c r="Q43" s="226" t="s">
        <v>53</v>
      </c>
      <c r="R43" s="226" t="s">
        <v>162</v>
      </c>
      <c r="S43" s="226" t="s">
        <v>53</v>
      </c>
      <c r="T43" s="226" t="s">
        <v>162</v>
      </c>
      <c r="U43" s="226" t="s">
        <v>53</v>
      </c>
      <c r="V43" s="226" t="s">
        <v>162</v>
      </c>
      <c r="W43" s="226" t="s">
        <v>53</v>
      </c>
      <c r="X43" s="226" t="s">
        <v>162</v>
      </c>
      <c r="Y43" s="226" t="s">
        <v>53</v>
      </c>
      <c r="Z43" s="226" t="s">
        <v>162</v>
      </c>
      <c r="AB43" s="151"/>
    </row>
    <row r="44" spans="2:36" x14ac:dyDescent="0.2">
      <c r="B44" s="224" t="s">
        <v>243</v>
      </c>
      <c r="C44" s="228" t="s">
        <v>53</v>
      </c>
      <c r="D44" s="228" t="s">
        <v>162</v>
      </c>
      <c r="E44" s="228" t="s">
        <v>53</v>
      </c>
      <c r="F44" s="228" t="s">
        <v>162</v>
      </c>
      <c r="G44" s="228" t="s">
        <v>53</v>
      </c>
      <c r="H44" s="228" t="s">
        <v>162</v>
      </c>
      <c r="I44" s="228" t="s">
        <v>53</v>
      </c>
      <c r="J44" s="228" t="s">
        <v>162</v>
      </c>
      <c r="K44" s="228" t="s">
        <v>53</v>
      </c>
      <c r="L44" s="228" t="s">
        <v>162</v>
      </c>
      <c r="M44" s="228" t="s">
        <v>53</v>
      </c>
      <c r="N44" s="228" t="s">
        <v>162</v>
      </c>
      <c r="O44" s="227">
        <v>707.5</v>
      </c>
      <c r="P44" s="228" t="s">
        <v>162</v>
      </c>
      <c r="Q44" s="228" t="s">
        <v>53</v>
      </c>
      <c r="R44" s="228" t="s">
        <v>162</v>
      </c>
      <c r="S44" s="228" t="s">
        <v>53</v>
      </c>
      <c r="T44" s="228" t="s">
        <v>162</v>
      </c>
      <c r="U44" s="228" t="s">
        <v>53</v>
      </c>
      <c r="V44" s="228" t="s">
        <v>162</v>
      </c>
      <c r="W44" s="228" t="s">
        <v>53</v>
      </c>
      <c r="X44" s="228" t="s">
        <v>162</v>
      </c>
      <c r="Y44" s="228" t="s">
        <v>53</v>
      </c>
      <c r="Z44" s="228" t="s">
        <v>162</v>
      </c>
    </row>
    <row r="45" spans="2:36" x14ac:dyDescent="0.2">
      <c r="B45" s="224" t="s">
        <v>100</v>
      </c>
      <c r="C45" s="226" t="s">
        <v>53</v>
      </c>
      <c r="D45" s="226" t="s">
        <v>162</v>
      </c>
      <c r="E45" s="226" t="s">
        <v>53</v>
      </c>
      <c r="F45" s="226" t="s">
        <v>162</v>
      </c>
      <c r="G45" s="226" t="s">
        <v>53</v>
      </c>
      <c r="H45" s="226" t="s">
        <v>162</v>
      </c>
      <c r="I45" s="226" t="s">
        <v>53</v>
      </c>
      <c r="J45" s="226" t="s">
        <v>162</v>
      </c>
      <c r="K45" s="226" t="s">
        <v>53</v>
      </c>
      <c r="L45" s="226" t="s">
        <v>162</v>
      </c>
      <c r="M45" s="226" t="s">
        <v>53</v>
      </c>
      <c r="N45" s="226" t="s">
        <v>162</v>
      </c>
      <c r="O45" s="226" t="s">
        <v>53</v>
      </c>
      <c r="P45" s="226" t="s">
        <v>162</v>
      </c>
      <c r="Q45" s="225">
        <v>3376.27</v>
      </c>
      <c r="R45" s="226" t="s">
        <v>162</v>
      </c>
      <c r="S45" s="225">
        <v>3382.28</v>
      </c>
      <c r="T45" s="226" t="s">
        <v>162</v>
      </c>
      <c r="U45" s="225">
        <v>3380.72</v>
      </c>
      <c r="V45" s="226" t="s">
        <v>162</v>
      </c>
      <c r="W45" s="229">
        <v>3711.4</v>
      </c>
      <c r="X45" s="226" t="s">
        <v>224</v>
      </c>
      <c r="Y45" s="229">
        <v>3739.1</v>
      </c>
      <c r="Z45" s="226" t="s">
        <v>162</v>
      </c>
    </row>
    <row r="46" spans="2:36" x14ac:dyDescent="0.2">
      <c r="B46" s="224" t="s">
        <v>101</v>
      </c>
      <c r="C46" s="227">
        <v>149.6</v>
      </c>
      <c r="D46" s="228" t="s">
        <v>162</v>
      </c>
      <c r="E46" s="230">
        <v>172.75</v>
      </c>
      <c r="F46" s="228" t="s">
        <v>162</v>
      </c>
      <c r="G46" s="230">
        <v>178.12</v>
      </c>
      <c r="H46" s="228" t="s">
        <v>162</v>
      </c>
      <c r="I46" s="227">
        <v>170.7</v>
      </c>
      <c r="J46" s="228" t="s">
        <v>162</v>
      </c>
      <c r="K46" s="230">
        <v>168.04</v>
      </c>
      <c r="L46" s="228" t="s">
        <v>220</v>
      </c>
      <c r="M46" s="227">
        <v>169.3</v>
      </c>
      <c r="N46" s="228" t="s">
        <v>220</v>
      </c>
      <c r="O46" s="227">
        <v>168.2</v>
      </c>
      <c r="P46" s="228" t="s">
        <v>220</v>
      </c>
      <c r="Q46" s="227">
        <v>165.8</v>
      </c>
      <c r="R46" s="228" t="s">
        <v>220</v>
      </c>
      <c r="S46" s="228" t="s">
        <v>53</v>
      </c>
      <c r="T46" s="228" t="s">
        <v>162</v>
      </c>
      <c r="U46" s="228" t="s">
        <v>53</v>
      </c>
      <c r="V46" s="228" t="s">
        <v>162</v>
      </c>
      <c r="W46" s="228" t="s">
        <v>53</v>
      </c>
      <c r="X46" s="228" t="s">
        <v>162</v>
      </c>
      <c r="Y46" s="228" t="s">
        <v>53</v>
      </c>
      <c r="Z46" s="228" t="s">
        <v>162</v>
      </c>
    </row>
    <row r="47" spans="2:36" x14ac:dyDescent="0.2">
      <c r="B47" s="224" t="s">
        <v>247</v>
      </c>
      <c r="C47" s="226" t="s">
        <v>53</v>
      </c>
      <c r="D47" s="226" t="s">
        <v>162</v>
      </c>
      <c r="E47" s="226" t="s">
        <v>53</v>
      </c>
      <c r="F47" s="226" t="s">
        <v>162</v>
      </c>
      <c r="G47" s="226" t="s">
        <v>53</v>
      </c>
      <c r="H47" s="226" t="s">
        <v>162</v>
      </c>
      <c r="I47" s="226" t="s">
        <v>53</v>
      </c>
      <c r="J47" s="226" t="s">
        <v>162</v>
      </c>
      <c r="K47" s="225">
        <v>415.14</v>
      </c>
      <c r="L47" s="226" t="s">
        <v>162</v>
      </c>
      <c r="M47" s="225">
        <v>405.96</v>
      </c>
      <c r="N47" s="226" t="s">
        <v>162</v>
      </c>
      <c r="O47" s="225">
        <v>416.36</v>
      </c>
      <c r="P47" s="226" t="s">
        <v>162</v>
      </c>
      <c r="Q47" s="225">
        <v>402.63</v>
      </c>
      <c r="R47" s="226" t="s">
        <v>162</v>
      </c>
      <c r="S47" s="225">
        <v>417.37</v>
      </c>
      <c r="T47" s="226" t="s">
        <v>162</v>
      </c>
      <c r="U47" s="225">
        <v>336.32</v>
      </c>
      <c r="V47" s="226" t="s">
        <v>162</v>
      </c>
      <c r="W47" s="225">
        <v>334.02</v>
      </c>
      <c r="X47" s="226" t="s">
        <v>162</v>
      </c>
      <c r="Y47" s="225">
        <v>245.48</v>
      </c>
      <c r="Z47" s="226" t="s">
        <v>162</v>
      </c>
    </row>
    <row r="48" spans="2:36" x14ac:dyDescent="0.2">
      <c r="B48" s="224" t="s">
        <v>244</v>
      </c>
      <c r="C48" s="228" t="s">
        <v>53</v>
      </c>
      <c r="D48" s="228" t="s">
        <v>162</v>
      </c>
      <c r="E48" s="228" t="s">
        <v>53</v>
      </c>
      <c r="F48" s="228" t="s">
        <v>162</v>
      </c>
      <c r="G48" s="228" t="s">
        <v>53</v>
      </c>
      <c r="H48" s="228" t="s">
        <v>162</v>
      </c>
      <c r="I48" s="228" t="s">
        <v>53</v>
      </c>
      <c r="J48" s="228" t="s">
        <v>162</v>
      </c>
      <c r="K48" s="228" t="s">
        <v>53</v>
      </c>
      <c r="L48" s="228" t="s">
        <v>162</v>
      </c>
      <c r="M48" s="228" t="s">
        <v>53</v>
      </c>
      <c r="N48" s="228" t="s">
        <v>162</v>
      </c>
      <c r="O48" s="228" t="s">
        <v>53</v>
      </c>
      <c r="P48" s="228" t="s">
        <v>162</v>
      </c>
      <c r="Q48" s="228" t="s">
        <v>53</v>
      </c>
      <c r="R48" s="228" t="s">
        <v>162</v>
      </c>
      <c r="S48" s="228" t="s">
        <v>53</v>
      </c>
      <c r="T48" s="228" t="s">
        <v>162</v>
      </c>
      <c r="U48" s="228" t="s">
        <v>53</v>
      </c>
      <c r="V48" s="228" t="s">
        <v>162</v>
      </c>
      <c r="W48" s="228" t="s">
        <v>53</v>
      </c>
      <c r="X48" s="228" t="s">
        <v>162</v>
      </c>
      <c r="Y48" s="228" t="s">
        <v>53</v>
      </c>
      <c r="Z48" s="228" t="s">
        <v>162</v>
      </c>
    </row>
    <row r="49" spans="1:26" x14ac:dyDescent="0.2">
      <c r="B49" s="224" t="s">
        <v>245</v>
      </c>
      <c r="C49" s="226" t="s">
        <v>53</v>
      </c>
      <c r="D49" s="226" t="s">
        <v>162</v>
      </c>
      <c r="E49" s="226" t="s">
        <v>53</v>
      </c>
      <c r="F49" s="226" t="s">
        <v>162</v>
      </c>
      <c r="G49" s="225">
        <v>1536.81</v>
      </c>
      <c r="H49" s="226" t="s">
        <v>162</v>
      </c>
      <c r="I49" s="225">
        <v>1546.22</v>
      </c>
      <c r="J49" s="226" t="s">
        <v>162</v>
      </c>
      <c r="K49" s="229">
        <v>1548.7</v>
      </c>
      <c r="L49" s="226" t="s">
        <v>162</v>
      </c>
      <c r="M49" s="229">
        <v>1550.7</v>
      </c>
      <c r="N49" s="226" t="s">
        <v>162</v>
      </c>
      <c r="O49" s="225">
        <v>1537.38</v>
      </c>
      <c r="P49" s="226" t="s">
        <v>162</v>
      </c>
      <c r="Q49" s="225">
        <v>1553.84</v>
      </c>
      <c r="R49" s="226" t="s">
        <v>162</v>
      </c>
      <c r="S49" s="225">
        <v>1539.45</v>
      </c>
      <c r="T49" s="226" t="s">
        <v>162</v>
      </c>
      <c r="U49" s="225">
        <v>1517.69</v>
      </c>
      <c r="V49" s="226" t="s">
        <v>162</v>
      </c>
      <c r="W49" s="225">
        <v>1468.04</v>
      </c>
      <c r="X49" s="226" t="s">
        <v>162</v>
      </c>
      <c r="Y49" s="225">
        <v>1383.81</v>
      </c>
      <c r="Z49" s="226" t="s">
        <v>162</v>
      </c>
    </row>
    <row r="50" spans="1:26" x14ac:dyDescent="0.2">
      <c r="B50" s="224" t="s">
        <v>284</v>
      </c>
      <c r="C50" s="228" t="s">
        <v>53</v>
      </c>
      <c r="D50" s="228" t="s">
        <v>162</v>
      </c>
      <c r="E50" s="228" t="s">
        <v>53</v>
      </c>
      <c r="F50" s="228" t="s">
        <v>162</v>
      </c>
      <c r="G50" s="228" t="s">
        <v>53</v>
      </c>
      <c r="H50" s="228" t="s">
        <v>162</v>
      </c>
      <c r="I50" s="228" t="s">
        <v>53</v>
      </c>
      <c r="J50" s="228" t="s">
        <v>162</v>
      </c>
      <c r="K50" s="228" t="s">
        <v>53</v>
      </c>
      <c r="L50" s="228" t="s">
        <v>162</v>
      </c>
      <c r="M50" s="228" t="s">
        <v>53</v>
      </c>
      <c r="N50" s="228" t="s">
        <v>162</v>
      </c>
      <c r="O50" s="228" t="s">
        <v>53</v>
      </c>
      <c r="P50" s="228" t="s">
        <v>162</v>
      </c>
      <c r="Q50" s="228" t="s">
        <v>53</v>
      </c>
      <c r="R50" s="228" t="s">
        <v>162</v>
      </c>
      <c r="S50" s="228" t="s">
        <v>53</v>
      </c>
      <c r="T50" s="228" t="s">
        <v>162</v>
      </c>
      <c r="U50" s="230">
        <v>21370.12</v>
      </c>
      <c r="V50" s="228" t="s">
        <v>162</v>
      </c>
      <c r="W50" s="230">
        <v>19912.14</v>
      </c>
      <c r="X50" s="228" t="s">
        <v>162</v>
      </c>
      <c r="Y50" s="230">
        <v>19961.91</v>
      </c>
      <c r="Z50" s="228" t="s">
        <v>162</v>
      </c>
    </row>
    <row r="51" spans="1:26" x14ac:dyDescent="0.2">
      <c r="B51" s="224" t="s">
        <v>311</v>
      </c>
      <c r="C51" s="226" t="s">
        <v>53</v>
      </c>
      <c r="D51" s="226" t="s">
        <v>162</v>
      </c>
      <c r="E51" s="226" t="s">
        <v>53</v>
      </c>
      <c r="F51" s="226" t="s">
        <v>162</v>
      </c>
      <c r="G51" s="226" t="s">
        <v>53</v>
      </c>
      <c r="H51" s="226" t="s">
        <v>162</v>
      </c>
      <c r="I51" s="226" t="s">
        <v>53</v>
      </c>
      <c r="J51" s="226" t="s">
        <v>162</v>
      </c>
      <c r="K51" s="226" t="s">
        <v>53</v>
      </c>
      <c r="L51" s="226" t="s">
        <v>162</v>
      </c>
      <c r="M51" s="225">
        <v>333.11</v>
      </c>
      <c r="N51" s="226" t="s">
        <v>162</v>
      </c>
      <c r="O51" s="225">
        <v>313.16000000000003</v>
      </c>
      <c r="P51" s="226" t="s">
        <v>162</v>
      </c>
      <c r="Q51" s="226" t="s">
        <v>53</v>
      </c>
      <c r="R51" s="226" t="s">
        <v>162</v>
      </c>
      <c r="S51" s="226" t="s">
        <v>53</v>
      </c>
      <c r="T51" s="226" t="s">
        <v>162</v>
      </c>
      <c r="U51" s="226" t="s">
        <v>53</v>
      </c>
      <c r="V51" s="226" t="s">
        <v>162</v>
      </c>
      <c r="W51" s="226" t="s">
        <v>53</v>
      </c>
      <c r="X51" s="226" t="s">
        <v>162</v>
      </c>
      <c r="Y51" s="226" t="s">
        <v>53</v>
      </c>
      <c r="Z51" s="226" t="s">
        <v>162</v>
      </c>
    </row>
    <row r="52" spans="1:26" ht="12.75" x14ac:dyDescent="0.2">
      <c r="B52"/>
      <c r="C52"/>
      <c r="D52"/>
      <c r="E52"/>
      <c r="F52"/>
      <c r="G52"/>
      <c r="H52"/>
      <c r="I52"/>
      <c r="J52"/>
      <c r="K52"/>
      <c r="L52"/>
      <c r="M52"/>
      <c r="N52"/>
      <c r="O52"/>
      <c r="P52"/>
      <c r="Q52"/>
      <c r="R52"/>
      <c r="S52"/>
      <c r="T52"/>
      <c r="U52"/>
      <c r="V52"/>
      <c r="W52"/>
      <c r="X52"/>
      <c r="Y52"/>
      <c r="Z52"/>
    </row>
    <row r="53" spans="1:26" ht="12.75" x14ac:dyDescent="0.2">
      <c r="B53" s="221" t="s">
        <v>285</v>
      </c>
      <c r="C53"/>
      <c r="D53"/>
      <c r="E53"/>
      <c r="F53"/>
      <c r="G53"/>
      <c r="H53"/>
      <c r="I53"/>
      <c r="J53"/>
      <c r="K53"/>
      <c r="L53"/>
      <c r="M53"/>
      <c r="N53"/>
      <c r="O53"/>
      <c r="P53"/>
      <c r="Q53"/>
      <c r="R53"/>
      <c r="S53"/>
      <c r="T53"/>
      <c r="U53"/>
      <c r="V53"/>
      <c r="W53"/>
      <c r="X53"/>
      <c r="Y53"/>
      <c r="Z53"/>
    </row>
    <row r="54" spans="1:26" ht="12.75" x14ac:dyDescent="0.2">
      <c r="B54" s="221" t="s">
        <v>53</v>
      </c>
      <c r="C54" s="220" t="s">
        <v>215</v>
      </c>
      <c r="D54"/>
      <c r="E54"/>
      <c r="F54"/>
      <c r="G54"/>
      <c r="H54"/>
      <c r="I54"/>
      <c r="J54"/>
      <c r="K54"/>
      <c r="L54"/>
      <c r="M54"/>
      <c r="N54"/>
      <c r="O54"/>
      <c r="P54"/>
      <c r="Q54"/>
      <c r="R54"/>
      <c r="S54"/>
      <c r="T54"/>
      <c r="U54"/>
      <c r="V54"/>
      <c r="W54"/>
      <c r="X54"/>
      <c r="Y54"/>
      <c r="Z54"/>
    </row>
    <row r="55" spans="1:26" ht="12.75" x14ac:dyDescent="0.2">
      <c r="B55" s="221" t="s">
        <v>223</v>
      </c>
      <c r="C55"/>
      <c r="D55"/>
      <c r="E55"/>
      <c r="F55"/>
      <c r="G55"/>
      <c r="H55"/>
      <c r="I55"/>
      <c r="J55"/>
      <c r="K55"/>
      <c r="L55"/>
      <c r="M55"/>
      <c r="N55"/>
      <c r="O55"/>
      <c r="P55"/>
      <c r="Q55"/>
      <c r="R55"/>
      <c r="S55"/>
      <c r="T55"/>
      <c r="U55"/>
      <c r="V55"/>
      <c r="W55"/>
      <c r="X55"/>
      <c r="Y55"/>
      <c r="Z55"/>
    </row>
    <row r="56" spans="1:26" ht="12.75" x14ac:dyDescent="0.2">
      <c r="B56" s="221" t="s">
        <v>224</v>
      </c>
      <c r="C56" s="220" t="s">
        <v>225</v>
      </c>
      <c r="D56"/>
      <c r="E56"/>
      <c r="F56"/>
      <c r="G56"/>
      <c r="H56"/>
      <c r="I56"/>
      <c r="J56"/>
      <c r="K56"/>
      <c r="L56"/>
      <c r="M56"/>
      <c r="N56"/>
      <c r="O56"/>
      <c r="P56"/>
      <c r="Q56"/>
      <c r="R56"/>
      <c r="S56"/>
      <c r="T56"/>
      <c r="U56"/>
      <c r="V56"/>
      <c r="W56"/>
      <c r="X56"/>
      <c r="Y56"/>
      <c r="Z56"/>
    </row>
    <row r="57" spans="1:26" ht="12.75" x14ac:dyDescent="0.2">
      <c r="B57" s="221" t="s">
        <v>221</v>
      </c>
      <c r="C57" s="220" t="s">
        <v>226</v>
      </c>
      <c r="D57"/>
      <c r="E57"/>
      <c r="F57"/>
      <c r="G57"/>
      <c r="H57"/>
      <c r="I57"/>
      <c r="J57"/>
      <c r="K57"/>
      <c r="L57"/>
      <c r="M57"/>
      <c r="N57"/>
      <c r="O57"/>
      <c r="P57"/>
      <c r="Q57"/>
      <c r="R57"/>
      <c r="S57"/>
      <c r="T57"/>
      <c r="U57"/>
      <c r="V57"/>
      <c r="W57"/>
      <c r="X57"/>
      <c r="Y57"/>
      <c r="Z57"/>
    </row>
    <row r="58" spans="1:26" ht="12.75" x14ac:dyDescent="0.2">
      <c r="B58" s="221" t="s">
        <v>220</v>
      </c>
      <c r="C58" s="220" t="s">
        <v>233</v>
      </c>
      <c r="D58"/>
      <c r="E58"/>
      <c r="F58"/>
      <c r="G58"/>
      <c r="H58"/>
      <c r="I58"/>
      <c r="J58"/>
      <c r="K58"/>
      <c r="L58"/>
      <c r="M58"/>
      <c r="N58"/>
      <c r="O58"/>
      <c r="P58"/>
      <c r="Q58"/>
      <c r="R58"/>
      <c r="S58"/>
      <c r="T58"/>
      <c r="U58"/>
      <c r="V58"/>
      <c r="W58"/>
      <c r="X58"/>
      <c r="Y58"/>
      <c r="Z58"/>
    </row>
    <row r="59" spans="1:26" x14ac:dyDescent="0.2">
      <c r="A59" s="147" t="s">
        <v>218</v>
      </c>
      <c r="B59" s="146" t="s">
        <v>199</v>
      </c>
    </row>
    <row r="60" spans="1:26" x14ac:dyDescent="0.2">
      <c r="B60" s="147" t="s">
        <v>320</v>
      </c>
    </row>
    <row r="62" spans="1:26" ht="12.75" x14ac:dyDescent="0.2">
      <c r="B62" s="220" t="s">
        <v>321</v>
      </c>
      <c r="C62"/>
      <c r="D62"/>
      <c r="E62"/>
      <c r="F62"/>
      <c r="G62"/>
      <c r="H62"/>
      <c r="I62"/>
      <c r="J62"/>
      <c r="K62"/>
      <c r="L62"/>
      <c r="M62"/>
      <c r="N62"/>
      <c r="O62"/>
      <c r="P62"/>
      <c r="Q62"/>
      <c r="R62"/>
      <c r="S62"/>
      <c r="T62"/>
      <c r="U62"/>
      <c r="V62"/>
      <c r="W62"/>
      <c r="X62"/>
      <c r="Y62"/>
      <c r="Z62"/>
    </row>
    <row r="63" spans="1:26" ht="12.75" x14ac:dyDescent="0.2">
      <c r="B63" s="220" t="s">
        <v>276</v>
      </c>
      <c r="C63" s="221" t="s">
        <v>322</v>
      </c>
      <c r="D63"/>
      <c r="E63"/>
      <c r="F63"/>
      <c r="G63"/>
      <c r="H63"/>
      <c r="I63"/>
      <c r="J63"/>
      <c r="K63"/>
      <c r="L63"/>
      <c r="M63"/>
      <c r="N63"/>
      <c r="O63"/>
      <c r="P63"/>
      <c r="Q63"/>
      <c r="R63"/>
      <c r="S63"/>
      <c r="T63"/>
      <c r="U63"/>
      <c r="V63"/>
      <c r="W63"/>
      <c r="X63"/>
      <c r="Y63"/>
      <c r="Z63"/>
    </row>
    <row r="64" spans="1:26" ht="12.75" x14ac:dyDescent="0.2">
      <c r="B64" s="220" t="s">
        <v>277</v>
      </c>
      <c r="C64" s="220" t="s">
        <v>323</v>
      </c>
      <c r="D64"/>
      <c r="E64"/>
      <c r="F64"/>
      <c r="G64"/>
      <c r="H64"/>
      <c r="I64"/>
      <c r="J64"/>
      <c r="K64"/>
      <c r="L64"/>
      <c r="M64"/>
      <c r="N64"/>
      <c r="O64"/>
      <c r="P64"/>
      <c r="Q64"/>
      <c r="R64"/>
      <c r="S64"/>
      <c r="T64"/>
      <c r="U64"/>
      <c r="V64"/>
      <c r="W64"/>
      <c r="X64"/>
      <c r="Y64"/>
      <c r="Z64"/>
    </row>
    <row r="65" spans="2:26" ht="12.75" x14ac:dyDescent="0.2">
      <c r="B65"/>
      <c r="C65"/>
      <c r="D65"/>
      <c r="E65"/>
      <c r="F65"/>
      <c r="G65"/>
      <c r="H65"/>
      <c r="I65"/>
      <c r="J65"/>
      <c r="K65"/>
      <c r="L65"/>
      <c r="M65"/>
      <c r="N65"/>
      <c r="O65"/>
      <c r="P65"/>
      <c r="Q65"/>
      <c r="R65"/>
      <c r="S65"/>
      <c r="T65"/>
      <c r="U65"/>
      <c r="V65"/>
      <c r="W65"/>
      <c r="X65"/>
      <c r="Y65"/>
      <c r="Z65"/>
    </row>
    <row r="66" spans="2:26" ht="12.75" x14ac:dyDescent="0.2">
      <c r="B66" s="221" t="s">
        <v>278</v>
      </c>
      <c r="C66"/>
      <c r="D66" s="220" t="s">
        <v>279</v>
      </c>
      <c r="E66"/>
      <c r="F66"/>
      <c r="G66"/>
      <c r="H66"/>
      <c r="I66"/>
      <c r="J66"/>
      <c r="K66"/>
      <c r="L66"/>
      <c r="M66"/>
      <c r="N66"/>
      <c r="O66"/>
      <c r="P66"/>
      <c r="Q66"/>
      <c r="R66"/>
      <c r="S66"/>
      <c r="T66"/>
      <c r="U66"/>
      <c r="V66"/>
      <c r="W66"/>
      <c r="X66"/>
      <c r="Y66"/>
      <c r="Z66"/>
    </row>
    <row r="67" spans="2:26" ht="12.75" x14ac:dyDescent="0.2">
      <c r="B67" s="221" t="s">
        <v>288</v>
      </c>
      <c r="C67"/>
      <c r="D67" s="220" t="s">
        <v>172</v>
      </c>
      <c r="E67"/>
      <c r="F67"/>
      <c r="G67"/>
      <c r="H67"/>
      <c r="I67"/>
      <c r="J67"/>
      <c r="K67"/>
      <c r="L67"/>
      <c r="M67"/>
      <c r="N67"/>
      <c r="O67"/>
      <c r="P67"/>
      <c r="Q67"/>
      <c r="R67"/>
      <c r="S67"/>
      <c r="T67"/>
      <c r="U67"/>
      <c r="V67"/>
      <c r="W67"/>
      <c r="X67"/>
      <c r="Y67"/>
      <c r="Z67"/>
    </row>
    <row r="68" spans="2:26" ht="12.75" x14ac:dyDescent="0.2">
      <c r="B68" s="221" t="s">
        <v>289</v>
      </c>
      <c r="C68"/>
      <c r="D68" s="220" t="s">
        <v>212</v>
      </c>
      <c r="E68"/>
      <c r="F68"/>
      <c r="G68"/>
      <c r="H68"/>
      <c r="I68"/>
      <c r="J68"/>
      <c r="K68"/>
      <c r="L68"/>
      <c r="M68"/>
      <c r="N68"/>
      <c r="O68"/>
      <c r="P68"/>
      <c r="Q68"/>
      <c r="R68"/>
      <c r="S68"/>
      <c r="T68"/>
      <c r="U68"/>
      <c r="V68"/>
      <c r="W68"/>
      <c r="X68"/>
      <c r="Y68"/>
      <c r="Z68"/>
    </row>
    <row r="69" spans="2:26" ht="12.75" x14ac:dyDescent="0.2">
      <c r="B69" s="221" t="s">
        <v>290</v>
      </c>
      <c r="C69"/>
      <c r="D69" s="220" t="s">
        <v>248</v>
      </c>
      <c r="E69"/>
      <c r="F69"/>
      <c r="G69"/>
      <c r="H69"/>
      <c r="I69"/>
      <c r="J69"/>
      <c r="K69"/>
      <c r="L69"/>
      <c r="M69"/>
      <c r="N69"/>
      <c r="O69"/>
      <c r="P69"/>
      <c r="Q69"/>
      <c r="R69"/>
      <c r="S69"/>
      <c r="T69"/>
      <c r="U69"/>
      <c r="V69"/>
      <c r="W69"/>
      <c r="X69"/>
      <c r="Y69"/>
      <c r="Z69"/>
    </row>
    <row r="70" spans="2:26" ht="12.75" x14ac:dyDescent="0.2">
      <c r="B70"/>
      <c r="C70"/>
      <c r="D70"/>
      <c r="E70"/>
      <c r="F70"/>
      <c r="G70"/>
      <c r="H70"/>
      <c r="I70"/>
      <c r="J70"/>
      <c r="K70"/>
      <c r="L70"/>
      <c r="M70"/>
      <c r="N70"/>
      <c r="O70"/>
      <c r="P70"/>
      <c r="Q70"/>
      <c r="R70"/>
      <c r="S70"/>
      <c r="T70"/>
      <c r="U70"/>
      <c r="V70"/>
      <c r="W70"/>
      <c r="X70"/>
      <c r="Y70"/>
      <c r="Z70"/>
    </row>
    <row r="71" spans="2:26" x14ac:dyDescent="0.2">
      <c r="B71" s="222" t="s">
        <v>200</v>
      </c>
      <c r="C71" s="257" t="s">
        <v>84</v>
      </c>
      <c r="D71" s="257" t="s">
        <v>162</v>
      </c>
      <c r="E71" s="257" t="s">
        <v>83</v>
      </c>
      <c r="F71" s="257" t="s">
        <v>162</v>
      </c>
      <c r="G71" s="257" t="s">
        <v>121</v>
      </c>
      <c r="H71" s="257" t="s">
        <v>162</v>
      </c>
      <c r="I71" s="257" t="s">
        <v>175</v>
      </c>
      <c r="J71" s="257" t="s">
        <v>162</v>
      </c>
      <c r="K71" s="257" t="s">
        <v>197</v>
      </c>
      <c r="L71" s="257" t="s">
        <v>162</v>
      </c>
      <c r="M71" s="257" t="s">
        <v>201</v>
      </c>
      <c r="N71" s="257" t="s">
        <v>162</v>
      </c>
      <c r="O71" s="257" t="s">
        <v>219</v>
      </c>
      <c r="P71" s="257" t="s">
        <v>162</v>
      </c>
      <c r="Q71" s="257" t="s">
        <v>249</v>
      </c>
      <c r="R71" s="257" t="s">
        <v>162</v>
      </c>
      <c r="S71" s="257" t="s">
        <v>265</v>
      </c>
      <c r="T71" s="257" t="s">
        <v>162</v>
      </c>
      <c r="U71" s="257" t="s">
        <v>281</v>
      </c>
      <c r="V71" s="257" t="s">
        <v>162</v>
      </c>
      <c r="W71" s="257" t="s">
        <v>300</v>
      </c>
      <c r="X71" s="257" t="s">
        <v>162</v>
      </c>
      <c r="Y71" s="257" t="s">
        <v>310</v>
      </c>
      <c r="Z71" s="257" t="s">
        <v>162</v>
      </c>
    </row>
    <row r="72" spans="2:26" ht="12.75" x14ac:dyDescent="0.2">
      <c r="B72" s="223" t="s">
        <v>283</v>
      </c>
      <c r="C72" s="218" t="s">
        <v>162</v>
      </c>
      <c r="D72" s="218" t="s">
        <v>162</v>
      </c>
      <c r="E72" s="218" t="s">
        <v>162</v>
      </c>
      <c r="F72" s="218" t="s">
        <v>162</v>
      </c>
      <c r="G72" s="218" t="s">
        <v>162</v>
      </c>
      <c r="H72" s="218" t="s">
        <v>162</v>
      </c>
      <c r="I72" s="218" t="s">
        <v>162</v>
      </c>
      <c r="J72" s="218" t="s">
        <v>162</v>
      </c>
      <c r="K72" s="218" t="s">
        <v>162</v>
      </c>
      <c r="L72" s="218" t="s">
        <v>162</v>
      </c>
      <c r="M72" s="218" t="s">
        <v>162</v>
      </c>
      <c r="N72" s="218" t="s">
        <v>162</v>
      </c>
      <c r="O72" s="218" t="s">
        <v>162</v>
      </c>
      <c r="P72" s="218" t="s">
        <v>162</v>
      </c>
      <c r="Q72" s="218" t="s">
        <v>162</v>
      </c>
      <c r="R72" s="218" t="s">
        <v>162</v>
      </c>
      <c r="S72" s="218" t="s">
        <v>162</v>
      </c>
      <c r="T72" s="218" t="s">
        <v>162</v>
      </c>
      <c r="U72" s="218" t="s">
        <v>162</v>
      </c>
      <c r="V72" s="218" t="s">
        <v>162</v>
      </c>
      <c r="W72" s="218" t="s">
        <v>162</v>
      </c>
      <c r="X72" s="218" t="s">
        <v>162</v>
      </c>
      <c r="Y72" s="218" t="s">
        <v>162</v>
      </c>
      <c r="Z72" s="218" t="s">
        <v>162</v>
      </c>
    </row>
    <row r="73" spans="2:26" x14ac:dyDescent="0.2">
      <c r="B73" s="224" t="s">
        <v>254</v>
      </c>
      <c r="C73" s="230">
        <v>21406.94</v>
      </c>
      <c r="D73" s="228" t="s">
        <v>162</v>
      </c>
      <c r="E73" s="230">
        <v>21652.41</v>
      </c>
      <c r="F73" s="228" t="s">
        <v>162</v>
      </c>
      <c r="G73" s="230">
        <v>21637.82</v>
      </c>
      <c r="H73" s="228" t="s">
        <v>162</v>
      </c>
      <c r="I73" s="230">
        <v>21651.74</v>
      </c>
      <c r="J73" s="228" t="s">
        <v>162</v>
      </c>
      <c r="K73" s="230">
        <v>21633.77</v>
      </c>
      <c r="L73" s="228" t="s">
        <v>162</v>
      </c>
      <c r="M73" s="230">
        <v>21409.14</v>
      </c>
      <c r="N73" s="228" t="s">
        <v>162</v>
      </c>
      <c r="O73" s="230">
        <v>21029.46</v>
      </c>
      <c r="P73" s="228" t="s">
        <v>162</v>
      </c>
      <c r="Q73" s="230">
        <v>20765.52</v>
      </c>
      <c r="R73" s="228" t="s">
        <v>162</v>
      </c>
      <c r="S73" s="230">
        <v>20522.060000000001</v>
      </c>
      <c r="T73" s="228" t="s">
        <v>162</v>
      </c>
      <c r="U73" s="230">
        <v>20212.53</v>
      </c>
      <c r="V73" s="228" t="s">
        <v>220</v>
      </c>
      <c r="W73" s="230">
        <v>20073.77</v>
      </c>
      <c r="X73" s="228" t="s">
        <v>162</v>
      </c>
      <c r="Y73" s="230">
        <v>19913.16</v>
      </c>
      <c r="Z73" s="228" t="s">
        <v>162</v>
      </c>
    </row>
    <row r="74" spans="2:26" x14ac:dyDescent="0.2">
      <c r="B74" s="224" t="s">
        <v>82</v>
      </c>
      <c r="C74" s="225">
        <v>503.54</v>
      </c>
      <c r="D74" s="226" t="s">
        <v>162</v>
      </c>
      <c r="E74" s="225">
        <v>515.99</v>
      </c>
      <c r="F74" s="226" t="s">
        <v>162</v>
      </c>
      <c r="G74" s="225">
        <v>519.09</v>
      </c>
      <c r="H74" s="226" t="s">
        <v>162</v>
      </c>
      <c r="I74" s="225">
        <v>528.78</v>
      </c>
      <c r="J74" s="226" t="s">
        <v>162</v>
      </c>
      <c r="K74" s="225">
        <v>530.59</v>
      </c>
      <c r="L74" s="226" t="s">
        <v>162</v>
      </c>
      <c r="M74" s="225">
        <v>519.16</v>
      </c>
      <c r="N74" s="226" t="s">
        <v>162</v>
      </c>
      <c r="O74" s="225">
        <v>529.25</v>
      </c>
      <c r="P74" s="226" t="s">
        <v>162</v>
      </c>
      <c r="Q74" s="225">
        <v>537.96</v>
      </c>
      <c r="R74" s="226" t="s">
        <v>162</v>
      </c>
      <c r="S74" s="225">
        <v>537.94000000000005</v>
      </c>
      <c r="T74" s="226" t="s">
        <v>162</v>
      </c>
      <c r="U74" s="225">
        <v>537.25</v>
      </c>
      <c r="V74" s="226" t="s">
        <v>162</v>
      </c>
      <c r="W74" s="225">
        <v>543.67999999999995</v>
      </c>
      <c r="X74" s="226" t="s">
        <v>162</v>
      </c>
      <c r="Y74" s="225">
        <v>535.54999999999995</v>
      </c>
      <c r="Z74" s="226" t="s">
        <v>162</v>
      </c>
    </row>
    <row r="75" spans="2:26" x14ac:dyDescent="0.2">
      <c r="B75" s="224" t="s">
        <v>81</v>
      </c>
      <c r="C75" s="230">
        <v>294.49</v>
      </c>
      <c r="D75" s="228" t="s">
        <v>162</v>
      </c>
      <c r="E75" s="230">
        <v>313.25</v>
      </c>
      <c r="F75" s="228" t="s">
        <v>162</v>
      </c>
      <c r="G75" s="230">
        <v>301.70999999999998</v>
      </c>
      <c r="H75" s="228" t="s">
        <v>162</v>
      </c>
      <c r="I75" s="230">
        <v>282.95999999999998</v>
      </c>
      <c r="J75" s="228" t="s">
        <v>162</v>
      </c>
      <c r="K75" s="230">
        <v>278.92</v>
      </c>
      <c r="L75" s="228" t="s">
        <v>162</v>
      </c>
      <c r="M75" s="230">
        <v>260.77999999999997</v>
      </c>
      <c r="N75" s="228" t="s">
        <v>162</v>
      </c>
      <c r="O75" s="230">
        <v>244.36</v>
      </c>
      <c r="P75" s="228" t="s">
        <v>162</v>
      </c>
      <c r="Q75" s="230">
        <v>226.69</v>
      </c>
      <c r="R75" s="228" t="s">
        <v>162</v>
      </c>
      <c r="S75" s="230">
        <v>241.94</v>
      </c>
      <c r="T75" s="228" t="s">
        <v>162</v>
      </c>
      <c r="U75" s="230">
        <v>230.34</v>
      </c>
      <c r="V75" s="228" t="s">
        <v>162</v>
      </c>
      <c r="W75" s="230">
        <v>212.84</v>
      </c>
      <c r="X75" s="228" t="s">
        <v>162</v>
      </c>
      <c r="Y75" s="230">
        <v>202.41</v>
      </c>
      <c r="Z75" s="228" t="s">
        <v>162</v>
      </c>
    </row>
    <row r="76" spans="2:26" x14ac:dyDescent="0.2">
      <c r="B76" s="224" t="s">
        <v>207</v>
      </c>
      <c r="C76" s="225">
        <v>367.07</v>
      </c>
      <c r="D76" s="226" t="s">
        <v>162</v>
      </c>
      <c r="E76" s="225">
        <v>375.33</v>
      </c>
      <c r="F76" s="226" t="s">
        <v>162</v>
      </c>
      <c r="G76" s="225">
        <v>372.39</v>
      </c>
      <c r="H76" s="226" t="s">
        <v>162</v>
      </c>
      <c r="I76" s="225">
        <v>369.06</v>
      </c>
      <c r="J76" s="226" t="s">
        <v>162</v>
      </c>
      <c r="K76" s="225">
        <v>367.31</v>
      </c>
      <c r="L76" s="226" t="s">
        <v>162</v>
      </c>
      <c r="M76" s="225">
        <v>365.46</v>
      </c>
      <c r="N76" s="226" t="s">
        <v>162</v>
      </c>
      <c r="O76" s="229">
        <v>358.6</v>
      </c>
      <c r="P76" s="226" t="s">
        <v>162</v>
      </c>
      <c r="Q76" s="225">
        <v>361.43</v>
      </c>
      <c r="R76" s="226" t="s">
        <v>162</v>
      </c>
      <c r="S76" s="225">
        <v>357.01</v>
      </c>
      <c r="T76" s="226" t="s">
        <v>162</v>
      </c>
      <c r="U76" s="225">
        <v>362.35</v>
      </c>
      <c r="V76" s="226" t="s">
        <v>162</v>
      </c>
      <c r="W76" s="225">
        <v>356.65</v>
      </c>
      <c r="X76" s="226" t="s">
        <v>162</v>
      </c>
      <c r="Y76" s="225">
        <v>357.66</v>
      </c>
      <c r="Z76" s="226" t="s">
        <v>162</v>
      </c>
    </row>
    <row r="77" spans="2:26" x14ac:dyDescent="0.2">
      <c r="B77" s="224" t="s">
        <v>79</v>
      </c>
      <c r="C77" s="227">
        <v>579</v>
      </c>
      <c r="D77" s="228" t="s">
        <v>162</v>
      </c>
      <c r="E77" s="227">
        <v>567</v>
      </c>
      <c r="F77" s="228" t="s">
        <v>162</v>
      </c>
      <c r="G77" s="227">
        <v>547</v>
      </c>
      <c r="H77" s="228" t="s">
        <v>162</v>
      </c>
      <c r="I77" s="227">
        <v>570</v>
      </c>
      <c r="J77" s="228" t="s">
        <v>162</v>
      </c>
      <c r="K77" s="227">
        <v>565</v>
      </c>
      <c r="L77" s="228" t="s">
        <v>162</v>
      </c>
      <c r="M77" s="227">
        <v>575</v>
      </c>
      <c r="N77" s="228" t="s">
        <v>162</v>
      </c>
      <c r="O77" s="227">
        <v>570</v>
      </c>
      <c r="P77" s="228" t="s">
        <v>162</v>
      </c>
      <c r="Q77" s="227">
        <v>563</v>
      </c>
      <c r="R77" s="228" t="s">
        <v>162</v>
      </c>
      <c r="S77" s="227">
        <v>565</v>
      </c>
      <c r="T77" s="228" t="s">
        <v>162</v>
      </c>
      <c r="U77" s="227">
        <v>559</v>
      </c>
      <c r="V77" s="228" t="s">
        <v>162</v>
      </c>
      <c r="W77" s="227">
        <v>556</v>
      </c>
      <c r="X77" s="228" t="s">
        <v>162</v>
      </c>
      <c r="Y77" s="230">
        <v>546.83000000000004</v>
      </c>
      <c r="Z77" s="228" t="s">
        <v>162</v>
      </c>
    </row>
    <row r="78" spans="2:26" x14ac:dyDescent="0.2">
      <c r="B78" s="224" t="s">
        <v>119</v>
      </c>
      <c r="C78" s="225">
        <v>4190.49</v>
      </c>
      <c r="D78" s="226" t="s">
        <v>162</v>
      </c>
      <c r="E78" s="225">
        <v>4267.6099999999997</v>
      </c>
      <c r="F78" s="226" t="s">
        <v>162</v>
      </c>
      <c r="G78" s="225">
        <v>4295.68</v>
      </c>
      <c r="H78" s="226" t="s">
        <v>162</v>
      </c>
      <c r="I78" s="225">
        <v>4284.6400000000003</v>
      </c>
      <c r="J78" s="226" t="s">
        <v>162</v>
      </c>
      <c r="K78" s="229">
        <v>4217.7</v>
      </c>
      <c r="L78" s="226" t="s">
        <v>162</v>
      </c>
      <c r="M78" s="225">
        <v>4199.01</v>
      </c>
      <c r="N78" s="226" t="s">
        <v>162</v>
      </c>
      <c r="O78" s="225">
        <v>4100.8599999999997</v>
      </c>
      <c r="P78" s="226" t="s">
        <v>162</v>
      </c>
      <c r="Q78" s="225">
        <v>4011.67</v>
      </c>
      <c r="R78" s="226" t="s">
        <v>162</v>
      </c>
      <c r="S78" s="225">
        <v>3921.41</v>
      </c>
      <c r="T78" s="226" t="s">
        <v>162</v>
      </c>
      <c r="U78" s="225">
        <v>3832.72</v>
      </c>
      <c r="V78" s="226" t="s">
        <v>162</v>
      </c>
      <c r="W78" s="225">
        <v>3809.72</v>
      </c>
      <c r="X78" s="226" t="s">
        <v>162</v>
      </c>
      <c r="Y78" s="225">
        <v>3712.82</v>
      </c>
      <c r="Z78" s="226" t="s">
        <v>162</v>
      </c>
    </row>
    <row r="79" spans="2:26" x14ac:dyDescent="0.2">
      <c r="B79" s="224" t="s">
        <v>77</v>
      </c>
      <c r="C79" s="227">
        <v>96.8</v>
      </c>
      <c r="D79" s="228" t="s">
        <v>162</v>
      </c>
      <c r="E79" s="227">
        <v>97.9</v>
      </c>
      <c r="F79" s="228" t="s">
        <v>162</v>
      </c>
      <c r="G79" s="227">
        <v>95.6</v>
      </c>
      <c r="H79" s="228" t="s">
        <v>162</v>
      </c>
      <c r="I79" s="227">
        <v>90.6</v>
      </c>
      <c r="J79" s="228" t="s">
        <v>162</v>
      </c>
      <c r="K79" s="227">
        <v>86.1</v>
      </c>
      <c r="L79" s="228" t="s">
        <v>162</v>
      </c>
      <c r="M79" s="227">
        <v>86.4</v>
      </c>
      <c r="N79" s="228" t="s">
        <v>162</v>
      </c>
      <c r="O79" s="227">
        <v>85.2</v>
      </c>
      <c r="P79" s="228" t="s">
        <v>162</v>
      </c>
      <c r="Q79" s="227">
        <v>85</v>
      </c>
      <c r="R79" s="228" t="s">
        <v>162</v>
      </c>
      <c r="S79" s="227">
        <v>84.3</v>
      </c>
      <c r="T79" s="228" t="s">
        <v>162</v>
      </c>
      <c r="U79" s="227">
        <v>83.7</v>
      </c>
      <c r="V79" s="228" t="s">
        <v>162</v>
      </c>
      <c r="W79" s="230">
        <v>83.74</v>
      </c>
      <c r="X79" s="228" t="s">
        <v>162</v>
      </c>
      <c r="Y79" s="230">
        <v>83.35</v>
      </c>
      <c r="Z79" s="228" t="s">
        <v>162</v>
      </c>
    </row>
    <row r="80" spans="2:26" x14ac:dyDescent="0.2">
      <c r="B80" s="224" t="s">
        <v>76</v>
      </c>
      <c r="C80" s="225">
        <v>1060.26</v>
      </c>
      <c r="D80" s="226" t="s">
        <v>162</v>
      </c>
      <c r="E80" s="225">
        <v>1082.46</v>
      </c>
      <c r="F80" s="226" t="s">
        <v>162</v>
      </c>
      <c r="G80" s="225">
        <v>1127.72</v>
      </c>
      <c r="H80" s="226" t="s">
        <v>162</v>
      </c>
      <c r="I80" s="225">
        <v>1239.8900000000001</v>
      </c>
      <c r="J80" s="226" t="s">
        <v>162</v>
      </c>
      <c r="K80" s="225">
        <v>1295.23</v>
      </c>
      <c r="L80" s="226" t="s">
        <v>162</v>
      </c>
      <c r="M80" s="229">
        <v>1343.3</v>
      </c>
      <c r="N80" s="226" t="s">
        <v>162</v>
      </c>
      <c r="O80" s="229">
        <v>1369.1</v>
      </c>
      <c r="P80" s="226" t="s">
        <v>162</v>
      </c>
      <c r="Q80" s="225">
        <v>1425.76</v>
      </c>
      <c r="R80" s="226" t="s">
        <v>162</v>
      </c>
      <c r="S80" s="225">
        <v>1456.05</v>
      </c>
      <c r="T80" s="226" t="s">
        <v>162</v>
      </c>
      <c r="U80" s="225">
        <v>1505.27</v>
      </c>
      <c r="V80" s="226" t="s">
        <v>162</v>
      </c>
      <c r="W80" s="225">
        <v>1510.31</v>
      </c>
      <c r="X80" s="226" t="s">
        <v>162</v>
      </c>
      <c r="Y80" s="225">
        <v>1510.86</v>
      </c>
      <c r="Z80" s="226" t="s">
        <v>162</v>
      </c>
    </row>
    <row r="81" spans="2:26" x14ac:dyDescent="0.2">
      <c r="B81" s="224" t="s">
        <v>75</v>
      </c>
      <c r="C81" s="227">
        <v>132</v>
      </c>
      <c r="D81" s="228" t="s">
        <v>162</v>
      </c>
      <c r="E81" s="227">
        <v>130</v>
      </c>
      <c r="F81" s="228" t="s">
        <v>162</v>
      </c>
      <c r="G81" s="227">
        <v>135</v>
      </c>
      <c r="H81" s="228" t="s">
        <v>162</v>
      </c>
      <c r="I81" s="227">
        <v>111</v>
      </c>
      <c r="J81" s="228" t="s">
        <v>162</v>
      </c>
      <c r="K81" s="227">
        <v>106</v>
      </c>
      <c r="L81" s="228" t="s">
        <v>162</v>
      </c>
      <c r="M81" s="227">
        <v>97</v>
      </c>
      <c r="N81" s="228" t="s">
        <v>162</v>
      </c>
      <c r="O81" s="227">
        <v>95</v>
      </c>
      <c r="P81" s="228" t="s">
        <v>162</v>
      </c>
      <c r="Q81" s="227">
        <v>86</v>
      </c>
      <c r="R81" s="228" t="s">
        <v>162</v>
      </c>
      <c r="S81" s="227">
        <v>90</v>
      </c>
      <c r="T81" s="228" t="s">
        <v>162</v>
      </c>
      <c r="U81" s="227">
        <v>91.3</v>
      </c>
      <c r="V81" s="228" t="s">
        <v>162</v>
      </c>
      <c r="W81" s="227">
        <v>80.5</v>
      </c>
      <c r="X81" s="228" t="s">
        <v>162</v>
      </c>
      <c r="Y81" s="227">
        <v>89.4</v>
      </c>
      <c r="Z81" s="228" t="s">
        <v>220</v>
      </c>
    </row>
    <row r="82" spans="2:26" x14ac:dyDescent="0.2">
      <c r="B82" s="224" t="s">
        <v>74</v>
      </c>
      <c r="C82" s="225">
        <v>827.21</v>
      </c>
      <c r="D82" s="226" t="s">
        <v>162</v>
      </c>
      <c r="E82" s="225">
        <v>844.06</v>
      </c>
      <c r="F82" s="226" t="s">
        <v>162</v>
      </c>
      <c r="G82" s="225">
        <v>844.79</v>
      </c>
      <c r="H82" s="226" t="s">
        <v>162</v>
      </c>
      <c r="I82" s="225">
        <v>844.11</v>
      </c>
      <c r="J82" s="226" t="s">
        <v>162</v>
      </c>
      <c r="K82" s="225">
        <v>834.45</v>
      </c>
      <c r="L82" s="226" t="s">
        <v>162</v>
      </c>
      <c r="M82" s="225">
        <v>823.39</v>
      </c>
      <c r="N82" s="226" t="s">
        <v>162</v>
      </c>
      <c r="O82" s="225">
        <v>816.69</v>
      </c>
      <c r="P82" s="226" t="s">
        <v>162</v>
      </c>
      <c r="Q82" s="225">
        <v>812.87</v>
      </c>
      <c r="R82" s="226" t="s">
        <v>162</v>
      </c>
      <c r="S82" s="225">
        <v>810.74</v>
      </c>
      <c r="T82" s="226" t="s">
        <v>220</v>
      </c>
      <c r="U82" s="225">
        <v>808.86</v>
      </c>
      <c r="V82" s="226" t="s">
        <v>220</v>
      </c>
      <c r="W82" s="225">
        <v>809.99</v>
      </c>
      <c r="X82" s="226" t="s">
        <v>162</v>
      </c>
      <c r="Y82" s="225">
        <v>785.59</v>
      </c>
      <c r="Z82" s="226" t="s">
        <v>162</v>
      </c>
    </row>
    <row r="83" spans="2:26" x14ac:dyDescent="0.2">
      <c r="B83" s="224" t="s">
        <v>73</v>
      </c>
      <c r="C83" s="227">
        <v>3644</v>
      </c>
      <c r="D83" s="228" t="s">
        <v>162</v>
      </c>
      <c r="E83" s="230">
        <v>3698.45</v>
      </c>
      <c r="F83" s="228" t="s">
        <v>162</v>
      </c>
      <c r="G83" s="230">
        <v>3661.18</v>
      </c>
      <c r="H83" s="228" t="s">
        <v>162</v>
      </c>
      <c r="I83" s="230">
        <v>3637.02</v>
      </c>
      <c r="J83" s="228" t="s">
        <v>162</v>
      </c>
      <c r="K83" s="230">
        <v>3637.02</v>
      </c>
      <c r="L83" s="228" t="s">
        <v>162</v>
      </c>
      <c r="M83" s="230">
        <v>3596.84</v>
      </c>
      <c r="N83" s="228" t="s">
        <v>162</v>
      </c>
      <c r="O83" s="230">
        <v>3554.23</v>
      </c>
      <c r="P83" s="228" t="s">
        <v>162</v>
      </c>
      <c r="Q83" s="230">
        <v>3490.81</v>
      </c>
      <c r="R83" s="228" t="s">
        <v>227</v>
      </c>
      <c r="S83" s="230">
        <v>3405.68</v>
      </c>
      <c r="T83" s="228" t="s">
        <v>227</v>
      </c>
      <c r="U83" s="230">
        <v>3322.03</v>
      </c>
      <c r="V83" s="228" t="s">
        <v>220</v>
      </c>
      <c r="W83" s="230">
        <v>3230.86</v>
      </c>
      <c r="X83" s="228" t="s">
        <v>162</v>
      </c>
      <c r="Y83" s="227">
        <v>3164.6</v>
      </c>
      <c r="Z83" s="228" t="s">
        <v>220</v>
      </c>
    </row>
    <row r="84" spans="2:26" x14ac:dyDescent="0.2">
      <c r="B84" s="224" t="s">
        <v>72</v>
      </c>
      <c r="C84" s="229">
        <v>181</v>
      </c>
      <c r="D84" s="226" t="s">
        <v>162</v>
      </c>
      <c r="E84" s="229">
        <v>168</v>
      </c>
      <c r="F84" s="226" t="s">
        <v>162</v>
      </c>
      <c r="G84" s="229">
        <v>159</v>
      </c>
      <c r="H84" s="226" t="s">
        <v>162</v>
      </c>
      <c r="I84" s="229">
        <v>152</v>
      </c>
      <c r="J84" s="226" t="s">
        <v>162</v>
      </c>
      <c r="K84" s="229">
        <v>147</v>
      </c>
      <c r="L84" s="226" t="s">
        <v>162</v>
      </c>
      <c r="M84" s="229">
        <v>139</v>
      </c>
      <c r="N84" s="226" t="s">
        <v>162</v>
      </c>
      <c r="O84" s="229">
        <v>136</v>
      </c>
      <c r="P84" s="226" t="s">
        <v>224</v>
      </c>
      <c r="Q84" s="229">
        <v>130</v>
      </c>
      <c r="R84" s="226" t="s">
        <v>162</v>
      </c>
      <c r="S84" s="229">
        <v>110</v>
      </c>
      <c r="T84" s="226" t="s">
        <v>162</v>
      </c>
      <c r="U84" s="229">
        <v>102</v>
      </c>
      <c r="V84" s="226" t="s">
        <v>162</v>
      </c>
      <c r="W84" s="229">
        <v>79</v>
      </c>
      <c r="X84" s="226" t="s">
        <v>224</v>
      </c>
      <c r="Y84" s="229">
        <v>71</v>
      </c>
      <c r="Z84" s="226" t="s">
        <v>162</v>
      </c>
    </row>
    <row r="85" spans="2:26" x14ac:dyDescent="0.2">
      <c r="B85" s="224" t="s">
        <v>71</v>
      </c>
      <c r="C85" s="230">
        <v>2009.07</v>
      </c>
      <c r="D85" s="228" t="s">
        <v>162</v>
      </c>
      <c r="E85" s="230">
        <v>2074.54</v>
      </c>
      <c r="F85" s="228" t="s">
        <v>162</v>
      </c>
      <c r="G85" s="230">
        <v>2069.39</v>
      </c>
      <c r="H85" s="228" t="s">
        <v>162</v>
      </c>
      <c r="I85" s="230">
        <v>2056.81</v>
      </c>
      <c r="J85" s="228" t="s">
        <v>162</v>
      </c>
      <c r="K85" s="230">
        <v>2060.4699999999998</v>
      </c>
      <c r="L85" s="228" t="s">
        <v>162</v>
      </c>
      <c r="M85" s="230">
        <v>2040.11</v>
      </c>
      <c r="N85" s="228" t="s">
        <v>162</v>
      </c>
      <c r="O85" s="230">
        <v>1939.48</v>
      </c>
      <c r="P85" s="228" t="s">
        <v>162</v>
      </c>
      <c r="Q85" s="230">
        <v>1875.72</v>
      </c>
      <c r="R85" s="228" t="s">
        <v>162</v>
      </c>
      <c r="S85" s="230">
        <v>1871.27</v>
      </c>
      <c r="T85" s="228" t="s">
        <v>162</v>
      </c>
      <c r="U85" s="230">
        <v>1844.37</v>
      </c>
      <c r="V85" s="228" t="s">
        <v>162</v>
      </c>
      <c r="W85" s="227">
        <v>1865</v>
      </c>
      <c r="X85" s="228" t="s">
        <v>224</v>
      </c>
      <c r="Y85" s="227">
        <v>1808</v>
      </c>
      <c r="Z85" s="228" t="s">
        <v>162</v>
      </c>
    </row>
    <row r="86" spans="2:26" x14ac:dyDescent="0.2">
      <c r="B86" s="224" t="s">
        <v>70</v>
      </c>
      <c r="C86" s="229">
        <v>24.2</v>
      </c>
      <c r="D86" s="226" t="s">
        <v>162</v>
      </c>
      <c r="E86" s="225">
        <v>24.55</v>
      </c>
      <c r="F86" s="226" t="s">
        <v>162</v>
      </c>
      <c r="G86" s="225">
        <v>25.33</v>
      </c>
      <c r="H86" s="226" t="s">
        <v>162</v>
      </c>
      <c r="I86" s="225">
        <v>26.19</v>
      </c>
      <c r="J86" s="226" t="s">
        <v>162</v>
      </c>
      <c r="K86" s="225">
        <v>28.46</v>
      </c>
      <c r="L86" s="226" t="s">
        <v>162</v>
      </c>
      <c r="M86" s="225">
        <v>30.16</v>
      </c>
      <c r="N86" s="226" t="s">
        <v>162</v>
      </c>
      <c r="O86" s="225">
        <v>31.88</v>
      </c>
      <c r="P86" s="226" t="s">
        <v>162</v>
      </c>
      <c r="Q86" s="225">
        <v>35.020000000000003</v>
      </c>
      <c r="R86" s="226" t="s">
        <v>162</v>
      </c>
      <c r="S86" s="225">
        <v>39.49</v>
      </c>
      <c r="T86" s="226" t="s">
        <v>162</v>
      </c>
      <c r="U86" s="225">
        <v>38.92</v>
      </c>
      <c r="V86" s="226" t="s">
        <v>162</v>
      </c>
      <c r="W86" s="225">
        <v>38.22</v>
      </c>
      <c r="X86" s="226" t="s">
        <v>162</v>
      </c>
      <c r="Y86" s="225">
        <v>38.659999999999997</v>
      </c>
      <c r="Z86" s="226" t="s">
        <v>162</v>
      </c>
    </row>
    <row r="87" spans="2:26" x14ac:dyDescent="0.2">
      <c r="B87" s="224" t="s">
        <v>69</v>
      </c>
      <c r="C87" s="230">
        <v>164.56</v>
      </c>
      <c r="D87" s="228" t="s">
        <v>162</v>
      </c>
      <c r="E87" s="230">
        <v>165.01</v>
      </c>
      <c r="F87" s="228" t="s">
        <v>162</v>
      </c>
      <c r="G87" s="230">
        <v>165.87</v>
      </c>
      <c r="H87" s="228" t="s">
        <v>162</v>
      </c>
      <c r="I87" s="230">
        <v>162.41</v>
      </c>
      <c r="J87" s="228" t="s">
        <v>162</v>
      </c>
      <c r="K87" s="230">
        <v>154.02000000000001</v>
      </c>
      <c r="L87" s="228" t="s">
        <v>162</v>
      </c>
      <c r="M87" s="230">
        <v>150.36000000000001</v>
      </c>
      <c r="N87" s="228" t="s">
        <v>162</v>
      </c>
      <c r="O87" s="230">
        <v>144.47</v>
      </c>
      <c r="P87" s="228" t="s">
        <v>162</v>
      </c>
      <c r="Q87" s="230">
        <v>138.41</v>
      </c>
      <c r="R87" s="228" t="s">
        <v>162</v>
      </c>
      <c r="S87" s="230">
        <v>136.04</v>
      </c>
      <c r="T87" s="228" t="s">
        <v>162</v>
      </c>
      <c r="U87" s="227">
        <v>131.19999999999999</v>
      </c>
      <c r="V87" s="228" t="s">
        <v>162</v>
      </c>
      <c r="W87" s="230">
        <v>127.76</v>
      </c>
      <c r="X87" s="228" t="s">
        <v>162</v>
      </c>
      <c r="Y87" s="230">
        <v>119.04</v>
      </c>
      <c r="Z87" s="228" t="s">
        <v>162</v>
      </c>
    </row>
    <row r="88" spans="2:26" x14ac:dyDescent="0.2">
      <c r="B88" s="224" t="s">
        <v>68</v>
      </c>
      <c r="C88" s="229">
        <v>331</v>
      </c>
      <c r="D88" s="226" t="s">
        <v>162</v>
      </c>
      <c r="E88" s="229">
        <v>315.7</v>
      </c>
      <c r="F88" s="226" t="s">
        <v>162</v>
      </c>
      <c r="G88" s="229">
        <v>314</v>
      </c>
      <c r="H88" s="226" t="s">
        <v>162</v>
      </c>
      <c r="I88" s="229">
        <v>300.5</v>
      </c>
      <c r="J88" s="226" t="s">
        <v>162</v>
      </c>
      <c r="K88" s="229">
        <v>285.8</v>
      </c>
      <c r="L88" s="226" t="s">
        <v>162</v>
      </c>
      <c r="M88" s="229">
        <v>272.8</v>
      </c>
      <c r="N88" s="226" t="s">
        <v>162</v>
      </c>
      <c r="O88" s="229">
        <v>256.2</v>
      </c>
      <c r="P88" s="226" t="s">
        <v>162</v>
      </c>
      <c r="Q88" s="229">
        <v>240.9</v>
      </c>
      <c r="R88" s="226" t="s">
        <v>162</v>
      </c>
      <c r="S88" s="229">
        <v>232.9</v>
      </c>
      <c r="T88" s="226" t="s">
        <v>162</v>
      </c>
      <c r="U88" s="229">
        <v>225.2</v>
      </c>
      <c r="V88" s="226" t="s">
        <v>162</v>
      </c>
      <c r="W88" s="225">
        <v>224.18</v>
      </c>
      <c r="X88" s="226" t="s">
        <v>162</v>
      </c>
      <c r="Y88" s="225">
        <v>211.98</v>
      </c>
      <c r="Z88" s="226" t="s">
        <v>162</v>
      </c>
    </row>
    <row r="89" spans="2:26" x14ac:dyDescent="0.2">
      <c r="B89" s="224" t="s">
        <v>67</v>
      </c>
      <c r="C89" s="227">
        <v>45</v>
      </c>
      <c r="D89" s="228" t="s">
        <v>162</v>
      </c>
      <c r="E89" s="230">
        <v>48.27</v>
      </c>
      <c r="F89" s="228" t="s">
        <v>162</v>
      </c>
      <c r="G89" s="230">
        <v>46.78</v>
      </c>
      <c r="H89" s="228" t="s">
        <v>162</v>
      </c>
      <c r="I89" s="230">
        <v>49.13</v>
      </c>
      <c r="J89" s="228" t="s">
        <v>162</v>
      </c>
      <c r="K89" s="230">
        <v>51.97</v>
      </c>
      <c r="L89" s="228" t="s">
        <v>162</v>
      </c>
      <c r="M89" s="230">
        <v>52.12</v>
      </c>
      <c r="N89" s="228" t="s">
        <v>162</v>
      </c>
      <c r="O89" s="227">
        <v>53</v>
      </c>
      <c r="P89" s="228" t="s">
        <v>162</v>
      </c>
      <c r="Q89" s="230">
        <v>54.15</v>
      </c>
      <c r="R89" s="228" t="s">
        <v>162</v>
      </c>
      <c r="S89" s="230">
        <v>54.23</v>
      </c>
      <c r="T89" s="228" t="s">
        <v>162</v>
      </c>
      <c r="U89" s="230">
        <v>54.57</v>
      </c>
      <c r="V89" s="228" t="s">
        <v>162</v>
      </c>
      <c r="W89" s="230">
        <v>55.33</v>
      </c>
      <c r="X89" s="228" t="s">
        <v>162</v>
      </c>
      <c r="Y89" s="230">
        <v>55.21</v>
      </c>
      <c r="Z89" s="228" t="s">
        <v>162</v>
      </c>
    </row>
    <row r="90" spans="2:26" x14ac:dyDescent="0.2">
      <c r="B90" s="224" t="s">
        <v>66</v>
      </c>
      <c r="C90" s="229">
        <v>255</v>
      </c>
      <c r="D90" s="226" t="s">
        <v>162</v>
      </c>
      <c r="E90" s="229">
        <v>250</v>
      </c>
      <c r="F90" s="226" t="s">
        <v>162</v>
      </c>
      <c r="G90" s="229">
        <v>255</v>
      </c>
      <c r="H90" s="226" t="s">
        <v>162</v>
      </c>
      <c r="I90" s="229">
        <v>250</v>
      </c>
      <c r="J90" s="226" t="s">
        <v>162</v>
      </c>
      <c r="K90" s="229">
        <v>244</v>
      </c>
      <c r="L90" s="226" t="s">
        <v>162</v>
      </c>
      <c r="M90" s="229">
        <v>244</v>
      </c>
      <c r="N90" s="226" t="s">
        <v>162</v>
      </c>
      <c r="O90" s="229">
        <v>239</v>
      </c>
      <c r="P90" s="226" t="s">
        <v>162</v>
      </c>
      <c r="Q90" s="229">
        <v>243</v>
      </c>
      <c r="R90" s="226" t="s">
        <v>162</v>
      </c>
      <c r="S90" s="229">
        <v>246.6</v>
      </c>
      <c r="T90" s="226" t="s">
        <v>224</v>
      </c>
      <c r="U90" s="229">
        <v>280.89999999999998</v>
      </c>
      <c r="V90" s="226" t="s">
        <v>162</v>
      </c>
      <c r="W90" s="229">
        <v>277.89999999999998</v>
      </c>
      <c r="X90" s="226" t="s">
        <v>162</v>
      </c>
      <c r="Y90" s="229">
        <v>265.5</v>
      </c>
      <c r="Z90" s="226" t="s">
        <v>162</v>
      </c>
    </row>
    <row r="91" spans="2:26" x14ac:dyDescent="0.2">
      <c r="B91" s="224" t="s">
        <v>65</v>
      </c>
      <c r="C91" s="230">
        <v>6.32</v>
      </c>
      <c r="D91" s="228" t="s">
        <v>162</v>
      </c>
      <c r="E91" s="230">
        <v>6.33</v>
      </c>
      <c r="F91" s="228" t="s">
        <v>162</v>
      </c>
      <c r="G91" s="227">
        <v>6.5</v>
      </c>
      <c r="H91" s="228" t="s">
        <v>162</v>
      </c>
      <c r="I91" s="230">
        <v>6.37</v>
      </c>
      <c r="J91" s="228" t="s">
        <v>162</v>
      </c>
      <c r="K91" s="227">
        <v>6.5</v>
      </c>
      <c r="L91" s="228" t="s">
        <v>162</v>
      </c>
      <c r="M91" s="230">
        <v>6.14</v>
      </c>
      <c r="N91" s="228" t="s">
        <v>162</v>
      </c>
      <c r="O91" s="230">
        <v>6.23</v>
      </c>
      <c r="P91" s="228" t="s">
        <v>162</v>
      </c>
      <c r="Q91" s="230">
        <v>6.12</v>
      </c>
      <c r="R91" s="228" t="s">
        <v>162</v>
      </c>
      <c r="S91" s="230">
        <v>6.06</v>
      </c>
      <c r="T91" s="228" t="s">
        <v>162</v>
      </c>
      <c r="U91" s="230">
        <v>5.87</v>
      </c>
      <c r="V91" s="228" t="s">
        <v>162</v>
      </c>
      <c r="W91" s="230">
        <v>6.12</v>
      </c>
      <c r="X91" s="228" t="s">
        <v>162</v>
      </c>
      <c r="Y91" s="230">
        <v>5.93</v>
      </c>
      <c r="Z91" s="228" t="s">
        <v>162</v>
      </c>
    </row>
    <row r="92" spans="2:26" x14ac:dyDescent="0.2">
      <c r="B92" s="224" t="s">
        <v>64</v>
      </c>
      <c r="C92" s="229">
        <v>1541</v>
      </c>
      <c r="D92" s="226" t="s">
        <v>162</v>
      </c>
      <c r="E92" s="229">
        <v>1597</v>
      </c>
      <c r="F92" s="226" t="s">
        <v>162</v>
      </c>
      <c r="G92" s="229">
        <v>1610</v>
      </c>
      <c r="H92" s="226" t="s">
        <v>162</v>
      </c>
      <c r="I92" s="229">
        <v>1717</v>
      </c>
      <c r="J92" s="226" t="s">
        <v>162</v>
      </c>
      <c r="K92" s="229">
        <v>1794</v>
      </c>
      <c r="L92" s="226" t="s">
        <v>162</v>
      </c>
      <c r="M92" s="229">
        <v>1665</v>
      </c>
      <c r="N92" s="226" t="s">
        <v>162</v>
      </c>
      <c r="O92" s="229">
        <v>1552</v>
      </c>
      <c r="P92" s="226" t="s">
        <v>162</v>
      </c>
      <c r="Q92" s="229">
        <v>1590</v>
      </c>
      <c r="R92" s="226" t="s">
        <v>162</v>
      </c>
      <c r="S92" s="229">
        <v>1569</v>
      </c>
      <c r="T92" s="226" t="s">
        <v>162</v>
      </c>
      <c r="U92" s="229">
        <v>1554</v>
      </c>
      <c r="V92" s="226" t="s">
        <v>162</v>
      </c>
      <c r="W92" s="229">
        <v>1570</v>
      </c>
      <c r="X92" s="226" t="s">
        <v>162</v>
      </c>
      <c r="Y92" s="229">
        <v>1552</v>
      </c>
      <c r="Z92" s="226" t="s">
        <v>162</v>
      </c>
    </row>
    <row r="93" spans="2:26" x14ac:dyDescent="0.2">
      <c r="B93" s="224" t="s">
        <v>63</v>
      </c>
      <c r="C93" s="230">
        <v>523.37</v>
      </c>
      <c r="D93" s="228" t="s">
        <v>162</v>
      </c>
      <c r="E93" s="230">
        <v>529.55999999999995</v>
      </c>
      <c r="F93" s="228" t="s">
        <v>162</v>
      </c>
      <c r="G93" s="230">
        <v>537.74</v>
      </c>
      <c r="H93" s="228" t="s">
        <v>162</v>
      </c>
      <c r="I93" s="227">
        <v>534.1</v>
      </c>
      <c r="J93" s="228" t="s">
        <v>162</v>
      </c>
      <c r="K93" s="230">
        <v>539.87</v>
      </c>
      <c r="L93" s="228" t="s">
        <v>162</v>
      </c>
      <c r="M93" s="230">
        <v>543.41999999999996</v>
      </c>
      <c r="N93" s="228" t="s">
        <v>162</v>
      </c>
      <c r="O93" s="230">
        <v>532.87</v>
      </c>
      <c r="P93" s="228" t="s">
        <v>162</v>
      </c>
      <c r="Q93" s="230">
        <v>524.07000000000005</v>
      </c>
      <c r="R93" s="228" t="s">
        <v>162</v>
      </c>
      <c r="S93" s="230">
        <v>524.78</v>
      </c>
      <c r="T93" s="228" t="s">
        <v>162</v>
      </c>
      <c r="U93" s="230">
        <v>526.46</v>
      </c>
      <c r="V93" s="228" t="s">
        <v>162</v>
      </c>
      <c r="W93" s="230">
        <v>550.54999999999995</v>
      </c>
      <c r="X93" s="228" t="s">
        <v>162</v>
      </c>
      <c r="Y93" s="230">
        <v>543.03</v>
      </c>
      <c r="Z93" s="228" t="s">
        <v>162</v>
      </c>
    </row>
    <row r="94" spans="2:26" x14ac:dyDescent="0.2">
      <c r="B94" s="224" t="s">
        <v>62</v>
      </c>
      <c r="C94" s="229">
        <v>2346.1</v>
      </c>
      <c r="D94" s="226" t="s">
        <v>162</v>
      </c>
      <c r="E94" s="225">
        <v>2299.08</v>
      </c>
      <c r="F94" s="226" t="s">
        <v>162</v>
      </c>
      <c r="G94" s="229">
        <v>2247.8000000000002</v>
      </c>
      <c r="H94" s="226" t="s">
        <v>162</v>
      </c>
      <c r="I94" s="229">
        <v>2134.1</v>
      </c>
      <c r="J94" s="226" t="s">
        <v>162</v>
      </c>
      <c r="K94" s="229">
        <v>2129.9</v>
      </c>
      <c r="L94" s="226" t="s">
        <v>162</v>
      </c>
      <c r="M94" s="229">
        <v>2152.9</v>
      </c>
      <c r="N94" s="226" t="s">
        <v>162</v>
      </c>
      <c r="O94" s="229">
        <v>2214.1</v>
      </c>
      <c r="P94" s="226" t="s">
        <v>162</v>
      </c>
      <c r="Q94" s="229">
        <v>2166.9</v>
      </c>
      <c r="R94" s="226" t="s">
        <v>162</v>
      </c>
      <c r="S94" s="229">
        <v>2125.6999999999998</v>
      </c>
      <c r="T94" s="226" t="s">
        <v>162</v>
      </c>
      <c r="U94" s="229">
        <v>2035.2</v>
      </c>
      <c r="V94" s="226" t="s">
        <v>162</v>
      </c>
      <c r="W94" s="225">
        <v>2037.28</v>
      </c>
      <c r="X94" s="226" t="s">
        <v>162</v>
      </c>
      <c r="Y94" s="225">
        <v>2243.33</v>
      </c>
      <c r="Z94" s="226" t="s">
        <v>162</v>
      </c>
    </row>
    <row r="95" spans="2:26" x14ac:dyDescent="0.2">
      <c r="B95" s="224" t="s">
        <v>61</v>
      </c>
      <c r="C95" s="230">
        <v>236.56</v>
      </c>
      <c r="D95" s="228" t="s">
        <v>162</v>
      </c>
      <c r="E95" s="230">
        <v>230.84</v>
      </c>
      <c r="F95" s="228" t="s">
        <v>162</v>
      </c>
      <c r="G95" s="230">
        <v>233.83</v>
      </c>
      <c r="H95" s="228" t="s">
        <v>162</v>
      </c>
      <c r="I95" s="230">
        <v>243.26</v>
      </c>
      <c r="J95" s="228" t="s">
        <v>162</v>
      </c>
      <c r="K95" s="230">
        <v>238.91</v>
      </c>
      <c r="L95" s="228" t="s">
        <v>162</v>
      </c>
      <c r="M95" s="230">
        <v>238.63</v>
      </c>
      <c r="N95" s="228" t="s">
        <v>162</v>
      </c>
      <c r="O95" s="230">
        <v>235.47</v>
      </c>
      <c r="P95" s="228" t="s">
        <v>162</v>
      </c>
      <c r="Q95" s="230">
        <v>234.23</v>
      </c>
      <c r="R95" s="228" t="s">
        <v>162</v>
      </c>
      <c r="S95" s="230">
        <v>232.75</v>
      </c>
      <c r="T95" s="228" t="s">
        <v>162</v>
      </c>
      <c r="U95" s="230">
        <v>230.02</v>
      </c>
      <c r="V95" s="228" t="s">
        <v>220</v>
      </c>
      <c r="W95" s="230">
        <v>221.54</v>
      </c>
      <c r="X95" s="228" t="s">
        <v>162</v>
      </c>
      <c r="Y95" s="230">
        <v>218.84</v>
      </c>
      <c r="Z95" s="228" t="s">
        <v>162</v>
      </c>
    </row>
    <row r="96" spans="2:26" x14ac:dyDescent="0.2">
      <c r="B96" s="224" t="s">
        <v>60</v>
      </c>
      <c r="C96" s="229">
        <v>1162.7</v>
      </c>
      <c r="D96" s="226" t="s">
        <v>162</v>
      </c>
      <c r="E96" s="229">
        <v>1168.9000000000001</v>
      </c>
      <c r="F96" s="226" t="s">
        <v>162</v>
      </c>
      <c r="G96" s="229">
        <v>1188.4000000000001</v>
      </c>
      <c r="H96" s="226" t="s">
        <v>162</v>
      </c>
      <c r="I96" s="229">
        <v>1190.7</v>
      </c>
      <c r="J96" s="226" t="s">
        <v>162</v>
      </c>
      <c r="K96" s="229">
        <v>1192.5999999999999</v>
      </c>
      <c r="L96" s="226" t="s">
        <v>162</v>
      </c>
      <c r="M96" s="229">
        <v>1175.4000000000001</v>
      </c>
      <c r="N96" s="226" t="s">
        <v>162</v>
      </c>
      <c r="O96" s="229">
        <v>1158.2</v>
      </c>
      <c r="P96" s="226" t="s">
        <v>162</v>
      </c>
      <c r="Q96" s="229">
        <v>1138.8</v>
      </c>
      <c r="R96" s="226" t="s">
        <v>162</v>
      </c>
      <c r="S96" s="229">
        <v>1121.9000000000001</v>
      </c>
      <c r="T96" s="226" t="s">
        <v>162</v>
      </c>
      <c r="U96" s="229">
        <v>1081.9000000000001</v>
      </c>
      <c r="V96" s="226" t="s">
        <v>162</v>
      </c>
      <c r="W96" s="229">
        <v>1075.5999999999999</v>
      </c>
      <c r="X96" s="226" t="s">
        <v>162</v>
      </c>
      <c r="Y96" s="229">
        <v>1056.7</v>
      </c>
      <c r="Z96" s="226" t="s">
        <v>162</v>
      </c>
    </row>
    <row r="97" spans="2:26" x14ac:dyDescent="0.2">
      <c r="B97" s="224" t="s">
        <v>59</v>
      </c>
      <c r="C97" s="230">
        <v>111.02</v>
      </c>
      <c r="D97" s="228" t="s">
        <v>162</v>
      </c>
      <c r="E97" s="230">
        <v>109.57</v>
      </c>
      <c r="F97" s="228" t="s">
        <v>162</v>
      </c>
      <c r="G97" s="230">
        <v>107.84</v>
      </c>
      <c r="H97" s="228" t="s">
        <v>162</v>
      </c>
      <c r="I97" s="230">
        <v>112.84</v>
      </c>
      <c r="J97" s="228" t="s">
        <v>162</v>
      </c>
      <c r="K97" s="230">
        <v>107.84</v>
      </c>
      <c r="L97" s="228" t="s">
        <v>162</v>
      </c>
      <c r="M97" s="230">
        <v>108.83</v>
      </c>
      <c r="N97" s="228" t="s">
        <v>162</v>
      </c>
      <c r="O97" s="230">
        <v>102.71</v>
      </c>
      <c r="P97" s="228" t="s">
        <v>162</v>
      </c>
      <c r="Q97" s="230">
        <v>100.84</v>
      </c>
      <c r="R97" s="228" t="s">
        <v>162</v>
      </c>
      <c r="S97" s="230">
        <v>99.21</v>
      </c>
      <c r="T97" s="228" t="s">
        <v>162</v>
      </c>
      <c r="U97" s="230">
        <v>100.92</v>
      </c>
      <c r="V97" s="228" t="s">
        <v>162</v>
      </c>
      <c r="W97" s="230">
        <v>93.25</v>
      </c>
      <c r="X97" s="228" t="s">
        <v>162</v>
      </c>
      <c r="Y97" s="230">
        <v>94.69</v>
      </c>
      <c r="Z97" s="228" t="s">
        <v>162</v>
      </c>
    </row>
    <row r="98" spans="2:26" x14ac:dyDescent="0.2">
      <c r="B98" s="224" t="s">
        <v>58</v>
      </c>
      <c r="C98" s="225">
        <v>149.79</v>
      </c>
      <c r="D98" s="226" t="s">
        <v>162</v>
      </c>
      <c r="E98" s="225">
        <v>144.88</v>
      </c>
      <c r="F98" s="226" t="s">
        <v>162</v>
      </c>
      <c r="G98" s="225">
        <v>143.08000000000001</v>
      </c>
      <c r="H98" s="226" t="s">
        <v>162</v>
      </c>
      <c r="I98" s="225">
        <v>139.26</v>
      </c>
      <c r="J98" s="226" t="s">
        <v>162</v>
      </c>
      <c r="K98" s="225">
        <v>132.61000000000001</v>
      </c>
      <c r="L98" s="226" t="s">
        <v>162</v>
      </c>
      <c r="M98" s="225">
        <v>129.86000000000001</v>
      </c>
      <c r="N98" s="226" t="s">
        <v>162</v>
      </c>
      <c r="O98" s="225">
        <v>127.87</v>
      </c>
      <c r="P98" s="226" t="s">
        <v>162</v>
      </c>
      <c r="Q98" s="225">
        <v>125.85</v>
      </c>
      <c r="R98" s="226" t="s">
        <v>162</v>
      </c>
      <c r="S98" s="225">
        <v>122.05</v>
      </c>
      <c r="T98" s="226" t="s">
        <v>162</v>
      </c>
      <c r="U98" s="225">
        <v>120.07</v>
      </c>
      <c r="V98" s="226" t="s">
        <v>162</v>
      </c>
      <c r="W98" s="225">
        <v>116.91</v>
      </c>
      <c r="X98" s="226" t="s">
        <v>162</v>
      </c>
      <c r="Y98" s="229">
        <v>114.9</v>
      </c>
      <c r="Z98" s="226" t="s">
        <v>162</v>
      </c>
    </row>
    <row r="99" spans="2:26" x14ac:dyDescent="0.2">
      <c r="B99" s="224" t="s">
        <v>57</v>
      </c>
      <c r="C99" s="230">
        <v>279.87</v>
      </c>
      <c r="D99" s="228" t="s">
        <v>162</v>
      </c>
      <c r="E99" s="230">
        <v>282.01</v>
      </c>
      <c r="F99" s="228" t="s">
        <v>162</v>
      </c>
      <c r="G99" s="230">
        <v>282.91000000000003</v>
      </c>
      <c r="H99" s="228" t="s">
        <v>162</v>
      </c>
      <c r="I99" s="230">
        <v>282.23</v>
      </c>
      <c r="J99" s="228" t="s">
        <v>162</v>
      </c>
      <c r="K99" s="230">
        <v>275.38</v>
      </c>
      <c r="L99" s="228" t="s">
        <v>162</v>
      </c>
      <c r="M99" s="230">
        <v>270.64</v>
      </c>
      <c r="N99" s="228" t="s">
        <v>162</v>
      </c>
      <c r="O99" s="230">
        <v>263.64</v>
      </c>
      <c r="P99" s="228" t="s">
        <v>162</v>
      </c>
      <c r="Q99" s="230">
        <v>258.94</v>
      </c>
      <c r="R99" s="228" t="s">
        <v>162</v>
      </c>
      <c r="S99" s="230">
        <v>255.62</v>
      </c>
      <c r="T99" s="228" t="s">
        <v>162</v>
      </c>
      <c r="U99" s="230">
        <v>248.53</v>
      </c>
      <c r="V99" s="228" t="s">
        <v>162</v>
      </c>
      <c r="W99" s="230">
        <v>243.17</v>
      </c>
      <c r="X99" s="228" t="s">
        <v>162</v>
      </c>
      <c r="Y99" s="230">
        <v>236.27</v>
      </c>
      <c r="Z99" s="228" t="s">
        <v>162</v>
      </c>
    </row>
    <row r="100" spans="2:26" x14ac:dyDescent="0.2">
      <c r="B100" s="224" t="s">
        <v>56</v>
      </c>
      <c r="C100" s="225">
        <v>345.53</v>
      </c>
      <c r="D100" s="226" t="s">
        <v>162</v>
      </c>
      <c r="E100" s="225">
        <v>346.12</v>
      </c>
      <c r="F100" s="226" t="s">
        <v>162</v>
      </c>
      <c r="G100" s="225">
        <v>344.19</v>
      </c>
      <c r="H100" s="226" t="s">
        <v>162</v>
      </c>
      <c r="I100" s="229">
        <v>336.8</v>
      </c>
      <c r="J100" s="226" t="s">
        <v>162</v>
      </c>
      <c r="K100" s="225">
        <v>326.12</v>
      </c>
      <c r="L100" s="226" t="s">
        <v>162</v>
      </c>
      <c r="M100" s="225">
        <v>323.44</v>
      </c>
      <c r="N100" s="226" t="s">
        <v>162</v>
      </c>
      <c r="O100" s="225">
        <v>313.05</v>
      </c>
      <c r="P100" s="226" t="s">
        <v>162</v>
      </c>
      <c r="Q100" s="225">
        <v>301.38</v>
      </c>
      <c r="R100" s="226" t="s">
        <v>162</v>
      </c>
      <c r="S100" s="229">
        <v>304.39999999999998</v>
      </c>
      <c r="T100" s="226" t="s">
        <v>162</v>
      </c>
      <c r="U100" s="229">
        <v>299.60000000000002</v>
      </c>
      <c r="V100" s="226" t="s">
        <v>162</v>
      </c>
      <c r="W100" s="225">
        <v>297.67</v>
      </c>
      <c r="X100" s="226" t="s">
        <v>162</v>
      </c>
      <c r="Y100" s="229">
        <v>289</v>
      </c>
      <c r="Z100" s="226" t="s">
        <v>162</v>
      </c>
    </row>
    <row r="101" spans="2:26" x14ac:dyDescent="0.2">
      <c r="B101" s="224" t="s">
        <v>242</v>
      </c>
      <c r="C101" s="227">
        <v>25.4</v>
      </c>
      <c r="D101" s="228" t="s">
        <v>162</v>
      </c>
      <c r="E101" s="227">
        <v>25.8</v>
      </c>
      <c r="F101" s="228" t="s">
        <v>162</v>
      </c>
      <c r="G101" s="227">
        <v>26</v>
      </c>
      <c r="H101" s="228" t="s">
        <v>162</v>
      </c>
      <c r="I101" s="227">
        <v>27</v>
      </c>
      <c r="J101" s="228" t="s">
        <v>162</v>
      </c>
      <c r="K101" s="227">
        <v>26.3</v>
      </c>
      <c r="L101" s="228" t="s">
        <v>162</v>
      </c>
      <c r="M101" s="227">
        <v>26.7</v>
      </c>
      <c r="N101" s="228" t="s">
        <v>162</v>
      </c>
      <c r="O101" s="227">
        <v>26.4</v>
      </c>
      <c r="P101" s="228" t="s">
        <v>162</v>
      </c>
      <c r="Q101" s="227">
        <v>26.2</v>
      </c>
      <c r="R101" s="228" t="s">
        <v>162</v>
      </c>
      <c r="S101" s="227">
        <v>26.4</v>
      </c>
      <c r="T101" s="228" t="s">
        <v>162</v>
      </c>
      <c r="U101" s="228" t="s">
        <v>53</v>
      </c>
      <c r="V101" s="228" t="s">
        <v>162</v>
      </c>
      <c r="W101" s="230">
        <v>25.81</v>
      </c>
      <c r="X101" s="228" t="s">
        <v>162</v>
      </c>
      <c r="Y101" s="230">
        <v>25.86</v>
      </c>
      <c r="Z101" s="228" t="s">
        <v>162</v>
      </c>
    </row>
    <row r="102" spans="2:26" x14ac:dyDescent="0.2">
      <c r="B102" s="224" t="s">
        <v>100</v>
      </c>
      <c r="C102" s="226" t="s">
        <v>53</v>
      </c>
      <c r="D102" s="226" t="s">
        <v>162</v>
      </c>
      <c r="E102" s="226" t="s">
        <v>53</v>
      </c>
      <c r="F102" s="226" t="s">
        <v>162</v>
      </c>
      <c r="G102" s="226" t="s">
        <v>53</v>
      </c>
      <c r="H102" s="226" t="s">
        <v>162</v>
      </c>
      <c r="I102" s="225">
        <v>579.88</v>
      </c>
      <c r="J102" s="226" t="s">
        <v>162</v>
      </c>
      <c r="K102" s="225">
        <v>572.34</v>
      </c>
      <c r="L102" s="226" t="s">
        <v>162</v>
      </c>
      <c r="M102" s="225">
        <v>567.38</v>
      </c>
      <c r="N102" s="226" t="s">
        <v>162</v>
      </c>
      <c r="O102" s="225">
        <v>557.36</v>
      </c>
      <c r="P102" s="226" t="s">
        <v>162</v>
      </c>
      <c r="Q102" s="225">
        <v>551.76</v>
      </c>
      <c r="R102" s="226" t="s">
        <v>162</v>
      </c>
      <c r="S102" s="225">
        <v>541.75</v>
      </c>
      <c r="T102" s="226" t="s">
        <v>162</v>
      </c>
      <c r="U102" s="225">
        <v>540.72</v>
      </c>
      <c r="V102" s="226" t="s">
        <v>162</v>
      </c>
      <c r="W102" s="225">
        <v>533.03</v>
      </c>
      <c r="X102" s="226" t="s">
        <v>162</v>
      </c>
      <c r="Y102" s="225">
        <v>524.36</v>
      </c>
      <c r="Z102" s="226" t="s">
        <v>162</v>
      </c>
    </row>
    <row r="103" spans="2:26" x14ac:dyDescent="0.2">
      <c r="B103" s="224" t="s">
        <v>250</v>
      </c>
      <c r="C103" s="227">
        <v>217</v>
      </c>
      <c r="D103" s="228" t="s">
        <v>44</v>
      </c>
      <c r="E103" s="227">
        <v>222</v>
      </c>
      <c r="F103" s="228" t="s">
        <v>44</v>
      </c>
      <c r="G103" s="227">
        <v>216</v>
      </c>
      <c r="H103" s="228" t="s">
        <v>44</v>
      </c>
      <c r="I103" s="227">
        <v>217</v>
      </c>
      <c r="J103" s="228" t="s">
        <v>44</v>
      </c>
      <c r="K103" s="227">
        <v>215</v>
      </c>
      <c r="L103" s="228" t="s">
        <v>44</v>
      </c>
      <c r="M103" s="227">
        <v>206</v>
      </c>
      <c r="N103" s="228" t="s">
        <v>44</v>
      </c>
      <c r="O103" s="227">
        <v>200</v>
      </c>
      <c r="P103" s="228" t="s">
        <v>44</v>
      </c>
      <c r="Q103" s="227">
        <v>193</v>
      </c>
      <c r="R103" s="228" t="s">
        <v>44</v>
      </c>
      <c r="S103" s="227">
        <v>191</v>
      </c>
      <c r="T103" s="228" t="s">
        <v>44</v>
      </c>
      <c r="U103" s="230">
        <v>147.44</v>
      </c>
      <c r="V103" s="228" t="s">
        <v>162</v>
      </c>
      <c r="W103" s="230">
        <v>148.52000000000001</v>
      </c>
      <c r="X103" s="228" t="s">
        <v>162</v>
      </c>
      <c r="Y103" s="230">
        <v>147.47</v>
      </c>
      <c r="Z103" s="228" t="s">
        <v>162</v>
      </c>
    </row>
    <row r="104" spans="2:26" x14ac:dyDescent="0.2">
      <c r="B104" s="224" t="s">
        <v>101</v>
      </c>
      <c r="C104" s="229">
        <v>59</v>
      </c>
      <c r="D104" s="226" t="s">
        <v>162</v>
      </c>
      <c r="E104" s="229">
        <v>61</v>
      </c>
      <c r="F104" s="226" t="s">
        <v>162</v>
      </c>
      <c r="G104" s="229">
        <v>63</v>
      </c>
      <c r="H104" s="226" t="s">
        <v>162</v>
      </c>
      <c r="I104" s="229">
        <v>63</v>
      </c>
      <c r="J104" s="226" t="s">
        <v>162</v>
      </c>
      <c r="K104" s="229">
        <v>59.6</v>
      </c>
      <c r="L104" s="226" t="s">
        <v>220</v>
      </c>
      <c r="M104" s="229">
        <v>60.4</v>
      </c>
      <c r="N104" s="226" t="s">
        <v>220</v>
      </c>
      <c r="O104" s="229">
        <v>59.5</v>
      </c>
      <c r="P104" s="226" t="s">
        <v>220</v>
      </c>
      <c r="Q104" s="229">
        <v>57.2</v>
      </c>
      <c r="R104" s="226" t="s">
        <v>220</v>
      </c>
      <c r="S104" s="225">
        <v>54.17</v>
      </c>
      <c r="T104" s="226" t="s">
        <v>220</v>
      </c>
      <c r="U104" s="225">
        <v>49.17</v>
      </c>
      <c r="V104" s="226" t="s">
        <v>220</v>
      </c>
      <c r="W104" s="225">
        <v>48.12</v>
      </c>
      <c r="X104" s="226" t="s">
        <v>220</v>
      </c>
      <c r="Y104" s="225">
        <v>45.59</v>
      </c>
      <c r="Z104" s="226" t="s">
        <v>220</v>
      </c>
    </row>
    <row r="105" spans="2:26" x14ac:dyDescent="0.2">
      <c r="B105" s="224" t="s">
        <v>247</v>
      </c>
      <c r="C105" s="227">
        <v>123</v>
      </c>
      <c r="D105" s="228" t="s">
        <v>162</v>
      </c>
      <c r="E105" s="227">
        <v>129</v>
      </c>
      <c r="F105" s="228" t="s">
        <v>162</v>
      </c>
      <c r="G105" s="227">
        <v>127</v>
      </c>
      <c r="H105" s="228" t="s">
        <v>162</v>
      </c>
      <c r="I105" s="227">
        <v>124</v>
      </c>
      <c r="J105" s="228" t="s">
        <v>162</v>
      </c>
      <c r="K105" s="227">
        <v>125</v>
      </c>
      <c r="L105" s="228" t="s">
        <v>162</v>
      </c>
      <c r="M105" s="227">
        <v>123</v>
      </c>
      <c r="N105" s="228" t="s">
        <v>162</v>
      </c>
      <c r="O105" s="227">
        <v>129</v>
      </c>
      <c r="P105" s="228" t="s">
        <v>162</v>
      </c>
      <c r="Q105" s="227">
        <v>111</v>
      </c>
      <c r="R105" s="228" t="s">
        <v>162</v>
      </c>
      <c r="S105" s="227">
        <v>108</v>
      </c>
      <c r="T105" s="228" t="s">
        <v>162</v>
      </c>
      <c r="U105" s="227">
        <v>98</v>
      </c>
      <c r="V105" s="228" t="s">
        <v>162</v>
      </c>
      <c r="W105" s="227">
        <v>100</v>
      </c>
      <c r="X105" s="228" t="s">
        <v>162</v>
      </c>
      <c r="Y105" s="227">
        <v>69</v>
      </c>
      <c r="Z105" s="228" t="s">
        <v>162</v>
      </c>
    </row>
    <row r="106" spans="2:26" x14ac:dyDescent="0.2">
      <c r="B106" s="224" t="s">
        <v>244</v>
      </c>
      <c r="C106" s="226" t="s">
        <v>53</v>
      </c>
      <c r="D106" s="226" t="s">
        <v>162</v>
      </c>
      <c r="E106" s="226" t="s">
        <v>53</v>
      </c>
      <c r="F106" s="226" t="s">
        <v>162</v>
      </c>
      <c r="G106" s="225">
        <v>357.78</v>
      </c>
      <c r="H106" s="226" t="s">
        <v>162</v>
      </c>
      <c r="I106" s="225">
        <v>357.52</v>
      </c>
      <c r="J106" s="226" t="s">
        <v>162</v>
      </c>
      <c r="K106" s="225">
        <v>353.05</v>
      </c>
      <c r="L106" s="226" t="s">
        <v>162</v>
      </c>
      <c r="M106" s="225">
        <v>346.41</v>
      </c>
      <c r="N106" s="226" t="s">
        <v>162</v>
      </c>
      <c r="O106" s="225">
        <v>339.94</v>
      </c>
      <c r="P106" s="226" t="s">
        <v>162</v>
      </c>
      <c r="Q106" s="225">
        <v>313.89</v>
      </c>
      <c r="R106" s="226" t="s">
        <v>162</v>
      </c>
      <c r="S106" s="225">
        <v>287.17</v>
      </c>
      <c r="T106" s="226" t="s">
        <v>162</v>
      </c>
      <c r="U106" s="225">
        <v>275.58</v>
      </c>
      <c r="V106" s="226" t="s">
        <v>162</v>
      </c>
      <c r="W106" s="225">
        <v>260.95999999999998</v>
      </c>
      <c r="X106" s="226" t="s">
        <v>162</v>
      </c>
      <c r="Y106" s="225">
        <v>230.68</v>
      </c>
      <c r="Z106" s="226" t="s">
        <v>162</v>
      </c>
    </row>
    <row r="107" spans="2:26" x14ac:dyDescent="0.2">
      <c r="B107" s="224" t="s">
        <v>245</v>
      </c>
      <c r="C107" s="227">
        <v>455</v>
      </c>
      <c r="D107" s="228" t="s">
        <v>162</v>
      </c>
      <c r="E107" s="227">
        <v>429</v>
      </c>
      <c r="F107" s="228" t="s">
        <v>162</v>
      </c>
      <c r="G107" s="227">
        <v>437</v>
      </c>
      <c r="H107" s="228" t="s">
        <v>162</v>
      </c>
      <c r="I107" s="227">
        <v>430</v>
      </c>
      <c r="J107" s="228" t="s">
        <v>162</v>
      </c>
      <c r="K107" s="227">
        <v>426</v>
      </c>
      <c r="L107" s="228" t="s">
        <v>162</v>
      </c>
      <c r="M107" s="227">
        <v>429</v>
      </c>
      <c r="N107" s="228" t="s">
        <v>162</v>
      </c>
      <c r="O107" s="227">
        <v>423</v>
      </c>
      <c r="P107" s="228" t="s">
        <v>162</v>
      </c>
      <c r="Q107" s="227">
        <v>423</v>
      </c>
      <c r="R107" s="228" t="s">
        <v>162</v>
      </c>
      <c r="S107" s="227">
        <v>417</v>
      </c>
      <c r="T107" s="228" t="s">
        <v>162</v>
      </c>
      <c r="U107" s="227">
        <v>408</v>
      </c>
      <c r="V107" s="228" t="s">
        <v>162</v>
      </c>
      <c r="W107" s="227">
        <v>374.2</v>
      </c>
      <c r="X107" s="228" t="s">
        <v>162</v>
      </c>
      <c r="Y107" s="227">
        <v>336</v>
      </c>
      <c r="Z107" s="228" t="s">
        <v>162</v>
      </c>
    </row>
    <row r="108" spans="2:26" x14ac:dyDescent="0.2">
      <c r="B108" s="224" t="s">
        <v>284</v>
      </c>
      <c r="C108" s="225">
        <v>5385.54</v>
      </c>
      <c r="D108" s="226" t="s">
        <v>44</v>
      </c>
      <c r="E108" s="225">
        <v>5563.14</v>
      </c>
      <c r="F108" s="226" t="s">
        <v>44</v>
      </c>
      <c r="G108" s="225">
        <v>5529.97</v>
      </c>
      <c r="H108" s="226" t="s">
        <v>44</v>
      </c>
      <c r="I108" s="225">
        <v>5509.36</v>
      </c>
      <c r="J108" s="226" t="s">
        <v>44</v>
      </c>
      <c r="K108" s="225">
        <v>5406.52</v>
      </c>
      <c r="L108" s="226" t="s">
        <v>44</v>
      </c>
      <c r="M108" s="225">
        <v>5938.15</v>
      </c>
      <c r="N108" s="226" t="s">
        <v>44</v>
      </c>
      <c r="O108" s="229">
        <v>6311.5</v>
      </c>
      <c r="P108" s="226" t="s">
        <v>162</v>
      </c>
      <c r="Q108" s="225">
        <v>5911.45</v>
      </c>
      <c r="R108" s="226" t="s">
        <v>162</v>
      </c>
      <c r="S108" s="225">
        <v>6017.29</v>
      </c>
      <c r="T108" s="226" t="s">
        <v>162</v>
      </c>
      <c r="U108" s="225">
        <v>6111.49</v>
      </c>
      <c r="V108" s="226" t="s">
        <v>162</v>
      </c>
      <c r="W108" s="225">
        <v>5667.25</v>
      </c>
      <c r="X108" s="226" t="s">
        <v>162</v>
      </c>
      <c r="Y108" s="225">
        <v>5549.15</v>
      </c>
      <c r="Z108" s="226" t="s">
        <v>162</v>
      </c>
    </row>
    <row r="109" spans="2:26" x14ac:dyDescent="0.2">
      <c r="B109" s="224" t="s">
        <v>311</v>
      </c>
      <c r="C109" s="228" t="s">
        <v>53</v>
      </c>
      <c r="D109" s="228" t="s">
        <v>162</v>
      </c>
      <c r="E109" s="228" t="s">
        <v>53</v>
      </c>
      <c r="F109" s="228" t="s">
        <v>162</v>
      </c>
      <c r="G109" s="230">
        <v>134.56</v>
      </c>
      <c r="H109" s="228" t="s">
        <v>162</v>
      </c>
      <c r="I109" s="227">
        <v>135.80000000000001</v>
      </c>
      <c r="J109" s="228" t="s">
        <v>162</v>
      </c>
      <c r="K109" s="230">
        <v>136.78</v>
      </c>
      <c r="L109" s="228" t="s">
        <v>162</v>
      </c>
      <c r="M109" s="230">
        <v>132.97</v>
      </c>
      <c r="N109" s="228" t="s">
        <v>162</v>
      </c>
      <c r="O109" s="230">
        <v>132.97</v>
      </c>
      <c r="P109" s="228" t="s">
        <v>162</v>
      </c>
      <c r="Q109" s="230">
        <v>131.94</v>
      </c>
      <c r="R109" s="228" t="s">
        <v>162</v>
      </c>
      <c r="S109" s="230">
        <v>133.91999999999999</v>
      </c>
      <c r="T109" s="228" t="s">
        <v>162</v>
      </c>
      <c r="U109" s="230">
        <v>132.08000000000001</v>
      </c>
      <c r="V109" s="228" t="s">
        <v>162</v>
      </c>
      <c r="W109" s="230">
        <v>130.49</v>
      </c>
      <c r="X109" s="228" t="s">
        <v>162</v>
      </c>
      <c r="Y109" s="227">
        <v>129.9</v>
      </c>
      <c r="Z109" s="228" t="s">
        <v>162</v>
      </c>
    </row>
    <row r="110" spans="2:26" ht="12.75" x14ac:dyDescent="0.2">
      <c r="B110"/>
      <c r="C110"/>
      <c r="D110"/>
      <c r="E110"/>
      <c r="F110"/>
      <c r="G110"/>
      <c r="H110"/>
      <c r="I110"/>
      <c r="J110"/>
      <c r="K110"/>
      <c r="L110"/>
      <c r="M110"/>
      <c r="N110"/>
      <c r="O110"/>
      <c r="P110"/>
      <c r="Q110"/>
      <c r="R110"/>
      <c r="S110"/>
      <c r="T110"/>
      <c r="U110"/>
      <c r="V110"/>
      <c r="W110"/>
      <c r="X110"/>
      <c r="Y110"/>
      <c r="Z110"/>
    </row>
    <row r="111" spans="2:26" ht="12.75" x14ac:dyDescent="0.2">
      <c r="B111" s="221" t="s">
        <v>285</v>
      </c>
      <c r="C111"/>
      <c r="D111"/>
      <c r="E111"/>
      <c r="F111"/>
      <c r="G111"/>
      <c r="H111"/>
      <c r="I111"/>
      <c r="J111"/>
      <c r="K111"/>
      <c r="L111"/>
      <c r="M111"/>
      <c r="N111"/>
      <c r="O111"/>
      <c r="P111"/>
      <c r="Q111"/>
      <c r="R111"/>
      <c r="S111"/>
      <c r="T111"/>
      <c r="U111"/>
      <c r="V111"/>
      <c r="W111"/>
      <c r="X111"/>
      <c r="Y111"/>
      <c r="Z111"/>
    </row>
    <row r="112" spans="2:26" ht="12.75" x14ac:dyDescent="0.2">
      <c r="B112" s="221" t="s">
        <v>53</v>
      </c>
      <c r="C112" s="220" t="s">
        <v>215</v>
      </c>
      <c r="D112"/>
      <c r="E112"/>
      <c r="F112"/>
      <c r="G112"/>
      <c r="H112"/>
      <c r="I112"/>
      <c r="J112"/>
      <c r="K112"/>
      <c r="L112"/>
      <c r="M112"/>
      <c r="N112"/>
      <c r="O112"/>
      <c r="P112"/>
      <c r="Q112"/>
      <c r="R112"/>
      <c r="S112"/>
      <c r="T112"/>
      <c r="U112"/>
      <c r="V112"/>
      <c r="W112"/>
      <c r="X112"/>
      <c r="Y112"/>
      <c r="Z112"/>
    </row>
    <row r="113" spans="2:26" ht="12.75" x14ac:dyDescent="0.2">
      <c r="B113" s="221" t="s">
        <v>223</v>
      </c>
      <c r="C113"/>
      <c r="D113"/>
      <c r="E113"/>
      <c r="F113"/>
      <c r="G113"/>
      <c r="H113"/>
      <c r="I113"/>
      <c r="J113"/>
      <c r="K113"/>
      <c r="L113"/>
      <c r="M113"/>
      <c r="N113"/>
      <c r="O113"/>
      <c r="P113"/>
      <c r="Q113"/>
      <c r="R113"/>
      <c r="S113"/>
      <c r="T113"/>
      <c r="U113"/>
      <c r="V113"/>
      <c r="W113"/>
      <c r="X113"/>
      <c r="Y113"/>
      <c r="Z113"/>
    </row>
    <row r="114" spans="2:26" ht="12.75" x14ac:dyDescent="0.2">
      <c r="B114" s="221" t="s">
        <v>224</v>
      </c>
      <c r="C114" s="220" t="s">
        <v>225</v>
      </c>
      <c r="D114"/>
      <c r="E114"/>
      <c r="F114"/>
      <c r="G114"/>
      <c r="H114"/>
      <c r="I114"/>
      <c r="J114"/>
      <c r="K114"/>
      <c r="L114"/>
      <c r="M114"/>
      <c r="N114"/>
      <c r="O114"/>
      <c r="P114"/>
      <c r="Q114"/>
      <c r="R114"/>
      <c r="S114"/>
      <c r="T114"/>
      <c r="U114"/>
      <c r="V114"/>
      <c r="W114"/>
      <c r="X114"/>
      <c r="Y114"/>
      <c r="Z114"/>
    </row>
    <row r="115" spans="2:26" ht="12.75" x14ac:dyDescent="0.2">
      <c r="B115" s="221" t="s">
        <v>227</v>
      </c>
      <c r="C115" s="220" t="s">
        <v>291</v>
      </c>
      <c r="D115"/>
      <c r="E115"/>
      <c r="F115"/>
      <c r="G115"/>
      <c r="H115"/>
      <c r="I115"/>
      <c r="J115"/>
      <c r="K115"/>
      <c r="L115"/>
      <c r="M115"/>
      <c r="N115"/>
      <c r="O115"/>
      <c r="P115"/>
      <c r="Q115"/>
      <c r="R115"/>
      <c r="S115"/>
      <c r="T115"/>
      <c r="U115"/>
      <c r="V115"/>
      <c r="W115"/>
      <c r="X115"/>
      <c r="Y115"/>
      <c r="Z115"/>
    </row>
    <row r="116" spans="2:26" ht="12.75" x14ac:dyDescent="0.2">
      <c r="B116" s="221" t="s">
        <v>44</v>
      </c>
      <c r="C116" s="220" t="s">
        <v>229</v>
      </c>
      <c r="D116"/>
      <c r="E116"/>
      <c r="F116"/>
      <c r="G116"/>
      <c r="H116"/>
      <c r="I116"/>
      <c r="J116"/>
      <c r="K116"/>
      <c r="L116"/>
      <c r="M116"/>
      <c r="N116"/>
      <c r="O116"/>
      <c r="P116"/>
      <c r="Q116"/>
      <c r="R116"/>
      <c r="S116"/>
      <c r="T116"/>
      <c r="U116"/>
      <c r="V116"/>
      <c r="W116"/>
      <c r="X116"/>
      <c r="Y116"/>
      <c r="Z116"/>
    </row>
    <row r="117" spans="2:26" ht="12.75" x14ac:dyDescent="0.2">
      <c r="B117" s="221" t="s">
        <v>220</v>
      </c>
      <c r="C117" s="220" t="s">
        <v>233</v>
      </c>
      <c r="D117"/>
      <c r="E117"/>
      <c r="F117"/>
      <c r="G117"/>
      <c r="H117"/>
      <c r="I117"/>
      <c r="J117"/>
      <c r="K117"/>
      <c r="L117"/>
      <c r="M117"/>
      <c r="N117"/>
      <c r="O117"/>
      <c r="P117"/>
      <c r="Q117"/>
      <c r="R117"/>
      <c r="S117"/>
      <c r="T117"/>
      <c r="U117"/>
      <c r="V117"/>
      <c r="W117"/>
      <c r="X117"/>
      <c r="Y117"/>
      <c r="Z117"/>
    </row>
    <row r="118" spans="2:26" ht="12.75" x14ac:dyDescent="0.2">
      <c r="B118"/>
      <c r="C118"/>
      <c r="D118"/>
      <c r="E118"/>
      <c r="F118"/>
      <c r="G118"/>
      <c r="H118"/>
      <c r="I118"/>
      <c r="J118"/>
      <c r="K118"/>
      <c r="L118"/>
      <c r="M118"/>
      <c r="N118"/>
      <c r="O118"/>
      <c r="P118"/>
      <c r="Q118"/>
      <c r="R118"/>
      <c r="S118"/>
      <c r="T118"/>
      <c r="U118"/>
      <c r="V118"/>
      <c r="W118"/>
      <c r="X118"/>
      <c r="Y118"/>
      <c r="Z118"/>
    </row>
  </sheetData>
  <mergeCells count="24">
    <mergeCell ref="S13:T13"/>
    <mergeCell ref="U13:V13"/>
    <mergeCell ref="W13:X13"/>
    <mergeCell ref="M71:N71"/>
    <mergeCell ref="O71:P71"/>
    <mergeCell ref="Q71:R71"/>
    <mergeCell ref="S71:T71"/>
    <mergeCell ref="U71:V71"/>
    <mergeCell ref="Y13:Z13"/>
    <mergeCell ref="Y71:Z71"/>
    <mergeCell ref="M13:N13"/>
    <mergeCell ref="C13:D13"/>
    <mergeCell ref="E13:F13"/>
    <mergeCell ref="G13:H13"/>
    <mergeCell ref="I13:J13"/>
    <mergeCell ref="K13:L13"/>
    <mergeCell ref="C71:D71"/>
    <mergeCell ref="E71:F71"/>
    <mergeCell ref="G71:H71"/>
    <mergeCell ref="I71:J71"/>
    <mergeCell ref="K71:L71"/>
    <mergeCell ref="W71:X71"/>
    <mergeCell ref="O13:P13"/>
    <mergeCell ref="Q13:R13"/>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4" tint="0.79998168889431442"/>
  </sheetPr>
  <dimension ref="A2:Q69"/>
  <sheetViews>
    <sheetView showGridLines="0" topLeftCell="A5" zoomScale="110" zoomScaleNormal="110" workbookViewId="0">
      <selection activeCell="T39" sqref="T39"/>
    </sheetView>
  </sheetViews>
  <sheetFormatPr defaultColWidth="9.140625" defaultRowHeight="12" x14ac:dyDescent="0.2"/>
  <cols>
    <col min="1" max="1" width="9.140625" style="40"/>
    <col min="2" max="3" width="10.7109375" style="40" customWidth="1"/>
    <col min="4" max="5" width="9.140625" style="40"/>
    <col min="6" max="6" width="10" style="40" customWidth="1"/>
    <col min="7" max="8" width="9.140625" style="40"/>
    <col min="9" max="9" width="11.7109375" style="40" customWidth="1"/>
    <col min="10" max="10" width="11.42578125" style="40" customWidth="1"/>
    <col min="11" max="21" width="9.140625" style="40"/>
    <col min="22" max="22" width="9.140625" style="40" customWidth="1"/>
    <col min="23" max="23" width="1" style="40" customWidth="1"/>
    <col min="24" max="16384" width="9.140625" style="40"/>
  </cols>
  <sheetData>
    <row r="2" spans="1:17" x14ac:dyDescent="0.2">
      <c r="B2" s="153" t="s">
        <v>268</v>
      </c>
      <c r="C2" s="153"/>
      <c r="D2" s="153"/>
      <c r="E2" s="153"/>
      <c r="F2" s="153"/>
      <c r="G2" s="153"/>
      <c r="H2" s="153"/>
      <c r="I2" s="153"/>
      <c r="J2" s="153"/>
      <c r="K2" s="153"/>
    </row>
    <row r="3" spans="1:17" x14ac:dyDescent="0.2">
      <c r="B3" s="154" t="s">
        <v>335</v>
      </c>
      <c r="C3" s="154"/>
      <c r="D3" s="154"/>
      <c r="E3" s="154"/>
      <c r="F3" s="154"/>
      <c r="G3" s="154"/>
      <c r="H3" s="154"/>
      <c r="I3" s="154"/>
      <c r="J3" s="154"/>
      <c r="K3" s="154"/>
    </row>
    <row r="4" spans="1:17" x14ac:dyDescent="0.2">
      <c r="C4" s="49"/>
      <c r="D4" s="49"/>
      <c r="E4" s="49"/>
      <c r="F4" s="49"/>
      <c r="G4" s="49"/>
      <c r="H4" s="49"/>
    </row>
    <row r="6" spans="1:17" x14ac:dyDescent="0.2">
      <c r="B6" s="42"/>
    </row>
    <row r="8" spans="1:17" x14ac:dyDescent="0.2">
      <c r="A8" s="88"/>
      <c r="J8" s="74"/>
      <c r="P8" s="90"/>
      <c r="Q8" s="90"/>
    </row>
    <row r="9" spans="1:17" x14ac:dyDescent="0.2">
      <c r="P9" s="90"/>
      <c r="Q9" s="90"/>
    </row>
    <row r="10" spans="1:17" x14ac:dyDescent="0.2">
      <c r="P10" s="90"/>
      <c r="Q10" s="90"/>
    </row>
    <row r="11" spans="1:17" x14ac:dyDescent="0.2">
      <c r="B11" s="42"/>
      <c r="P11" s="90"/>
      <c r="Q11" s="90"/>
    </row>
    <row r="12" spans="1:17" x14ac:dyDescent="0.2">
      <c r="B12" s="42"/>
      <c r="P12" s="90"/>
      <c r="Q12" s="90"/>
    </row>
    <row r="13" spans="1:17" x14ac:dyDescent="0.2">
      <c r="P13" s="90"/>
      <c r="Q13" s="90"/>
    </row>
    <row r="14" spans="1:17" x14ac:dyDescent="0.2">
      <c r="P14" s="90"/>
      <c r="Q14" s="90"/>
    </row>
    <row r="15" spans="1:17" x14ac:dyDescent="0.2">
      <c r="O15" s="49"/>
      <c r="P15" s="90"/>
      <c r="Q15" s="90"/>
    </row>
    <row r="16" spans="1:17" x14ac:dyDescent="0.2">
      <c r="P16" s="90"/>
      <c r="Q16" s="90"/>
    </row>
    <row r="17" spans="2:17" x14ac:dyDescent="0.2">
      <c r="P17" s="90"/>
      <c r="Q17" s="90"/>
    </row>
    <row r="27" spans="2:17" x14ac:dyDescent="0.2">
      <c r="B27" s="40" t="s">
        <v>257</v>
      </c>
    </row>
    <row r="35" spans="2:11" x14ac:dyDescent="0.2">
      <c r="B35" s="259"/>
      <c r="C35" s="259"/>
      <c r="D35" s="259"/>
      <c r="E35" s="259"/>
      <c r="F35" s="259"/>
      <c r="G35" s="259"/>
      <c r="H35" s="259"/>
      <c r="I35" s="259"/>
      <c r="J35" s="259"/>
      <c r="K35" s="259"/>
    </row>
    <row r="36" spans="2:11" x14ac:dyDescent="0.2">
      <c r="B36" s="212"/>
    </row>
    <row r="37" spans="2:11" x14ac:dyDescent="0.2">
      <c r="B37" s="212"/>
    </row>
    <row r="38" spans="2:11" x14ac:dyDescent="0.2">
      <c r="B38" s="212"/>
    </row>
    <row r="39" spans="2:11" x14ac:dyDescent="0.2">
      <c r="B39" s="212"/>
    </row>
    <row r="40" spans="2:11" x14ac:dyDescent="0.2">
      <c r="B40" s="212"/>
    </row>
    <row r="41" spans="2:11" x14ac:dyDescent="0.2">
      <c r="B41" s="212"/>
    </row>
    <row r="42" spans="2:11" x14ac:dyDescent="0.2">
      <c r="B42" s="212"/>
    </row>
    <row r="43" spans="2:11" x14ac:dyDescent="0.2">
      <c r="B43" s="212"/>
    </row>
    <row r="44" spans="2:11" x14ac:dyDescent="0.2">
      <c r="B44" s="212"/>
    </row>
    <row r="45" spans="2:11" x14ac:dyDescent="0.2">
      <c r="B45" s="212"/>
    </row>
    <row r="46" spans="2:11" x14ac:dyDescent="0.2">
      <c r="B46" s="212"/>
    </row>
    <row r="47" spans="2:11" x14ac:dyDescent="0.2">
      <c r="B47" s="212"/>
    </row>
    <row r="48" spans="2:11" x14ac:dyDescent="0.2">
      <c r="B48" s="212"/>
    </row>
    <row r="49" spans="1:4" x14ac:dyDescent="0.2">
      <c r="B49" s="212"/>
    </row>
    <row r="50" spans="1:4" x14ac:dyDescent="0.2">
      <c r="B50" s="212"/>
    </row>
    <row r="51" spans="1:4" x14ac:dyDescent="0.2">
      <c r="B51" s="212"/>
    </row>
    <row r="52" spans="1:4" x14ac:dyDescent="0.2">
      <c r="B52" s="212"/>
    </row>
    <row r="53" spans="1:4" x14ac:dyDescent="0.2">
      <c r="A53" s="117"/>
    </row>
    <row r="54" spans="1:4" x14ac:dyDescent="0.2">
      <c r="B54" s="212"/>
    </row>
    <row r="56" spans="1:4" x14ac:dyDescent="0.2">
      <c r="A56" s="145" t="s">
        <v>119</v>
      </c>
      <c r="B56" s="168">
        <f>+'Figure 3 raw data'!G20</f>
        <v>32423.7</v>
      </c>
      <c r="D56" s="175"/>
    </row>
    <row r="57" spans="1:4" x14ac:dyDescent="0.2">
      <c r="A57" s="145" t="s">
        <v>73</v>
      </c>
      <c r="B57" s="168">
        <f>+'Figure 3 raw data'!G25</f>
        <v>23456.3</v>
      </c>
      <c r="D57" s="175"/>
    </row>
    <row r="58" spans="1:4" x14ac:dyDescent="0.2">
      <c r="A58" s="145" t="s">
        <v>64</v>
      </c>
      <c r="B58" s="168">
        <f>+'Figure 3 raw data'!G34</f>
        <v>13895.17</v>
      </c>
      <c r="D58" s="175"/>
    </row>
    <row r="59" spans="1:4" x14ac:dyDescent="0.2">
      <c r="A59" s="145" t="s">
        <v>62</v>
      </c>
      <c r="B59" s="168">
        <f>+'Figure 3 raw data'!G36</f>
        <v>13026.33</v>
      </c>
      <c r="D59" s="175"/>
    </row>
    <row r="60" spans="1:4" x14ac:dyDescent="0.2">
      <c r="A60" s="145" t="s">
        <v>71</v>
      </c>
      <c r="B60" s="168">
        <f>+'Figure 3 raw data'!G27</f>
        <v>12885.66</v>
      </c>
      <c r="D60" s="175"/>
    </row>
    <row r="61" spans="1:4" x14ac:dyDescent="0.2">
      <c r="A61" s="145" t="s">
        <v>76</v>
      </c>
      <c r="B61" s="168">
        <f>+'Figure 3 raw data'!G22</f>
        <v>8712.2000000000007</v>
      </c>
      <c r="D61" s="175"/>
    </row>
    <row r="62" spans="1:4" x14ac:dyDescent="0.2">
      <c r="A62" s="145" t="s">
        <v>74</v>
      </c>
      <c r="B62" s="168">
        <f>+'Figure 3 raw data'!G24</f>
        <v>7350.42</v>
      </c>
      <c r="D62" s="175"/>
    </row>
    <row r="63" spans="1:4" x14ac:dyDescent="0.2">
      <c r="A63" s="40" t="s">
        <v>293</v>
      </c>
      <c r="B63" s="43">
        <f>+'Figure 3 raw data'!G15-SUM('Figure 3'!B56:B62)</f>
        <v>33250.22</v>
      </c>
      <c r="D63" s="175"/>
    </row>
    <row r="66" spans="1:4" x14ac:dyDescent="0.2">
      <c r="A66" s="93"/>
      <c r="B66" s="93"/>
      <c r="C66" s="1"/>
      <c r="D66" s="1"/>
    </row>
    <row r="68" spans="1:4" x14ac:dyDescent="0.2">
      <c r="A68" s="117"/>
    </row>
    <row r="69" spans="1:4" x14ac:dyDescent="0.2">
      <c r="A69" s="90"/>
    </row>
  </sheetData>
  <sortState xmlns:xlrd2="http://schemas.microsoft.com/office/spreadsheetml/2017/richdata2" ref="E73:F101">
    <sortCondition descending="1" ref="F73:F101"/>
  </sortState>
  <mergeCells count="1">
    <mergeCell ref="B35:K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K57"/>
  <sheetViews>
    <sheetView workbookViewId="0"/>
  </sheetViews>
  <sheetFormatPr defaultColWidth="9.140625" defaultRowHeight="12" x14ac:dyDescent="0.2"/>
  <cols>
    <col min="1" max="2" width="9.140625" style="147"/>
    <col min="3" max="3" width="11.28515625" style="147" bestFit="1" customWidth="1"/>
    <col min="4" max="4" width="9.140625" style="147"/>
    <col min="5" max="5" width="11.28515625" style="147" bestFit="1" customWidth="1"/>
    <col min="6" max="6" width="9.140625" style="147"/>
    <col min="7" max="7" width="11.28515625" style="147" bestFit="1" customWidth="1"/>
    <col min="8" max="16384" width="9.140625" style="147"/>
  </cols>
  <sheetData>
    <row r="2" spans="2:8" x14ac:dyDescent="0.2">
      <c r="B2" s="146" t="s">
        <v>253</v>
      </c>
    </row>
    <row r="3" spans="2:8" x14ac:dyDescent="0.2">
      <c r="B3" s="147" t="s">
        <v>327</v>
      </c>
    </row>
    <row r="5" spans="2:8" ht="12.75" x14ac:dyDescent="0.2">
      <c r="B5" s="239" t="s">
        <v>328</v>
      </c>
      <c r="C5"/>
      <c r="D5"/>
      <c r="E5"/>
      <c r="F5"/>
      <c r="G5"/>
      <c r="H5"/>
    </row>
    <row r="6" spans="2:8" ht="12.75" x14ac:dyDescent="0.2">
      <c r="B6" s="239" t="s">
        <v>276</v>
      </c>
      <c r="C6" s="240" t="s">
        <v>329</v>
      </c>
      <c r="D6"/>
      <c r="E6"/>
      <c r="F6"/>
      <c r="G6"/>
      <c r="H6"/>
    </row>
    <row r="7" spans="2:8" ht="12.75" x14ac:dyDescent="0.2">
      <c r="B7" s="239" t="s">
        <v>277</v>
      </c>
      <c r="C7" s="239" t="s">
        <v>316</v>
      </c>
      <c r="D7"/>
      <c r="E7"/>
      <c r="F7"/>
      <c r="G7"/>
      <c r="H7"/>
    </row>
    <row r="8" spans="2:8" ht="12.75" x14ac:dyDescent="0.2">
      <c r="B8"/>
      <c r="C8"/>
      <c r="D8"/>
      <c r="E8"/>
      <c r="F8"/>
      <c r="G8"/>
      <c r="H8"/>
    </row>
    <row r="9" spans="2:8" ht="12.75" x14ac:dyDescent="0.2">
      <c r="B9" s="240" t="s">
        <v>278</v>
      </c>
      <c r="C9"/>
      <c r="D9" s="239" t="s">
        <v>279</v>
      </c>
      <c r="E9"/>
      <c r="F9"/>
      <c r="G9"/>
      <c r="H9"/>
    </row>
    <row r="10" spans="2:8" ht="12.75" x14ac:dyDescent="0.2">
      <c r="B10" s="240" t="s">
        <v>287</v>
      </c>
      <c r="C10"/>
      <c r="D10" s="239" t="s">
        <v>177</v>
      </c>
      <c r="E10"/>
      <c r="F10"/>
      <c r="G10"/>
      <c r="H10"/>
    </row>
    <row r="11" spans="2:8" ht="12.75" x14ac:dyDescent="0.2">
      <c r="B11" s="240" t="s">
        <v>280</v>
      </c>
      <c r="C11"/>
      <c r="D11" s="239" t="s">
        <v>120</v>
      </c>
      <c r="E11"/>
      <c r="F11"/>
      <c r="G11"/>
      <c r="H11"/>
    </row>
    <row r="12" spans="2:8" ht="12.75" x14ac:dyDescent="0.2">
      <c r="B12"/>
      <c r="C12"/>
      <c r="D12"/>
      <c r="E12"/>
      <c r="F12"/>
      <c r="G12"/>
      <c r="H12"/>
    </row>
    <row r="13" spans="2:8" x14ac:dyDescent="0.2">
      <c r="B13" s="217" t="s">
        <v>200</v>
      </c>
      <c r="C13" s="260" t="s">
        <v>281</v>
      </c>
      <c r="D13" s="260" t="s">
        <v>162</v>
      </c>
      <c r="E13" s="260" t="s">
        <v>300</v>
      </c>
      <c r="F13" s="260" t="s">
        <v>162</v>
      </c>
      <c r="G13" s="260" t="s">
        <v>310</v>
      </c>
      <c r="H13" s="260" t="s">
        <v>162</v>
      </c>
    </row>
    <row r="14" spans="2:8" ht="12.75" x14ac:dyDescent="0.2">
      <c r="B14" s="241" t="s">
        <v>283</v>
      </c>
      <c r="C14" s="218" t="s">
        <v>162</v>
      </c>
      <c r="D14" s="218" t="s">
        <v>162</v>
      </c>
      <c r="E14" s="218" t="s">
        <v>162</v>
      </c>
      <c r="F14" s="218" t="s">
        <v>162</v>
      </c>
      <c r="G14" s="218" t="s">
        <v>162</v>
      </c>
      <c r="H14" s="218" t="s">
        <v>162</v>
      </c>
    </row>
    <row r="15" spans="2:8" x14ac:dyDescent="0.2">
      <c r="B15" s="219" t="s">
        <v>254</v>
      </c>
      <c r="C15" s="242" t="s">
        <v>53</v>
      </c>
      <c r="D15" s="242" t="s">
        <v>221</v>
      </c>
      <c r="E15" s="242" t="s">
        <v>53</v>
      </c>
      <c r="F15" s="242" t="s">
        <v>221</v>
      </c>
      <c r="G15" s="248">
        <v>145000</v>
      </c>
      <c r="H15" s="242" t="s">
        <v>221</v>
      </c>
    </row>
    <row r="16" spans="2:8" x14ac:dyDescent="0.2">
      <c r="B16" s="219" t="s">
        <v>82</v>
      </c>
      <c r="C16" s="243">
        <v>4380.84</v>
      </c>
      <c r="D16" s="244" t="s">
        <v>162</v>
      </c>
      <c r="E16" s="243">
        <v>4513.38</v>
      </c>
      <c r="F16" s="244" t="s">
        <v>162</v>
      </c>
      <c r="G16" s="243">
        <v>4661.13</v>
      </c>
      <c r="H16" s="244" t="s">
        <v>162</v>
      </c>
    </row>
    <row r="17" spans="2:10" x14ac:dyDescent="0.2">
      <c r="B17" s="219" t="s">
        <v>81</v>
      </c>
      <c r="C17" s="245">
        <v>664.87</v>
      </c>
      <c r="D17" s="242" t="s">
        <v>162</v>
      </c>
      <c r="E17" s="245">
        <v>647.92999999999995</v>
      </c>
      <c r="F17" s="242" t="s">
        <v>162</v>
      </c>
      <c r="G17" s="245">
        <v>652.47</v>
      </c>
      <c r="H17" s="242" t="s">
        <v>162</v>
      </c>
    </row>
    <row r="18" spans="2:10" x14ac:dyDescent="0.2">
      <c r="B18" s="219" t="s">
        <v>207</v>
      </c>
      <c r="C18" s="243">
        <v>3128.74</v>
      </c>
      <c r="D18" s="244" t="s">
        <v>162</v>
      </c>
      <c r="E18" s="243">
        <v>3172.61</v>
      </c>
      <c r="F18" s="244" t="s">
        <v>162</v>
      </c>
      <c r="G18" s="243">
        <v>3200.98</v>
      </c>
      <c r="H18" s="244" t="s">
        <v>162</v>
      </c>
    </row>
    <row r="19" spans="2:10" x14ac:dyDescent="0.2">
      <c r="B19" s="219" t="s">
        <v>79</v>
      </c>
      <c r="C19" s="246">
        <v>5644</v>
      </c>
      <c r="D19" s="242" t="s">
        <v>162</v>
      </c>
      <c r="E19" s="246">
        <v>5664</v>
      </c>
      <c r="F19" s="242" t="s">
        <v>162</v>
      </c>
      <c r="G19" s="246">
        <v>5687</v>
      </c>
      <c r="H19" s="242" t="s">
        <v>162</v>
      </c>
    </row>
    <row r="20" spans="2:10" x14ac:dyDescent="0.2">
      <c r="B20" s="219" t="s">
        <v>119</v>
      </c>
      <c r="C20" s="243">
        <v>31942.37</v>
      </c>
      <c r="D20" s="244" t="s">
        <v>162</v>
      </c>
      <c r="E20" s="243">
        <v>31947.42</v>
      </c>
      <c r="F20" s="244" t="s">
        <v>162</v>
      </c>
      <c r="G20" s="247">
        <v>32423.7</v>
      </c>
      <c r="H20" s="244" t="s">
        <v>162</v>
      </c>
      <c r="J20" s="151"/>
    </row>
    <row r="21" spans="2:10" x14ac:dyDescent="0.2">
      <c r="B21" s="219" t="s">
        <v>77</v>
      </c>
      <c r="C21" s="245">
        <v>799.24</v>
      </c>
      <c r="D21" s="242" t="s">
        <v>162</v>
      </c>
      <c r="E21" s="245">
        <v>800.18</v>
      </c>
      <c r="F21" s="242" t="s">
        <v>162</v>
      </c>
      <c r="G21" s="245">
        <v>859.56</v>
      </c>
      <c r="H21" s="242" t="s">
        <v>162</v>
      </c>
    </row>
    <row r="22" spans="2:10" x14ac:dyDescent="0.2">
      <c r="B22" s="219" t="s">
        <v>76</v>
      </c>
      <c r="C22" s="247">
        <v>9021.1</v>
      </c>
      <c r="D22" s="244" t="s">
        <v>162</v>
      </c>
      <c r="E22" s="247">
        <v>9089.5</v>
      </c>
      <c r="F22" s="244" t="s">
        <v>162</v>
      </c>
      <c r="G22" s="247">
        <v>8712.2000000000007</v>
      </c>
      <c r="H22" s="244" t="s">
        <v>162</v>
      </c>
      <c r="J22" s="151"/>
    </row>
    <row r="23" spans="2:10" x14ac:dyDescent="0.2">
      <c r="B23" s="219" t="s">
        <v>75</v>
      </c>
      <c r="C23" s="245">
        <v>665.92</v>
      </c>
      <c r="D23" s="242" t="s">
        <v>162</v>
      </c>
      <c r="E23" s="245">
        <v>643.07000000000005</v>
      </c>
      <c r="F23" s="242" t="s">
        <v>162</v>
      </c>
      <c r="G23" s="245">
        <v>636.58000000000004</v>
      </c>
      <c r="H23" s="242" t="s">
        <v>162</v>
      </c>
    </row>
    <row r="24" spans="2:10" x14ac:dyDescent="0.2">
      <c r="B24" s="219" t="s">
        <v>74</v>
      </c>
      <c r="C24" s="243">
        <v>7476.92</v>
      </c>
      <c r="D24" s="244" t="s">
        <v>162</v>
      </c>
      <c r="E24" s="243">
        <v>7320.87</v>
      </c>
      <c r="F24" s="244" t="s">
        <v>162</v>
      </c>
      <c r="G24" s="243">
        <v>7350.42</v>
      </c>
      <c r="H24" s="244" t="s">
        <v>220</v>
      </c>
      <c r="J24" s="151"/>
    </row>
    <row r="25" spans="2:10" x14ac:dyDescent="0.2">
      <c r="B25" s="219" t="s">
        <v>73</v>
      </c>
      <c r="C25" s="245">
        <v>24316.26</v>
      </c>
      <c r="D25" s="242" t="s">
        <v>162</v>
      </c>
      <c r="E25" s="245">
        <v>24078.47</v>
      </c>
      <c r="F25" s="242" t="s">
        <v>162</v>
      </c>
      <c r="G25" s="246">
        <v>23456.3</v>
      </c>
      <c r="H25" s="242" t="s">
        <v>220</v>
      </c>
      <c r="J25" s="151"/>
    </row>
    <row r="26" spans="2:10" x14ac:dyDescent="0.2">
      <c r="B26" s="219" t="s">
        <v>72</v>
      </c>
      <c r="C26" s="243">
        <v>428.67</v>
      </c>
      <c r="D26" s="244" t="s">
        <v>162</v>
      </c>
      <c r="E26" s="243">
        <v>405.43</v>
      </c>
      <c r="F26" s="244" t="s">
        <v>162</v>
      </c>
      <c r="G26" s="243">
        <v>376.98</v>
      </c>
      <c r="H26" s="244" t="s">
        <v>162</v>
      </c>
    </row>
    <row r="27" spans="2:10" x14ac:dyDescent="0.2">
      <c r="B27" s="219" t="s">
        <v>71</v>
      </c>
      <c r="C27" s="245">
        <v>13042.03</v>
      </c>
      <c r="D27" s="242" t="s">
        <v>162</v>
      </c>
      <c r="E27" s="246">
        <v>12992.2</v>
      </c>
      <c r="F27" s="242" t="s">
        <v>162</v>
      </c>
      <c r="G27" s="245">
        <v>12885.66</v>
      </c>
      <c r="H27" s="242" t="s">
        <v>162</v>
      </c>
      <c r="J27" s="151"/>
    </row>
    <row r="28" spans="2:10" x14ac:dyDescent="0.2">
      <c r="B28" s="219" t="s">
        <v>70</v>
      </c>
      <c r="C28" s="243">
        <v>298.14</v>
      </c>
      <c r="D28" s="244" t="s">
        <v>162</v>
      </c>
      <c r="E28" s="243">
        <v>286.75</v>
      </c>
      <c r="F28" s="244" t="s">
        <v>162</v>
      </c>
      <c r="G28" s="243">
        <v>303.91000000000003</v>
      </c>
      <c r="H28" s="244" t="s">
        <v>162</v>
      </c>
    </row>
    <row r="29" spans="2:10" x14ac:dyDescent="0.2">
      <c r="B29" s="219" t="s">
        <v>69</v>
      </c>
      <c r="C29" s="245">
        <v>812.65</v>
      </c>
      <c r="D29" s="242" t="s">
        <v>162</v>
      </c>
      <c r="E29" s="245">
        <v>810.91</v>
      </c>
      <c r="F29" s="242" t="s">
        <v>162</v>
      </c>
      <c r="G29" s="245">
        <v>828.72</v>
      </c>
      <c r="H29" s="242" t="s">
        <v>162</v>
      </c>
    </row>
    <row r="30" spans="2:10" x14ac:dyDescent="0.2">
      <c r="B30" s="219" t="s">
        <v>68</v>
      </c>
      <c r="C30" s="243">
        <v>1348.86</v>
      </c>
      <c r="D30" s="244" t="s">
        <v>162</v>
      </c>
      <c r="E30" s="243">
        <v>1363.23</v>
      </c>
      <c r="F30" s="244" t="s">
        <v>162</v>
      </c>
      <c r="G30" s="243">
        <v>1351.85</v>
      </c>
      <c r="H30" s="244" t="s">
        <v>162</v>
      </c>
    </row>
    <row r="31" spans="2:10" x14ac:dyDescent="0.2">
      <c r="B31" s="219" t="s">
        <v>67</v>
      </c>
      <c r="C31" s="242" t="s">
        <v>53</v>
      </c>
      <c r="D31" s="242" t="s">
        <v>221</v>
      </c>
      <c r="E31" s="242" t="s">
        <v>53</v>
      </c>
      <c r="F31" s="242" t="s">
        <v>221</v>
      </c>
      <c r="G31" s="242" t="s">
        <v>53</v>
      </c>
      <c r="H31" s="242" t="s">
        <v>221</v>
      </c>
    </row>
    <row r="32" spans="2:10" x14ac:dyDescent="0.2">
      <c r="B32" s="219" t="s">
        <v>66</v>
      </c>
      <c r="C32" s="243">
        <v>1739.26</v>
      </c>
      <c r="D32" s="244" t="s">
        <v>162</v>
      </c>
      <c r="E32" s="243">
        <v>1700.27</v>
      </c>
      <c r="F32" s="244" t="s">
        <v>162</v>
      </c>
      <c r="G32" s="243">
        <v>1652.19</v>
      </c>
      <c r="H32" s="244" t="s">
        <v>162</v>
      </c>
    </row>
    <row r="33" spans="2:11" x14ac:dyDescent="0.2">
      <c r="B33" s="219" t="s">
        <v>65</v>
      </c>
      <c r="C33" s="245">
        <v>39.54</v>
      </c>
      <c r="D33" s="242" t="s">
        <v>162</v>
      </c>
      <c r="E33" s="245">
        <v>38.97</v>
      </c>
      <c r="F33" s="242" t="s">
        <v>162</v>
      </c>
      <c r="G33" s="246">
        <v>37.299999999999997</v>
      </c>
      <c r="H33" s="242" t="s">
        <v>162</v>
      </c>
    </row>
    <row r="34" spans="2:11" x14ac:dyDescent="0.2">
      <c r="B34" s="219" t="s">
        <v>64</v>
      </c>
      <c r="C34" s="243">
        <v>13686.88</v>
      </c>
      <c r="D34" s="244" t="s">
        <v>162</v>
      </c>
      <c r="E34" s="243">
        <v>13875.92</v>
      </c>
      <c r="F34" s="244" t="s">
        <v>162</v>
      </c>
      <c r="G34" s="243">
        <v>13895.17</v>
      </c>
      <c r="H34" s="244" t="s">
        <v>162</v>
      </c>
      <c r="J34" s="151"/>
    </row>
    <row r="35" spans="2:11" x14ac:dyDescent="0.2">
      <c r="B35" s="219" t="s">
        <v>63</v>
      </c>
      <c r="C35" s="245">
        <v>3153.83</v>
      </c>
      <c r="D35" s="242" t="s">
        <v>162</v>
      </c>
      <c r="E35" s="245">
        <v>3247.66</v>
      </c>
      <c r="F35" s="242" t="s">
        <v>162</v>
      </c>
      <c r="G35" s="246">
        <v>3242.8</v>
      </c>
      <c r="H35" s="242" t="s">
        <v>162</v>
      </c>
    </row>
    <row r="36" spans="2:11" x14ac:dyDescent="0.2">
      <c r="B36" s="219" t="s">
        <v>62</v>
      </c>
      <c r="C36" s="243">
        <v>12521.18</v>
      </c>
      <c r="D36" s="244" t="s">
        <v>162</v>
      </c>
      <c r="E36" s="243">
        <v>12815.57</v>
      </c>
      <c r="F36" s="244" t="s">
        <v>162</v>
      </c>
      <c r="G36" s="243">
        <v>13026.33</v>
      </c>
      <c r="H36" s="244" t="s">
        <v>162</v>
      </c>
      <c r="J36" s="151"/>
    </row>
    <row r="37" spans="2:11" x14ac:dyDescent="0.2">
      <c r="B37" s="219" t="s">
        <v>61</v>
      </c>
      <c r="C37" s="245">
        <v>1920.15</v>
      </c>
      <c r="D37" s="242" t="s">
        <v>162</v>
      </c>
      <c r="E37" s="245">
        <v>1854.76</v>
      </c>
      <c r="F37" s="242" t="s">
        <v>162</v>
      </c>
      <c r="G37" s="245">
        <v>1884.48</v>
      </c>
      <c r="H37" s="242" t="s">
        <v>162</v>
      </c>
    </row>
    <row r="38" spans="2:11" x14ac:dyDescent="0.2">
      <c r="B38" s="219" t="s">
        <v>60</v>
      </c>
      <c r="C38" s="247">
        <v>1128.0999999999999</v>
      </c>
      <c r="D38" s="244" t="s">
        <v>162</v>
      </c>
      <c r="E38" s="243">
        <v>1135.19</v>
      </c>
      <c r="F38" s="244" t="s">
        <v>162</v>
      </c>
      <c r="G38" s="243">
        <v>1217.03</v>
      </c>
      <c r="H38" s="244" t="s">
        <v>162</v>
      </c>
    </row>
    <row r="39" spans="2:11" x14ac:dyDescent="0.2">
      <c r="B39" s="219" t="s">
        <v>59</v>
      </c>
      <c r="C39" s="245">
        <v>588.77</v>
      </c>
      <c r="D39" s="242" t="s">
        <v>162</v>
      </c>
      <c r="E39" s="245">
        <v>574.96</v>
      </c>
      <c r="F39" s="242" t="s">
        <v>162</v>
      </c>
      <c r="G39" s="245">
        <v>558.86</v>
      </c>
      <c r="H39" s="242" t="s">
        <v>162</v>
      </c>
    </row>
    <row r="40" spans="2:11" x14ac:dyDescent="0.2">
      <c r="B40" s="219" t="s">
        <v>58</v>
      </c>
      <c r="C40" s="243">
        <v>824.18</v>
      </c>
      <c r="D40" s="244" t="s">
        <v>162</v>
      </c>
      <c r="E40" s="243">
        <v>823.38</v>
      </c>
      <c r="F40" s="244" t="s">
        <v>162</v>
      </c>
      <c r="G40" s="243">
        <v>807.42</v>
      </c>
      <c r="H40" s="244" t="s">
        <v>162</v>
      </c>
    </row>
    <row r="41" spans="2:11" x14ac:dyDescent="0.2">
      <c r="B41" s="219" t="s">
        <v>57</v>
      </c>
      <c r="C41" s="246">
        <v>2271.9</v>
      </c>
      <c r="D41" s="242" t="s">
        <v>162</v>
      </c>
      <c r="E41" s="245">
        <v>2215.5700000000002</v>
      </c>
      <c r="F41" s="242" t="s">
        <v>162</v>
      </c>
      <c r="G41" s="245">
        <v>2195.9499999999998</v>
      </c>
      <c r="H41" s="242" t="s">
        <v>162</v>
      </c>
    </row>
    <row r="42" spans="2:11" x14ac:dyDescent="0.2">
      <c r="B42" s="219" t="s">
        <v>56</v>
      </c>
      <c r="C42" s="243">
        <v>2782.22</v>
      </c>
      <c r="D42" s="244" t="s">
        <v>162</v>
      </c>
      <c r="E42" s="243">
        <v>2764.84</v>
      </c>
      <c r="F42" s="244" t="s">
        <v>162</v>
      </c>
      <c r="G42" s="243">
        <v>2818.53</v>
      </c>
      <c r="H42" s="244" t="s">
        <v>162</v>
      </c>
      <c r="K42" s="235"/>
    </row>
    <row r="43" spans="2:11" x14ac:dyDescent="0.2">
      <c r="B43" s="219" t="s">
        <v>242</v>
      </c>
      <c r="C43" s="242" t="s">
        <v>53</v>
      </c>
      <c r="D43" s="242" t="s">
        <v>162</v>
      </c>
      <c r="E43" s="242" t="s">
        <v>53</v>
      </c>
      <c r="F43" s="242" t="s">
        <v>162</v>
      </c>
      <c r="G43" s="242" t="s">
        <v>53</v>
      </c>
      <c r="H43" s="242" t="s">
        <v>162</v>
      </c>
      <c r="J43" s="151"/>
    </row>
    <row r="44" spans="2:11" x14ac:dyDescent="0.2">
      <c r="B44" s="219" t="s">
        <v>243</v>
      </c>
      <c r="C44" s="247">
        <v>1575.5</v>
      </c>
      <c r="D44" s="244" t="s">
        <v>162</v>
      </c>
      <c r="E44" s="247">
        <v>1496.9</v>
      </c>
      <c r="F44" s="244" t="s">
        <v>162</v>
      </c>
      <c r="G44" s="243">
        <v>1426.77</v>
      </c>
      <c r="H44" s="244" t="s">
        <v>220</v>
      </c>
    </row>
    <row r="45" spans="2:11" x14ac:dyDescent="0.2">
      <c r="B45" s="219" t="s">
        <v>100</v>
      </c>
      <c r="C45" s="245">
        <v>3380.72</v>
      </c>
      <c r="D45" s="242" t="s">
        <v>162</v>
      </c>
      <c r="E45" s="246">
        <v>3309.9</v>
      </c>
      <c r="F45" s="242" t="s">
        <v>224</v>
      </c>
      <c r="G45" s="245">
        <v>3303.38</v>
      </c>
      <c r="H45" s="242" t="s">
        <v>220</v>
      </c>
    </row>
    <row r="46" spans="2:11" x14ac:dyDescent="0.2">
      <c r="B46" s="219" t="s">
        <v>101</v>
      </c>
      <c r="C46" s="244" t="s">
        <v>53</v>
      </c>
      <c r="D46" s="244" t="s">
        <v>162</v>
      </c>
      <c r="E46" s="244" t="s">
        <v>53</v>
      </c>
      <c r="F46" s="244" t="s">
        <v>162</v>
      </c>
      <c r="G46" s="244" t="s">
        <v>53</v>
      </c>
      <c r="H46" s="244" t="s">
        <v>162</v>
      </c>
    </row>
    <row r="47" spans="2:11" x14ac:dyDescent="0.2">
      <c r="B47" s="219" t="s">
        <v>247</v>
      </c>
      <c r="C47" s="242" t="s">
        <v>53</v>
      </c>
      <c r="D47" s="242" t="s">
        <v>162</v>
      </c>
      <c r="E47" s="242" t="s">
        <v>53</v>
      </c>
      <c r="F47" s="242" t="s">
        <v>162</v>
      </c>
      <c r="G47" s="242" t="s">
        <v>53</v>
      </c>
      <c r="H47" s="242" t="s">
        <v>162</v>
      </c>
    </row>
    <row r="48" spans="2:11" x14ac:dyDescent="0.2">
      <c r="B48" s="219" t="s">
        <v>244</v>
      </c>
      <c r="C48" s="243">
        <v>93.86</v>
      </c>
      <c r="D48" s="244" t="s">
        <v>162</v>
      </c>
      <c r="E48" s="243">
        <v>86.55</v>
      </c>
      <c r="F48" s="244" t="s">
        <v>162</v>
      </c>
      <c r="G48" s="243">
        <v>79.959999999999994</v>
      </c>
      <c r="H48" s="244" t="s">
        <v>162</v>
      </c>
    </row>
    <row r="49" spans="2:8" x14ac:dyDescent="0.2">
      <c r="B49" s="219" t="s">
        <v>245</v>
      </c>
      <c r="C49" s="245">
        <v>891.79</v>
      </c>
      <c r="D49" s="242" t="s">
        <v>162</v>
      </c>
      <c r="E49" s="245">
        <v>829.84</v>
      </c>
      <c r="F49" s="242" t="s">
        <v>162</v>
      </c>
      <c r="G49" s="245">
        <v>796.76</v>
      </c>
      <c r="H49" s="242" t="s">
        <v>162</v>
      </c>
    </row>
    <row r="50" spans="2:8" x14ac:dyDescent="0.2">
      <c r="B50" s="219" t="s">
        <v>284</v>
      </c>
      <c r="C50" s="247">
        <v>10051.9</v>
      </c>
      <c r="D50" s="244" t="s">
        <v>162</v>
      </c>
      <c r="E50" s="247">
        <v>9750.7999999999993</v>
      </c>
      <c r="F50" s="244" t="s">
        <v>162</v>
      </c>
      <c r="G50" s="243">
        <v>10219.040000000001</v>
      </c>
      <c r="H50" s="244" t="s">
        <v>162</v>
      </c>
    </row>
    <row r="51" spans="2:8" ht="12.75" x14ac:dyDescent="0.2">
      <c r="B51"/>
      <c r="C51"/>
      <c r="D51"/>
      <c r="E51"/>
      <c r="F51"/>
      <c r="G51"/>
      <c r="H51"/>
    </row>
    <row r="52" spans="2:8" ht="12.75" x14ac:dyDescent="0.2">
      <c r="B52" s="240" t="s">
        <v>285</v>
      </c>
      <c r="C52"/>
      <c r="D52"/>
      <c r="E52"/>
      <c r="F52"/>
      <c r="G52"/>
      <c r="H52"/>
    </row>
    <row r="53" spans="2:8" ht="12.75" x14ac:dyDescent="0.2">
      <c r="B53" s="240" t="s">
        <v>53</v>
      </c>
      <c r="C53" s="239" t="s">
        <v>215</v>
      </c>
      <c r="D53"/>
      <c r="E53"/>
      <c r="F53"/>
      <c r="G53"/>
      <c r="H53"/>
    </row>
    <row r="54" spans="2:8" ht="12.75" x14ac:dyDescent="0.2">
      <c r="B54" s="240" t="s">
        <v>223</v>
      </c>
      <c r="C54"/>
      <c r="D54"/>
      <c r="E54"/>
      <c r="F54"/>
      <c r="G54"/>
      <c r="H54"/>
    </row>
    <row r="55" spans="2:8" ht="12.75" x14ac:dyDescent="0.2">
      <c r="B55" s="240" t="s">
        <v>224</v>
      </c>
      <c r="C55" s="239" t="s">
        <v>225</v>
      </c>
      <c r="D55"/>
      <c r="E55"/>
      <c r="F55"/>
      <c r="G55"/>
      <c r="H55"/>
    </row>
    <row r="56" spans="2:8" ht="12.75" x14ac:dyDescent="0.2">
      <c r="B56" s="240" t="s">
        <v>221</v>
      </c>
      <c r="C56" s="239" t="s">
        <v>226</v>
      </c>
      <c r="D56"/>
      <c r="E56"/>
      <c r="F56"/>
      <c r="G56"/>
      <c r="H56"/>
    </row>
    <row r="57" spans="2:8" ht="12.75" x14ac:dyDescent="0.2">
      <c r="B57" s="240" t="s">
        <v>220</v>
      </c>
      <c r="C57" s="239" t="s">
        <v>233</v>
      </c>
      <c r="D57"/>
      <c r="E57"/>
      <c r="F57"/>
      <c r="G57"/>
      <c r="H57"/>
    </row>
  </sheetData>
  <mergeCells count="3">
    <mergeCell ref="C13:D13"/>
    <mergeCell ref="E13:F13"/>
    <mergeCell ref="G13:H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4" tint="0.79998168889431442"/>
    <pageSetUpPr fitToPage="1"/>
  </sheetPr>
  <dimension ref="A1:AF117"/>
  <sheetViews>
    <sheetView showGridLines="0" zoomScaleNormal="100" workbookViewId="0"/>
  </sheetViews>
  <sheetFormatPr defaultColWidth="9.140625" defaultRowHeight="12" x14ac:dyDescent="0.2"/>
  <cols>
    <col min="1" max="1" width="12.7109375" style="40" customWidth="1"/>
    <col min="2" max="2" width="15.28515625" style="40" customWidth="1"/>
    <col min="3" max="5" width="14" style="40" customWidth="1"/>
    <col min="6" max="6" width="11.85546875" style="177" hidden="1" customWidth="1"/>
    <col min="7" max="8" width="9.28515625" style="40" hidden="1" customWidth="1"/>
    <col min="9" max="10" width="9.28515625" style="40" bestFit="1" customWidth="1"/>
    <col min="11" max="13" width="10" style="40" customWidth="1"/>
    <col min="14" max="14" width="13.42578125" style="40" customWidth="1"/>
    <col min="15" max="16" width="14" style="179" customWidth="1"/>
    <col min="17" max="17" width="11.85546875" style="179" customWidth="1"/>
    <col min="18" max="18" width="9.28515625" style="179" bestFit="1" customWidth="1"/>
    <col min="19" max="22" width="9.140625" style="179"/>
    <col min="23" max="23" width="9.140625" style="40"/>
    <col min="24" max="24" width="13.42578125" style="40" customWidth="1"/>
    <col min="25" max="26" width="14" style="40" customWidth="1"/>
    <col min="27" max="27" width="11.85546875" style="40" customWidth="1"/>
    <col min="28" max="28" width="9.85546875" style="40" bestFit="1" customWidth="1"/>
    <col min="29" max="31" width="9.28515625" style="40" bestFit="1" customWidth="1"/>
    <col min="32" max="32" width="11.7109375" style="178" bestFit="1" customWidth="1"/>
    <col min="33" max="34" width="9.140625" style="40"/>
    <col min="35" max="35" width="11" style="40" customWidth="1"/>
    <col min="36" max="37" width="10.7109375" style="40" customWidth="1"/>
    <col min="38" max="38" width="10.85546875" style="40" customWidth="1"/>
    <col min="39" max="16384" width="9.140625" style="40"/>
  </cols>
  <sheetData>
    <row r="1" spans="1:11" x14ac:dyDescent="0.2">
      <c r="A1" s="41"/>
      <c r="G1" s="178"/>
      <c r="H1" s="178"/>
    </row>
    <row r="2" spans="1:11" x14ac:dyDescent="0.2">
      <c r="A2" s="41"/>
      <c r="B2" s="180" t="s">
        <v>267</v>
      </c>
      <c r="G2" s="178"/>
      <c r="H2" s="178"/>
      <c r="K2" s="176"/>
    </row>
    <row r="3" spans="1:11" x14ac:dyDescent="0.2">
      <c r="A3" s="41"/>
      <c r="B3" s="181" t="s">
        <v>339</v>
      </c>
      <c r="C3" s="154"/>
      <c r="G3" s="178"/>
      <c r="H3" s="178"/>
    </row>
    <row r="4" spans="1:11" x14ac:dyDescent="0.2">
      <c r="A4" s="41"/>
      <c r="B4" s="118"/>
      <c r="G4" s="178"/>
      <c r="H4" s="178"/>
    </row>
    <row r="5" spans="1:11" x14ac:dyDescent="0.2">
      <c r="A5" s="41"/>
      <c r="B5" s="118"/>
      <c r="G5" s="178"/>
      <c r="H5" s="178"/>
    </row>
    <row r="6" spans="1:11" x14ac:dyDescent="0.2">
      <c r="A6" s="41"/>
      <c r="B6" s="118"/>
      <c r="G6" s="178"/>
      <c r="H6" s="178"/>
    </row>
    <row r="7" spans="1:11" x14ac:dyDescent="0.2">
      <c r="A7" s="41"/>
      <c r="B7" s="118"/>
      <c r="G7" s="178"/>
      <c r="H7" s="178"/>
    </row>
    <row r="8" spans="1:11" x14ac:dyDescent="0.2">
      <c r="A8" s="41"/>
      <c r="B8" s="118"/>
      <c r="G8" s="178"/>
      <c r="H8" s="178"/>
    </row>
    <row r="9" spans="1:11" x14ac:dyDescent="0.2">
      <c r="A9" s="41"/>
      <c r="B9" s="118"/>
      <c r="G9" s="178"/>
      <c r="H9" s="178"/>
    </row>
    <row r="10" spans="1:11" x14ac:dyDescent="0.2">
      <c r="A10" s="41"/>
      <c r="B10" s="118"/>
      <c r="G10" s="178"/>
      <c r="H10" s="178"/>
    </row>
    <row r="11" spans="1:11" x14ac:dyDescent="0.2">
      <c r="A11" s="41"/>
      <c r="B11" s="118"/>
      <c r="G11" s="178"/>
      <c r="H11" s="178"/>
    </row>
    <row r="12" spans="1:11" x14ac:dyDescent="0.2">
      <c r="A12" s="41"/>
      <c r="B12" s="118"/>
      <c r="G12" s="178"/>
      <c r="H12" s="178"/>
    </row>
    <row r="13" spans="1:11" x14ac:dyDescent="0.2">
      <c r="A13" s="41"/>
      <c r="B13" s="118"/>
      <c r="G13" s="178"/>
      <c r="H13" s="178"/>
    </row>
    <row r="14" spans="1:11" x14ac:dyDescent="0.2">
      <c r="A14" s="41"/>
      <c r="B14" s="118"/>
      <c r="G14" s="178"/>
      <c r="H14" s="178"/>
    </row>
    <row r="15" spans="1:11" x14ac:dyDescent="0.2">
      <c r="A15" s="41"/>
      <c r="B15" s="118"/>
      <c r="G15" s="178"/>
      <c r="H15" s="178"/>
    </row>
    <row r="16" spans="1:11" x14ac:dyDescent="0.2">
      <c r="A16" s="41"/>
      <c r="B16" s="118"/>
      <c r="G16" s="178"/>
      <c r="H16" s="178"/>
    </row>
    <row r="17" spans="1:29" x14ac:dyDescent="0.2">
      <c r="A17" s="41"/>
      <c r="B17" s="118"/>
      <c r="G17" s="178"/>
      <c r="H17" s="178"/>
    </row>
    <row r="18" spans="1:29" x14ac:dyDescent="0.2">
      <c r="A18" s="41"/>
      <c r="B18" s="118"/>
      <c r="G18" s="178"/>
      <c r="H18" s="178"/>
    </row>
    <row r="19" spans="1:29" x14ac:dyDescent="0.2">
      <c r="A19" s="41"/>
      <c r="B19" s="118"/>
      <c r="G19" s="178"/>
      <c r="H19" s="178"/>
    </row>
    <row r="20" spans="1:29" x14ac:dyDescent="0.2">
      <c r="A20" s="41"/>
      <c r="B20" s="118"/>
      <c r="G20" s="178"/>
      <c r="H20" s="178"/>
    </row>
    <row r="21" spans="1:29" x14ac:dyDescent="0.2">
      <c r="A21" s="41"/>
      <c r="B21" s="118"/>
      <c r="G21" s="178"/>
      <c r="H21" s="178"/>
    </row>
    <row r="22" spans="1:29" x14ac:dyDescent="0.2">
      <c r="A22" s="41"/>
      <c r="B22" s="118"/>
      <c r="G22" s="178"/>
      <c r="H22" s="178"/>
    </row>
    <row r="23" spans="1:29" x14ac:dyDescent="0.2">
      <c r="A23" s="41"/>
      <c r="B23" s="118"/>
      <c r="G23" s="178"/>
      <c r="H23" s="178"/>
    </row>
    <row r="24" spans="1:29" x14ac:dyDescent="0.2">
      <c r="A24" s="41"/>
      <c r="B24" s="118"/>
      <c r="G24" s="178"/>
      <c r="H24" s="178"/>
    </row>
    <row r="25" spans="1:29" x14ac:dyDescent="0.2">
      <c r="A25" s="41"/>
      <c r="B25" s="118"/>
      <c r="G25" s="178"/>
      <c r="H25" s="178"/>
    </row>
    <row r="26" spans="1:29" x14ac:dyDescent="0.2">
      <c r="A26" s="41"/>
      <c r="B26" s="40" t="s">
        <v>263</v>
      </c>
      <c r="G26" s="178"/>
      <c r="H26" s="178"/>
    </row>
    <row r="27" spans="1:29" x14ac:dyDescent="0.2">
      <c r="A27" s="41"/>
      <c r="B27" s="155" t="s">
        <v>259</v>
      </c>
      <c r="C27" s="155"/>
      <c r="D27" s="155"/>
      <c r="E27" s="155"/>
      <c r="F27" s="155"/>
      <c r="G27" s="155"/>
      <c r="H27" s="155"/>
      <c r="I27" s="155"/>
      <c r="J27" s="155"/>
      <c r="K27" s="155"/>
      <c r="L27" s="155"/>
      <c r="M27" s="155"/>
      <c r="N27" s="155"/>
    </row>
    <row r="28" spans="1:29" x14ac:dyDescent="0.2">
      <c r="A28" s="41"/>
      <c r="B28" s="155" t="s">
        <v>260</v>
      </c>
      <c r="C28" s="182"/>
      <c r="D28" s="182"/>
      <c r="E28" s="182"/>
      <c r="F28" s="182"/>
      <c r="G28" s="182"/>
      <c r="H28" s="182"/>
      <c r="I28" s="182"/>
      <c r="J28" s="182"/>
      <c r="K28" s="182"/>
      <c r="L28" s="182"/>
      <c r="M28" s="182"/>
      <c r="N28" s="182"/>
    </row>
    <row r="29" spans="1:29" x14ac:dyDescent="0.2">
      <c r="A29" s="41"/>
      <c r="B29" s="40" t="s">
        <v>257</v>
      </c>
      <c r="G29" s="178"/>
      <c r="H29" s="178"/>
    </row>
    <row r="30" spans="1:29" x14ac:dyDescent="0.2">
      <c r="A30" s="41"/>
      <c r="B30" s="118"/>
      <c r="G30" s="178"/>
      <c r="H30" s="178"/>
    </row>
    <row r="31" spans="1:29" x14ac:dyDescent="0.2">
      <c r="A31" s="213"/>
      <c r="B31" s="213"/>
      <c r="C31" s="213"/>
      <c r="D31" s="213"/>
      <c r="E31" s="213"/>
      <c r="F31" s="183"/>
      <c r="G31" s="213"/>
      <c r="H31" s="213"/>
      <c r="I31" s="213"/>
      <c r="J31" s="213"/>
      <c r="K31" s="213"/>
      <c r="L31" s="213"/>
      <c r="O31" s="177"/>
      <c r="P31" s="40"/>
      <c r="Q31" s="40"/>
      <c r="R31" s="40"/>
      <c r="S31" s="40"/>
      <c r="T31" s="40"/>
      <c r="U31" s="40"/>
      <c r="V31" s="40"/>
      <c r="W31" s="179"/>
      <c r="X31" s="179"/>
      <c r="Y31" s="179"/>
      <c r="Z31" s="179"/>
      <c r="AA31" s="179"/>
      <c r="AB31" s="179"/>
      <c r="AC31" s="179"/>
    </row>
    <row r="32" spans="1:29" x14ac:dyDescent="0.2">
      <c r="A32" s="213"/>
      <c r="B32" s="213"/>
      <c r="C32" s="213"/>
      <c r="D32" s="213"/>
      <c r="E32" s="213"/>
      <c r="F32" s="183"/>
      <c r="G32" s="213"/>
      <c r="H32" s="213"/>
      <c r="I32" s="213"/>
      <c r="J32" s="213"/>
      <c r="K32" s="213"/>
      <c r="L32" s="213"/>
      <c r="O32" s="177"/>
      <c r="P32" s="40"/>
      <c r="Q32" s="40"/>
      <c r="R32" s="40"/>
      <c r="S32" s="40"/>
      <c r="T32" s="40"/>
      <c r="U32" s="40"/>
      <c r="V32" s="40"/>
      <c r="W32" s="179"/>
      <c r="X32" s="179"/>
      <c r="Y32" s="179"/>
      <c r="Z32" s="179"/>
      <c r="AA32" s="179"/>
      <c r="AB32" s="179"/>
      <c r="AC32" s="179"/>
    </row>
    <row r="33" spans="1:29" x14ac:dyDescent="0.2">
      <c r="A33" s="213"/>
      <c r="B33" s="213"/>
      <c r="C33" s="213"/>
      <c r="D33" s="213"/>
      <c r="E33" s="213"/>
      <c r="F33" s="183"/>
      <c r="G33" s="213"/>
      <c r="H33" s="213"/>
      <c r="I33" s="213"/>
      <c r="J33" s="213"/>
      <c r="K33" s="213"/>
      <c r="L33" s="213"/>
      <c r="O33" s="177"/>
      <c r="P33" s="40"/>
      <c r="Q33" s="40"/>
      <c r="R33" s="40"/>
      <c r="S33" s="40"/>
      <c r="T33" s="40"/>
      <c r="U33" s="40"/>
      <c r="V33" s="40"/>
      <c r="W33" s="179"/>
      <c r="X33" s="179"/>
      <c r="Y33" s="179"/>
      <c r="Z33" s="179"/>
      <c r="AA33" s="179"/>
      <c r="AB33" s="179"/>
      <c r="AC33" s="179"/>
    </row>
    <row r="34" spans="1:29" x14ac:dyDescent="0.2">
      <c r="A34" s="213"/>
      <c r="B34" s="213"/>
      <c r="C34" s="213"/>
      <c r="D34" s="213"/>
      <c r="E34" s="213"/>
      <c r="F34" s="183"/>
      <c r="G34" s="213"/>
      <c r="H34" s="213"/>
      <c r="I34" s="213"/>
      <c r="J34" s="213"/>
      <c r="K34" s="213"/>
      <c r="L34" s="213"/>
      <c r="O34" s="177"/>
      <c r="P34" s="40"/>
      <c r="Q34" s="40"/>
      <c r="R34" s="40"/>
      <c r="S34" s="40"/>
      <c r="T34" s="40"/>
      <c r="U34" s="40"/>
      <c r="V34" s="40"/>
      <c r="W34" s="179"/>
      <c r="X34" s="179"/>
      <c r="Y34" s="179"/>
      <c r="Z34" s="179"/>
      <c r="AA34" s="179"/>
      <c r="AB34" s="179"/>
      <c r="AC34" s="179"/>
    </row>
    <row r="35" spans="1:29" x14ac:dyDescent="0.2">
      <c r="A35" s="213"/>
      <c r="B35" s="213"/>
      <c r="C35" s="213"/>
      <c r="D35" s="213"/>
      <c r="E35" s="213"/>
      <c r="F35" s="183"/>
      <c r="G35" s="213"/>
      <c r="H35" s="213"/>
      <c r="I35" s="213"/>
      <c r="J35" s="213"/>
      <c r="K35" s="213"/>
      <c r="L35" s="213"/>
      <c r="O35" s="177"/>
      <c r="P35" s="40"/>
      <c r="Q35" s="40"/>
      <c r="R35" s="40"/>
      <c r="S35" s="40"/>
      <c r="T35" s="40"/>
      <c r="U35" s="40"/>
      <c r="V35" s="40"/>
      <c r="W35" s="179"/>
      <c r="X35" s="179"/>
      <c r="Y35" s="179"/>
      <c r="Z35" s="179"/>
      <c r="AA35" s="179"/>
      <c r="AB35" s="179"/>
      <c r="AC35" s="179"/>
    </row>
    <row r="36" spans="1:29" x14ac:dyDescent="0.2">
      <c r="A36" s="213"/>
      <c r="B36" s="213"/>
      <c r="C36" s="213"/>
      <c r="D36" s="213"/>
      <c r="E36" s="213"/>
      <c r="F36" s="183"/>
      <c r="G36" s="213"/>
      <c r="H36" s="213"/>
      <c r="I36" s="213"/>
      <c r="J36" s="213"/>
      <c r="K36" s="213"/>
      <c r="L36" s="213"/>
      <c r="O36" s="177"/>
      <c r="P36" s="40"/>
      <c r="Q36" s="40"/>
      <c r="R36" s="40"/>
      <c r="S36" s="40"/>
      <c r="T36" s="40"/>
      <c r="U36" s="40"/>
      <c r="V36" s="40"/>
      <c r="W36" s="179"/>
      <c r="X36" s="179"/>
      <c r="Y36" s="179"/>
      <c r="Z36" s="179"/>
      <c r="AA36" s="179"/>
      <c r="AB36" s="179"/>
      <c r="AC36" s="179"/>
    </row>
    <row r="37" spans="1:29" x14ac:dyDescent="0.2">
      <c r="A37" s="213"/>
      <c r="B37" s="213"/>
      <c r="C37" s="213"/>
      <c r="D37" s="213"/>
      <c r="E37" s="213"/>
      <c r="F37" s="183"/>
      <c r="G37" s="213"/>
      <c r="H37" s="213"/>
      <c r="I37" s="213"/>
      <c r="J37" s="213"/>
      <c r="K37" s="213"/>
      <c r="L37" s="213"/>
      <c r="O37" s="177"/>
      <c r="P37" s="40"/>
      <c r="Q37" s="40"/>
      <c r="R37" s="40"/>
      <c r="S37" s="40"/>
      <c r="T37" s="40"/>
      <c r="U37" s="40"/>
      <c r="V37" s="40"/>
      <c r="W37" s="179"/>
      <c r="X37" s="179"/>
      <c r="Y37" s="179"/>
      <c r="Z37" s="179"/>
      <c r="AA37" s="179"/>
      <c r="AB37" s="179"/>
      <c r="AC37" s="179"/>
    </row>
    <row r="38" spans="1:29" x14ac:dyDescent="0.2">
      <c r="A38" s="213"/>
      <c r="B38" s="213"/>
      <c r="C38" s="213"/>
      <c r="D38" s="213"/>
      <c r="E38" s="213"/>
      <c r="F38" s="183"/>
      <c r="G38" s="213"/>
      <c r="H38" s="213"/>
      <c r="I38" s="213"/>
      <c r="J38" s="213"/>
      <c r="K38" s="213"/>
      <c r="L38" s="213"/>
      <c r="O38" s="177"/>
      <c r="P38" s="40"/>
      <c r="Q38" s="40"/>
      <c r="R38" s="40"/>
      <c r="S38" s="40"/>
      <c r="T38" s="40"/>
      <c r="U38" s="40"/>
      <c r="V38" s="40"/>
      <c r="W38" s="179"/>
      <c r="X38" s="179"/>
      <c r="Y38" s="179"/>
      <c r="Z38" s="179"/>
      <c r="AA38" s="179"/>
      <c r="AB38" s="179"/>
      <c r="AC38" s="179"/>
    </row>
    <row r="39" spans="1:29" x14ac:dyDescent="0.2">
      <c r="A39" s="213"/>
      <c r="B39" s="213"/>
      <c r="C39" s="213"/>
      <c r="D39" s="213"/>
      <c r="E39" s="213"/>
      <c r="F39" s="183"/>
      <c r="G39" s="213"/>
      <c r="H39" s="213"/>
      <c r="I39" s="213"/>
      <c r="J39" s="213"/>
      <c r="K39" s="213"/>
      <c r="L39" s="213"/>
      <c r="O39" s="177"/>
      <c r="P39" s="40"/>
      <c r="Q39" s="40"/>
      <c r="R39" s="40"/>
      <c r="S39" s="40"/>
      <c r="T39" s="40"/>
      <c r="U39" s="40"/>
      <c r="V39" s="40"/>
      <c r="W39" s="179"/>
      <c r="X39" s="179"/>
      <c r="Y39" s="179"/>
      <c r="Z39" s="179"/>
      <c r="AA39" s="179"/>
      <c r="AB39" s="179"/>
      <c r="AC39" s="179"/>
    </row>
    <row r="40" spans="1:29" x14ac:dyDescent="0.2">
      <c r="A40" s="213"/>
      <c r="B40" s="213"/>
      <c r="C40" s="213"/>
      <c r="D40" s="213"/>
      <c r="E40" s="213"/>
      <c r="F40" s="183"/>
      <c r="G40" s="213"/>
      <c r="H40" s="213"/>
      <c r="I40" s="213"/>
      <c r="J40" s="213"/>
      <c r="K40" s="213"/>
      <c r="L40" s="213"/>
      <c r="O40" s="177"/>
      <c r="P40" s="40"/>
      <c r="Q40" s="40"/>
      <c r="R40" s="40"/>
      <c r="S40" s="40"/>
      <c r="T40" s="40"/>
      <c r="U40" s="40"/>
      <c r="V40" s="40"/>
      <c r="W40" s="179"/>
      <c r="X40" s="179"/>
      <c r="Y40" s="179"/>
      <c r="Z40" s="179"/>
      <c r="AA40" s="179"/>
      <c r="AB40" s="179"/>
      <c r="AC40" s="179"/>
    </row>
    <row r="41" spans="1:29" x14ac:dyDescent="0.2">
      <c r="A41" s="213"/>
      <c r="B41" s="213"/>
      <c r="C41" s="213"/>
      <c r="D41" s="213"/>
      <c r="E41" s="213"/>
      <c r="F41" s="183"/>
      <c r="G41" s="213"/>
      <c r="H41" s="213"/>
      <c r="I41" s="213"/>
      <c r="J41" s="213"/>
      <c r="K41" s="213"/>
      <c r="L41" s="213"/>
      <c r="O41" s="177"/>
      <c r="P41" s="40"/>
      <c r="Q41" s="40"/>
      <c r="R41" s="40"/>
      <c r="S41" s="40"/>
      <c r="T41" s="40"/>
      <c r="U41" s="40"/>
      <c r="V41" s="40"/>
      <c r="W41" s="179"/>
      <c r="X41" s="179"/>
      <c r="Y41" s="179"/>
      <c r="Z41" s="179"/>
      <c r="AA41" s="179"/>
      <c r="AB41" s="179"/>
      <c r="AC41" s="179"/>
    </row>
    <row r="42" spans="1:29" x14ac:dyDescent="0.2">
      <c r="A42" s="213"/>
      <c r="B42" s="213"/>
      <c r="C42" s="213"/>
      <c r="D42" s="213"/>
      <c r="E42" s="213"/>
      <c r="F42" s="183"/>
      <c r="G42" s="213"/>
      <c r="H42" s="213"/>
      <c r="I42" s="213"/>
      <c r="J42" s="213"/>
      <c r="K42" s="213"/>
      <c r="L42" s="213"/>
      <c r="O42" s="177"/>
      <c r="P42" s="40"/>
      <c r="Q42" s="40"/>
      <c r="R42" s="40"/>
      <c r="S42" s="40"/>
      <c r="T42" s="40"/>
      <c r="U42" s="40"/>
      <c r="V42" s="40"/>
      <c r="W42" s="179"/>
      <c r="X42" s="179"/>
      <c r="Y42" s="179"/>
      <c r="Z42" s="179"/>
      <c r="AA42" s="179"/>
      <c r="AB42" s="179"/>
      <c r="AC42" s="179"/>
    </row>
    <row r="43" spans="1:29" x14ac:dyDescent="0.2">
      <c r="A43" s="213"/>
      <c r="B43" s="213"/>
      <c r="C43" s="213"/>
      <c r="D43" s="213"/>
      <c r="E43" s="213"/>
      <c r="F43" s="183"/>
      <c r="G43" s="213"/>
      <c r="H43" s="213"/>
      <c r="I43" s="213"/>
      <c r="J43" s="213"/>
      <c r="K43" s="213"/>
      <c r="L43" s="213"/>
      <c r="O43" s="177"/>
      <c r="P43" s="40"/>
      <c r="Q43" s="40"/>
      <c r="R43" s="40"/>
      <c r="S43" s="40"/>
      <c r="T43" s="40"/>
      <c r="U43" s="40"/>
      <c r="V43" s="40"/>
      <c r="W43" s="179"/>
      <c r="X43" s="179"/>
      <c r="Y43" s="179"/>
      <c r="Z43" s="179"/>
      <c r="AA43" s="179"/>
      <c r="AB43" s="179"/>
      <c r="AC43" s="179"/>
    </row>
    <row r="44" spans="1:29" x14ac:dyDescent="0.2">
      <c r="A44" s="213"/>
      <c r="B44" s="213"/>
      <c r="C44" s="213"/>
      <c r="D44" s="213"/>
      <c r="E44" s="213"/>
      <c r="F44" s="183"/>
      <c r="G44" s="213"/>
      <c r="H44" s="213"/>
      <c r="I44" s="213"/>
      <c r="J44" s="213"/>
      <c r="K44" s="213"/>
      <c r="L44" s="213"/>
      <c r="O44" s="177"/>
      <c r="P44" s="40"/>
      <c r="Q44" s="40"/>
      <c r="R44" s="40"/>
      <c r="S44" s="40"/>
      <c r="T44" s="40"/>
      <c r="U44" s="40"/>
      <c r="V44" s="40"/>
      <c r="W44" s="179"/>
      <c r="X44" s="179"/>
      <c r="Y44" s="179"/>
      <c r="Z44" s="179"/>
      <c r="AA44" s="179"/>
      <c r="AB44" s="179"/>
      <c r="AC44" s="179"/>
    </row>
    <row r="45" spans="1:29" x14ac:dyDescent="0.2">
      <c r="A45" s="213"/>
      <c r="B45" s="213"/>
      <c r="C45" s="213"/>
      <c r="D45" s="213"/>
      <c r="E45" s="213"/>
      <c r="F45" s="183"/>
      <c r="G45" s="213"/>
      <c r="H45" s="213"/>
      <c r="I45" s="213"/>
      <c r="J45" s="213"/>
      <c r="K45" s="213"/>
      <c r="L45" s="213"/>
      <c r="O45" s="177"/>
      <c r="P45" s="40"/>
      <c r="Q45" s="40"/>
      <c r="R45" s="40"/>
      <c r="S45" s="40"/>
      <c r="T45" s="40"/>
      <c r="U45" s="40"/>
      <c r="V45" s="40"/>
      <c r="W45" s="179"/>
      <c r="X45" s="179"/>
      <c r="Y45" s="179"/>
      <c r="Z45" s="179"/>
      <c r="AA45" s="179"/>
      <c r="AB45" s="179"/>
      <c r="AC45" s="179"/>
    </row>
    <row r="46" spans="1:29" x14ac:dyDescent="0.2">
      <c r="A46" s="213"/>
      <c r="B46" s="213"/>
      <c r="C46" s="213"/>
      <c r="D46" s="213"/>
      <c r="E46" s="213"/>
      <c r="F46" s="183"/>
      <c r="G46" s="213"/>
      <c r="H46" s="213"/>
      <c r="I46" s="213"/>
      <c r="J46" s="213"/>
      <c r="K46" s="213"/>
      <c r="L46" s="213"/>
      <c r="O46" s="177"/>
      <c r="P46" s="40"/>
      <c r="Q46" s="40"/>
      <c r="R46" s="40"/>
      <c r="S46" s="40"/>
      <c r="T46" s="40"/>
      <c r="U46" s="40"/>
      <c r="V46" s="40"/>
      <c r="W46" s="179"/>
      <c r="X46" s="179"/>
      <c r="Y46" s="179"/>
      <c r="Z46" s="179"/>
      <c r="AA46" s="179"/>
      <c r="AB46" s="179"/>
      <c r="AC46" s="179"/>
    </row>
    <row r="47" spans="1:29" x14ac:dyDescent="0.2">
      <c r="A47" s="213"/>
      <c r="B47" s="213"/>
      <c r="C47" s="213"/>
      <c r="D47" s="213"/>
      <c r="E47" s="213"/>
      <c r="F47" s="183"/>
      <c r="G47" s="213"/>
      <c r="H47" s="213"/>
      <c r="I47" s="213"/>
      <c r="J47" s="213"/>
      <c r="K47" s="213"/>
      <c r="L47" s="213"/>
      <c r="O47" s="177"/>
      <c r="P47" s="40"/>
      <c r="Q47" s="40"/>
      <c r="R47" s="40"/>
      <c r="S47" s="40"/>
      <c r="T47" s="40"/>
      <c r="U47" s="40"/>
      <c r="V47" s="40"/>
      <c r="W47" s="179"/>
      <c r="X47" s="179"/>
      <c r="Y47" s="179"/>
      <c r="Z47" s="179"/>
      <c r="AA47" s="179"/>
      <c r="AB47" s="179"/>
      <c r="AC47" s="179"/>
    </row>
    <row r="48" spans="1:29" x14ac:dyDescent="0.2">
      <c r="A48" s="213"/>
      <c r="B48" s="213"/>
      <c r="C48" s="213"/>
      <c r="D48" s="213"/>
      <c r="E48" s="213"/>
      <c r="F48" s="183"/>
      <c r="G48" s="213"/>
      <c r="H48" s="213"/>
      <c r="I48" s="213"/>
      <c r="J48" s="213"/>
      <c r="K48" s="213"/>
      <c r="L48" s="213"/>
      <c r="O48" s="177"/>
      <c r="P48" s="40"/>
      <c r="Q48" s="40"/>
      <c r="R48" s="40"/>
      <c r="S48" s="40"/>
      <c r="T48" s="40"/>
      <c r="U48" s="40"/>
      <c r="V48" s="40"/>
      <c r="W48" s="179"/>
      <c r="X48" s="179"/>
      <c r="Y48" s="179"/>
      <c r="Z48" s="179"/>
      <c r="AA48" s="179"/>
      <c r="AB48" s="179"/>
      <c r="AC48" s="179"/>
    </row>
    <row r="49" spans="1:29" x14ac:dyDescent="0.2">
      <c r="A49" s="213"/>
      <c r="B49" s="213"/>
      <c r="C49" s="213"/>
      <c r="D49" s="213"/>
      <c r="E49" s="213"/>
      <c r="F49" s="183"/>
      <c r="G49" s="213"/>
      <c r="H49" s="213"/>
      <c r="I49" s="213"/>
      <c r="J49" s="213"/>
      <c r="K49" s="213"/>
      <c r="L49" s="213"/>
      <c r="O49" s="177"/>
      <c r="P49" s="40"/>
      <c r="Q49" s="40"/>
      <c r="R49" s="40"/>
      <c r="S49" s="40"/>
      <c r="T49" s="40"/>
      <c r="U49" s="40"/>
      <c r="V49" s="40"/>
      <c r="W49" s="179"/>
      <c r="X49" s="179"/>
      <c r="Y49" s="179"/>
      <c r="Z49" s="179"/>
      <c r="AA49" s="179"/>
      <c r="AB49" s="179"/>
      <c r="AC49" s="179"/>
    </row>
    <row r="50" spans="1:29" x14ac:dyDescent="0.2">
      <c r="A50" s="213"/>
      <c r="B50" s="213"/>
      <c r="C50" s="213"/>
      <c r="D50" s="213"/>
      <c r="E50" s="213"/>
      <c r="F50" s="183"/>
      <c r="G50" s="213"/>
      <c r="H50" s="213"/>
      <c r="I50" s="213"/>
      <c r="J50" s="213"/>
      <c r="K50" s="213"/>
      <c r="L50" s="213"/>
      <c r="O50" s="177"/>
      <c r="P50" s="40"/>
      <c r="Q50" s="40"/>
      <c r="R50" s="40"/>
      <c r="S50" s="40"/>
      <c r="T50" s="40"/>
      <c r="U50" s="40"/>
      <c r="V50" s="40"/>
      <c r="W50" s="179"/>
      <c r="X50" s="179"/>
      <c r="Y50" s="179"/>
      <c r="Z50" s="179"/>
      <c r="AA50" s="179"/>
      <c r="AB50" s="179"/>
      <c r="AC50" s="179"/>
    </row>
    <row r="51" spans="1:29" x14ac:dyDescent="0.2">
      <c r="A51" s="213"/>
      <c r="B51" s="213"/>
      <c r="C51" s="213"/>
      <c r="D51" s="213"/>
      <c r="E51" s="213"/>
      <c r="F51" s="183"/>
      <c r="G51" s="213"/>
      <c r="H51" s="213"/>
      <c r="I51" s="213"/>
      <c r="J51" s="213"/>
      <c r="K51" s="213"/>
      <c r="L51" s="213"/>
      <c r="O51" s="177"/>
      <c r="P51" s="40"/>
      <c r="Q51" s="40"/>
      <c r="R51" s="40"/>
      <c r="S51" s="40"/>
      <c r="T51" s="40"/>
      <c r="U51" s="40"/>
      <c r="V51" s="40"/>
      <c r="W51" s="179"/>
      <c r="X51" s="179"/>
      <c r="Y51" s="179"/>
      <c r="Z51" s="179"/>
      <c r="AA51" s="179"/>
      <c r="AB51" s="179"/>
      <c r="AC51" s="179"/>
    </row>
    <row r="52" spans="1:29" x14ac:dyDescent="0.2">
      <c r="A52" s="213"/>
      <c r="B52" s="213"/>
      <c r="C52" s="213"/>
      <c r="D52" s="213"/>
      <c r="E52" s="213"/>
      <c r="F52" s="183"/>
      <c r="G52" s="213"/>
      <c r="H52" s="213"/>
      <c r="I52" s="213"/>
      <c r="J52" s="213"/>
      <c r="K52" s="213"/>
      <c r="L52" s="213"/>
      <c r="O52" s="177"/>
      <c r="P52" s="40"/>
      <c r="Q52" s="40"/>
      <c r="R52" s="40"/>
      <c r="S52" s="40"/>
      <c r="T52" s="40"/>
      <c r="U52" s="40"/>
      <c r="V52" s="40"/>
      <c r="W52" s="179"/>
      <c r="X52" s="179"/>
      <c r="Y52" s="179"/>
      <c r="Z52" s="179"/>
      <c r="AA52" s="179"/>
      <c r="AB52" s="179"/>
      <c r="AC52" s="179"/>
    </row>
    <row r="53" spans="1:29" x14ac:dyDescent="0.2">
      <c r="A53" s="213"/>
      <c r="B53" s="213"/>
      <c r="C53" s="213"/>
      <c r="D53" s="213"/>
      <c r="E53" s="213"/>
      <c r="F53" s="183"/>
      <c r="G53" s="213"/>
      <c r="H53" s="213"/>
      <c r="I53" s="213"/>
      <c r="J53" s="213"/>
      <c r="K53" s="213"/>
      <c r="L53" s="213"/>
      <c r="O53" s="177"/>
      <c r="P53" s="40"/>
      <c r="Q53" s="40"/>
      <c r="R53" s="40"/>
      <c r="S53" s="40"/>
      <c r="T53" s="40"/>
      <c r="U53" s="40"/>
      <c r="V53" s="40"/>
      <c r="W53" s="179"/>
      <c r="X53" s="179"/>
      <c r="Y53" s="179"/>
      <c r="Z53" s="179"/>
      <c r="AA53" s="179"/>
      <c r="AB53" s="179"/>
      <c r="AC53" s="179"/>
    </row>
    <row r="54" spans="1:29" x14ac:dyDescent="0.2">
      <c r="A54" s="213"/>
      <c r="B54" s="213"/>
      <c r="C54" s="213"/>
      <c r="D54" s="213"/>
      <c r="E54" s="213"/>
      <c r="F54" s="183"/>
      <c r="G54" s="213"/>
      <c r="H54" s="213"/>
      <c r="I54" s="213"/>
      <c r="J54" s="213"/>
      <c r="K54" s="213"/>
      <c r="L54" s="213"/>
      <c r="O54" s="177"/>
      <c r="P54" s="40"/>
      <c r="Q54" s="40"/>
      <c r="R54" s="40"/>
      <c r="S54" s="40"/>
      <c r="T54" s="40"/>
      <c r="U54" s="40"/>
      <c r="V54" s="40"/>
      <c r="W54" s="179"/>
      <c r="X54" s="179"/>
      <c r="Y54" s="179"/>
      <c r="Z54" s="179"/>
      <c r="AA54" s="179"/>
      <c r="AB54" s="179"/>
      <c r="AC54" s="179"/>
    </row>
    <row r="55" spans="1:29" x14ac:dyDescent="0.2">
      <c r="A55" s="213"/>
      <c r="B55" s="213"/>
      <c r="C55" s="213"/>
      <c r="D55" s="213"/>
      <c r="E55" s="213"/>
      <c r="F55" s="183"/>
      <c r="G55" s="213"/>
      <c r="H55" s="213"/>
      <c r="I55" s="213"/>
      <c r="J55" s="213"/>
      <c r="K55" s="213"/>
      <c r="L55" s="213"/>
      <c r="O55" s="177"/>
      <c r="P55" s="40"/>
      <c r="Q55" s="40"/>
      <c r="R55" s="40"/>
      <c r="S55" s="40"/>
      <c r="T55" s="40"/>
      <c r="U55" s="40"/>
      <c r="V55" s="40"/>
      <c r="W55" s="179"/>
      <c r="X55" s="179"/>
      <c r="Y55" s="179"/>
      <c r="Z55" s="179"/>
      <c r="AA55" s="179"/>
      <c r="AB55" s="179"/>
      <c r="AC55" s="179"/>
    </row>
    <row r="56" spans="1:29" x14ac:dyDescent="0.2">
      <c r="A56" s="213"/>
      <c r="B56" s="213"/>
      <c r="C56" s="213"/>
      <c r="D56" s="213"/>
      <c r="E56" s="213"/>
      <c r="F56" s="183"/>
      <c r="G56" s="213"/>
      <c r="H56" s="213"/>
      <c r="I56" s="213"/>
      <c r="J56" s="213"/>
      <c r="K56" s="213"/>
      <c r="L56" s="213"/>
      <c r="O56" s="177"/>
      <c r="P56" s="40"/>
      <c r="Q56" s="40"/>
      <c r="R56" s="40"/>
      <c r="S56" s="40"/>
      <c r="T56" s="40"/>
      <c r="U56" s="40"/>
      <c r="V56" s="40"/>
      <c r="W56" s="179"/>
      <c r="X56" s="179"/>
      <c r="Y56" s="179"/>
      <c r="Z56" s="179"/>
      <c r="AA56" s="179"/>
      <c r="AB56" s="179"/>
      <c r="AC56" s="179"/>
    </row>
    <row r="57" spans="1:29" x14ac:dyDescent="0.2">
      <c r="A57" s="213"/>
      <c r="B57" s="213"/>
      <c r="C57" s="213"/>
      <c r="D57" s="213"/>
      <c r="E57" s="213"/>
      <c r="F57" s="183"/>
      <c r="G57" s="213"/>
      <c r="H57" s="213"/>
      <c r="I57" s="213"/>
      <c r="J57" s="213"/>
      <c r="K57" s="213"/>
      <c r="L57" s="213"/>
      <c r="O57" s="177"/>
      <c r="P57" s="40"/>
      <c r="Q57" s="40"/>
      <c r="R57" s="40"/>
      <c r="S57" s="40"/>
      <c r="T57" s="40"/>
      <c r="U57" s="40"/>
      <c r="V57" s="40"/>
      <c r="W57" s="179"/>
      <c r="X57" s="179"/>
      <c r="Y57" s="179"/>
      <c r="Z57" s="179"/>
      <c r="AA57" s="179"/>
      <c r="AB57" s="179"/>
      <c r="AC57" s="179"/>
    </row>
    <row r="58" spans="1:29" x14ac:dyDescent="0.2">
      <c r="A58" s="213"/>
      <c r="B58" s="213"/>
      <c r="C58" s="213"/>
      <c r="D58" s="213"/>
      <c r="E58" s="213"/>
      <c r="F58" s="183"/>
      <c r="G58" s="213"/>
      <c r="H58" s="213"/>
      <c r="I58" s="213"/>
      <c r="J58" s="213"/>
      <c r="K58" s="213"/>
      <c r="L58" s="213"/>
      <c r="O58" s="177"/>
      <c r="P58" s="40"/>
      <c r="Q58" s="40"/>
      <c r="R58" s="40"/>
      <c r="S58" s="40"/>
      <c r="T58" s="40"/>
      <c r="U58" s="40"/>
      <c r="V58" s="40"/>
      <c r="W58" s="179"/>
      <c r="X58" s="179"/>
      <c r="Y58" s="179"/>
      <c r="Z58" s="179"/>
      <c r="AA58" s="179"/>
      <c r="AB58" s="179"/>
      <c r="AC58" s="179"/>
    </row>
    <row r="59" spans="1:29" x14ac:dyDescent="0.2">
      <c r="A59" s="213"/>
      <c r="B59" s="213"/>
      <c r="C59" s="213"/>
      <c r="D59" s="213"/>
      <c r="E59" s="213"/>
      <c r="F59" s="183"/>
      <c r="G59" s="213"/>
      <c r="H59" s="213"/>
      <c r="I59" s="213"/>
      <c r="J59" s="213"/>
      <c r="K59" s="213"/>
      <c r="L59" s="213"/>
      <c r="O59" s="177"/>
      <c r="P59" s="40"/>
      <c r="Q59" s="40"/>
      <c r="R59" s="40"/>
      <c r="S59" s="40"/>
      <c r="T59" s="40"/>
      <c r="U59" s="40"/>
      <c r="V59" s="40"/>
      <c r="W59" s="179"/>
      <c r="X59" s="179"/>
      <c r="Y59" s="179"/>
      <c r="Z59" s="179"/>
      <c r="AA59" s="179"/>
      <c r="AB59" s="179"/>
      <c r="AC59" s="179"/>
    </row>
    <row r="60" spans="1:29" x14ac:dyDescent="0.2">
      <c r="A60" s="213"/>
      <c r="B60" s="213"/>
      <c r="C60" s="213"/>
      <c r="D60" s="213"/>
      <c r="E60" s="213"/>
      <c r="F60" s="183"/>
      <c r="G60" s="213"/>
      <c r="H60" s="213"/>
      <c r="I60" s="213"/>
      <c r="J60" s="213"/>
      <c r="K60" s="213"/>
      <c r="L60" s="213"/>
      <c r="O60" s="177"/>
      <c r="P60" s="40"/>
      <c r="Q60" s="40"/>
      <c r="R60" s="40"/>
      <c r="S60" s="40"/>
      <c r="T60" s="40"/>
      <c r="U60" s="40"/>
      <c r="V60" s="40"/>
      <c r="W60" s="179"/>
      <c r="X60" s="179"/>
      <c r="Y60" s="179"/>
      <c r="Z60" s="179"/>
      <c r="AA60" s="179"/>
      <c r="AB60" s="179"/>
      <c r="AC60" s="179"/>
    </row>
    <row r="61" spans="1:29" x14ac:dyDescent="0.2">
      <c r="A61" s="213"/>
      <c r="B61" s="213"/>
      <c r="C61" s="213"/>
      <c r="D61" s="213"/>
      <c r="E61" s="213"/>
      <c r="F61" s="183"/>
      <c r="G61" s="213"/>
      <c r="H61" s="213"/>
      <c r="I61" s="213"/>
      <c r="J61" s="213"/>
      <c r="K61" s="213"/>
      <c r="L61" s="213"/>
      <c r="O61" s="177"/>
      <c r="P61" s="40"/>
      <c r="Q61" s="40"/>
      <c r="R61" s="40"/>
      <c r="S61" s="40"/>
      <c r="T61" s="40"/>
      <c r="U61" s="40"/>
      <c r="V61" s="40"/>
      <c r="W61" s="179"/>
      <c r="X61" s="179"/>
      <c r="Y61" s="179"/>
      <c r="Z61" s="179"/>
      <c r="AA61" s="179"/>
      <c r="AB61" s="179"/>
      <c r="AC61" s="179"/>
    </row>
    <row r="62" spans="1:29" x14ac:dyDescent="0.2">
      <c r="A62" s="213"/>
      <c r="B62" s="213"/>
      <c r="C62" s="213"/>
      <c r="D62" s="213"/>
      <c r="E62" s="213"/>
      <c r="F62" s="183"/>
      <c r="G62" s="213"/>
      <c r="H62" s="213"/>
      <c r="I62" s="213"/>
      <c r="J62" s="213"/>
      <c r="K62" s="213"/>
      <c r="L62" s="213"/>
      <c r="O62" s="177"/>
      <c r="P62" s="40"/>
      <c r="Q62" s="40"/>
      <c r="R62" s="40"/>
      <c r="S62" s="40"/>
      <c r="T62" s="40"/>
      <c r="U62" s="40"/>
      <c r="V62" s="40"/>
      <c r="W62" s="179"/>
      <c r="X62" s="179"/>
      <c r="Y62" s="179"/>
      <c r="Z62" s="179"/>
      <c r="AA62" s="179"/>
      <c r="AB62" s="179"/>
      <c r="AC62" s="179"/>
    </row>
    <row r="63" spans="1:29" x14ac:dyDescent="0.2">
      <c r="A63" s="213"/>
      <c r="B63" s="213"/>
      <c r="C63" s="213"/>
      <c r="D63" s="213"/>
      <c r="E63" s="213"/>
      <c r="F63" s="183"/>
      <c r="G63" s="213"/>
      <c r="H63" s="213"/>
      <c r="I63" s="213"/>
      <c r="J63" s="213"/>
      <c r="K63" s="213"/>
      <c r="L63" s="213"/>
      <c r="O63" s="177"/>
      <c r="P63" s="40"/>
      <c r="Q63" s="40"/>
      <c r="R63" s="40"/>
      <c r="S63" s="40"/>
      <c r="T63" s="40"/>
      <c r="U63" s="40"/>
      <c r="V63" s="40"/>
      <c r="W63" s="179"/>
      <c r="X63" s="179"/>
      <c r="Y63" s="179"/>
      <c r="Z63" s="179"/>
      <c r="AA63" s="179"/>
      <c r="AB63" s="179"/>
      <c r="AC63" s="179"/>
    </row>
    <row r="64" spans="1:29" x14ac:dyDescent="0.2">
      <c r="A64" s="213"/>
      <c r="B64" s="213"/>
      <c r="C64" s="213"/>
      <c r="D64" s="213"/>
      <c r="E64" s="213"/>
      <c r="F64" s="183"/>
      <c r="G64" s="213"/>
      <c r="H64" s="213"/>
      <c r="I64" s="213"/>
      <c r="J64" s="213"/>
      <c r="K64" s="213"/>
      <c r="L64" s="213"/>
      <c r="O64" s="177"/>
      <c r="P64" s="40"/>
      <c r="Q64" s="40"/>
      <c r="R64" s="40"/>
      <c r="S64" s="40"/>
      <c r="T64" s="40"/>
      <c r="U64" s="40"/>
      <c r="V64" s="40"/>
      <c r="W64" s="179"/>
      <c r="X64" s="179"/>
      <c r="Y64" s="179"/>
      <c r="Z64" s="179"/>
      <c r="AA64" s="179"/>
      <c r="AB64" s="179"/>
      <c r="AC64" s="179"/>
    </row>
    <row r="65" spans="1:32" x14ac:dyDescent="0.2">
      <c r="A65" s="213"/>
      <c r="B65" s="213"/>
      <c r="C65" s="213"/>
      <c r="D65" s="213"/>
      <c r="E65" s="213"/>
      <c r="F65" s="183"/>
      <c r="G65" s="213"/>
      <c r="H65" s="213"/>
      <c r="I65" s="213"/>
      <c r="J65" s="213"/>
      <c r="K65" s="213"/>
      <c r="L65" s="213"/>
      <c r="O65" s="177"/>
      <c r="P65" s="40"/>
      <c r="Q65" s="40"/>
      <c r="R65" s="40"/>
      <c r="S65" s="40"/>
      <c r="T65" s="40"/>
      <c r="U65" s="40"/>
      <c r="V65" s="40"/>
      <c r="W65" s="179"/>
      <c r="X65" s="179"/>
      <c r="Y65" s="179"/>
      <c r="Z65" s="179"/>
      <c r="AA65" s="179"/>
      <c r="AB65" s="179"/>
      <c r="AC65" s="179"/>
    </row>
    <row r="66" spans="1:32" x14ac:dyDescent="0.2">
      <c r="A66" s="213"/>
      <c r="B66" s="213"/>
      <c r="C66" s="213"/>
      <c r="D66" s="213"/>
      <c r="E66" s="213"/>
      <c r="F66" s="183"/>
      <c r="G66" s="213"/>
      <c r="H66" s="213"/>
      <c r="I66" s="213"/>
      <c r="J66" s="213"/>
      <c r="K66" s="213"/>
      <c r="L66" s="213"/>
      <c r="O66" s="177"/>
      <c r="P66" s="40"/>
      <c r="Q66" s="40"/>
      <c r="R66" s="40"/>
      <c r="S66" s="40"/>
      <c r="T66" s="40"/>
      <c r="U66" s="40"/>
      <c r="V66" s="40"/>
      <c r="W66" s="179"/>
      <c r="X66" s="179"/>
      <c r="Y66" s="179"/>
      <c r="Z66" s="179"/>
      <c r="AA66" s="179"/>
      <c r="AB66" s="179"/>
      <c r="AC66" s="179"/>
    </row>
    <row r="67" spans="1:32" x14ac:dyDescent="0.2">
      <c r="A67" s="213"/>
      <c r="B67" s="213"/>
      <c r="C67" s="213"/>
      <c r="D67" s="213"/>
      <c r="E67" s="213"/>
      <c r="F67" s="183"/>
      <c r="G67" s="213"/>
      <c r="H67" s="213"/>
      <c r="I67" s="213"/>
      <c r="J67" s="213"/>
      <c r="K67" s="213"/>
      <c r="L67" s="213"/>
      <c r="O67" s="177"/>
      <c r="P67" s="40"/>
      <c r="Q67" s="40"/>
      <c r="R67" s="40"/>
      <c r="S67" s="40"/>
      <c r="T67" s="40"/>
      <c r="U67" s="40"/>
      <c r="V67" s="40"/>
      <c r="W67" s="179"/>
      <c r="X67" s="179"/>
      <c r="Y67" s="179"/>
      <c r="Z67" s="179"/>
      <c r="AA67" s="179"/>
      <c r="AB67" s="179"/>
      <c r="AC67" s="179"/>
    </row>
    <row r="68" spans="1:32" x14ac:dyDescent="0.2">
      <c r="A68" s="213"/>
      <c r="B68" s="213"/>
      <c r="C68" s="213"/>
      <c r="D68" s="213"/>
      <c r="E68" s="213"/>
      <c r="F68" s="183"/>
      <c r="G68" s="213"/>
      <c r="H68" s="213"/>
      <c r="I68" s="213"/>
      <c r="J68" s="213"/>
      <c r="K68" s="213"/>
      <c r="L68" s="213"/>
      <c r="O68" s="177"/>
      <c r="P68" s="40"/>
      <c r="Q68" s="40"/>
      <c r="R68" s="40"/>
      <c r="S68" s="40"/>
      <c r="T68" s="40"/>
      <c r="U68" s="40"/>
      <c r="V68" s="40"/>
      <c r="W68" s="179"/>
      <c r="X68" s="179"/>
      <c r="Y68" s="179"/>
      <c r="Z68" s="179"/>
      <c r="AA68" s="179"/>
      <c r="AB68" s="179"/>
      <c r="AC68" s="179"/>
    </row>
    <row r="69" spans="1:32" x14ac:dyDescent="0.2">
      <c r="A69" s="213"/>
      <c r="B69" s="213"/>
      <c r="C69" s="213"/>
      <c r="D69" s="213"/>
      <c r="E69" s="213"/>
      <c r="F69" s="183"/>
      <c r="G69" s="213"/>
      <c r="H69" s="213"/>
      <c r="I69" s="213"/>
      <c r="J69" s="213"/>
      <c r="K69" s="213"/>
      <c r="L69" s="213"/>
      <c r="O69" s="177"/>
      <c r="P69" s="40"/>
      <c r="Q69" s="40"/>
      <c r="R69" s="40"/>
      <c r="S69" s="40"/>
      <c r="T69" s="40"/>
      <c r="U69" s="40"/>
      <c r="V69" s="40"/>
      <c r="W69" s="179"/>
      <c r="X69" s="179"/>
      <c r="Y69" s="179"/>
      <c r="Z69" s="179"/>
      <c r="AA69" s="179"/>
      <c r="AB69" s="179"/>
      <c r="AC69" s="179"/>
    </row>
    <row r="70" spans="1:32" x14ac:dyDescent="0.2">
      <c r="A70" s="213"/>
      <c r="B70" s="213"/>
      <c r="C70" s="213"/>
      <c r="D70" s="213"/>
      <c r="E70" s="213"/>
      <c r="F70" s="183"/>
      <c r="G70" s="213"/>
      <c r="H70" s="213"/>
      <c r="I70" s="213"/>
      <c r="J70" s="213"/>
      <c r="K70" s="213"/>
      <c r="L70" s="213"/>
      <c r="O70" s="177"/>
      <c r="P70" s="40"/>
      <c r="Q70" s="40"/>
      <c r="R70" s="40"/>
      <c r="S70" s="40"/>
      <c r="T70" s="40"/>
      <c r="U70" s="40"/>
      <c r="V70" s="40"/>
      <c r="W70" s="179"/>
      <c r="X70" s="179"/>
      <c r="Y70" s="179"/>
      <c r="Z70" s="179"/>
      <c r="AA70" s="179"/>
      <c r="AB70" s="179"/>
      <c r="AC70" s="179"/>
    </row>
    <row r="71" spans="1:32" x14ac:dyDescent="0.2">
      <c r="A71" s="213"/>
      <c r="B71" s="213"/>
      <c r="C71" s="213"/>
      <c r="D71" s="213"/>
      <c r="E71" s="213"/>
      <c r="F71" s="183"/>
      <c r="G71" s="213"/>
      <c r="H71" s="213"/>
      <c r="I71" s="213"/>
      <c r="J71" s="213"/>
      <c r="K71" s="213"/>
      <c r="L71" s="213"/>
      <c r="O71" s="177"/>
      <c r="P71" s="40"/>
      <c r="Q71" s="40"/>
      <c r="R71" s="40"/>
      <c r="S71" s="40"/>
      <c r="T71" s="40"/>
      <c r="U71" s="40"/>
      <c r="V71" s="40"/>
      <c r="W71" s="179"/>
      <c r="X71" s="179"/>
      <c r="Y71" s="179"/>
      <c r="Z71" s="179"/>
      <c r="AA71" s="179"/>
      <c r="AB71" s="179"/>
      <c r="AC71" s="179"/>
    </row>
    <row r="72" spans="1:32" x14ac:dyDescent="0.2">
      <c r="A72" s="213"/>
      <c r="B72" s="213"/>
      <c r="C72" s="213"/>
      <c r="D72" s="213"/>
      <c r="E72" s="213"/>
      <c r="F72" s="183"/>
      <c r="G72" s="213"/>
      <c r="H72" s="213"/>
      <c r="I72" s="213"/>
      <c r="J72" s="213"/>
      <c r="K72" s="213"/>
      <c r="L72" s="213"/>
      <c r="O72" s="177"/>
      <c r="P72" s="40"/>
      <c r="Q72" s="40"/>
      <c r="R72" s="40"/>
      <c r="S72" s="40"/>
      <c r="T72" s="40"/>
      <c r="U72" s="40"/>
      <c r="V72" s="40"/>
      <c r="W72" s="179"/>
      <c r="X72" s="179"/>
      <c r="Y72" s="179"/>
      <c r="Z72" s="179"/>
      <c r="AA72" s="179"/>
      <c r="AB72" s="179"/>
      <c r="AC72" s="179"/>
    </row>
    <row r="73" spans="1:32" x14ac:dyDescent="0.2">
      <c r="A73" s="213"/>
      <c r="F73" s="40"/>
      <c r="I73" s="184"/>
      <c r="J73" s="184"/>
      <c r="K73" s="184"/>
      <c r="O73" s="40"/>
      <c r="P73" s="40"/>
      <c r="Q73" s="40"/>
      <c r="R73" s="40"/>
      <c r="S73" s="40"/>
      <c r="T73" s="40"/>
      <c r="U73" s="178"/>
      <c r="V73" s="40"/>
      <c r="AF73" s="40"/>
    </row>
    <row r="74" spans="1:32" x14ac:dyDescent="0.2">
      <c r="A74" s="213"/>
      <c r="F74" s="40"/>
      <c r="I74" s="179"/>
      <c r="J74" s="179"/>
      <c r="K74" s="179"/>
      <c r="O74" s="40"/>
      <c r="P74" s="40"/>
      <c r="Q74" s="40"/>
      <c r="R74" s="40"/>
      <c r="S74" s="40"/>
      <c r="T74" s="40"/>
      <c r="U74" s="178"/>
      <c r="V74" s="40"/>
      <c r="AF74" s="40"/>
    </row>
    <row r="75" spans="1:32" x14ac:dyDescent="0.2">
      <c r="A75" s="144"/>
      <c r="C75" s="118" t="s">
        <v>210</v>
      </c>
      <c r="F75" s="40"/>
      <c r="I75" s="184"/>
      <c r="J75" s="184"/>
      <c r="K75" s="184"/>
      <c r="O75" s="40"/>
      <c r="P75" s="40"/>
      <c r="Q75" s="40"/>
      <c r="R75" s="40"/>
      <c r="S75" s="40"/>
      <c r="T75" s="40"/>
      <c r="U75" s="178"/>
      <c r="V75" s="40"/>
      <c r="AF75" s="40"/>
    </row>
    <row r="76" spans="1:32" ht="36" x14ac:dyDescent="0.2">
      <c r="A76" s="185"/>
      <c r="B76" s="179"/>
      <c r="C76" s="186" t="s">
        <v>106</v>
      </c>
      <c r="D76" s="179"/>
      <c r="E76" s="179"/>
      <c r="F76" s="179"/>
      <c r="G76" s="179"/>
      <c r="H76" s="179"/>
      <c r="I76" s="179"/>
      <c r="O76" s="40"/>
      <c r="P76" s="40"/>
      <c r="Q76" s="40"/>
      <c r="R76" s="40"/>
      <c r="S76" s="178"/>
      <c r="T76" s="40"/>
      <c r="U76" s="40"/>
      <c r="V76" s="40"/>
      <c r="AF76" s="40"/>
    </row>
    <row r="77" spans="1:32" x14ac:dyDescent="0.2">
      <c r="A77" s="187"/>
      <c r="B77" s="179"/>
      <c r="C77" s="188" t="s">
        <v>270</v>
      </c>
      <c r="D77" s="179"/>
      <c r="E77" s="179"/>
      <c r="F77" s="179"/>
      <c r="G77" s="179"/>
      <c r="H77" s="179"/>
      <c r="I77" s="179"/>
      <c r="O77" s="40"/>
      <c r="P77" s="40"/>
      <c r="Q77" s="40"/>
      <c r="R77" s="40"/>
      <c r="S77" s="178"/>
      <c r="T77" s="40"/>
      <c r="U77" s="40"/>
      <c r="V77" s="40"/>
      <c r="AF77" s="40"/>
    </row>
    <row r="78" spans="1:32" x14ac:dyDescent="0.2">
      <c r="A78" s="187"/>
      <c r="B78" s="179" t="s">
        <v>216</v>
      </c>
      <c r="C78" s="188">
        <v>2.912621359223301</v>
      </c>
      <c r="D78" s="179"/>
      <c r="E78" s="179"/>
      <c r="F78" s="179"/>
      <c r="G78" s="179"/>
      <c r="H78" s="179"/>
      <c r="I78" s="179"/>
      <c r="O78" s="40"/>
      <c r="P78" s="40"/>
      <c r="Q78" s="40"/>
      <c r="R78" s="40"/>
      <c r="S78" s="178"/>
      <c r="T78" s="40"/>
      <c r="U78" s="40"/>
      <c r="V78" s="40"/>
      <c r="AF78" s="40"/>
    </row>
    <row r="79" spans="1:32" x14ac:dyDescent="0.2">
      <c r="A79" s="187"/>
      <c r="B79" s="179"/>
      <c r="C79" s="188"/>
      <c r="D79" s="179"/>
      <c r="E79" s="179"/>
      <c r="F79" s="179"/>
      <c r="G79" s="179"/>
      <c r="H79" s="179"/>
      <c r="I79" s="179"/>
      <c r="O79" s="40"/>
      <c r="P79" s="40"/>
      <c r="Q79" s="40"/>
      <c r="R79" s="40"/>
      <c r="S79" s="178"/>
      <c r="T79" s="40"/>
      <c r="U79" s="40"/>
      <c r="V79" s="40"/>
      <c r="AF79" s="40"/>
    </row>
    <row r="80" spans="1:32" x14ac:dyDescent="0.2">
      <c r="A80" s="187"/>
      <c r="B80" s="224" t="s">
        <v>75</v>
      </c>
      <c r="C80" s="151">
        <v>58.369791973213516</v>
      </c>
      <c r="D80" s="179"/>
      <c r="E80" s="179"/>
      <c r="F80" s="179"/>
      <c r="G80" s="179"/>
      <c r="H80" s="179"/>
      <c r="I80" s="179"/>
      <c r="O80" s="40"/>
      <c r="P80" s="40"/>
      <c r="Q80" s="40"/>
      <c r="R80" s="40"/>
      <c r="S80" s="178"/>
      <c r="T80" s="40"/>
      <c r="U80" s="40"/>
      <c r="V80" s="40"/>
      <c r="AF80" s="40"/>
    </row>
    <row r="81" spans="1:32" x14ac:dyDescent="0.2">
      <c r="A81" s="187"/>
      <c r="B81" s="224" t="s">
        <v>70</v>
      </c>
      <c r="C81" s="151">
        <v>21.523007798378348</v>
      </c>
      <c r="D81" s="179"/>
      <c r="E81" s="179"/>
      <c r="F81" s="179"/>
      <c r="G81" s="179"/>
      <c r="H81" s="179"/>
      <c r="I81" s="179"/>
      <c r="O81" s="40"/>
      <c r="P81" s="40"/>
      <c r="Q81" s="40"/>
      <c r="R81" s="40"/>
      <c r="S81" s="178"/>
      <c r="T81" s="40"/>
      <c r="U81" s="40"/>
      <c r="V81" s="40"/>
      <c r="AF81" s="40"/>
    </row>
    <row r="82" spans="1:32" x14ac:dyDescent="0.2">
      <c r="A82" s="187"/>
      <c r="B82" s="224" t="s">
        <v>74</v>
      </c>
      <c r="C82" s="151">
        <v>12.552569558374069</v>
      </c>
      <c r="D82" s="179"/>
      <c r="E82" s="179"/>
      <c r="F82" s="179"/>
      <c r="G82" s="179"/>
      <c r="H82" s="179"/>
      <c r="I82" s="179"/>
      <c r="O82" s="40"/>
      <c r="P82" s="40"/>
      <c r="Q82" s="40"/>
      <c r="R82" s="40"/>
      <c r="S82" s="178"/>
      <c r="T82" s="40"/>
      <c r="U82" s="40"/>
      <c r="V82" s="40"/>
      <c r="AF82" s="40"/>
    </row>
    <row r="83" spans="1:32" x14ac:dyDescent="0.2">
      <c r="A83" s="187"/>
      <c r="B83" s="224" t="s">
        <v>81</v>
      </c>
      <c r="C83" s="151">
        <v>5.9895683245922431</v>
      </c>
      <c r="D83" s="179"/>
      <c r="E83" s="179"/>
      <c r="F83" s="179"/>
      <c r="G83" s="179"/>
      <c r="H83" s="179"/>
      <c r="I83" s="179"/>
      <c r="O83" s="40"/>
      <c r="P83" s="40"/>
      <c r="Q83" s="40"/>
      <c r="R83" s="40"/>
      <c r="S83" s="178"/>
      <c r="T83" s="40"/>
      <c r="U83" s="40"/>
      <c r="V83" s="40"/>
      <c r="AF83" s="40"/>
    </row>
    <row r="84" spans="1:32" x14ac:dyDescent="0.2">
      <c r="A84" s="187"/>
      <c r="B84" s="224" t="s">
        <v>71</v>
      </c>
      <c r="C84" s="151">
        <v>5.2723510146770707</v>
      </c>
      <c r="D84" s="179"/>
      <c r="E84" s="179"/>
      <c r="F84" s="179"/>
      <c r="G84" s="179"/>
      <c r="H84" s="179"/>
      <c r="I84" s="179"/>
      <c r="O84" s="40"/>
      <c r="P84" s="40"/>
      <c r="Q84" s="40"/>
      <c r="R84" s="40"/>
      <c r="S84" s="178"/>
      <c r="T84" s="40"/>
      <c r="U84" s="40"/>
      <c r="V84" s="40"/>
      <c r="AF84" s="40"/>
    </row>
    <row r="85" spans="1:32" x14ac:dyDescent="0.2">
      <c r="A85" s="187"/>
      <c r="B85" s="224" t="s">
        <v>73</v>
      </c>
      <c r="C85" s="151">
        <v>3.4517532486241969</v>
      </c>
      <c r="D85" s="179"/>
      <c r="E85" s="179"/>
      <c r="F85" s="179"/>
      <c r="G85" s="179"/>
      <c r="H85" s="179"/>
      <c r="I85" s="179"/>
      <c r="O85" s="40"/>
      <c r="P85" s="40"/>
      <c r="Q85" s="40"/>
      <c r="R85" s="40"/>
      <c r="S85" s="178"/>
      <c r="T85" s="40"/>
      <c r="U85" s="40"/>
      <c r="V85" s="40"/>
      <c r="AF85" s="40"/>
    </row>
    <row r="86" spans="1:32" x14ac:dyDescent="0.2">
      <c r="A86" s="187"/>
      <c r="B86" s="224" t="s">
        <v>60</v>
      </c>
      <c r="C86" s="151">
        <v>3.036314674060264</v>
      </c>
      <c r="D86" s="179"/>
      <c r="E86" s="179"/>
      <c r="F86" s="179"/>
      <c r="G86" s="179"/>
      <c r="H86" s="179"/>
      <c r="I86" s="179"/>
      <c r="O86" s="40"/>
      <c r="P86" s="40"/>
      <c r="Q86" s="40"/>
      <c r="R86" s="40"/>
      <c r="S86" s="178"/>
      <c r="T86" s="40"/>
      <c r="U86" s="40"/>
      <c r="V86" s="40"/>
      <c r="AF86" s="40"/>
    </row>
    <row r="87" spans="1:32" x14ac:dyDescent="0.2">
      <c r="A87" s="187"/>
      <c r="B87" s="224" t="s">
        <v>64</v>
      </c>
      <c r="C87" s="151">
        <v>2.9492723205212106</v>
      </c>
      <c r="D87" s="179"/>
      <c r="E87" s="179"/>
      <c r="F87" s="179"/>
      <c r="G87" s="179"/>
      <c r="H87" s="179"/>
      <c r="I87" s="179"/>
      <c r="O87" s="40"/>
      <c r="P87" s="40"/>
      <c r="Q87" s="40"/>
      <c r="R87" s="40"/>
      <c r="S87" s="178"/>
      <c r="T87" s="40"/>
      <c r="U87" s="40"/>
      <c r="V87" s="40"/>
      <c r="AF87" s="40"/>
    </row>
    <row r="88" spans="1:32" x14ac:dyDescent="0.2">
      <c r="A88" s="187"/>
      <c r="B88" s="224" t="s">
        <v>61</v>
      </c>
      <c r="C88" s="151">
        <v>2.2354570780827676</v>
      </c>
      <c r="D88" s="179"/>
      <c r="E88" s="179"/>
      <c r="F88" s="179"/>
      <c r="G88" s="179"/>
      <c r="H88" s="179"/>
      <c r="I88" s="179"/>
      <c r="O88" s="40"/>
      <c r="P88" s="40"/>
      <c r="Q88" s="40"/>
      <c r="R88" s="40"/>
      <c r="S88" s="178"/>
      <c r="T88" s="40"/>
      <c r="U88" s="40"/>
      <c r="V88" s="40"/>
      <c r="AF88" s="40"/>
    </row>
    <row r="89" spans="1:32" x14ac:dyDescent="0.2">
      <c r="A89" s="187"/>
      <c r="B89" s="224" t="s">
        <v>82</v>
      </c>
      <c r="C89" s="151">
        <v>1.5671525170315121</v>
      </c>
      <c r="D89" s="179"/>
      <c r="E89" s="179"/>
      <c r="F89" s="179"/>
      <c r="G89" s="179"/>
      <c r="H89" s="179"/>
      <c r="I89" s="179"/>
      <c r="O89" s="40"/>
      <c r="P89" s="40"/>
      <c r="Q89" s="40"/>
      <c r="R89" s="40"/>
      <c r="S89" s="178"/>
      <c r="T89" s="40"/>
      <c r="U89" s="40"/>
      <c r="V89" s="40"/>
      <c r="AF89" s="40"/>
    </row>
    <row r="90" spans="1:32" x14ac:dyDescent="0.2">
      <c r="A90" s="187"/>
      <c r="B90" s="224" t="s">
        <v>72</v>
      </c>
      <c r="C90" s="151">
        <v>1.2908800502736246</v>
      </c>
      <c r="D90" s="179"/>
      <c r="E90" s="179"/>
      <c r="F90" s="179"/>
      <c r="G90" s="179"/>
      <c r="H90" s="179"/>
      <c r="I90" s="179"/>
      <c r="O90" s="40"/>
      <c r="P90" s="40"/>
      <c r="Q90" s="40"/>
      <c r="R90" s="40"/>
      <c r="S90" s="178"/>
      <c r="T90" s="40"/>
      <c r="U90" s="40"/>
      <c r="V90" s="40"/>
      <c r="AF90" s="40"/>
    </row>
    <row r="91" spans="1:32" x14ac:dyDescent="0.2">
      <c r="A91" s="187"/>
      <c r="B91" s="224" t="s">
        <v>58</v>
      </c>
      <c r="C91" s="151">
        <v>1.0393430567471504</v>
      </c>
      <c r="D91" s="179"/>
      <c r="E91" s="179"/>
      <c r="F91" s="179"/>
      <c r="G91" s="179"/>
      <c r="H91" s="179"/>
      <c r="I91" s="179"/>
      <c r="O91" s="40"/>
      <c r="P91" s="40"/>
      <c r="Q91" s="40"/>
      <c r="R91" s="40"/>
      <c r="S91" s="178"/>
      <c r="T91" s="40"/>
      <c r="U91" s="40"/>
      <c r="V91" s="40"/>
      <c r="AF91" s="40"/>
    </row>
    <row r="92" spans="1:32" x14ac:dyDescent="0.2">
      <c r="A92" s="187"/>
      <c r="B92" s="224" t="s">
        <v>63</v>
      </c>
      <c r="C92" s="151">
        <v>0.50532788016948571</v>
      </c>
      <c r="D92" s="179"/>
      <c r="E92" s="179"/>
      <c r="F92" s="179"/>
      <c r="G92" s="179"/>
      <c r="H92" s="179"/>
      <c r="I92" s="179"/>
      <c r="O92" s="40"/>
      <c r="P92" s="40"/>
      <c r="Q92" s="40"/>
      <c r="R92" s="40"/>
      <c r="S92" s="178"/>
      <c r="T92" s="40"/>
      <c r="U92" s="40"/>
      <c r="V92" s="40"/>
      <c r="AF92" s="40"/>
    </row>
    <row r="93" spans="1:32" x14ac:dyDescent="0.2">
      <c r="A93" s="187"/>
      <c r="B93" s="224" t="s">
        <v>207</v>
      </c>
      <c r="C93" s="151">
        <v>0</v>
      </c>
      <c r="D93" s="179"/>
      <c r="E93" s="179"/>
      <c r="F93" s="179"/>
      <c r="G93" s="179"/>
      <c r="H93" s="179"/>
      <c r="I93" s="179"/>
      <c r="O93" s="40"/>
      <c r="P93" s="40"/>
      <c r="Q93" s="40"/>
      <c r="R93" s="40"/>
      <c r="S93" s="178"/>
      <c r="T93" s="40"/>
      <c r="U93" s="40"/>
      <c r="V93" s="40"/>
      <c r="AF93" s="40"/>
    </row>
    <row r="94" spans="1:32" x14ac:dyDescent="0.2">
      <c r="A94" s="187"/>
      <c r="B94" s="224" t="s">
        <v>79</v>
      </c>
      <c r="C94" s="151">
        <v>0</v>
      </c>
      <c r="D94" s="179"/>
      <c r="E94" s="179"/>
      <c r="F94" s="179"/>
      <c r="G94" s="179"/>
      <c r="H94" s="179"/>
      <c r="I94" s="179"/>
      <c r="O94" s="40"/>
      <c r="P94" s="40"/>
      <c r="Q94" s="40"/>
      <c r="R94" s="40"/>
      <c r="S94" s="178"/>
      <c r="T94" s="40"/>
      <c r="U94" s="40"/>
      <c r="V94" s="40"/>
      <c r="AF94" s="40"/>
    </row>
    <row r="95" spans="1:32" x14ac:dyDescent="0.2">
      <c r="A95" s="187"/>
      <c r="B95" s="224" t="s">
        <v>77</v>
      </c>
      <c r="C95" s="151">
        <v>0</v>
      </c>
      <c r="D95" s="179"/>
      <c r="E95" s="179"/>
      <c r="F95" s="179"/>
      <c r="G95" s="179"/>
      <c r="H95" s="179"/>
      <c r="I95" s="179"/>
      <c r="O95" s="40"/>
      <c r="P95" s="40"/>
      <c r="Q95" s="40"/>
      <c r="R95" s="40"/>
      <c r="S95" s="178"/>
      <c r="T95" s="40"/>
      <c r="U95" s="40"/>
      <c r="V95" s="40"/>
      <c r="AF95" s="40"/>
    </row>
    <row r="96" spans="1:32" x14ac:dyDescent="0.2">
      <c r="A96" s="187"/>
      <c r="B96" s="224" t="s">
        <v>76</v>
      </c>
      <c r="C96" s="151">
        <v>0</v>
      </c>
      <c r="D96" s="179"/>
      <c r="E96" s="179"/>
      <c r="F96" s="179"/>
      <c r="G96" s="179"/>
      <c r="H96" s="179"/>
      <c r="I96" s="179"/>
      <c r="O96" s="40"/>
      <c r="P96" s="40"/>
      <c r="Q96" s="40"/>
      <c r="R96" s="40"/>
      <c r="S96" s="178"/>
      <c r="T96" s="40"/>
      <c r="U96" s="40"/>
      <c r="V96" s="40"/>
      <c r="AF96" s="40"/>
    </row>
    <row r="97" spans="1:32" x14ac:dyDescent="0.2">
      <c r="A97" s="187"/>
      <c r="B97" s="224" t="s">
        <v>69</v>
      </c>
      <c r="C97" s="151">
        <v>0</v>
      </c>
      <c r="D97" s="179"/>
      <c r="E97" s="179"/>
      <c r="F97" s="179"/>
      <c r="G97" s="179"/>
      <c r="H97" s="179"/>
      <c r="I97" s="179"/>
      <c r="O97" s="40"/>
      <c r="P97" s="40"/>
      <c r="Q97" s="40"/>
      <c r="R97" s="40"/>
      <c r="S97" s="178"/>
      <c r="T97" s="40"/>
      <c r="U97" s="40"/>
      <c r="V97" s="40"/>
      <c r="AF97" s="40"/>
    </row>
    <row r="98" spans="1:32" x14ac:dyDescent="0.2">
      <c r="A98" s="187"/>
      <c r="B98" s="224" t="s">
        <v>68</v>
      </c>
      <c r="C98" s="151">
        <v>0</v>
      </c>
      <c r="D98" s="179"/>
      <c r="E98" s="179"/>
      <c r="F98" s="179"/>
      <c r="G98" s="179"/>
      <c r="H98" s="179"/>
      <c r="I98" s="179"/>
      <c r="O98" s="40"/>
      <c r="P98" s="40"/>
      <c r="Q98" s="40"/>
      <c r="R98" s="40"/>
      <c r="S98" s="178"/>
      <c r="T98" s="40"/>
      <c r="U98" s="40"/>
      <c r="V98" s="40"/>
      <c r="AF98" s="40"/>
    </row>
    <row r="99" spans="1:32" x14ac:dyDescent="0.2">
      <c r="A99" s="187"/>
      <c r="B99" s="224" t="s">
        <v>65</v>
      </c>
      <c r="C99" s="151">
        <v>0</v>
      </c>
      <c r="D99" s="179"/>
      <c r="E99" s="179"/>
      <c r="F99" s="179"/>
      <c r="G99" s="179"/>
      <c r="H99" s="179"/>
      <c r="I99" s="179"/>
      <c r="O99" s="40"/>
      <c r="P99" s="40"/>
      <c r="Q99" s="40"/>
      <c r="R99" s="40"/>
      <c r="S99" s="178"/>
      <c r="T99" s="40"/>
      <c r="U99" s="40"/>
      <c r="V99" s="40"/>
      <c r="AF99" s="40"/>
    </row>
    <row r="100" spans="1:32" x14ac:dyDescent="0.2">
      <c r="A100" s="187"/>
      <c r="B100" s="224" t="s">
        <v>59</v>
      </c>
      <c r="C100" s="151">
        <v>0</v>
      </c>
      <c r="D100" s="179"/>
      <c r="E100" s="179"/>
      <c r="F100" s="179"/>
      <c r="G100" s="179"/>
      <c r="H100" s="179"/>
      <c r="I100" s="179"/>
      <c r="O100" s="40"/>
      <c r="P100" s="40"/>
      <c r="Q100" s="40"/>
      <c r="R100" s="40"/>
      <c r="S100" s="178"/>
      <c r="T100" s="40"/>
      <c r="U100" s="40"/>
      <c r="V100" s="40"/>
      <c r="AF100" s="40"/>
    </row>
    <row r="101" spans="1:32" x14ac:dyDescent="0.2">
      <c r="A101" s="187"/>
      <c r="B101" s="224" t="s">
        <v>57</v>
      </c>
      <c r="C101" s="151">
        <v>0</v>
      </c>
      <c r="D101" s="179"/>
      <c r="E101" s="179"/>
      <c r="F101" s="179"/>
      <c r="G101" s="179"/>
      <c r="H101" s="179"/>
      <c r="I101" s="179"/>
      <c r="O101" s="40"/>
      <c r="P101" s="40"/>
      <c r="Q101" s="40"/>
      <c r="R101" s="40"/>
      <c r="S101" s="178"/>
      <c r="T101" s="40"/>
      <c r="U101" s="40"/>
      <c r="V101" s="40"/>
      <c r="AF101" s="40"/>
    </row>
    <row r="102" spans="1:32" x14ac:dyDescent="0.2">
      <c r="A102" s="187"/>
      <c r="B102" s="224" t="s">
        <v>56</v>
      </c>
      <c r="C102" s="151">
        <v>0</v>
      </c>
      <c r="D102" s="179"/>
      <c r="E102" s="179"/>
      <c r="F102" s="179"/>
      <c r="G102" s="179"/>
      <c r="H102" s="179"/>
      <c r="I102" s="179"/>
      <c r="O102" s="40"/>
      <c r="P102" s="40"/>
      <c r="Q102" s="40"/>
      <c r="R102" s="40"/>
      <c r="S102" s="178"/>
      <c r="T102" s="40"/>
      <c r="U102" s="40"/>
      <c r="V102" s="40"/>
      <c r="AF102" s="40"/>
    </row>
    <row r="103" spans="1:32" x14ac:dyDescent="0.2">
      <c r="A103" s="187"/>
      <c r="B103" s="249"/>
      <c r="C103" s="151"/>
      <c r="D103" s="179"/>
      <c r="E103" s="179"/>
      <c r="F103" s="179"/>
      <c r="G103" s="179"/>
      <c r="H103" s="179"/>
      <c r="I103" s="179"/>
      <c r="O103" s="40"/>
      <c r="P103" s="40"/>
      <c r="Q103" s="40"/>
      <c r="R103" s="40"/>
      <c r="S103" s="178"/>
      <c r="T103" s="40"/>
      <c r="U103" s="40"/>
      <c r="V103" s="40"/>
      <c r="AF103" s="40"/>
    </row>
    <row r="104" spans="1:32" x14ac:dyDescent="0.2">
      <c r="A104" s="187"/>
      <c r="B104" s="249" t="s">
        <v>100</v>
      </c>
      <c r="C104" s="151">
        <v>0.61375903338969473</v>
      </c>
      <c r="D104" s="179"/>
      <c r="E104" s="179"/>
      <c r="F104" s="179"/>
      <c r="G104" s="179"/>
      <c r="H104" s="179"/>
      <c r="I104" s="179"/>
      <c r="O104" s="40"/>
      <c r="P104" s="40"/>
      <c r="Q104" s="40"/>
      <c r="R104" s="40"/>
      <c r="S104" s="178"/>
      <c r="T104" s="40"/>
      <c r="U104" s="40"/>
      <c r="V104" s="40"/>
      <c r="AF104" s="40"/>
    </row>
    <row r="105" spans="1:32" x14ac:dyDescent="0.2">
      <c r="A105" s="187"/>
      <c r="B105" s="149"/>
      <c r="C105" s="147"/>
      <c r="D105" s="179"/>
      <c r="E105" s="179"/>
      <c r="F105" s="179"/>
      <c r="G105" s="179"/>
      <c r="H105" s="179"/>
      <c r="I105" s="179"/>
      <c r="O105" s="40"/>
      <c r="P105" s="40"/>
      <c r="Q105" s="40"/>
      <c r="R105" s="40"/>
      <c r="S105" s="178"/>
      <c r="T105" s="40"/>
      <c r="U105" s="40"/>
      <c r="V105" s="40"/>
      <c r="AF105" s="40"/>
    </row>
    <row r="106" spans="1:32" x14ac:dyDescent="0.2">
      <c r="A106" s="187"/>
      <c r="B106" s="145" t="s">
        <v>244</v>
      </c>
      <c r="C106" s="151">
        <v>21.050552922590839</v>
      </c>
      <c r="D106" s="179"/>
      <c r="E106" s="179"/>
      <c r="F106" s="179"/>
      <c r="G106" s="179"/>
      <c r="H106" s="179"/>
      <c r="I106" s="179"/>
      <c r="O106" s="40"/>
      <c r="P106" s="40"/>
      <c r="Q106" s="40"/>
      <c r="R106" s="40"/>
      <c r="S106" s="178"/>
      <c r="T106" s="40"/>
      <c r="U106" s="40"/>
      <c r="V106" s="40"/>
      <c r="AF106" s="40"/>
    </row>
    <row r="107" spans="1:32" x14ac:dyDescent="0.2">
      <c r="A107" s="213"/>
      <c r="B107" s="145" t="s">
        <v>284</v>
      </c>
      <c r="C107" s="151">
        <v>0.78553779387278577</v>
      </c>
      <c r="D107" s="179"/>
      <c r="E107" s="179"/>
      <c r="F107" s="179"/>
      <c r="G107" s="179"/>
      <c r="H107" s="179"/>
      <c r="I107" s="179"/>
      <c r="J107" s="179"/>
      <c r="K107" s="179"/>
      <c r="O107" s="40"/>
      <c r="P107" s="40"/>
      <c r="Q107" s="40"/>
      <c r="R107" s="40"/>
      <c r="S107" s="40"/>
      <c r="T107" s="40"/>
      <c r="U107" s="178"/>
      <c r="V107" s="40"/>
      <c r="AF107" s="40"/>
    </row>
    <row r="108" spans="1:32" x14ac:dyDescent="0.2">
      <c r="A108" s="213"/>
      <c r="B108" s="145" t="s">
        <v>245</v>
      </c>
      <c r="C108" s="151">
        <v>0.17665409624516079</v>
      </c>
      <c r="D108" s="179"/>
      <c r="E108" s="179"/>
      <c r="F108" s="179"/>
      <c r="G108" s="179"/>
      <c r="H108" s="179"/>
      <c r="I108" s="179"/>
      <c r="J108" s="179"/>
      <c r="K108" s="179"/>
      <c r="O108" s="40"/>
      <c r="P108" s="40"/>
      <c r="Q108" s="40"/>
      <c r="R108" s="40"/>
      <c r="S108" s="40"/>
      <c r="T108" s="40"/>
      <c r="U108" s="178"/>
      <c r="V108" s="40"/>
      <c r="AF108" s="40"/>
    </row>
    <row r="109" spans="1:32" x14ac:dyDescent="0.2">
      <c r="A109" s="213"/>
      <c r="D109" s="179"/>
      <c r="E109" s="179"/>
      <c r="F109" s="179"/>
      <c r="G109" s="179"/>
      <c r="H109" s="179"/>
      <c r="I109" s="179"/>
      <c r="J109" s="179"/>
      <c r="K109" s="179"/>
      <c r="O109" s="40"/>
      <c r="P109" s="40"/>
      <c r="Q109" s="40"/>
      <c r="R109" s="40"/>
      <c r="S109" s="40"/>
      <c r="T109" s="40"/>
      <c r="U109" s="178"/>
      <c r="V109" s="40"/>
      <c r="AF109" s="40"/>
    </row>
    <row r="110" spans="1:32" x14ac:dyDescent="0.2">
      <c r="A110" s="213"/>
      <c r="D110" s="179"/>
      <c r="E110" s="179"/>
      <c r="F110" s="179"/>
      <c r="G110" s="179"/>
      <c r="H110" s="179"/>
      <c r="I110" s="179"/>
      <c r="J110" s="179"/>
      <c r="K110" s="179"/>
      <c r="O110" s="40"/>
      <c r="P110" s="40"/>
      <c r="Q110" s="40"/>
      <c r="R110" s="40"/>
      <c r="S110" s="40"/>
      <c r="T110" s="40"/>
      <c r="U110" s="178"/>
      <c r="V110" s="40"/>
      <c r="AF110" s="40"/>
    </row>
    <row r="111" spans="1:32" x14ac:dyDescent="0.2">
      <c r="A111" s="213"/>
      <c r="D111" s="179"/>
      <c r="E111" s="179"/>
      <c r="F111" s="179"/>
      <c r="G111" s="179"/>
      <c r="H111" s="179"/>
      <c r="I111" s="179"/>
      <c r="J111" s="179"/>
      <c r="K111" s="179"/>
      <c r="O111" s="40"/>
      <c r="P111" s="40"/>
      <c r="Q111" s="40"/>
      <c r="R111" s="40"/>
      <c r="S111" s="40"/>
      <c r="T111" s="40"/>
      <c r="U111" s="178"/>
      <c r="V111" s="40"/>
      <c r="AF111" s="40"/>
    </row>
    <row r="112" spans="1:32" x14ac:dyDescent="0.2">
      <c r="A112" s="213"/>
      <c r="D112" s="179"/>
      <c r="E112" s="179"/>
      <c r="F112" s="179"/>
      <c r="G112" s="179"/>
      <c r="H112" s="179"/>
      <c r="I112" s="179"/>
      <c r="J112" s="179"/>
      <c r="K112" s="179"/>
      <c r="O112" s="40"/>
      <c r="P112" s="40"/>
      <c r="Q112" s="40"/>
      <c r="R112" s="40"/>
      <c r="S112" s="40"/>
      <c r="T112" s="40"/>
      <c r="U112" s="178"/>
      <c r="V112" s="40"/>
      <c r="AF112" s="40"/>
    </row>
    <row r="113" spans="1:32" x14ac:dyDescent="0.2">
      <c r="A113" s="213"/>
      <c r="D113" s="179"/>
      <c r="E113" s="179"/>
      <c r="F113" s="179"/>
      <c r="G113" s="179"/>
      <c r="H113" s="179"/>
      <c r="I113" s="179"/>
      <c r="J113" s="179"/>
      <c r="K113" s="179"/>
      <c r="O113" s="40"/>
      <c r="P113" s="40"/>
      <c r="Q113" s="40"/>
      <c r="R113" s="40"/>
      <c r="S113" s="40"/>
      <c r="T113" s="40"/>
      <c r="U113" s="178"/>
      <c r="V113" s="40"/>
      <c r="AF113" s="40"/>
    </row>
    <row r="114" spans="1:32" x14ac:dyDescent="0.2">
      <c r="A114" s="213"/>
      <c r="D114" s="179"/>
      <c r="E114" s="179"/>
      <c r="F114" s="179"/>
      <c r="G114" s="179"/>
      <c r="H114" s="179"/>
      <c r="I114" s="179"/>
      <c r="J114" s="179"/>
      <c r="K114" s="179"/>
      <c r="O114" s="40"/>
      <c r="P114" s="40"/>
      <c r="Q114" s="40"/>
      <c r="R114" s="40"/>
      <c r="S114" s="40"/>
      <c r="T114" s="40"/>
      <c r="U114" s="178"/>
      <c r="V114" s="40"/>
      <c r="AF114" s="40"/>
    </row>
    <row r="115" spans="1:32" x14ac:dyDescent="0.2">
      <c r="D115" s="179"/>
      <c r="E115" s="179"/>
      <c r="F115" s="179"/>
      <c r="G115" s="179"/>
      <c r="H115" s="179"/>
      <c r="I115" s="179"/>
      <c r="J115" s="179"/>
      <c r="K115" s="179"/>
      <c r="O115" s="40"/>
      <c r="P115" s="40"/>
      <c r="Q115" s="40"/>
      <c r="R115" s="40"/>
      <c r="S115" s="40"/>
      <c r="T115" s="40"/>
      <c r="U115" s="178"/>
      <c r="V115" s="40"/>
      <c r="AF115" s="40"/>
    </row>
    <row r="116" spans="1:32" x14ac:dyDescent="0.2">
      <c r="D116" s="179"/>
      <c r="E116" s="179"/>
      <c r="F116" s="179"/>
      <c r="G116" s="179"/>
      <c r="H116" s="179"/>
      <c r="I116" s="179"/>
      <c r="J116" s="179"/>
      <c r="K116" s="179"/>
      <c r="O116" s="40"/>
      <c r="P116" s="40"/>
      <c r="Q116" s="40"/>
      <c r="R116" s="40"/>
      <c r="S116" s="40"/>
      <c r="T116" s="40"/>
      <c r="U116" s="178"/>
      <c r="V116" s="40"/>
      <c r="AF116" s="40"/>
    </row>
    <row r="117" spans="1:32" x14ac:dyDescent="0.2">
      <c r="D117" s="179"/>
      <c r="E117" s="179"/>
      <c r="F117" s="179"/>
      <c r="G117" s="179"/>
      <c r="H117" s="179"/>
      <c r="I117" s="179"/>
      <c r="J117" s="179"/>
      <c r="K117" s="179"/>
      <c r="O117" s="40"/>
      <c r="P117" s="40"/>
      <c r="Q117" s="40"/>
      <c r="R117" s="40"/>
      <c r="S117" s="40"/>
      <c r="T117" s="40"/>
      <c r="U117" s="178"/>
      <c r="V117" s="40"/>
      <c r="AF117" s="40"/>
    </row>
  </sheetData>
  <sortState xmlns:xlrd2="http://schemas.microsoft.com/office/spreadsheetml/2017/richdata2" ref="B61:C88">
    <sortCondition descending="1" ref="C61:C88"/>
  </sortState>
  <pageMargins left="0.7" right="0.7" top="0.75" bottom="0.75" header="0.3" footer="0.3"/>
  <pageSetup paperSize="9" scale="9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S59"/>
  <sheetViews>
    <sheetView workbookViewId="0"/>
  </sheetViews>
  <sheetFormatPr defaultColWidth="9.140625" defaultRowHeight="12" x14ac:dyDescent="0.2"/>
  <cols>
    <col min="1" max="2" width="9.140625" style="147"/>
    <col min="3" max="3" width="9.85546875" style="147" bestFit="1" customWidth="1"/>
    <col min="4" max="4" width="9.140625" style="147"/>
    <col min="5" max="5" width="9.28515625" style="147" bestFit="1" customWidth="1"/>
    <col min="6" max="6" width="9.140625" style="147"/>
    <col min="7" max="7" width="9.28515625" style="147" bestFit="1" customWidth="1"/>
    <col min="8" max="8" width="9.140625" style="147"/>
    <col min="9" max="9" width="9.28515625" style="147" bestFit="1" customWidth="1"/>
    <col min="10" max="16384" width="9.140625" style="147"/>
  </cols>
  <sheetData>
    <row r="2" spans="2:16" x14ac:dyDescent="0.2">
      <c r="B2" s="146" t="s">
        <v>253</v>
      </c>
    </row>
    <row r="3" spans="2:16" x14ac:dyDescent="0.2">
      <c r="B3" s="147" t="s">
        <v>336</v>
      </c>
    </row>
    <row r="6" spans="2:16" ht="12.75" x14ac:dyDescent="0.2">
      <c r="B6" s="220" t="s">
        <v>337</v>
      </c>
      <c r="C6"/>
      <c r="D6"/>
      <c r="E6"/>
      <c r="F6"/>
      <c r="G6"/>
      <c r="H6"/>
      <c r="I6"/>
      <c r="J6"/>
    </row>
    <row r="7" spans="2:16" ht="12.75" x14ac:dyDescent="0.2">
      <c r="B7" s="220" t="s">
        <v>276</v>
      </c>
      <c r="C7" s="221" t="s">
        <v>338</v>
      </c>
      <c r="D7"/>
      <c r="E7"/>
      <c r="F7"/>
      <c r="G7"/>
      <c r="H7"/>
      <c r="I7"/>
      <c r="J7"/>
    </row>
    <row r="8" spans="2:16" ht="12.75" x14ac:dyDescent="0.2">
      <c r="B8" s="220" t="s">
        <v>277</v>
      </c>
      <c r="C8" s="220" t="s">
        <v>316</v>
      </c>
      <c r="D8"/>
      <c r="E8"/>
      <c r="F8"/>
      <c r="G8"/>
      <c r="H8"/>
      <c r="I8"/>
      <c r="J8"/>
    </row>
    <row r="9" spans="2:16" ht="12.75" x14ac:dyDescent="0.2">
      <c r="B9"/>
      <c r="C9"/>
      <c r="D9"/>
      <c r="E9"/>
      <c r="F9"/>
      <c r="G9"/>
      <c r="H9"/>
      <c r="I9"/>
      <c r="J9"/>
    </row>
    <row r="10" spans="2:16" ht="12.75" x14ac:dyDescent="0.2">
      <c r="B10" s="221" t="s">
        <v>278</v>
      </c>
      <c r="C10"/>
      <c r="D10" s="220" t="s">
        <v>279</v>
      </c>
      <c r="E10"/>
      <c r="F10"/>
      <c r="G10"/>
      <c r="H10"/>
      <c r="I10"/>
      <c r="J10"/>
    </row>
    <row r="11" spans="2:16" ht="12.75" x14ac:dyDescent="0.2">
      <c r="B11" s="221" t="s">
        <v>280</v>
      </c>
      <c r="C11"/>
      <c r="D11" s="220" t="s">
        <v>120</v>
      </c>
      <c r="E11"/>
      <c r="F11"/>
      <c r="G11"/>
      <c r="H11"/>
      <c r="I11"/>
      <c r="J11"/>
    </row>
    <row r="12" spans="2:16" ht="12.75" x14ac:dyDescent="0.2">
      <c r="B12" s="221" t="s">
        <v>292</v>
      </c>
      <c r="C12"/>
      <c r="D12" s="220" t="s">
        <v>310</v>
      </c>
      <c r="E12"/>
      <c r="F12"/>
      <c r="G12"/>
      <c r="H12"/>
      <c r="I12"/>
      <c r="J12"/>
    </row>
    <row r="13" spans="2:16" ht="12.75" x14ac:dyDescent="0.2">
      <c r="B13"/>
      <c r="C13"/>
      <c r="D13"/>
      <c r="E13"/>
      <c r="F13"/>
      <c r="G13"/>
      <c r="H13"/>
      <c r="I13"/>
      <c r="J13"/>
    </row>
    <row r="14" spans="2:16" x14ac:dyDescent="0.2">
      <c r="B14" s="222" t="s">
        <v>282</v>
      </c>
      <c r="C14" s="257" t="s">
        <v>177</v>
      </c>
      <c r="D14" s="257" t="s">
        <v>162</v>
      </c>
      <c r="E14" s="257" t="s">
        <v>178</v>
      </c>
      <c r="F14" s="257" t="s">
        <v>162</v>
      </c>
      <c r="G14" s="257" t="s">
        <v>179</v>
      </c>
      <c r="H14" s="257" t="s">
        <v>162</v>
      </c>
      <c r="I14" s="257" t="s">
        <v>180</v>
      </c>
      <c r="J14" s="257" t="s">
        <v>162</v>
      </c>
    </row>
    <row r="15" spans="2:16" ht="12.75" x14ac:dyDescent="0.2">
      <c r="B15" s="223" t="s">
        <v>283</v>
      </c>
      <c r="C15" s="218" t="s">
        <v>162</v>
      </c>
      <c r="D15" s="218" t="s">
        <v>162</v>
      </c>
      <c r="E15" s="218" t="s">
        <v>162</v>
      </c>
      <c r="F15" s="218" t="s">
        <v>162</v>
      </c>
      <c r="G15" s="218" t="s">
        <v>162</v>
      </c>
      <c r="H15" s="218" t="s">
        <v>162</v>
      </c>
      <c r="I15" s="218" t="s">
        <v>162</v>
      </c>
      <c r="J15" s="218" t="s">
        <v>162</v>
      </c>
      <c r="P15" s="147" t="s">
        <v>363</v>
      </c>
    </row>
    <row r="16" spans="2:16" x14ac:dyDescent="0.2">
      <c r="B16" s="224" t="s">
        <v>254</v>
      </c>
      <c r="C16" s="231">
        <v>145000</v>
      </c>
      <c r="D16" s="226" t="s">
        <v>221</v>
      </c>
      <c r="E16" s="231">
        <v>2300</v>
      </c>
      <c r="F16" s="226" t="s">
        <v>221</v>
      </c>
      <c r="G16" s="231">
        <v>1800</v>
      </c>
      <c r="H16" s="226" t="s">
        <v>221</v>
      </c>
      <c r="I16" s="231">
        <v>250</v>
      </c>
      <c r="J16" s="226" t="s">
        <v>221</v>
      </c>
      <c r="L16" s="150"/>
      <c r="M16" s="150"/>
      <c r="N16" s="151"/>
      <c r="P16" s="151"/>
    </row>
    <row r="17" spans="2:19" x14ac:dyDescent="0.2">
      <c r="B17" s="224" t="s">
        <v>82</v>
      </c>
      <c r="C17" s="230">
        <v>4661.13</v>
      </c>
      <c r="D17" s="228" t="s">
        <v>162</v>
      </c>
      <c r="E17" s="230">
        <v>0.37</v>
      </c>
      <c r="F17" s="228" t="s">
        <v>162</v>
      </c>
      <c r="G17" s="230">
        <v>73.84</v>
      </c>
      <c r="H17" s="228" t="s">
        <v>162</v>
      </c>
      <c r="I17" s="227">
        <v>0</v>
      </c>
      <c r="J17" s="228" t="s">
        <v>162</v>
      </c>
      <c r="L17" s="150"/>
      <c r="M17" s="150"/>
      <c r="N17" s="151"/>
      <c r="O17" s="148"/>
      <c r="P17" s="224" t="s">
        <v>75</v>
      </c>
      <c r="Q17" s="151">
        <v>58.369791973213516</v>
      </c>
    </row>
    <row r="18" spans="2:19" x14ac:dyDescent="0.2">
      <c r="B18" s="224" t="s">
        <v>81</v>
      </c>
      <c r="C18" s="225">
        <v>652.47</v>
      </c>
      <c r="D18" s="226" t="s">
        <v>162</v>
      </c>
      <c r="E18" s="225">
        <v>26.64</v>
      </c>
      <c r="F18" s="226" t="s">
        <v>162</v>
      </c>
      <c r="G18" s="225">
        <v>10.92</v>
      </c>
      <c r="H18" s="226" t="s">
        <v>162</v>
      </c>
      <c r="I18" s="225">
        <v>4.01</v>
      </c>
      <c r="J18" s="226" t="s">
        <v>162</v>
      </c>
      <c r="L18" s="150"/>
      <c r="M18" s="150"/>
      <c r="N18" s="151"/>
      <c r="O18" s="148"/>
      <c r="P18" s="224" t="s">
        <v>70</v>
      </c>
      <c r="Q18" s="151">
        <v>21.523007798378348</v>
      </c>
    </row>
    <row r="19" spans="2:19" x14ac:dyDescent="0.2">
      <c r="B19" s="224" t="s">
        <v>207</v>
      </c>
      <c r="C19" s="230">
        <v>3200.98</v>
      </c>
      <c r="D19" s="228" t="s">
        <v>162</v>
      </c>
      <c r="E19" s="227">
        <v>0</v>
      </c>
      <c r="F19" s="228" t="s">
        <v>162</v>
      </c>
      <c r="G19" s="228" t="s">
        <v>53</v>
      </c>
      <c r="H19" s="228" t="s">
        <v>221</v>
      </c>
      <c r="I19" s="227">
        <v>0</v>
      </c>
      <c r="J19" s="228" t="s">
        <v>162</v>
      </c>
      <c r="L19" s="150"/>
      <c r="M19" s="150"/>
      <c r="N19" s="151"/>
      <c r="O19" s="148"/>
      <c r="P19" s="224" t="s">
        <v>74</v>
      </c>
      <c r="Q19" s="151">
        <v>12.552569558374069</v>
      </c>
    </row>
    <row r="20" spans="2:19" x14ac:dyDescent="0.2">
      <c r="B20" s="224" t="s">
        <v>79</v>
      </c>
      <c r="C20" s="229">
        <v>5687</v>
      </c>
      <c r="D20" s="226" t="s">
        <v>162</v>
      </c>
      <c r="E20" s="229">
        <v>0</v>
      </c>
      <c r="F20" s="226" t="s">
        <v>162</v>
      </c>
      <c r="G20" s="229">
        <v>0</v>
      </c>
      <c r="H20" s="226" t="s">
        <v>162</v>
      </c>
      <c r="I20" s="229">
        <v>0</v>
      </c>
      <c r="J20" s="226" t="s">
        <v>162</v>
      </c>
      <c r="L20" s="150"/>
      <c r="M20" s="150"/>
      <c r="N20" s="151"/>
      <c r="O20" s="148"/>
      <c r="P20" s="224" t="s">
        <v>81</v>
      </c>
      <c r="Q20" s="151">
        <v>5.9895683245922431</v>
      </c>
    </row>
    <row r="21" spans="2:19" x14ac:dyDescent="0.2">
      <c r="B21" s="224" t="s">
        <v>119</v>
      </c>
      <c r="C21" s="227">
        <v>32423.7</v>
      </c>
      <c r="D21" s="228" t="s">
        <v>162</v>
      </c>
      <c r="E21" s="228" t="s">
        <v>53</v>
      </c>
      <c r="F21" s="228" t="s">
        <v>221</v>
      </c>
      <c r="G21" s="228" t="s">
        <v>53</v>
      </c>
      <c r="H21" s="228" t="s">
        <v>221</v>
      </c>
      <c r="I21" s="228" t="s">
        <v>53</v>
      </c>
      <c r="J21" s="228" t="s">
        <v>221</v>
      </c>
      <c r="L21" s="150"/>
      <c r="M21" s="150"/>
      <c r="N21" s="151"/>
      <c r="O21" s="148"/>
      <c r="P21" s="224" t="s">
        <v>71</v>
      </c>
      <c r="Q21" s="151">
        <v>5.2723510146770707</v>
      </c>
    </row>
    <row r="22" spans="2:19" x14ac:dyDescent="0.2">
      <c r="B22" s="224" t="s">
        <v>77</v>
      </c>
      <c r="C22" s="225">
        <v>859.56</v>
      </c>
      <c r="D22" s="226" t="s">
        <v>162</v>
      </c>
      <c r="E22" s="229">
        <v>0</v>
      </c>
      <c r="F22" s="226" t="s">
        <v>162</v>
      </c>
      <c r="G22" s="229">
        <v>0</v>
      </c>
      <c r="H22" s="226" t="s">
        <v>162</v>
      </c>
      <c r="I22" s="229">
        <v>0</v>
      </c>
      <c r="J22" s="226" t="s">
        <v>162</v>
      </c>
      <c r="L22" s="150"/>
      <c r="M22" s="150"/>
      <c r="N22" s="151"/>
      <c r="O22" s="148"/>
      <c r="P22" s="224" t="s">
        <v>73</v>
      </c>
      <c r="Q22" s="151">
        <v>3.4517532486241969</v>
      </c>
    </row>
    <row r="23" spans="2:19" x14ac:dyDescent="0.2">
      <c r="B23" s="224" t="s">
        <v>76</v>
      </c>
      <c r="C23" s="227">
        <v>8712.2000000000007</v>
      </c>
      <c r="D23" s="228" t="s">
        <v>162</v>
      </c>
      <c r="E23" s="227">
        <v>0</v>
      </c>
      <c r="F23" s="228" t="s">
        <v>222</v>
      </c>
      <c r="G23" s="227">
        <v>0</v>
      </c>
      <c r="H23" s="228" t="s">
        <v>222</v>
      </c>
      <c r="I23" s="227">
        <v>0</v>
      </c>
      <c r="J23" s="228" t="s">
        <v>162</v>
      </c>
      <c r="L23" s="150"/>
      <c r="M23" s="150"/>
      <c r="N23" s="151"/>
      <c r="O23" s="148"/>
      <c r="P23" s="224" t="s">
        <v>60</v>
      </c>
      <c r="Q23" s="151">
        <v>3.036314674060264</v>
      </c>
    </row>
    <row r="24" spans="2:19" x14ac:dyDescent="0.2">
      <c r="B24" s="224" t="s">
        <v>75</v>
      </c>
      <c r="C24" s="225">
        <v>636.58000000000004</v>
      </c>
      <c r="D24" s="226" t="s">
        <v>162</v>
      </c>
      <c r="E24" s="225">
        <v>732.38</v>
      </c>
      <c r="F24" s="226" t="s">
        <v>162</v>
      </c>
      <c r="G24" s="225">
        <v>160.16999999999999</v>
      </c>
      <c r="H24" s="226" t="s">
        <v>162</v>
      </c>
      <c r="I24" s="229">
        <v>0</v>
      </c>
      <c r="J24" s="226" t="s">
        <v>162</v>
      </c>
      <c r="L24" s="150"/>
      <c r="M24" s="150"/>
      <c r="N24" s="151"/>
      <c r="O24" s="148"/>
      <c r="P24" s="224" t="s">
        <v>64</v>
      </c>
      <c r="Q24" s="151">
        <v>2.9492723205212106</v>
      </c>
    </row>
    <row r="25" spans="2:19" x14ac:dyDescent="0.2">
      <c r="B25" s="224" t="s">
        <v>74</v>
      </c>
      <c r="C25" s="230">
        <v>7350.42</v>
      </c>
      <c r="D25" s="228" t="s">
        <v>220</v>
      </c>
      <c r="E25" s="230">
        <v>621.66999999999996</v>
      </c>
      <c r="F25" s="228" t="s">
        <v>220</v>
      </c>
      <c r="G25" s="230">
        <v>433.44</v>
      </c>
      <c r="H25" s="228" t="s">
        <v>220</v>
      </c>
      <c r="I25" s="227">
        <v>0</v>
      </c>
      <c r="J25" s="228" t="s">
        <v>220</v>
      </c>
      <c r="L25" s="150"/>
      <c r="M25" s="150"/>
      <c r="N25" s="151"/>
      <c r="O25" s="148"/>
      <c r="P25" s="224" t="s">
        <v>61</v>
      </c>
      <c r="Q25" s="151">
        <v>2.2354570780827676</v>
      </c>
    </row>
    <row r="26" spans="2:19" x14ac:dyDescent="0.2">
      <c r="B26" s="224" t="s">
        <v>73</v>
      </c>
      <c r="C26" s="229">
        <v>23456.3</v>
      </c>
      <c r="D26" s="226" t="s">
        <v>220</v>
      </c>
      <c r="E26" s="225">
        <v>301.63</v>
      </c>
      <c r="F26" s="226" t="s">
        <v>220</v>
      </c>
      <c r="G26" s="225">
        <v>536.97</v>
      </c>
      <c r="H26" s="226" t="s">
        <v>220</v>
      </c>
      <c r="I26" s="229">
        <v>0</v>
      </c>
      <c r="J26" s="226" t="s">
        <v>162</v>
      </c>
      <c r="L26" s="150"/>
      <c r="M26" s="150"/>
      <c r="N26" s="151"/>
      <c r="O26" s="148"/>
      <c r="P26" s="224" t="s">
        <v>82</v>
      </c>
      <c r="Q26" s="151">
        <v>1.5671525170315121</v>
      </c>
    </row>
    <row r="27" spans="2:19" x14ac:dyDescent="0.2">
      <c r="B27" s="224" t="s">
        <v>72</v>
      </c>
      <c r="C27" s="230">
        <v>376.98</v>
      </c>
      <c r="D27" s="228" t="s">
        <v>162</v>
      </c>
      <c r="E27" s="230">
        <v>1.78</v>
      </c>
      <c r="F27" s="228" t="s">
        <v>162</v>
      </c>
      <c r="G27" s="230">
        <v>3.15</v>
      </c>
      <c r="H27" s="228" t="s">
        <v>162</v>
      </c>
      <c r="I27" s="227">
        <v>0</v>
      </c>
      <c r="J27" s="228" t="s">
        <v>162</v>
      </c>
      <c r="L27" s="150"/>
      <c r="M27" s="150"/>
      <c r="N27" s="151"/>
      <c r="O27" s="148"/>
      <c r="P27" s="224" t="s">
        <v>72</v>
      </c>
      <c r="Q27" s="151">
        <v>1.2908800502736246</v>
      </c>
    </row>
    <row r="28" spans="2:19" x14ac:dyDescent="0.2">
      <c r="B28" s="224" t="s">
        <v>71</v>
      </c>
      <c r="C28" s="225">
        <v>12885.66</v>
      </c>
      <c r="D28" s="226" t="s">
        <v>162</v>
      </c>
      <c r="E28" s="225">
        <v>444.59</v>
      </c>
      <c r="F28" s="226" t="s">
        <v>162</v>
      </c>
      <c r="G28" s="225">
        <v>40.68</v>
      </c>
      <c r="H28" s="226" t="s">
        <v>162</v>
      </c>
      <c r="I28" s="225">
        <v>231.92</v>
      </c>
      <c r="J28" s="226" t="s">
        <v>162</v>
      </c>
      <c r="L28" s="150"/>
      <c r="M28" s="150"/>
      <c r="N28" s="151"/>
      <c r="O28" s="148"/>
      <c r="P28" s="224" t="s">
        <v>58</v>
      </c>
      <c r="Q28" s="151">
        <v>1.0393430567471504</v>
      </c>
    </row>
    <row r="29" spans="2:19" x14ac:dyDescent="0.2">
      <c r="B29" s="224" t="s">
        <v>70</v>
      </c>
      <c r="C29" s="230">
        <v>303.91000000000003</v>
      </c>
      <c r="D29" s="228" t="s">
        <v>162</v>
      </c>
      <c r="E29" s="230">
        <v>48.07</v>
      </c>
      <c r="F29" s="228" t="s">
        <v>162</v>
      </c>
      <c r="G29" s="230">
        <v>35.28</v>
      </c>
      <c r="H29" s="228" t="s">
        <v>162</v>
      </c>
      <c r="I29" s="227">
        <v>0</v>
      </c>
      <c r="J29" s="228" t="s">
        <v>162</v>
      </c>
      <c r="L29" s="150"/>
      <c r="M29" s="150"/>
      <c r="N29" s="151"/>
      <c r="O29" s="148"/>
      <c r="P29" s="224" t="s">
        <v>63</v>
      </c>
      <c r="Q29" s="151">
        <v>0.50532788016948571</v>
      </c>
    </row>
    <row r="30" spans="2:19" x14ac:dyDescent="0.2">
      <c r="B30" s="224" t="s">
        <v>69</v>
      </c>
      <c r="C30" s="225">
        <v>828.72</v>
      </c>
      <c r="D30" s="226" t="s">
        <v>162</v>
      </c>
      <c r="E30" s="229">
        <v>0</v>
      </c>
      <c r="F30" s="226" t="s">
        <v>162</v>
      </c>
      <c r="G30" s="229">
        <v>0</v>
      </c>
      <c r="H30" s="226" t="s">
        <v>162</v>
      </c>
      <c r="I30" s="229">
        <v>0</v>
      </c>
      <c r="J30" s="226" t="s">
        <v>162</v>
      </c>
      <c r="L30" s="150"/>
      <c r="M30" s="150"/>
      <c r="N30" s="151"/>
      <c r="O30" s="148"/>
      <c r="P30" s="224" t="s">
        <v>207</v>
      </c>
      <c r="Q30" s="151">
        <v>0</v>
      </c>
    </row>
    <row r="31" spans="2:19" x14ac:dyDescent="0.2">
      <c r="B31" s="224" t="s">
        <v>68</v>
      </c>
      <c r="C31" s="230">
        <v>1351.85</v>
      </c>
      <c r="D31" s="228" t="s">
        <v>162</v>
      </c>
      <c r="E31" s="227">
        <v>0</v>
      </c>
      <c r="F31" s="228" t="s">
        <v>162</v>
      </c>
      <c r="G31" s="227">
        <v>0</v>
      </c>
      <c r="H31" s="228" t="s">
        <v>162</v>
      </c>
      <c r="I31" s="227">
        <v>0</v>
      </c>
      <c r="J31" s="228" t="s">
        <v>162</v>
      </c>
      <c r="L31" s="150"/>
      <c r="M31" s="150"/>
      <c r="N31" s="151"/>
      <c r="O31" s="148"/>
      <c r="P31" s="224" t="s">
        <v>79</v>
      </c>
      <c r="Q31" s="151">
        <v>0</v>
      </c>
      <c r="S31" s="147">
        <v>4</v>
      </c>
    </row>
    <row r="32" spans="2:19" x14ac:dyDescent="0.2">
      <c r="B32" s="224" t="s">
        <v>67</v>
      </c>
      <c r="C32" s="226" t="s">
        <v>53</v>
      </c>
      <c r="D32" s="226" t="s">
        <v>221</v>
      </c>
      <c r="E32" s="229">
        <v>0</v>
      </c>
      <c r="F32" s="226" t="s">
        <v>162</v>
      </c>
      <c r="G32" s="229">
        <v>0</v>
      </c>
      <c r="H32" s="226" t="s">
        <v>162</v>
      </c>
      <c r="I32" s="229">
        <v>0</v>
      </c>
      <c r="J32" s="226" t="s">
        <v>162</v>
      </c>
      <c r="L32" s="150"/>
      <c r="M32" s="150"/>
      <c r="N32" s="151"/>
      <c r="O32" s="148"/>
      <c r="P32" s="224" t="s">
        <v>77</v>
      </c>
      <c r="Q32" s="151">
        <v>0</v>
      </c>
    </row>
    <row r="33" spans="2:17" x14ac:dyDescent="0.2">
      <c r="B33" s="224" t="s">
        <v>66</v>
      </c>
      <c r="C33" s="230">
        <v>1652.19</v>
      </c>
      <c r="D33" s="228" t="s">
        <v>162</v>
      </c>
      <c r="E33" s="228" t="s">
        <v>53</v>
      </c>
      <c r="F33" s="228" t="s">
        <v>221</v>
      </c>
      <c r="G33" s="228" t="s">
        <v>53</v>
      </c>
      <c r="H33" s="228" t="s">
        <v>221</v>
      </c>
      <c r="I33" s="227">
        <v>0</v>
      </c>
      <c r="J33" s="228" t="s">
        <v>222</v>
      </c>
      <c r="L33" s="150"/>
      <c r="M33" s="150"/>
      <c r="N33" s="151"/>
      <c r="O33" s="148"/>
      <c r="P33" s="224" t="s">
        <v>76</v>
      </c>
      <c r="Q33" s="151">
        <v>0</v>
      </c>
    </row>
    <row r="34" spans="2:17" x14ac:dyDescent="0.2">
      <c r="B34" s="224" t="s">
        <v>65</v>
      </c>
      <c r="C34" s="229">
        <v>37.299999999999997</v>
      </c>
      <c r="D34" s="226" t="s">
        <v>162</v>
      </c>
      <c r="E34" s="229">
        <v>0</v>
      </c>
      <c r="F34" s="226" t="s">
        <v>162</v>
      </c>
      <c r="G34" s="229">
        <v>0</v>
      </c>
      <c r="H34" s="226" t="s">
        <v>162</v>
      </c>
      <c r="I34" s="229">
        <v>0</v>
      </c>
      <c r="J34" s="226" t="s">
        <v>162</v>
      </c>
      <c r="L34" s="150"/>
      <c r="M34" s="150"/>
      <c r="N34" s="151"/>
      <c r="O34" s="148"/>
      <c r="P34" s="224" t="s">
        <v>69</v>
      </c>
      <c r="Q34" s="151">
        <v>0</v>
      </c>
    </row>
    <row r="35" spans="2:17" x14ac:dyDescent="0.2">
      <c r="B35" s="224" t="s">
        <v>64</v>
      </c>
      <c r="C35" s="230">
        <v>13895.17</v>
      </c>
      <c r="D35" s="228" t="s">
        <v>162</v>
      </c>
      <c r="E35" s="227">
        <v>0</v>
      </c>
      <c r="F35" s="228" t="s">
        <v>222</v>
      </c>
      <c r="G35" s="230">
        <v>422.26</v>
      </c>
      <c r="H35" s="228" t="s">
        <v>162</v>
      </c>
      <c r="I35" s="227">
        <v>0</v>
      </c>
      <c r="J35" s="228" t="s">
        <v>222</v>
      </c>
      <c r="L35" s="150"/>
      <c r="M35" s="150"/>
      <c r="N35" s="151"/>
      <c r="O35" s="148"/>
      <c r="P35" s="224" t="s">
        <v>68</v>
      </c>
      <c r="Q35" s="151">
        <v>0</v>
      </c>
    </row>
    <row r="36" spans="2:17" x14ac:dyDescent="0.2">
      <c r="B36" s="224" t="s">
        <v>63</v>
      </c>
      <c r="C36" s="229">
        <v>3242.8</v>
      </c>
      <c r="D36" s="226" t="s">
        <v>162</v>
      </c>
      <c r="E36" s="225">
        <v>5.82</v>
      </c>
      <c r="F36" s="226" t="s">
        <v>162</v>
      </c>
      <c r="G36" s="225">
        <v>10.65</v>
      </c>
      <c r="H36" s="226" t="s">
        <v>162</v>
      </c>
      <c r="I36" s="229">
        <v>0</v>
      </c>
      <c r="J36" s="226" t="s">
        <v>162</v>
      </c>
      <c r="L36" s="150"/>
      <c r="M36" s="150"/>
      <c r="N36" s="151"/>
      <c r="O36" s="148"/>
      <c r="P36" s="224" t="s">
        <v>65</v>
      </c>
      <c r="Q36" s="151">
        <v>0</v>
      </c>
    </row>
    <row r="37" spans="2:17" x14ac:dyDescent="0.2">
      <c r="B37" s="224" t="s">
        <v>62</v>
      </c>
      <c r="C37" s="230">
        <v>13026.33</v>
      </c>
      <c r="D37" s="228" t="s">
        <v>162</v>
      </c>
      <c r="E37" s="228" t="s">
        <v>53</v>
      </c>
      <c r="F37" s="228" t="s">
        <v>221</v>
      </c>
      <c r="G37" s="228" t="s">
        <v>53</v>
      </c>
      <c r="H37" s="228" t="s">
        <v>221</v>
      </c>
      <c r="I37" s="227">
        <v>0</v>
      </c>
      <c r="J37" s="228" t="s">
        <v>162</v>
      </c>
      <c r="L37" s="150"/>
      <c r="M37" s="150"/>
      <c r="N37" s="151"/>
      <c r="O37" s="148"/>
      <c r="P37" s="224" t="s">
        <v>59</v>
      </c>
      <c r="Q37" s="151">
        <v>0</v>
      </c>
    </row>
    <row r="38" spans="2:17" x14ac:dyDescent="0.2">
      <c r="B38" s="224" t="s">
        <v>61</v>
      </c>
      <c r="C38" s="225">
        <v>1884.48</v>
      </c>
      <c r="D38" s="226" t="s">
        <v>162</v>
      </c>
      <c r="E38" s="225">
        <v>24.53</v>
      </c>
      <c r="F38" s="226" t="s">
        <v>162</v>
      </c>
      <c r="G38" s="225">
        <v>18.559999999999999</v>
      </c>
      <c r="H38" s="226" t="s">
        <v>162</v>
      </c>
      <c r="I38" s="229">
        <v>0</v>
      </c>
      <c r="J38" s="226" t="s">
        <v>162</v>
      </c>
      <c r="L38" s="150"/>
      <c r="M38" s="150"/>
      <c r="N38" s="151"/>
      <c r="O38" s="148"/>
      <c r="P38" s="224" t="s">
        <v>57</v>
      </c>
      <c r="Q38" s="151">
        <v>0</v>
      </c>
    </row>
    <row r="39" spans="2:17" x14ac:dyDescent="0.2">
      <c r="B39" s="224" t="s">
        <v>60</v>
      </c>
      <c r="C39" s="230">
        <v>1217.03</v>
      </c>
      <c r="D39" s="228" t="s">
        <v>162</v>
      </c>
      <c r="E39" s="230">
        <v>21.48</v>
      </c>
      <c r="F39" s="228" t="s">
        <v>162</v>
      </c>
      <c r="G39" s="230">
        <v>15.38</v>
      </c>
      <c r="H39" s="228" t="s">
        <v>162</v>
      </c>
      <c r="I39" s="230">
        <v>1.25</v>
      </c>
      <c r="J39" s="228" t="s">
        <v>162</v>
      </c>
      <c r="L39" s="150"/>
      <c r="M39" s="150"/>
      <c r="N39" s="151"/>
      <c r="O39" s="148"/>
      <c r="P39" s="224" t="s">
        <v>56</v>
      </c>
      <c r="Q39" s="151">
        <v>0</v>
      </c>
    </row>
    <row r="40" spans="2:17" x14ac:dyDescent="0.2">
      <c r="B40" s="224" t="s">
        <v>59</v>
      </c>
      <c r="C40" s="225">
        <v>558.86</v>
      </c>
      <c r="D40" s="226" t="s">
        <v>162</v>
      </c>
      <c r="E40" s="229">
        <v>0</v>
      </c>
      <c r="F40" s="226" t="s">
        <v>162</v>
      </c>
      <c r="G40" s="229">
        <v>0</v>
      </c>
      <c r="H40" s="226" t="s">
        <v>162</v>
      </c>
      <c r="I40" s="229">
        <v>0</v>
      </c>
      <c r="J40" s="226" t="s">
        <v>162</v>
      </c>
      <c r="L40" s="150"/>
      <c r="M40" s="150"/>
      <c r="N40" s="151"/>
      <c r="O40" s="148"/>
      <c r="P40" s="224" t="s">
        <v>119</v>
      </c>
      <c r="Q40" s="151"/>
    </row>
    <row r="41" spans="2:17" x14ac:dyDescent="0.2">
      <c r="B41" s="224" t="s">
        <v>58</v>
      </c>
      <c r="C41" s="230">
        <v>807.42</v>
      </c>
      <c r="D41" s="228" t="s">
        <v>162</v>
      </c>
      <c r="E41" s="230">
        <v>8.48</v>
      </c>
      <c r="F41" s="228" t="s">
        <v>162</v>
      </c>
      <c r="G41" s="228" t="s">
        <v>53</v>
      </c>
      <c r="H41" s="228" t="s">
        <v>221</v>
      </c>
      <c r="I41" s="227">
        <v>0</v>
      </c>
      <c r="J41" s="228" t="s">
        <v>162</v>
      </c>
      <c r="L41" s="150"/>
      <c r="M41" s="150"/>
      <c r="N41" s="151"/>
      <c r="O41" s="148"/>
      <c r="P41" s="224" t="s">
        <v>67</v>
      </c>
      <c r="Q41" s="151"/>
    </row>
    <row r="42" spans="2:17" x14ac:dyDescent="0.2">
      <c r="B42" s="224" t="s">
        <v>57</v>
      </c>
      <c r="C42" s="225">
        <v>2195.9499999999998</v>
      </c>
      <c r="D42" s="226" t="s">
        <v>162</v>
      </c>
      <c r="E42" s="229">
        <v>0</v>
      </c>
      <c r="F42" s="226" t="s">
        <v>162</v>
      </c>
      <c r="G42" s="229">
        <v>0</v>
      </c>
      <c r="H42" s="226" t="s">
        <v>222</v>
      </c>
      <c r="I42" s="229">
        <v>0</v>
      </c>
      <c r="J42" s="226" t="s">
        <v>162</v>
      </c>
      <c r="L42" s="150"/>
      <c r="M42" s="150"/>
      <c r="N42" s="151"/>
      <c r="O42" s="148"/>
      <c r="P42" s="224" t="s">
        <v>66</v>
      </c>
      <c r="Q42" s="151"/>
    </row>
    <row r="43" spans="2:17" x14ac:dyDescent="0.2">
      <c r="B43" s="224" t="s">
        <v>56</v>
      </c>
      <c r="C43" s="230">
        <v>2818.53</v>
      </c>
      <c r="D43" s="228" t="s">
        <v>162</v>
      </c>
      <c r="E43" s="227">
        <v>0</v>
      </c>
      <c r="F43" s="228" t="s">
        <v>162</v>
      </c>
      <c r="G43" s="227">
        <v>0</v>
      </c>
      <c r="H43" s="228" t="s">
        <v>162</v>
      </c>
      <c r="I43" s="227">
        <v>0</v>
      </c>
      <c r="J43" s="228" t="s">
        <v>162</v>
      </c>
      <c r="L43" s="150"/>
      <c r="M43" s="150"/>
      <c r="N43" s="151"/>
      <c r="O43" s="148"/>
      <c r="P43" s="224" t="s">
        <v>62</v>
      </c>
      <c r="Q43" s="151"/>
    </row>
    <row r="44" spans="2:17" x14ac:dyDescent="0.2">
      <c r="B44" s="224" t="s">
        <v>242</v>
      </c>
      <c r="C44" s="226" t="s">
        <v>53</v>
      </c>
      <c r="D44" s="226" t="s">
        <v>162</v>
      </c>
      <c r="E44" s="226" t="s">
        <v>53</v>
      </c>
      <c r="F44" s="226" t="s">
        <v>162</v>
      </c>
      <c r="G44" s="226" t="s">
        <v>53</v>
      </c>
      <c r="H44" s="226" t="s">
        <v>162</v>
      </c>
      <c r="I44" s="226" t="s">
        <v>53</v>
      </c>
      <c r="J44" s="226" t="s">
        <v>162</v>
      </c>
      <c r="L44" s="150"/>
      <c r="M44" s="150"/>
      <c r="N44" s="151"/>
      <c r="O44" s="148"/>
      <c r="P44" s="151"/>
    </row>
    <row r="45" spans="2:17" x14ac:dyDescent="0.2">
      <c r="B45" s="224" t="s">
        <v>243</v>
      </c>
      <c r="C45" s="230">
        <v>1426.77</v>
      </c>
      <c r="D45" s="228" t="s">
        <v>220</v>
      </c>
      <c r="E45" s="228" t="s">
        <v>53</v>
      </c>
      <c r="F45" s="228" t="s">
        <v>162</v>
      </c>
      <c r="G45" s="228" t="s">
        <v>53</v>
      </c>
      <c r="H45" s="228" t="s">
        <v>162</v>
      </c>
      <c r="I45" s="228" t="s">
        <v>53</v>
      </c>
      <c r="J45" s="228" t="s">
        <v>162</v>
      </c>
      <c r="L45" s="150"/>
      <c r="M45" s="150"/>
      <c r="N45" s="151"/>
      <c r="O45" s="148"/>
      <c r="P45" s="145"/>
      <c r="Q45" s="151"/>
    </row>
    <row r="46" spans="2:17" x14ac:dyDescent="0.2">
      <c r="B46" s="224" t="s">
        <v>100</v>
      </c>
      <c r="C46" s="225">
        <v>3303.38</v>
      </c>
      <c r="D46" s="226" t="s">
        <v>220</v>
      </c>
      <c r="E46" s="229">
        <v>5</v>
      </c>
      <c r="F46" s="226" t="s">
        <v>246</v>
      </c>
      <c r="G46" s="229">
        <v>13.9</v>
      </c>
      <c r="H46" s="226" t="s">
        <v>246</v>
      </c>
      <c r="I46" s="229">
        <v>1.5</v>
      </c>
      <c r="J46" s="226" t="s">
        <v>246</v>
      </c>
      <c r="L46" s="150"/>
      <c r="M46" s="150"/>
      <c r="N46" s="151"/>
      <c r="O46" s="148"/>
      <c r="P46" s="145" t="s">
        <v>100</v>
      </c>
      <c r="Q46" s="151">
        <v>0.61375903338969473</v>
      </c>
    </row>
    <row r="47" spans="2:17" x14ac:dyDescent="0.2">
      <c r="B47" s="224" t="s">
        <v>101</v>
      </c>
      <c r="C47" s="228" t="s">
        <v>53</v>
      </c>
      <c r="D47" s="228" t="s">
        <v>162</v>
      </c>
      <c r="E47" s="228" t="s">
        <v>53</v>
      </c>
      <c r="F47" s="228" t="s">
        <v>162</v>
      </c>
      <c r="G47" s="228" t="s">
        <v>53</v>
      </c>
      <c r="H47" s="228" t="s">
        <v>162</v>
      </c>
      <c r="I47" s="228" t="s">
        <v>53</v>
      </c>
      <c r="J47" s="228" t="s">
        <v>162</v>
      </c>
      <c r="L47" s="150"/>
      <c r="M47" s="150"/>
      <c r="N47" s="151"/>
      <c r="O47" s="148"/>
      <c r="P47" s="149"/>
    </row>
    <row r="48" spans="2:17" x14ac:dyDescent="0.2">
      <c r="B48" s="224" t="s">
        <v>247</v>
      </c>
      <c r="C48" s="226" t="s">
        <v>53</v>
      </c>
      <c r="D48" s="226" t="s">
        <v>162</v>
      </c>
      <c r="E48" s="226" t="s">
        <v>53</v>
      </c>
      <c r="F48" s="226" t="s">
        <v>162</v>
      </c>
      <c r="G48" s="226" t="s">
        <v>53</v>
      </c>
      <c r="H48" s="226" t="s">
        <v>162</v>
      </c>
      <c r="I48" s="226" t="s">
        <v>53</v>
      </c>
      <c r="J48" s="226" t="s">
        <v>162</v>
      </c>
      <c r="L48" s="150"/>
      <c r="M48" s="150"/>
      <c r="N48" s="151"/>
      <c r="O48" s="148"/>
      <c r="P48" s="145" t="s">
        <v>244</v>
      </c>
      <c r="Q48" s="151">
        <v>21.050552922590839</v>
      </c>
    </row>
    <row r="49" spans="2:17" x14ac:dyDescent="0.2">
      <c r="B49" s="224" t="s">
        <v>244</v>
      </c>
      <c r="C49" s="230">
        <v>79.959999999999994</v>
      </c>
      <c r="D49" s="228" t="s">
        <v>162</v>
      </c>
      <c r="E49" s="230">
        <v>12.82</v>
      </c>
      <c r="F49" s="228" t="s">
        <v>162</v>
      </c>
      <c r="G49" s="227">
        <v>8.5</v>
      </c>
      <c r="H49" s="228" t="s">
        <v>162</v>
      </c>
      <c r="I49" s="227">
        <v>0</v>
      </c>
      <c r="J49" s="228" t="s">
        <v>162</v>
      </c>
      <c r="L49" s="150"/>
      <c r="M49" s="150"/>
      <c r="N49" s="151"/>
      <c r="O49" s="148"/>
      <c r="P49" s="145" t="s">
        <v>284</v>
      </c>
      <c r="Q49" s="151">
        <v>0.78553779387278577</v>
      </c>
    </row>
    <row r="50" spans="2:17" x14ac:dyDescent="0.2">
      <c r="B50" s="224" t="s">
        <v>245</v>
      </c>
      <c r="C50" s="225">
        <v>796.76</v>
      </c>
      <c r="D50" s="226" t="s">
        <v>162</v>
      </c>
      <c r="E50" s="225">
        <v>0.18</v>
      </c>
      <c r="F50" s="226" t="s">
        <v>162</v>
      </c>
      <c r="G50" s="225">
        <v>1.23</v>
      </c>
      <c r="H50" s="226" t="s">
        <v>162</v>
      </c>
      <c r="I50" s="229">
        <v>0</v>
      </c>
      <c r="J50" s="226" t="s">
        <v>162</v>
      </c>
      <c r="L50" s="150"/>
      <c r="M50" s="150"/>
      <c r="N50" s="151"/>
      <c r="O50" s="148"/>
      <c r="P50" s="145" t="s">
        <v>245</v>
      </c>
      <c r="Q50" s="151">
        <v>0.17665409624516079</v>
      </c>
    </row>
    <row r="51" spans="2:17" x14ac:dyDescent="0.2">
      <c r="B51" s="224" t="s">
        <v>284</v>
      </c>
      <c r="C51" s="230">
        <v>10219.040000000001</v>
      </c>
      <c r="D51" s="228" t="s">
        <v>162</v>
      </c>
      <c r="E51" s="230">
        <v>34.15</v>
      </c>
      <c r="F51" s="228" t="s">
        <v>162</v>
      </c>
      <c r="G51" s="230">
        <v>42.55</v>
      </c>
      <c r="H51" s="228" t="s">
        <v>162</v>
      </c>
      <c r="I51" s="230">
        <v>4.21</v>
      </c>
      <c r="J51" s="228" t="s">
        <v>162</v>
      </c>
      <c r="L51" s="150"/>
      <c r="M51" s="150"/>
      <c r="N51" s="151"/>
      <c r="O51" s="148"/>
    </row>
    <row r="52" spans="2:17" ht="12.75" x14ac:dyDescent="0.2">
      <c r="B52"/>
      <c r="C52"/>
      <c r="D52"/>
      <c r="E52"/>
      <c r="F52"/>
      <c r="G52"/>
      <c r="H52"/>
      <c r="I52"/>
      <c r="J52"/>
    </row>
    <row r="53" spans="2:17" ht="12.75" x14ac:dyDescent="0.2">
      <c r="B53" s="221" t="s">
        <v>285</v>
      </c>
      <c r="C53"/>
      <c r="D53"/>
      <c r="E53"/>
      <c r="F53"/>
      <c r="G53"/>
      <c r="H53"/>
      <c r="I53"/>
      <c r="J53"/>
    </row>
    <row r="54" spans="2:17" ht="12.75" x14ac:dyDescent="0.2">
      <c r="B54" s="221" t="s">
        <v>53</v>
      </c>
      <c r="C54" s="220" t="s">
        <v>215</v>
      </c>
      <c r="D54"/>
      <c r="E54"/>
      <c r="F54"/>
      <c r="G54"/>
      <c r="H54"/>
      <c r="I54"/>
      <c r="J54"/>
    </row>
    <row r="55" spans="2:17" ht="12.75" x14ac:dyDescent="0.2">
      <c r="B55" s="221" t="s">
        <v>223</v>
      </c>
      <c r="C55"/>
      <c r="D55"/>
      <c r="E55"/>
      <c r="F55"/>
      <c r="G55"/>
      <c r="H55"/>
      <c r="I55"/>
      <c r="J55"/>
    </row>
    <row r="56" spans="2:17" ht="12.75" x14ac:dyDescent="0.2">
      <c r="B56" s="221" t="s">
        <v>221</v>
      </c>
      <c r="C56" s="220" t="s">
        <v>226</v>
      </c>
      <c r="D56"/>
      <c r="E56"/>
      <c r="F56"/>
      <c r="G56"/>
      <c r="H56"/>
      <c r="I56"/>
      <c r="J56"/>
    </row>
    <row r="57" spans="2:17" ht="12.75" x14ac:dyDescent="0.2">
      <c r="B57" s="221" t="s">
        <v>246</v>
      </c>
      <c r="C57" s="220" t="s">
        <v>286</v>
      </c>
      <c r="D57"/>
      <c r="E57"/>
      <c r="F57"/>
      <c r="G57"/>
      <c r="H57"/>
      <c r="I57"/>
      <c r="J57"/>
    </row>
    <row r="58" spans="2:17" ht="12.75" x14ac:dyDescent="0.2">
      <c r="B58" s="221" t="s">
        <v>222</v>
      </c>
      <c r="C58" s="220" t="s">
        <v>232</v>
      </c>
      <c r="D58"/>
      <c r="E58"/>
      <c r="F58"/>
      <c r="G58"/>
      <c r="H58"/>
      <c r="I58"/>
      <c r="J58"/>
    </row>
    <row r="59" spans="2:17" ht="12.75" x14ac:dyDescent="0.2">
      <c r="B59" s="221" t="s">
        <v>220</v>
      </c>
      <c r="C59" s="220" t="s">
        <v>233</v>
      </c>
      <c r="D59"/>
      <c r="E59"/>
      <c r="F59"/>
      <c r="G59"/>
      <c r="H59"/>
      <c r="I59"/>
      <c r="J59"/>
    </row>
  </sheetData>
  <sortState xmlns:xlrd2="http://schemas.microsoft.com/office/spreadsheetml/2017/richdata2" ref="P17:Q43">
    <sortCondition descending="1" ref="Q17:Q43"/>
  </sortState>
  <mergeCells count="4">
    <mergeCell ref="C14:D14"/>
    <mergeCell ref="E14:F14"/>
    <mergeCell ref="G14:H14"/>
    <mergeCell ref="I14:J14"/>
  </mergeCell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theme="4" tint="0.59999389629810485"/>
  </sheetPr>
  <dimension ref="A2:M58"/>
  <sheetViews>
    <sheetView showGridLines="0" zoomScaleNormal="100" workbookViewId="0">
      <selection activeCell="U36" sqref="U36"/>
    </sheetView>
  </sheetViews>
  <sheetFormatPr defaultColWidth="9.140625" defaultRowHeight="12" x14ac:dyDescent="0.2"/>
  <cols>
    <col min="1" max="10" width="9.140625" style="129"/>
    <col min="11" max="11" width="11.5703125" style="129" customWidth="1"/>
    <col min="12" max="12" width="10.7109375" style="129" customWidth="1"/>
    <col min="13" max="20" width="9.140625" style="129"/>
    <col min="21" max="21" width="14.140625" style="129" customWidth="1"/>
    <col min="22" max="16384" width="9.140625" style="129"/>
  </cols>
  <sheetData>
    <row r="2" spans="2:13" x14ac:dyDescent="0.2">
      <c r="B2" s="164" t="s">
        <v>275</v>
      </c>
      <c r="C2" s="164"/>
      <c r="D2" s="164"/>
      <c r="E2" s="164"/>
      <c r="F2" s="164"/>
      <c r="G2" s="164"/>
      <c r="H2" s="164"/>
      <c r="I2" s="164"/>
      <c r="J2" s="164"/>
      <c r="K2" s="164"/>
      <c r="L2" s="164"/>
      <c r="M2" s="164"/>
    </row>
    <row r="3" spans="2:13" x14ac:dyDescent="0.2">
      <c r="B3" s="165" t="s">
        <v>356</v>
      </c>
      <c r="C3" s="165"/>
      <c r="D3" s="165"/>
      <c r="E3" s="165"/>
      <c r="F3" s="165"/>
      <c r="G3" s="165"/>
      <c r="H3" s="165"/>
      <c r="I3" s="165"/>
      <c r="J3" s="165"/>
      <c r="K3" s="165"/>
      <c r="L3" s="165"/>
      <c r="M3" s="165"/>
    </row>
    <row r="44" spans="1:6" x14ac:dyDescent="0.2">
      <c r="A44" s="120"/>
      <c r="B44" s="120"/>
      <c r="C44" s="120"/>
      <c r="F44" s="119"/>
    </row>
    <row r="58" spans="2:13" x14ac:dyDescent="0.2">
      <c r="B58" s="261" t="s">
        <v>264</v>
      </c>
      <c r="C58" s="261"/>
      <c r="D58" s="261"/>
      <c r="E58" s="261"/>
      <c r="F58" s="261"/>
      <c r="G58" s="261"/>
      <c r="H58" s="261"/>
      <c r="I58" s="261"/>
      <c r="J58" s="261"/>
      <c r="K58" s="261"/>
      <c r="L58" s="261"/>
      <c r="M58" s="261"/>
    </row>
  </sheetData>
  <mergeCells count="1">
    <mergeCell ref="B58:M5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H112"/>
  <sheetViews>
    <sheetView workbookViewId="0"/>
  </sheetViews>
  <sheetFormatPr defaultColWidth="9.140625" defaultRowHeight="12" x14ac:dyDescent="0.2"/>
  <cols>
    <col min="1" max="16384" width="9.140625" style="147"/>
  </cols>
  <sheetData>
    <row r="1" spans="2:34" x14ac:dyDescent="0.2">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row>
    <row r="2" spans="2:34" x14ac:dyDescent="0.2">
      <c r="B2" s="156"/>
      <c r="C2" s="156" t="s">
        <v>305</v>
      </c>
      <c r="D2" s="156" t="s">
        <v>272</v>
      </c>
      <c r="E2" s="156" t="s">
        <v>273</v>
      </c>
      <c r="F2" s="156" t="s">
        <v>274</v>
      </c>
      <c r="G2" s="156" t="s">
        <v>349</v>
      </c>
      <c r="H2" s="156" t="s">
        <v>272</v>
      </c>
      <c r="I2" s="156" t="s">
        <v>273</v>
      </c>
      <c r="J2" s="156" t="s">
        <v>274</v>
      </c>
      <c r="K2" s="156" t="s">
        <v>353</v>
      </c>
      <c r="L2" s="156" t="s">
        <v>354</v>
      </c>
      <c r="M2" s="156"/>
      <c r="N2" s="156"/>
      <c r="O2" s="156"/>
      <c r="P2" s="156"/>
      <c r="Q2" s="156"/>
      <c r="R2" s="156"/>
      <c r="S2" s="156"/>
      <c r="T2" s="156"/>
      <c r="U2" s="156"/>
      <c r="V2" s="156"/>
      <c r="W2" s="156"/>
      <c r="X2" s="156"/>
      <c r="Y2" s="156"/>
      <c r="Z2" s="156"/>
      <c r="AA2" s="156"/>
      <c r="AB2" s="156"/>
      <c r="AC2" s="156"/>
      <c r="AD2" s="156"/>
      <c r="AE2" s="156"/>
      <c r="AF2" s="156"/>
      <c r="AG2" s="156"/>
      <c r="AH2" s="156"/>
    </row>
    <row r="3" spans="2:34" x14ac:dyDescent="0.2">
      <c r="B3" s="156" t="s">
        <v>195</v>
      </c>
      <c r="C3" s="157">
        <f>+L21</f>
        <v>126.01</v>
      </c>
      <c r="D3" s="157">
        <f>+K21</f>
        <v>142.36000000000001</v>
      </c>
      <c r="E3" s="157">
        <f>+J21</f>
        <v>157.6</v>
      </c>
      <c r="F3" s="157">
        <f>+I21</f>
        <v>167</v>
      </c>
      <c r="G3" s="157">
        <f>+H21</f>
        <v>155.35</v>
      </c>
      <c r="H3" s="157">
        <f>+G21</f>
        <v>136.34</v>
      </c>
      <c r="I3" s="157">
        <f>+F21</f>
        <v>129.56</v>
      </c>
      <c r="J3" s="157">
        <f>+E21</f>
        <v>132.65</v>
      </c>
      <c r="K3" s="157">
        <f>+D21</f>
        <v>136.58000000000001</v>
      </c>
      <c r="L3" s="157">
        <f>+C21</f>
        <v>136.86000000000001</v>
      </c>
      <c r="M3" s="157"/>
      <c r="N3" s="157"/>
      <c r="O3" s="157"/>
      <c r="P3" s="157"/>
      <c r="Q3" s="157"/>
      <c r="R3" s="157"/>
      <c r="S3" s="157"/>
      <c r="T3" s="157"/>
      <c r="U3" s="157"/>
      <c r="V3" s="157"/>
      <c r="W3" s="157"/>
      <c r="X3" s="157"/>
      <c r="Y3" s="157"/>
      <c r="Z3" s="157"/>
      <c r="AA3" s="157"/>
      <c r="AB3" s="157"/>
      <c r="AC3" s="157"/>
      <c r="AD3" s="157"/>
      <c r="AE3" s="157"/>
      <c r="AF3" s="157"/>
      <c r="AG3" s="157"/>
      <c r="AH3" s="157"/>
    </row>
    <row r="4" spans="2:34" x14ac:dyDescent="0.2">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row>
    <row r="6" spans="2:34" ht="13.5" customHeight="1" x14ac:dyDescent="0.2"/>
    <row r="7" spans="2:34" x14ac:dyDescent="0.2">
      <c r="B7" s="146" t="s">
        <v>253</v>
      </c>
    </row>
    <row r="8" spans="2:34" x14ac:dyDescent="0.2">
      <c r="B8" s="147" t="s">
        <v>350</v>
      </c>
    </row>
    <row r="10" spans="2:34" ht="12.75" x14ac:dyDescent="0.2">
      <c r="B10" s="220" t="s">
        <v>355</v>
      </c>
      <c r="C10"/>
      <c r="D10"/>
      <c r="E10"/>
      <c r="F10"/>
      <c r="G10"/>
      <c r="H10"/>
      <c r="I10"/>
      <c r="J10"/>
      <c r="K10"/>
      <c r="L10"/>
    </row>
    <row r="11" spans="2:34" ht="12.75" x14ac:dyDescent="0.2">
      <c r="B11" s="220" t="s">
        <v>276</v>
      </c>
      <c r="C11" s="221" t="s">
        <v>340</v>
      </c>
      <c r="D11"/>
      <c r="E11"/>
      <c r="F11"/>
      <c r="G11"/>
      <c r="H11"/>
      <c r="I11"/>
      <c r="J11"/>
      <c r="K11"/>
      <c r="L11"/>
    </row>
    <row r="12" spans="2:34" ht="12.75" x14ac:dyDescent="0.2">
      <c r="B12" s="220" t="s">
        <v>277</v>
      </c>
      <c r="C12" s="220" t="s">
        <v>341</v>
      </c>
      <c r="D12"/>
      <c r="E12"/>
      <c r="F12"/>
      <c r="G12"/>
      <c r="H12"/>
      <c r="I12"/>
      <c r="J12"/>
      <c r="K12"/>
      <c r="L12"/>
    </row>
    <row r="13" spans="2:34" ht="12.75" x14ac:dyDescent="0.2">
      <c r="B13"/>
      <c r="C13"/>
      <c r="D13"/>
      <c r="E13"/>
      <c r="F13"/>
      <c r="G13"/>
      <c r="H13"/>
      <c r="I13"/>
      <c r="J13"/>
      <c r="K13"/>
      <c r="L13"/>
    </row>
    <row r="14" spans="2:34" ht="12.75" x14ac:dyDescent="0.2">
      <c r="B14" s="221" t="s">
        <v>278</v>
      </c>
      <c r="C14"/>
      <c r="D14" s="220" t="s">
        <v>294</v>
      </c>
      <c r="E14"/>
      <c r="F14"/>
      <c r="G14"/>
      <c r="H14"/>
      <c r="I14"/>
      <c r="J14"/>
      <c r="K14"/>
      <c r="L14"/>
    </row>
    <row r="15" spans="2:34" ht="12.75" x14ac:dyDescent="0.2">
      <c r="B15" s="221" t="s">
        <v>295</v>
      </c>
      <c r="C15"/>
      <c r="D15" s="220" t="s">
        <v>271</v>
      </c>
      <c r="E15"/>
      <c r="F15"/>
      <c r="G15"/>
      <c r="H15"/>
      <c r="I15"/>
      <c r="J15"/>
      <c r="K15"/>
      <c r="L15"/>
    </row>
    <row r="16" spans="2:34" ht="12.75" x14ac:dyDescent="0.2">
      <c r="B16" s="221" t="s">
        <v>290</v>
      </c>
      <c r="C16"/>
      <c r="D16" s="220" t="s">
        <v>342</v>
      </c>
      <c r="E16"/>
      <c r="F16"/>
      <c r="G16"/>
      <c r="H16"/>
      <c r="I16"/>
      <c r="J16"/>
      <c r="K16"/>
      <c r="L16"/>
    </row>
    <row r="17" spans="2:12" ht="12.75" x14ac:dyDescent="0.2">
      <c r="B17" s="221" t="s">
        <v>296</v>
      </c>
      <c r="C17"/>
      <c r="D17" s="220" t="s">
        <v>254</v>
      </c>
      <c r="E17"/>
      <c r="F17"/>
      <c r="G17"/>
      <c r="H17"/>
      <c r="I17"/>
      <c r="J17"/>
      <c r="K17"/>
      <c r="L17"/>
    </row>
    <row r="18" spans="2:12" ht="12.75" x14ac:dyDescent="0.2">
      <c r="B18"/>
      <c r="C18"/>
      <c r="D18"/>
      <c r="E18"/>
      <c r="F18"/>
      <c r="G18"/>
      <c r="H18"/>
      <c r="I18"/>
      <c r="J18"/>
      <c r="K18"/>
      <c r="L18"/>
    </row>
    <row r="19" spans="2:12" x14ac:dyDescent="0.2">
      <c r="B19" s="222" t="s">
        <v>200</v>
      </c>
      <c r="C19" s="237" t="s">
        <v>351</v>
      </c>
      <c r="D19" s="237" t="s">
        <v>352</v>
      </c>
      <c r="E19" s="237" t="s">
        <v>343</v>
      </c>
      <c r="F19" s="237" t="s">
        <v>344</v>
      </c>
      <c r="G19" s="237" t="s">
        <v>345</v>
      </c>
      <c r="H19" s="237" t="s">
        <v>346</v>
      </c>
      <c r="I19" s="237" t="s">
        <v>304</v>
      </c>
      <c r="J19" s="237" t="s">
        <v>303</v>
      </c>
      <c r="K19" s="237" t="s">
        <v>302</v>
      </c>
      <c r="L19" s="237" t="s">
        <v>301</v>
      </c>
    </row>
    <row r="20" spans="2:12" ht="12.75" x14ac:dyDescent="0.2">
      <c r="B20" s="223" t="s">
        <v>297</v>
      </c>
      <c r="C20" s="218" t="s">
        <v>162</v>
      </c>
      <c r="D20" s="218" t="s">
        <v>162</v>
      </c>
      <c r="E20" s="218" t="s">
        <v>162</v>
      </c>
      <c r="F20" s="218" t="s">
        <v>162</v>
      </c>
      <c r="G20" s="218" t="s">
        <v>162</v>
      </c>
      <c r="H20" s="218" t="s">
        <v>162</v>
      </c>
      <c r="I20" s="218" t="s">
        <v>162</v>
      </c>
      <c r="J20" s="218" t="s">
        <v>162</v>
      </c>
      <c r="K20" s="218" t="s">
        <v>162</v>
      </c>
      <c r="L20" s="218" t="s">
        <v>162</v>
      </c>
    </row>
    <row r="21" spans="2:12" x14ac:dyDescent="0.2">
      <c r="B21" s="224" t="s">
        <v>347</v>
      </c>
      <c r="C21" s="230">
        <v>136.86000000000001</v>
      </c>
      <c r="D21" s="230">
        <v>136.58000000000001</v>
      </c>
      <c r="E21" s="230">
        <v>132.65</v>
      </c>
      <c r="F21" s="230">
        <v>129.56</v>
      </c>
      <c r="G21" s="230">
        <v>136.34</v>
      </c>
      <c r="H21" s="230">
        <v>155.35</v>
      </c>
      <c r="I21" s="227">
        <v>167</v>
      </c>
      <c r="J21" s="227">
        <v>157.6</v>
      </c>
      <c r="K21" s="230">
        <v>142.36000000000001</v>
      </c>
      <c r="L21" s="230">
        <v>126.01</v>
      </c>
    </row>
    <row r="22" spans="2:12" x14ac:dyDescent="0.2">
      <c r="B22" s="224" t="s">
        <v>348</v>
      </c>
      <c r="C22" s="229">
        <v>136</v>
      </c>
      <c r="D22" s="229">
        <v>136.1</v>
      </c>
      <c r="E22" s="225">
        <v>132.11000000000001</v>
      </c>
      <c r="F22" s="225">
        <v>128.97999999999999</v>
      </c>
      <c r="G22" s="229">
        <v>135.4</v>
      </c>
      <c r="H22" s="225">
        <v>155.91</v>
      </c>
      <c r="I22" s="225">
        <v>168.69</v>
      </c>
      <c r="J22" s="225">
        <v>159.12</v>
      </c>
      <c r="K22" s="225">
        <v>144.18</v>
      </c>
      <c r="L22" s="225">
        <v>126.81</v>
      </c>
    </row>
    <row r="23" spans="2:12" x14ac:dyDescent="0.2">
      <c r="B23" s="224" t="s">
        <v>251</v>
      </c>
      <c r="C23" s="230">
        <v>147.27000000000001</v>
      </c>
      <c r="D23" s="230">
        <v>142.52000000000001</v>
      </c>
      <c r="E23" s="230">
        <v>142.79</v>
      </c>
      <c r="F23" s="227">
        <v>141.30000000000001</v>
      </c>
      <c r="G23" s="230">
        <v>148.02000000000001</v>
      </c>
      <c r="H23" s="230">
        <v>148.49</v>
      </c>
      <c r="I23" s="230">
        <v>134.69</v>
      </c>
      <c r="J23" s="230">
        <v>127.07</v>
      </c>
      <c r="K23" s="230">
        <v>119.52</v>
      </c>
      <c r="L23" s="230">
        <v>116.29</v>
      </c>
    </row>
    <row r="24" spans="2:12" ht="12.75" x14ac:dyDescent="0.2">
      <c r="B24"/>
      <c r="C24"/>
      <c r="D24"/>
      <c r="E24"/>
      <c r="F24"/>
      <c r="G24"/>
      <c r="H24"/>
      <c r="I24"/>
      <c r="J24"/>
      <c r="K24"/>
      <c r="L24"/>
    </row>
    <row r="25" spans="2:12" ht="12.75" x14ac:dyDescent="0.2">
      <c r="B25" s="221" t="s">
        <v>285</v>
      </c>
      <c r="C25"/>
      <c r="D25"/>
      <c r="E25"/>
      <c r="F25"/>
      <c r="G25"/>
      <c r="H25"/>
      <c r="I25"/>
      <c r="J25"/>
      <c r="K25"/>
      <c r="L25"/>
    </row>
    <row r="26" spans="2:12" ht="12.75" x14ac:dyDescent="0.2">
      <c r="B26" s="221" t="s">
        <v>53</v>
      </c>
      <c r="C26" s="220" t="s">
        <v>215</v>
      </c>
      <c r="D26"/>
      <c r="E26"/>
      <c r="F26"/>
      <c r="G26"/>
      <c r="H26"/>
      <c r="I26"/>
      <c r="J26"/>
      <c r="K26"/>
      <c r="L26"/>
    </row>
    <row r="27" spans="2:12" ht="12.75" x14ac:dyDescent="0.2">
      <c r="B27" s="221" t="s">
        <v>223</v>
      </c>
      <c r="C27"/>
      <c r="D27"/>
      <c r="E27"/>
      <c r="F27"/>
      <c r="G27"/>
      <c r="H27"/>
      <c r="I27"/>
      <c r="J27"/>
      <c r="K27"/>
      <c r="L27"/>
    </row>
    <row r="28" spans="2:12" ht="12.75" x14ac:dyDescent="0.2">
      <c r="B28" s="221" t="s">
        <v>44</v>
      </c>
      <c r="C28" s="220" t="s">
        <v>229</v>
      </c>
      <c r="D28"/>
      <c r="E28"/>
      <c r="F28"/>
      <c r="G28"/>
      <c r="H28"/>
      <c r="I28"/>
      <c r="J28"/>
      <c r="K28"/>
      <c r="L28"/>
    </row>
    <row r="31" spans="2:12" x14ac:dyDescent="0.2">
      <c r="B31" s="146" t="s">
        <v>253</v>
      </c>
    </row>
    <row r="32" spans="2:12" x14ac:dyDescent="0.2">
      <c r="B32" s="147" t="s">
        <v>357</v>
      </c>
    </row>
    <row r="34" spans="2:15" ht="12.75" x14ac:dyDescent="0.2">
      <c r="B34" s="220" t="s">
        <v>358</v>
      </c>
      <c r="C34"/>
      <c r="D34"/>
      <c r="E34"/>
      <c r="F34"/>
      <c r="G34"/>
      <c r="H34"/>
      <c r="I34"/>
      <c r="J34"/>
      <c r="K34" s="167"/>
      <c r="L34" s="167"/>
      <c r="M34" s="167"/>
      <c r="N34" s="167"/>
      <c r="O34" s="167"/>
    </row>
    <row r="35" spans="2:15" ht="12.75" x14ac:dyDescent="0.2">
      <c r="B35" s="220" t="s">
        <v>276</v>
      </c>
      <c r="C35" s="221" t="s">
        <v>359</v>
      </c>
      <c r="D35"/>
      <c r="E35"/>
      <c r="F35"/>
      <c r="G35"/>
      <c r="H35"/>
      <c r="I35"/>
      <c r="J35"/>
      <c r="K35" s="167"/>
      <c r="L35" s="167"/>
      <c r="M35" s="167"/>
      <c r="N35" s="167"/>
      <c r="O35" s="167"/>
    </row>
    <row r="36" spans="2:15" ht="12.75" x14ac:dyDescent="0.2">
      <c r="B36" s="220" t="s">
        <v>277</v>
      </c>
      <c r="C36" s="220" t="s">
        <v>360</v>
      </c>
      <c r="D36"/>
      <c r="E36"/>
      <c r="F36"/>
      <c r="G36"/>
      <c r="H36"/>
      <c r="I36"/>
      <c r="J36"/>
      <c r="K36" s="167"/>
      <c r="L36" s="167"/>
      <c r="M36" s="167"/>
      <c r="N36" s="167"/>
      <c r="O36" s="167"/>
    </row>
    <row r="37" spans="2:15" ht="12.75" x14ac:dyDescent="0.2">
      <c r="B37"/>
      <c r="C37"/>
      <c r="D37"/>
      <c r="E37"/>
      <c r="F37"/>
      <c r="G37"/>
      <c r="H37"/>
      <c r="I37"/>
      <c r="J37"/>
      <c r="K37" s="167"/>
      <c r="L37" s="167"/>
      <c r="M37" s="167"/>
      <c r="N37" s="167"/>
      <c r="O37" s="167"/>
    </row>
    <row r="38" spans="2:15" ht="12.75" x14ac:dyDescent="0.2">
      <c r="B38" s="221" t="s">
        <v>278</v>
      </c>
      <c r="C38"/>
      <c r="D38" s="220" t="s">
        <v>279</v>
      </c>
      <c r="E38"/>
      <c r="F38"/>
      <c r="G38"/>
      <c r="H38"/>
      <c r="I38"/>
      <c r="J38"/>
      <c r="K38" s="167"/>
      <c r="L38" s="167"/>
      <c r="M38" s="167"/>
      <c r="N38" s="167"/>
      <c r="O38" s="167"/>
    </row>
    <row r="39" spans="2:15" ht="12.75" x14ac:dyDescent="0.2">
      <c r="B39" s="221" t="s">
        <v>295</v>
      </c>
      <c r="C39"/>
      <c r="D39" s="220" t="s">
        <v>271</v>
      </c>
      <c r="E39"/>
      <c r="F39"/>
      <c r="G39"/>
      <c r="H39"/>
      <c r="I39"/>
      <c r="J39"/>
      <c r="K39" s="167"/>
      <c r="L39" s="167"/>
      <c r="M39" s="167"/>
      <c r="N39" s="167"/>
      <c r="O39" s="167"/>
    </row>
    <row r="40" spans="2:15" ht="12.75" x14ac:dyDescent="0.2">
      <c r="B40" s="221" t="s">
        <v>290</v>
      </c>
      <c r="C40"/>
      <c r="D40" s="220" t="s">
        <v>196</v>
      </c>
      <c r="E40"/>
      <c r="F40"/>
      <c r="G40"/>
      <c r="H40"/>
      <c r="I40"/>
      <c r="J40"/>
      <c r="K40" s="167"/>
      <c r="L40" s="167"/>
      <c r="M40" s="167"/>
      <c r="N40" s="167"/>
      <c r="O40" s="167"/>
    </row>
    <row r="41" spans="2:15" ht="12.75" x14ac:dyDescent="0.2">
      <c r="B41" s="221" t="s">
        <v>296</v>
      </c>
      <c r="C41"/>
      <c r="D41" s="220" t="s">
        <v>254</v>
      </c>
      <c r="E41"/>
      <c r="F41"/>
      <c r="G41"/>
      <c r="H41"/>
      <c r="I41"/>
      <c r="J41"/>
      <c r="K41" s="167"/>
      <c r="L41" s="167"/>
      <c r="M41" s="167"/>
      <c r="N41" s="167"/>
      <c r="O41" s="167"/>
    </row>
    <row r="42" spans="2:15" ht="12.75" x14ac:dyDescent="0.2">
      <c r="B42"/>
      <c r="C42"/>
      <c r="D42"/>
      <c r="E42"/>
      <c r="F42"/>
      <c r="G42"/>
      <c r="H42"/>
      <c r="I42"/>
      <c r="J42"/>
      <c r="K42" s="167"/>
      <c r="L42" s="167"/>
      <c r="M42" s="167"/>
      <c r="N42" s="167"/>
      <c r="O42" s="167"/>
    </row>
    <row r="43" spans="2:15" x14ac:dyDescent="0.2">
      <c r="B43" s="222" t="s">
        <v>200</v>
      </c>
      <c r="C43" s="237" t="s">
        <v>265</v>
      </c>
      <c r="D43" s="237" t="s">
        <v>281</v>
      </c>
      <c r="E43" s="237" t="s">
        <v>300</v>
      </c>
      <c r="F43" s="237" t="s">
        <v>310</v>
      </c>
    </row>
    <row r="44" spans="2:15" ht="12.75" x14ac:dyDescent="0.2">
      <c r="B44" s="223" t="s">
        <v>297</v>
      </c>
      <c r="C44" s="218" t="s">
        <v>162</v>
      </c>
      <c r="D44" s="218" t="s">
        <v>162</v>
      </c>
      <c r="E44" s="218" t="s">
        <v>162</v>
      </c>
      <c r="F44" s="218" t="s">
        <v>162</v>
      </c>
    </row>
    <row r="45" spans="2:15" x14ac:dyDescent="0.2">
      <c r="B45" s="224" t="s">
        <v>347</v>
      </c>
      <c r="C45" s="228" t="s">
        <v>53</v>
      </c>
      <c r="D45" s="230">
        <v>8.34</v>
      </c>
      <c r="E45" s="227">
        <v>36.6</v>
      </c>
      <c r="F45" s="230">
        <v>-6.45</v>
      </c>
    </row>
    <row r="46" spans="2:15" x14ac:dyDescent="0.2">
      <c r="B46" s="224" t="s">
        <v>348</v>
      </c>
      <c r="C46" s="226" t="s">
        <v>53</v>
      </c>
      <c r="D46" s="225">
        <v>8.52</v>
      </c>
      <c r="E46" s="229">
        <v>37.9</v>
      </c>
      <c r="F46" s="225">
        <v>-7.81</v>
      </c>
    </row>
    <row r="47" spans="2:15" x14ac:dyDescent="0.2">
      <c r="B47" s="224" t="s">
        <v>251</v>
      </c>
      <c r="C47" s="228" t="s">
        <v>53</v>
      </c>
      <c r="D47" s="230">
        <v>5.56</v>
      </c>
      <c r="E47" s="230">
        <v>16.41</v>
      </c>
      <c r="F47" s="230">
        <v>18.72</v>
      </c>
    </row>
    <row r="48" spans="2:15" ht="12.75" x14ac:dyDescent="0.2">
      <c r="B48"/>
      <c r="C48"/>
      <c r="D48"/>
      <c r="E48"/>
      <c r="F48"/>
    </row>
    <row r="49" spans="2:6" ht="12.75" x14ac:dyDescent="0.2">
      <c r="B49" s="221" t="s">
        <v>285</v>
      </c>
      <c r="C49"/>
      <c r="D49"/>
      <c r="E49"/>
      <c r="F49"/>
    </row>
    <row r="50" spans="2:6" ht="12.75" x14ac:dyDescent="0.2">
      <c r="B50" s="221" t="s">
        <v>53</v>
      </c>
      <c r="C50" s="220" t="s">
        <v>215</v>
      </c>
      <c r="D50"/>
      <c r="E50"/>
      <c r="F50"/>
    </row>
    <row r="57" spans="2:6" x14ac:dyDescent="0.2">
      <c r="B57" s="146" t="s">
        <v>253</v>
      </c>
    </row>
    <row r="58" spans="2:6" x14ac:dyDescent="0.2">
      <c r="B58" s="147" t="s">
        <v>361</v>
      </c>
    </row>
    <row r="60" spans="2:6" ht="12.75" x14ac:dyDescent="0.2">
      <c r="B60" s="220" t="s">
        <v>362</v>
      </c>
      <c r="C60"/>
      <c r="D60"/>
      <c r="E60"/>
      <c r="F60"/>
    </row>
    <row r="61" spans="2:6" ht="12.75" x14ac:dyDescent="0.2">
      <c r="B61" s="220" t="s">
        <v>276</v>
      </c>
      <c r="C61" s="221" t="s">
        <v>359</v>
      </c>
      <c r="D61"/>
      <c r="E61"/>
      <c r="F61"/>
    </row>
    <row r="62" spans="2:6" ht="12.75" x14ac:dyDescent="0.2">
      <c r="B62" s="220" t="s">
        <v>277</v>
      </c>
      <c r="C62" s="220" t="s">
        <v>360</v>
      </c>
      <c r="D62"/>
      <c r="E62"/>
      <c r="F62"/>
    </row>
    <row r="63" spans="2:6" ht="12.75" x14ac:dyDescent="0.2">
      <c r="B63"/>
      <c r="C63"/>
      <c r="D63"/>
      <c r="E63"/>
      <c r="F63"/>
    </row>
    <row r="64" spans="2:6" ht="12.75" x14ac:dyDescent="0.2">
      <c r="B64" s="221" t="s">
        <v>278</v>
      </c>
      <c r="C64"/>
      <c r="D64" s="220" t="s">
        <v>279</v>
      </c>
      <c r="E64"/>
      <c r="F64"/>
    </row>
    <row r="65" spans="2:6" ht="12.75" x14ac:dyDescent="0.2">
      <c r="B65" s="221" t="s">
        <v>298</v>
      </c>
      <c r="C65"/>
      <c r="D65" s="220" t="s">
        <v>347</v>
      </c>
      <c r="E65"/>
      <c r="F65"/>
    </row>
    <row r="66" spans="2:6" ht="12.75" x14ac:dyDescent="0.2">
      <c r="B66" s="221" t="s">
        <v>295</v>
      </c>
      <c r="C66"/>
      <c r="D66" s="220" t="s">
        <v>271</v>
      </c>
      <c r="E66"/>
      <c r="F66"/>
    </row>
    <row r="67" spans="2:6" ht="12.75" x14ac:dyDescent="0.2">
      <c r="B67" s="221" t="s">
        <v>290</v>
      </c>
      <c r="C67"/>
      <c r="D67" s="220" t="s">
        <v>196</v>
      </c>
      <c r="E67"/>
      <c r="F67"/>
    </row>
    <row r="68" spans="2:6" ht="12.75" x14ac:dyDescent="0.2">
      <c r="B68"/>
      <c r="C68"/>
      <c r="D68"/>
      <c r="E68"/>
      <c r="F68"/>
    </row>
    <row r="69" spans="2:6" x14ac:dyDescent="0.2">
      <c r="B69" s="222" t="s">
        <v>200</v>
      </c>
      <c r="C69" s="237" t="s">
        <v>265</v>
      </c>
      <c r="D69" s="237" t="s">
        <v>281</v>
      </c>
      <c r="E69" s="237" t="s">
        <v>300</v>
      </c>
      <c r="F69" s="237" t="s">
        <v>310</v>
      </c>
    </row>
    <row r="70" spans="2:6" ht="12.75" x14ac:dyDescent="0.2">
      <c r="B70" s="223" t="s">
        <v>283</v>
      </c>
      <c r="C70" s="218" t="s">
        <v>162</v>
      </c>
      <c r="D70" s="218" t="s">
        <v>162</v>
      </c>
      <c r="E70" s="218" t="s">
        <v>162</v>
      </c>
      <c r="F70" s="218" t="s">
        <v>162</v>
      </c>
    </row>
    <row r="71" spans="2:6" x14ac:dyDescent="0.2">
      <c r="B71" s="224" t="s">
        <v>254</v>
      </c>
      <c r="C71" s="228" t="s">
        <v>53</v>
      </c>
      <c r="D71" s="230">
        <v>8.34</v>
      </c>
      <c r="E71" s="227">
        <v>36.6</v>
      </c>
      <c r="F71" s="230">
        <v>-6.45</v>
      </c>
    </row>
    <row r="72" spans="2:6" x14ac:dyDescent="0.2">
      <c r="B72" s="224" t="s">
        <v>82</v>
      </c>
      <c r="C72" s="226" t="s">
        <v>53</v>
      </c>
      <c r="D72" s="225">
        <v>15.74</v>
      </c>
      <c r="E72" s="225">
        <v>47.82</v>
      </c>
      <c r="F72" s="225">
        <v>-20.89</v>
      </c>
    </row>
    <row r="73" spans="2:6" x14ac:dyDescent="0.2">
      <c r="B73" s="224" t="s">
        <v>81</v>
      </c>
      <c r="C73" s="228" t="s">
        <v>53</v>
      </c>
      <c r="D73" s="230">
        <v>5.46</v>
      </c>
      <c r="E73" s="230">
        <v>22.51</v>
      </c>
      <c r="F73" s="230">
        <v>4.49</v>
      </c>
    </row>
    <row r="74" spans="2:6" x14ac:dyDescent="0.2">
      <c r="B74" s="224" t="s">
        <v>207</v>
      </c>
      <c r="C74" s="226" t="s">
        <v>53</v>
      </c>
      <c r="D74" s="229">
        <v>4.7</v>
      </c>
      <c r="E74" s="225">
        <v>25.41</v>
      </c>
      <c r="F74" s="225">
        <v>0.46</v>
      </c>
    </row>
    <row r="75" spans="2:6" x14ac:dyDescent="0.2">
      <c r="B75" s="224" t="s">
        <v>79</v>
      </c>
      <c r="C75" s="228" t="s">
        <v>53</v>
      </c>
      <c r="D75" s="230">
        <v>7.33</v>
      </c>
      <c r="E75" s="230">
        <v>39.93</v>
      </c>
      <c r="F75" s="230">
        <v>-17.010000000000002</v>
      </c>
    </row>
    <row r="76" spans="2:6" x14ac:dyDescent="0.2">
      <c r="B76" s="224" t="s">
        <v>119</v>
      </c>
      <c r="C76" s="226" t="s">
        <v>53</v>
      </c>
      <c r="D76" s="229">
        <v>10.199999999999999</v>
      </c>
      <c r="E76" s="225">
        <v>44.74</v>
      </c>
      <c r="F76" s="225">
        <v>-14.17</v>
      </c>
    </row>
    <row r="77" spans="2:6" x14ac:dyDescent="0.2">
      <c r="B77" s="224" t="s">
        <v>77</v>
      </c>
      <c r="C77" s="228" t="s">
        <v>53</v>
      </c>
      <c r="D77" s="230">
        <v>7.84</v>
      </c>
      <c r="E77" s="230">
        <v>46.66</v>
      </c>
      <c r="F77" s="230">
        <v>-5.84</v>
      </c>
    </row>
    <row r="78" spans="2:6" x14ac:dyDescent="0.2">
      <c r="B78" s="224" t="s">
        <v>76</v>
      </c>
      <c r="C78" s="226" t="s">
        <v>53</v>
      </c>
      <c r="D78" s="225">
        <v>16.75</v>
      </c>
      <c r="E78" s="225">
        <v>45.84</v>
      </c>
      <c r="F78" s="225">
        <v>-27.09</v>
      </c>
    </row>
    <row r="79" spans="2:6" x14ac:dyDescent="0.2">
      <c r="B79" s="224" t="s">
        <v>75</v>
      </c>
      <c r="C79" s="228" t="s">
        <v>53</v>
      </c>
      <c r="D79" s="230">
        <v>2.86</v>
      </c>
      <c r="E79" s="227">
        <v>20.100000000000001</v>
      </c>
      <c r="F79" s="230">
        <v>27.47</v>
      </c>
    </row>
    <row r="80" spans="2:6" x14ac:dyDescent="0.2">
      <c r="B80" s="224" t="s">
        <v>74</v>
      </c>
      <c r="C80" s="226" t="s">
        <v>53</v>
      </c>
      <c r="D80" s="225">
        <v>4.3499999999999996</v>
      </c>
      <c r="E80" s="225">
        <v>29.54</v>
      </c>
      <c r="F80" s="225">
        <v>21.16</v>
      </c>
    </row>
    <row r="81" spans="2:6" x14ac:dyDescent="0.2">
      <c r="B81" s="224" t="s">
        <v>73</v>
      </c>
      <c r="C81" s="228" t="s">
        <v>53</v>
      </c>
      <c r="D81" s="230">
        <v>4.55</v>
      </c>
      <c r="E81" s="230">
        <v>20.239999999999998</v>
      </c>
      <c r="F81" s="227">
        <v>5.7</v>
      </c>
    </row>
    <row r="82" spans="2:6" x14ac:dyDescent="0.2">
      <c r="B82" s="224" t="s">
        <v>72</v>
      </c>
      <c r="C82" s="226" t="s">
        <v>53</v>
      </c>
      <c r="D82" s="225">
        <v>0.57999999999999996</v>
      </c>
      <c r="E82" s="225">
        <v>23.81</v>
      </c>
      <c r="F82" s="225">
        <v>17.87</v>
      </c>
    </row>
    <row r="83" spans="2:6" x14ac:dyDescent="0.2">
      <c r="B83" s="224" t="s">
        <v>70</v>
      </c>
      <c r="C83" s="228" t="s">
        <v>53</v>
      </c>
      <c r="D83" s="230">
        <v>0.55000000000000004</v>
      </c>
      <c r="E83" s="230">
        <v>4.43</v>
      </c>
      <c r="F83" s="230">
        <v>11.14</v>
      </c>
    </row>
    <row r="84" spans="2:6" x14ac:dyDescent="0.2">
      <c r="B84" s="224" t="s">
        <v>69</v>
      </c>
      <c r="C84" s="226" t="s">
        <v>53</v>
      </c>
      <c r="D84" s="225">
        <v>13.23</v>
      </c>
      <c r="E84" s="225">
        <v>48.34</v>
      </c>
      <c r="F84" s="225">
        <v>-24.42</v>
      </c>
    </row>
    <row r="85" spans="2:6" x14ac:dyDescent="0.2">
      <c r="B85" s="224" t="s">
        <v>68</v>
      </c>
      <c r="C85" s="228" t="s">
        <v>53</v>
      </c>
      <c r="D85" s="230">
        <v>17.12</v>
      </c>
      <c r="E85" s="230">
        <v>51.01</v>
      </c>
      <c r="F85" s="230">
        <v>-25.37</v>
      </c>
    </row>
    <row r="86" spans="2:6" x14ac:dyDescent="0.2">
      <c r="B86" s="224" t="s">
        <v>67</v>
      </c>
      <c r="C86" s="226" t="s">
        <v>53</v>
      </c>
      <c r="D86" s="225">
        <v>6.06</v>
      </c>
      <c r="E86" s="225">
        <v>40.380000000000003</v>
      </c>
      <c r="F86" s="225">
        <v>-10.66</v>
      </c>
    </row>
    <row r="87" spans="2:6" x14ac:dyDescent="0.2">
      <c r="B87" s="224" t="s">
        <v>66</v>
      </c>
      <c r="C87" s="228" t="s">
        <v>53</v>
      </c>
      <c r="D87" s="230">
        <v>7.39</v>
      </c>
      <c r="E87" s="227">
        <v>51.9</v>
      </c>
      <c r="F87" s="230">
        <v>1.06</v>
      </c>
    </row>
    <row r="88" spans="2:6" x14ac:dyDescent="0.2">
      <c r="B88" s="224" t="s">
        <v>65</v>
      </c>
      <c r="C88" s="226" t="s">
        <v>53</v>
      </c>
      <c r="D88" s="225">
        <v>14.14</v>
      </c>
      <c r="E88" s="225">
        <v>8.59</v>
      </c>
      <c r="F88" s="225">
        <v>-4.1399999999999997</v>
      </c>
    </row>
    <row r="89" spans="2:6" x14ac:dyDescent="0.2">
      <c r="B89" s="224" t="s">
        <v>64</v>
      </c>
      <c r="C89" s="228" t="s">
        <v>53</v>
      </c>
      <c r="D89" s="227">
        <v>9.8000000000000007</v>
      </c>
      <c r="E89" s="230">
        <v>46.17</v>
      </c>
      <c r="F89" s="230">
        <v>-18.440000000000001</v>
      </c>
    </row>
    <row r="90" spans="2:6" x14ac:dyDescent="0.2">
      <c r="B90" s="224" t="s">
        <v>63</v>
      </c>
      <c r="C90" s="226" t="s">
        <v>53</v>
      </c>
      <c r="D90" s="229">
        <v>4.9000000000000004</v>
      </c>
      <c r="E90" s="229">
        <v>26.6</v>
      </c>
      <c r="F90" s="225">
        <v>3.16</v>
      </c>
    </row>
    <row r="91" spans="2:6" x14ac:dyDescent="0.2">
      <c r="B91" s="224" t="s">
        <v>62</v>
      </c>
      <c r="C91" s="228" t="s">
        <v>53</v>
      </c>
      <c r="D91" s="230">
        <v>13.63</v>
      </c>
      <c r="E91" s="227">
        <v>46.3</v>
      </c>
      <c r="F91" s="230">
        <v>-9.36</v>
      </c>
    </row>
    <row r="92" spans="2:6" x14ac:dyDescent="0.2">
      <c r="B92" s="224" t="s">
        <v>61</v>
      </c>
      <c r="C92" s="226" t="s">
        <v>53</v>
      </c>
      <c r="D92" s="225">
        <v>0.91</v>
      </c>
      <c r="E92" s="225">
        <v>36.520000000000003</v>
      </c>
      <c r="F92" s="225">
        <v>17.04</v>
      </c>
    </row>
    <row r="93" spans="2:6" x14ac:dyDescent="0.2">
      <c r="B93" s="224" t="s">
        <v>60</v>
      </c>
      <c r="C93" s="228" t="s">
        <v>53</v>
      </c>
      <c r="D93" s="230">
        <v>5.38</v>
      </c>
      <c r="E93" s="230">
        <v>26.96</v>
      </c>
      <c r="F93" s="230">
        <v>20.260000000000002</v>
      </c>
    </row>
    <row r="94" spans="2:6" x14ac:dyDescent="0.2">
      <c r="B94" s="224" t="s">
        <v>59</v>
      </c>
      <c r="C94" s="226" t="s">
        <v>53</v>
      </c>
      <c r="D94" s="225">
        <v>3.89</v>
      </c>
      <c r="E94" s="229">
        <v>38.9</v>
      </c>
      <c r="F94" s="225">
        <v>0.05</v>
      </c>
    </row>
    <row r="95" spans="2:6" x14ac:dyDescent="0.2">
      <c r="B95" s="224" t="s">
        <v>58</v>
      </c>
      <c r="C95" s="228" t="s">
        <v>53</v>
      </c>
      <c r="D95" s="230">
        <v>0.41</v>
      </c>
      <c r="E95" s="230">
        <v>26.21</v>
      </c>
      <c r="F95" s="230">
        <v>9.84</v>
      </c>
    </row>
    <row r="96" spans="2:6" x14ac:dyDescent="0.2">
      <c r="B96" s="224" t="s">
        <v>57</v>
      </c>
      <c r="C96" s="226" t="s">
        <v>53</v>
      </c>
      <c r="D96" s="225">
        <v>2.94</v>
      </c>
      <c r="E96" s="225">
        <v>30.57</v>
      </c>
      <c r="F96" s="225">
        <v>11.25</v>
      </c>
    </row>
    <row r="97" spans="2:6" ht="12.75" x14ac:dyDescent="0.2">
      <c r="B97"/>
      <c r="C97"/>
      <c r="D97"/>
      <c r="E97"/>
      <c r="F97"/>
    </row>
    <row r="98" spans="2:6" ht="12.75" x14ac:dyDescent="0.2">
      <c r="B98" s="221" t="s">
        <v>285</v>
      </c>
      <c r="C98"/>
      <c r="D98"/>
      <c r="E98"/>
      <c r="F98"/>
    </row>
    <row r="99" spans="2:6" ht="12.75" x14ac:dyDescent="0.2">
      <c r="B99" s="221" t="s">
        <v>53</v>
      </c>
      <c r="C99" s="220" t="s">
        <v>215</v>
      </c>
      <c r="D99"/>
      <c r="E99"/>
      <c r="F99"/>
    </row>
    <row r="100" spans="2:6" ht="12.75" x14ac:dyDescent="0.2">
      <c r="B100" s="221" t="s">
        <v>285</v>
      </c>
      <c r="C100"/>
      <c r="D100" s="167"/>
      <c r="E100" s="167"/>
      <c r="F100" s="167"/>
    </row>
    <row r="101" spans="2:6" x14ac:dyDescent="0.2">
      <c r="B101" s="221" t="s">
        <v>53</v>
      </c>
      <c r="C101" s="220" t="s">
        <v>215</v>
      </c>
      <c r="D101" s="167"/>
      <c r="E101" s="167"/>
      <c r="F101" s="93" t="s">
        <v>54</v>
      </c>
    </row>
    <row r="102" spans="2:6" ht="12.75" x14ac:dyDescent="0.2">
      <c r="B102"/>
      <c r="C102"/>
      <c r="D102" s="167"/>
      <c r="E102" s="167"/>
      <c r="F102" s="93" t="s">
        <v>53</v>
      </c>
    </row>
    <row r="103" spans="2:6" x14ac:dyDescent="0.2">
      <c r="B103" s="93" t="s">
        <v>221</v>
      </c>
      <c r="C103" s="93" t="s">
        <v>226</v>
      </c>
      <c r="D103" s="167"/>
      <c r="E103" s="167"/>
      <c r="F103" s="167"/>
    </row>
    <row r="104" spans="2:6" x14ac:dyDescent="0.2">
      <c r="B104" s="93" t="s">
        <v>227</v>
      </c>
      <c r="C104" s="93" t="s">
        <v>228</v>
      </c>
      <c r="D104" s="167"/>
      <c r="E104" s="167"/>
      <c r="F104" s="167"/>
    </row>
    <row r="105" spans="2:6" x14ac:dyDescent="0.2">
      <c r="B105" s="93" t="s">
        <v>44</v>
      </c>
      <c r="C105" s="93" t="s">
        <v>229</v>
      </c>
      <c r="D105" s="167"/>
      <c r="E105" s="167"/>
      <c r="F105" s="167"/>
    </row>
    <row r="106" spans="2:6" x14ac:dyDescent="0.2">
      <c r="B106" s="93" t="s">
        <v>230</v>
      </c>
      <c r="C106" s="93" t="s">
        <v>231</v>
      </c>
      <c r="D106" s="167"/>
      <c r="E106" s="167"/>
      <c r="F106" s="167"/>
    </row>
    <row r="107" spans="2:6" x14ac:dyDescent="0.2">
      <c r="B107" s="93" t="s">
        <v>222</v>
      </c>
      <c r="C107" s="93" t="s">
        <v>232</v>
      </c>
      <c r="D107" s="167"/>
      <c r="E107" s="167"/>
      <c r="F107" s="167"/>
    </row>
    <row r="108" spans="2:6" x14ac:dyDescent="0.2">
      <c r="B108" s="93" t="s">
        <v>220</v>
      </c>
      <c r="C108" s="93" t="s">
        <v>233</v>
      </c>
      <c r="D108" s="167"/>
      <c r="E108" s="167"/>
      <c r="F108" s="167"/>
    </row>
    <row r="109" spans="2:6" x14ac:dyDescent="0.2">
      <c r="B109" s="93" t="s">
        <v>234</v>
      </c>
      <c r="C109" s="93" t="s">
        <v>235</v>
      </c>
      <c r="D109" s="167"/>
      <c r="E109" s="167"/>
      <c r="F109" s="167"/>
    </row>
    <row r="110" spans="2:6" x14ac:dyDescent="0.2">
      <c r="B110" s="93" t="s">
        <v>236</v>
      </c>
      <c r="C110" s="93" t="s">
        <v>237</v>
      </c>
      <c r="D110" s="167"/>
      <c r="E110" s="167"/>
      <c r="F110" s="167"/>
    </row>
    <row r="111" spans="2:6" x14ac:dyDescent="0.2">
      <c r="B111" s="93" t="s">
        <v>238</v>
      </c>
      <c r="C111" s="93" t="s">
        <v>239</v>
      </c>
      <c r="D111" s="167"/>
      <c r="E111" s="167"/>
      <c r="F111" s="167"/>
    </row>
    <row r="112" spans="2:6" x14ac:dyDescent="0.2">
      <c r="B112" s="93" t="s">
        <v>240</v>
      </c>
      <c r="C112" s="93" t="s">
        <v>241</v>
      </c>
      <c r="D112" s="167"/>
      <c r="E112" s="167"/>
      <c r="F112" s="167"/>
    </row>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theme="4" tint="0.59999389629810485"/>
  </sheetPr>
  <dimension ref="A1:P33"/>
  <sheetViews>
    <sheetView showGridLines="0" zoomScaleNormal="100" workbookViewId="0">
      <selection activeCell="B1" sqref="B1:E22"/>
    </sheetView>
  </sheetViews>
  <sheetFormatPr defaultColWidth="9.140625" defaultRowHeight="12" x14ac:dyDescent="0.2"/>
  <cols>
    <col min="1" max="1" width="9.140625" style="130"/>
    <col min="2" max="2" width="49.140625" style="130" customWidth="1"/>
    <col min="3" max="3" width="15.42578125" style="130" customWidth="1"/>
    <col min="4" max="4" width="14.7109375" style="130" customWidth="1"/>
    <col min="5" max="5" width="10.5703125" style="130" customWidth="1"/>
    <col min="6" max="6" width="9.140625" style="130"/>
    <col min="7" max="10" width="0" style="130" hidden="1" customWidth="1"/>
    <col min="11" max="16384" width="9.140625" style="130"/>
  </cols>
  <sheetData>
    <row r="1" spans="2:16" ht="15.75" x14ac:dyDescent="0.2">
      <c r="B1" s="287" t="s">
        <v>269</v>
      </c>
      <c r="C1" s="287"/>
      <c r="D1" s="287"/>
      <c r="E1" s="287"/>
    </row>
    <row r="2" spans="2:16" ht="15.75" customHeight="1" x14ac:dyDescent="0.2">
      <c r="B2" s="289" t="s">
        <v>312</v>
      </c>
      <c r="C2" s="289"/>
      <c r="D2" s="289"/>
      <c r="E2" s="289"/>
    </row>
    <row r="3" spans="2:16" ht="11.25" customHeight="1" x14ac:dyDescent="0.2">
      <c r="B3" s="305"/>
      <c r="C3" s="288"/>
      <c r="D3" s="288"/>
      <c r="E3" s="288"/>
    </row>
    <row r="4" spans="2:16" ht="12" customHeight="1" x14ac:dyDescent="0.2">
      <c r="B4" s="189"/>
      <c r="C4" s="263" t="s">
        <v>370</v>
      </c>
      <c r="D4" s="264"/>
      <c r="E4" s="265" t="s">
        <v>191</v>
      </c>
    </row>
    <row r="5" spans="2:16" ht="12" customHeight="1" x14ac:dyDescent="0.2">
      <c r="B5" s="300"/>
      <c r="C5" s="301"/>
      <c r="D5" s="302"/>
      <c r="E5" s="303"/>
    </row>
    <row r="6" spans="2:16" x14ac:dyDescent="0.2">
      <c r="B6" s="190"/>
      <c r="C6" s="191" t="s">
        <v>182</v>
      </c>
      <c r="D6" s="191" t="s">
        <v>183</v>
      </c>
      <c r="E6" s="304"/>
    </row>
    <row r="7" spans="2:16" x14ac:dyDescent="0.2">
      <c r="B7" s="192" t="s">
        <v>192</v>
      </c>
      <c r="C7" s="193">
        <v>0</v>
      </c>
      <c r="D7" s="292">
        <v>149.30000000000001</v>
      </c>
      <c r="E7" s="290" t="s">
        <v>218</v>
      </c>
      <c r="F7" s="131"/>
      <c r="K7" s="131"/>
      <c r="L7" s="132"/>
    </row>
    <row r="8" spans="2:16" x14ac:dyDescent="0.2">
      <c r="B8" s="194" t="s">
        <v>193</v>
      </c>
      <c r="C8" s="195">
        <v>-56.992501704158158</v>
      </c>
      <c r="D8" s="293">
        <v>64.421881390593057</v>
      </c>
      <c r="E8" s="290">
        <v>7</v>
      </c>
    </row>
    <row r="9" spans="2:16" x14ac:dyDescent="0.2">
      <c r="B9" s="196" t="s">
        <v>184</v>
      </c>
      <c r="C9" s="197">
        <v>-42.41769968104893</v>
      </c>
      <c r="D9" s="294">
        <v>45.397294542433542</v>
      </c>
      <c r="E9" s="198">
        <v>2.2999999999999998</v>
      </c>
      <c r="F9" s="133"/>
      <c r="G9" s="133"/>
      <c r="H9" s="134"/>
      <c r="I9" s="134"/>
      <c r="J9" s="135"/>
    </row>
    <row r="10" spans="2:16" x14ac:dyDescent="0.2">
      <c r="B10" s="199" t="s">
        <v>185</v>
      </c>
      <c r="C10" s="200">
        <v>-13.770675014937684</v>
      </c>
      <c r="D10" s="295">
        <v>16.306788726993865</v>
      </c>
      <c r="E10" s="201">
        <v>2.5</v>
      </c>
      <c r="F10" s="133"/>
      <c r="G10" s="133"/>
      <c r="H10" s="134"/>
      <c r="I10" s="134"/>
      <c r="J10" s="135"/>
    </row>
    <row r="11" spans="2:16" x14ac:dyDescent="0.2">
      <c r="B11" s="202" t="s">
        <v>105</v>
      </c>
      <c r="C11" s="203">
        <v>-0.8041270081715437</v>
      </c>
      <c r="D11" s="296">
        <v>2.7177981211656443</v>
      </c>
      <c r="E11" s="204">
        <v>2.2000000000000002</v>
      </c>
      <c r="F11" s="133"/>
      <c r="G11" s="133"/>
      <c r="H11" s="134"/>
      <c r="I11" s="134"/>
      <c r="J11" s="135"/>
    </row>
    <row r="12" spans="2:16" x14ac:dyDescent="0.2">
      <c r="B12" s="205" t="s">
        <v>194</v>
      </c>
      <c r="C12" s="206">
        <v>56.992501704158158</v>
      </c>
      <c r="D12" s="297">
        <v>84.878118609406982</v>
      </c>
      <c r="E12" s="291">
        <v>46.9</v>
      </c>
      <c r="F12" s="136">
        <v>30.715840824999994</v>
      </c>
      <c r="G12" s="136"/>
      <c r="H12" s="136"/>
      <c r="I12" s="136"/>
      <c r="J12" s="136"/>
      <c r="K12" s="136"/>
      <c r="L12" s="136"/>
      <c r="M12" s="136"/>
      <c r="N12" s="136"/>
      <c r="O12" s="136"/>
      <c r="P12" s="136"/>
    </row>
    <row r="13" spans="2:16" x14ac:dyDescent="0.2">
      <c r="B13" s="207" t="s">
        <v>103</v>
      </c>
      <c r="C13" s="208">
        <v>9.6276618950238593</v>
      </c>
      <c r="D13" s="298">
        <v>12.711363326516702</v>
      </c>
      <c r="E13" s="209">
        <v>22</v>
      </c>
      <c r="F13" s="137">
        <v>3.0609319494</v>
      </c>
      <c r="G13" s="138">
        <v>-70.875</v>
      </c>
      <c r="H13" s="138">
        <v>31.230472178339486</v>
      </c>
      <c r="I13" s="139">
        <v>141.87062031356515</v>
      </c>
      <c r="J13" s="138">
        <v>74.1353199879767</v>
      </c>
      <c r="K13" s="136"/>
      <c r="M13" s="136"/>
      <c r="N13" s="136"/>
      <c r="O13" s="136"/>
      <c r="P13" s="136"/>
    </row>
    <row r="14" spans="2:16" x14ac:dyDescent="0.2">
      <c r="B14" s="199" t="s">
        <v>181</v>
      </c>
      <c r="C14" s="200">
        <v>19.22479209270621</v>
      </c>
      <c r="D14" s="295">
        <v>5.0682617586912082</v>
      </c>
      <c r="E14" s="201">
        <v>2.9</v>
      </c>
      <c r="F14" s="137">
        <v>1.11489368232</v>
      </c>
      <c r="G14" s="138">
        <v>-11.972812499999998</v>
      </c>
      <c r="H14" s="138">
        <v>4.6770815048856127</v>
      </c>
      <c r="I14" s="139">
        <v>22.33902522154056</v>
      </c>
      <c r="J14" s="138"/>
      <c r="K14" s="136"/>
      <c r="L14" s="136"/>
      <c r="M14" s="136"/>
      <c r="N14" s="136"/>
      <c r="O14" s="136"/>
      <c r="P14" s="136"/>
    </row>
    <row r="15" spans="2:16" x14ac:dyDescent="0.2">
      <c r="B15" s="199" t="s">
        <v>186</v>
      </c>
      <c r="C15" s="200">
        <v>1.1602044989775051</v>
      </c>
      <c r="D15" s="295">
        <v>1.4451670074982959</v>
      </c>
      <c r="E15" s="201">
        <v>1.1000000000000001</v>
      </c>
      <c r="F15" s="137">
        <v>8.2229134014999996</v>
      </c>
      <c r="G15" s="138">
        <v>-23.907656250000002</v>
      </c>
      <c r="H15" s="138">
        <v>1.8648411444619981</v>
      </c>
      <c r="I15" s="139">
        <v>24.293053851397417</v>
      </c>
      <c r="J15" s="138"/>
      <c r="K15" s="140"/>
      <c r="L15" s="140"/>
      <c r="M15" s="140"/>
      <c r="N15" s="140"/>
      <c r="O15" s="140"/>
      <c r="P15" s="140"/>
    </row>
    <row r="16" spans="2:16" x14ac:dyDescent="0.2">
      <c r="B16" s="199" t="s">
        <v>187</v>
      </c>
      <c r="C16" s="200">
        <v>1.7911929107021134</v>
      </c>
      <c r="D16" s="295">
        <v>6.1470483980913437</v>
      </c>
      <c r="E16" s="201">
        <v>7.8</v>
      </c>
      <c r="F16" s="137">
        <v>0.54325948700000015</v>
      </c>
      <c r="G16" s="138">
        <v>-1.4428124999999996</v>
      </c>
      <c r="H16" s="138">
        <v>0.53174185243695504</v>
      </c>
      <c r="I16" s="139">
        <v>2.6053715064758007</v>
      </c>
      <c r="J16" s="138"/>
      <c r="K16" s="140"/>
      <c r="L16" s="140"/>
      <c r="M16" s="140"/>
      <c r="N16" s="140"/>
      <c r="O16" s="140"/>
      <c r="P16" s="140"/>
    </row>
    <row r="17" spans="1:16" x14ac:dyDescent="0.2">
      <c r="B17" s="199" t="s">
        <v>188</v>
      </c>
      <c r="C17" s="200">
        <v>0.37655760054533066</v>
      </c>
      <c r="D17" s="295">
        <v>6.1063394683026594E-2</v>
      </c>
      <c r="E17" s="201">
        <v>0.4</v>
      </c>
      <c r="F17" s="137">
        <v>10.238536328699999</v>
      </c>
      <c r="G17" s="138">
        <v>-2.2274999999999996</v>
      </c>
      <c r="H17" s="138">
        <v>2.2617752033233867</v>
      </c>
      <c r="I17" s="139">
        <v>7.9382413087934571</v>
      </c>
      <c r="J17" s="138"/>
      <c r="K17" s="136"/>
      <c r="L17" s="136"/>
      <c r="M17" s="136"/>
      <c r="N17" s="136"/>
      <c r="O17" s="136"/>
      <c r="P17" s="136"/>
    </row>
    <row r="18" spans="1:16" x14ac:dyDescent="0.2">
      <c r="B18" s="199" t="s">
        <v>104</v>
      </c>
      <c r="C18" s="200">
        <v>17.382713019768236</v>
      </c>
      <c r="D18" s="295">
        <v>58.17306066802999</v>
      </c>
      <c r="E18" s="201">
        <v>10.6</v>
      </c>
      <c r="F18" s="137">
        <v>1.7123006200000002</v>
      </c>
      <c r="G18" s="138">
        <v>-0.46828124999999998</v>
      </c>
      <c r="H18" s="138">
        <v>2.2467965595927682E-2</v>
      </c>
      <c r="I18" s="139">
        <v>0.43762099522835723</v>
      </c>
      <c r="J18" s="138"/>
      <c r="K18" s="136">
        <v>0.2</v>
      </c>
      <c r="L18" s="136"/>
      <c r="M18" s="136"/>
      <c r="N18" s="136"/>
      <c r="O18" s="136"/>
      <c r="P18" s="136"/>
    </row>
    <row r="19" spans="1:16" x14ac:dyDescent="0.2">
      <c r="B19" s="306" t="s">
        <v>189</v>
      </c>
      <c r="C19" s="307">
        <v>1.0889638718473078</v>
      </c>
      <c r="D19" s="308">
        <v>0.69205180640763475</v>
      </c>
      <c r="E19" s="309">
        <v>1.9</v>
      </c>
      <c r="F19" s="137">
        <v>0.18068199999999998</v>
      </c>
      <c r="G19" s="138">
        <v>-21.616874999999997</v>
      </c>
      <c r="H19" s="138">
        <v>21.40448189105377</v>
      </c>
      <c r="I19" s="139">
        <v>75.555773687798222</v>
      </c>
      <c r="J19" s="138"/>
      <c r="K19" s="136"/>
      <c r="L19" s="136"/>
      <c r="M19" s="136"/>
      <c r="N19" s="136"/>
      <c r="O19" s="136"/>
      <c r="P19" s="136"/>
    </row>
    <row r="20" spans="1:16" x14ac:dyDescent="0.2">
      <c r="B20" s="202" t="s">
        <v>190</v>
      </c>
      <c r="C20" s="203">
        <v>6.4014792092706214</v>
      </c>
      <c r="D20" s="296">
        <v>0.56992501704158161</v>
      </c>
      <c r="E20" s="204">
        <v>0.2</v>
      </c>
      <c r="F20" s="137">
        <v>2.3020319894000001</v>
      </c>
      <c r="G20" s="138">
        <v>-1.3542187500000002</v>
      </c>
      <c r="H20" s="138">
        <v>0.25463694342051374</v>
      </c>
      <c r="I20" s="139">
        <v>1.7810156782549424</v>
      </c>
      <c r="J20" s="138"/>
      <c r="K20" s="136"/>
      <c r="L20" s="136"/>
      <c r="M20" s="136"/>
      <c r="N20" s="136"/>
      <c r="O20" s="136"/>
      <c r="P20" s="136"/>
    </row>
    <row r="21" spans="1:16" ht="15.75" customHeight="1" x14ac:dyDescent="0.2">
      <c r="B21" s="311"/>
      <c r="C21" s="311"/>
      <c r="D21" s="311"/>
      <c r="E21" s="311"/>
      <c r="F21" s="136"/>
      <c r="G21" s="136"/>
      <c r="H21" s="136"/>
      <c r="I21" s="136"/>
      <c r="J21" s="136"/>
      <c r="K21" s="136"/>
    </row>
    <row r="22" spans="1:16" ht="15.75" customHeight="1" x14ac:dyDescent="0.2">
      <c r="B22" s="310" t="s">
        <v>371</v>
      </c>
      <c r="C22" s="299"/>
      <c r="D22" s="299"/>
      <c r="E22" s="299"/>
    </row>
    <row r="23" spans="1:16" ht="20.25" customHeight="1" x14ac:dyDescent="0.2"/>
    <row r="24" spans="1:16" ht="27.75" customHeight="1" x14ac:dyDescent="0.2">
      <c r="B24" s="262"/>
      <c r="C24" s="262"/>
      <c r="D24" s="262"/>
      <c r="E24" s="262"/>
    </row>
    <row r="25" spans="1:16" ht="27.75" customHeight="1" x14ac:dyDescent="0.2"/>
    <row r="26" spans="1:16" x14ac:dyDescent="0.2">
      <c r="A26" s="141" t="s">
        <v>198</v>
      </c>
    </row>
    <row r="27" spans="1:16" x14ac:dyDescent="0.2">
      <c r="A27" s="130" t="s">
        <v>214</v>
      </c>
      <c r="B27" s="40" t="s">
        <v>213</v>
      </c>
    </row>
    <row r="28" spans="1:16" x14ac:dyDescent="0.2">
      <c r="B28" s="121" t="s">
        <v>211</v>
      </c>
    </row>
    <row r="31" spans="1:16" x14ac:dyDescent="0.2">
      <c r="B31" s="166"/>
    </row>
    <row r="32" spans="1:16" x14ac:dyDescent="0.2">
      <c r="C32" s="130" t="s">
        <v>261</v>
      </c>
    </row>
    <row r="33" spans="3:3" x14ac:dyDescent="0.2">
      <c r="C33" s="130">
        <v>0.30447661042944785</v>
      </c>
    </row>
  </sheetData>
  <mergeCells count="6">
    <mergeCell ref="B24:E24"/>
    <mergeCell ref="B1:E1"/>
    <mergeCell ref="B2:E2"/>
    <mergeCell ref="C4:D4"/>
    <mergeCell ref="E4:E6"/>
    <mergeCell ref="B22:E22"/>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M105"/>
  <sheetViews>
    <sheetView workbookViewId="0"/>
  </sheetViews>
  <sheetFormatPr defaultColWidth="9.140625" defaultRowHeight="12" x14ac:dyDescent="0.2"/>
  <cols>
    <col min="1" max="16384" width="9.140625" style="158"/>
  </cols>
  <sheetData>
    <row r="2" spans="2:26" x14ac:dyDescent="0.2">
      <c r="B2" s="161" t="s">
        <v>253</v>
      </c>
    </row>
    <row r="3" spans="2:26" x14ac:dyDescent="0.2">
      <c r="B3" s="148" t="s">
        <v>330</v>
      </c>
    </row>
    <row r="6" spans="2:26" ht="12.75" x14ac:dyDescent="0.2">
      <c r="B6" s="220" t="s">
        <v>331</v>
      </c>
      <c r="C6"/>
      <c r="D6"/>
      <c r="E6"/>
      <c r="F6"/>
      <c r="G6"/>
      <c r="H6"/>
      <c r="I6"/>
      <c r="J6"/>
      <c r="K6"/>
      <c r="L6"/>
      <c r="M6"/>
      <c r="N6"/>
      <c r="O6"/>
      <c r="P6"/>
      <c r="Q6"/>
      <c r="R6"/>
      <c r="S6"/>
      <c r="T6"/>
      <c r="U6"/>
      <c r="V6"/>
      <c r="W6"/>
      <c r="X6"/>
      <c r="Y6"/>
      <c r="Z6"/>
    </row>
    <row r="7" spans="2:26" ht="12.75" x14ac:dyDescent="0.2">
      <c r="B7" s="220" t="s">
        <v>276</v>
      </c>
      <c r="C7" s="221" t="s">
        <v>332</v>
      </c>
      <c r="D7"/>
      <c r="E7"/>
      <c r="F7"/>
      <c r="G7"/>
      <c r="H7"/>
      <c r="I7"/>
      <c r="J7"/>
      <c r="K7"/>
      <c r="L7"/>
      <c r="M7"/>
      <c r="N7"/>
      <c r="O7"/>
      <c r="P7"/>
      <c r="Q7"/>
      <c r="R7"/>
      <c r="S7"/>
      <c r="T7"/>
      <c r="U7"/>
      <c r="V7"/>
      <c r="W7"/>
      <c r="X7"/>
      <c r="Y7"/>
      <c r="Z7"/>
    </row>
    <row r="8" spans="2:26" ht="12.75" x14ac:dyDescent="0.2">
      <c r="B8" s="220" t="s">
        <v>277</v>
      </c>
      <c r="C8" s="220" t="s">
        <v>316</v>
      </c>
      <c r="D8"/>
      <c r="E8"/>
      <c r="F8"/>
      <c r="G8"/>
      <c r="H8"/>
      <c r="I8"/>
      <c r="J8"/>
      <c r="K8"/>
      <c r="L8"/>
      <c r="M8"/>
      <c r="N8"/>
      <c r="O8"/>
      <c r="P8"/>
      <c r="Q8"/>
      <c r="R8"/>
      <c r="S8"/>
      <c r="T8"/>
      <c r="U8"/>
      <c r="V8"/>
      <c r="W8"/>
      <c r="X8"/>
      <c r="Y8"/>
      <c r="Z8"/>
    </row>
    <row r="9" spans="2:26" ht="12.75" x14ac:dyDescent="0.2">
      <c r="B9"/>
      <c r="C9"/>
      <c r="D9"/>
      <c r="E9"/>
      <c r="F9"/>
      <c r="G9"/>
      <c r="H9"/>
      <c r="I9"/>
      <c r="J9"/>
      <c r="K9"/>
      <c r="L9"/>
      <c r="M9"/>
      <c r="N9"/>
      <c r="O9"/>
      <c r="P9"/>
      <c r="Q9"/>
      <c r="R9"/>
      <c r="S9"/>
      <c r="T9"/>
      <c r="U9"/>
      <c r="V9"/>
      <c r="W9"/>
      <c r="X9"/>
      <c r="Y9"/>
      <c r="Z9"/>
    </row>
    <row r="10" spans="2:26" ht="12.75" x14ac:dyDescent="0.2">
      <c r="B10" s="221" t="s">
        <v>278</v>
      </c>
      <c r="C10"/>
      <c r="D10" s="220" t="s">
        <v>279</v>
      </c>
      <c r="E10"/>
      <c r="F10"/>
      <c r="G10"/>
      <c r="H10"/>
      <c r="I10"/>
      <c r="J10"/>
      <c r="K10"/>
      <c r="L10"/>
      <c r="M10"/>
      <c r="N10"/>
      <c r="O10"/>
      <c r="P10"/>
      <c r="Q10"/>
      <c r="R10"/>
      <c r="S10"/>
      <c r="T10"/>
      <c r="U10"/>
      <c r="V10"/>
      <c r="W10"/>
      <c r="X10"/>
      <c r="Y10"/>
      <c r="Z10"/>
    </row>
    <row r="11" spans="2:26" ht="12.75" x14ac:dyDescent="0.2">
      <c r="B11" s="221" t="s">
        <v>280</v>
      </c>
      <c r="C11"/>
      <c r="D11" s="220" t="s">
        <v>120</v>
      </c>
      <c r="E11"/>
      <c r="F11"/>
      <c r="G11"/>
      <c r="H11"/>
      <c r="I11"/>
      <c r="J11"/>
      <c r="K11"/>
      <c r="L11"/>
      <c r="M11"/>
      <c r="N11"/>
      <c r="O11"/>
      <c r="P11"/>
      <c r="Q11"/>
      <c r="R11"/>
      <c r="S11"/>
      <c r="T11"/>
      <c r="U11"/>
      <c r="V11"/>
      <c r="W11"/>
      <c r="X11"/>
      <c r="Y11"/>
      <c r="Z11"/>
    </row>
    <row r="12" spans="2:26" ht="12.75" x14ac:dyDescent="0.2">
      <c r="B12"/>
      <c r="C12"/>
      <c r="D12"/>
      <c r="E12"/>
      <c r="F12"/>
      <c r="G12"/>
      <c r="H12"/>
      <c r="I12"/>
      <c r="J12"/>
      <c r="K12"/>
      <c r="L12"/>
      <c r="M12"/>
      <c r="N12"/>
      <c r="O12"/>
      <c r="P12"/>
      <c r="Q12"/>
      <c r="R12"/>
      <c r="S12"/>
      <c r="T12"/>
      <c r="U12"/>
      <c r="V12"/>
      <c r="W12"/>
      <c r="X12"/>
      <c r="Y12"/>
      <c r="Z12"/>
    </row>
    <row r="13" spans="2:26" x14ac:dyDescent="0.2">
      <c r="B13" s="222" t="s">
        <v>200</v>
      </c>
      <c r="C13" s="256" t="s">
        <v>281</v>
      </c>
      <c r="D13" s="256" t="s">
        <v>162</v>
      </c>
      <c r="E13" s="256" t="s">
        <v>281</v>
      </c>
      <c r="F13" s="256" t="s">
        <v>162</v>
      </c>
      <c r="G13" s="256" t="s">
        <v>281</v>
      </c>
      <c r="H13" s="256" t="s">
        <v>162</v>
      </c>
      <c r="I13" s="256" t="s">
        <v>281</v>
      </c>
      <c r="J13" s="256" t="s">
        <v>162</v>
      </c>
      <c r="K13" s="256" t="s">
        <v>300</v>
      </c>
      <c r="L13" s="256" t="s">
        <v>162</v>
      </c>
      <c r="M13" s="256" t="s">
        <v>300</v>
      </c>
      <c r="N13" s="256" t="s">
        <v>162</v>
      </c>
      <c r="O13" s="256" t="s">
        <v>300</v>
      </c>
      <c r="P13" s="256" t="s">
        <v>162</v>
      </c>
      <c r="Q13" s="256" t="s">
        <v>300</v>
      </c>
      <c r="R13" s="256" t="s">
        <v>162</v>
      </c>
      <c r="S13" s="256" t="s">
        <v>310</v>
      </c>
      <c r="T13" s="256" t="s">
        <v>162</v>
      </c>
      <c r="U13" s="256" t="s">
        <v>310</v>
      </c>
      <c r="V13" s="256" t="s">
        <v>162</v>
      </c>
      <c r="W13" s="256" t="s">
        <v>310</v>
      </c>
      <c r="X13" s="256" t="s">
        <v>162</v>
      </c>
      <c r="Y13" s="256" t="s">
        <v>310</v>
      </c>
      <c r="Z13" s="256" t="s">
        <v>162</v>
      </c>
    </row>
    <row r="14" spans="2:26" x14ac:dyDescent="0.2">
      <c r="B14" s="222" t="s">
        <v>282</v>
      </c>
      <c r="C14" s="257" t="s">
        <v>103</v>
      </c>
      <c r="D14" s="257" t="s">
        <v>162</v>
      </c>
      <c r="E14" s="257" t="s">
        <v>299</v>
      </c>
      <c r="F14" s="257" t="s">
        <v>162</v>
      </c>
      <c r="G14" s="257" t="s">
        <v>252</v>
      </c>
      <c r="H14" s="257" t="s">
        <v>162</v>
      </c>
      <c r="I14" s="257" t="s">
        <v>104</v>
      </c>
      <c r="J14" s="257" t="s">
        <v>162</v>
      </c>
      <c r="K14" s="257" t="s">
        <v>103</v>
      </c>
      <c r="L14" s="257" t="s">
        <v>162</v>
      </c>
      <c r="M14" s="257" t="s">
        <v>299</v>
      </c>
      <c r="N14" s="257" t="s">
        <v>162</v>
      </c>
      <c r="O14" s="257" t="s">
        <v>252</v>
      </c>
      <c r="P14" s="257" t="s">
        <v>162</v>
      </c>
      <c r="Q14" s="257" t="s">
        <v>104</v>
      </c>
      <c r="R14" s="257" t="s">
        <v>162</v>
      </c>
      <c r="S14" s="257" t="s">
        <v>103</v>
      </c>
      <c r="T14" s="257" t="s">
        <v>162</v>
      </c>
      <c r="U14" s="257" t="s">
        <v>299</v>
      </c>
      <c r="V14" s="257" t="s">
        <v>162</v>
      </c>
      <c r="W14" s="257" t="s">
        <v>252</v>
      </c>
      <c r="X14" s="257" t="s">
        <v>162</v>
      </c>
      <c r="Y14" s="257" t="s">
        <v>104</v>
      </c>
      <c r="Z14" s="257" t="s">
        <v>162</v>
      </c>
    </row>
    <row r="15" spans="2:26" ht="12.75" x14ac:dyDescent="0.2">
      <c r="B15" s="223" t="s">
        <v>283</v>
      </c>
      <c r="C15" s="218" t="s">
        <v>162</v>
      </c>
      <c r="D15" s="218" t="s">
        <v>162</v>
      </c>
      <c r="E15" s="218" t="s">
        <v>162</v>
      </c>
      <c r="F15" s="218" t="s">
        <v>162</v>
      </c>
      <c r="G15" s="218" t="s">
        <v>162</v>
      </c>
      <c r="H15" s="218" t="s">
        <v>162</v>
      </c>
      <c r="I15" s="218" t="s">
        <v>162</v>
      </c>
      <c r="J15" s="218" t="s">
        <v>162</v>
      </c>
      <c r="K15" s="218" t="s">
        <v>162</v>
      </c>
      <c r="L15" s="218" t="s">
        <v>162</v>
      </c>
      <c r="M15" s="218" t="s">
        <v>162</v>
      </c>
      <c r="N15" s="218" t="s">
        <v>162</v>
      </c>
      <c r="O15" s="218" t="s">
        <v>162</v>
      </c>
      <c r="P15" s="218" t="s">
        <v>162</v>
      </c>
      <c r="Q15" s="218" t="s">
        <v>162</v>
      </c>
      <c r="R15" s="218" t="s">
        <v>162</v>
      </c>
      <c r="S15" s="218" t="s">
        <v>162</v>
      </c>
      <c r="T15" s="218" t="s">
        <v>162</v>
      </c>
      <c r="U15" s="218" t="s">
        <v>162</v>
      </c>
      <c r="V15" s="218" t="s">
        <v>162</v>
      </c>
      <c r="W15" s="218" t="s">
        <v>162</v>
      </c>
      <c r="X15" s="218" t="s">
        <v>162</v>
      </c>
      <c r="Y15" s="218" t="s">
        <v>162</v>
      </c>
      <c r="Z15" s="218" t="s">
        <v>162</v>
      </c>
    </row>
    <row r="16" spans="2:26" x14ac:dyDescent="0.2">
      <c r="B16" s="224" t="s">
        <v>254</v>
      </c>
      <c r="C16" s="226" t="s">
        <v>53</v>
      </c>
      <c r="D16" s="226" t="s">
        <v>221</v>
      </c>
      <c r="E16" s="225">
        <v>57381.64</v>
      </c>
      <c r="F16" s="226" t="s">
        <v>162</v>
      </c>
      <c r="G16" s="226" t="s">
        <v>53</v>
      </c>
      <c r="H16" s="226" t="s">
        <v>221</v>
      </c>
      <c r="I16" s="226" t="s">
        <v>53</v>
      </c>
      <c r="J16" s="226" t="s">
        <v>221</v>
      </c>
      <c r="K16" s="226" t="s">
        <v>53</v>
      </c>
      <c r="L16" s="226" t="s">
        <v>221</v>
      </c>
      <c r="M16" s="226" t="s">
        <v>53</v>
      </c>
      <c r="N16" s="226" t="s">
        <v>221</v>
      </c>
      <c r="O16" s="226" t="s">
        <v>53</v>
      </c>
      <c r="P16" s="226" t="s">
        <v>221</v>
      </c>
      <c r="Q16" s="226" t="s">
        <v>53</v>
      </c>
      <c r="R16" s="226" t="s">
        <v>221</v>
      </c>
      <c r="S16" s="231">
        <v>22000</v>
      </c>
      <c r="T16" s="226" t="s">
        <v>221</v>
      </c>
      <c r="U16" s="226" t="s">
        <v>53</v>
      </c>
      <c r="V16" s="226" t="s">
        <v>221</v>
      </c>
      <c r="W16" s="226" t="s">
        <v>53</v>
      </c>
      <c r="X16" s="226" t="s">
        <v>221</v>
      </c>
      <c r="Y16" s="226" t="s">
        <v>53</v>
      </c>
      <c r="Z16" s="226" t="s">
        <v>221</v>
      </c>
    </row>
    <row r="17" spans="2:26" x14ac:dyDescent="0.2">
      <c r="B17" s="224" t="s">
        <v>82</v>
      </c>
      <c r="C17" s="230">
        <v>648.58000000000004</v>
      </c>
      <c r="D17" s="228" t="s">
        <v>162</v>
      </c>
      <c r="E17" s="230">
        <v>846.29</v>
      </c>
      <c r="F17" s="228" t="s">
        <v>162</v>
      </c>
      <c r="G17" s="230">
        <v>83.56</v>
      </c>
      <c r="H17" s="228" t="s">
        <v>162</v>
      </c>
      <c r="I17" s="230">
        <v>116.72</v>
      </c>
      <c r="J17" s="228" t="s">
        <v>162</v>
      </c>
      <c r="K17" s="230">
        <v>642.83000000000004</v>
      </c>
      <c r="L17" s="228" t="s">
        <v>162</v>
      </c>
      <c r="M17" s="230">
        <v>801.15</v>
      </c>
      <c r="N17" s="228" t="s">
        <v>162</v>
      </c>
      <c r="O17" s="230">
        <v>81.28</v>
      </c>
      <c r="P17" s="228" t="s">
        <v>162</v>
      </c>
      <c r="Q17" s="230">
        <v>119.68</v>
      </c>
      <c r="R17" s="228" t="s">
        <v>162</v>
      </c>
      <c r="S17" s="230">
        <v>638.46</v>
      </c>
      <c r="T17" s="228" t="s">
        <v>162</v>
      </c>
      <c r="U17" s="227">
        <v>793.6</v>
      </c>
      <c r="V17" s="228" t="s">
        <v>162</v>
      </c>
      <c r="W17" s="230">
        <v>89.35</v>
      </c>
      <c r="X17" s="228" t="s">
        <v>162</v>
      </c>
      <c r="Y17" s="230">
        <v>133.44999999999999</v>
      </c>
      <c r="Z17" s="228" t="s">
        <v>162</v>
      </c>
    </row>
    <row r="18" spans="2:26" x14ac:dyDescent="0.2">
      <c r="B18" s="224" t="s">
        <v>81</v>
      </c>
      <c r="C18" s="225">
        <v>77.52</v>
      </c>
      <c r="D18" s="226" t="s">
        <v>162</v>
      </c>
      <c r="E18" s="226" t="s">
        <v>53</v>
      </c>
      <c r="F18" s="226" t="s">
        <v>221</v>
      </c>
      <c r="G18" s="225">
        <v>1.25</v>
      </c>
      <c r="H18" s="226" t="s">
        <v>162</v>
      </c>
      <c r="I18" s="225">
        <v>101.46</v>
      </c>
      <c r="J18" s="226" t="s">
        <v>162</v>
      </c>
      <c r="K18" s="225">
        <v>68.14</v>
      </c>
      <c r="L18" s="226" t="s">
        <v>162</v>
      </c>
      <c r="M18" s="225">
        <v>353.26</v>
      </c>
      <c r="N18" s="226" t="s">
        <v>162</v>
      </c>
      <c r="O18" s="225">
        <v>1.34</v>
      </c>
      <c r="P18" s="226" t="s">
        <v>162</v>
      </c>
      <c r="Q18" s="229">
        <v>97.6</v>
      </c>
      <c r="R18" s="226" t="s">
        <v>162</v>
      </c>
      <c r="S18" s="225">
        <v>66.38</v>
      </c>
      <c r="T18" s="226" t="s">
        <v>162</v>
      </c>
      <c r="U18" s="225">
        <v>426.28</v>
      </c>
      <c r="V18" s="226" t="s">
        <v>162</v>
      </c>
      <c r="W18" s="225">
        <v>0.94</v>
      </c>
      <c r="X18" s="226" t="s">
        <v>162</v>
      </c>
      <c r="Y18" s="229">
        <v>98.3</v>
      </c>
      <c r="Z18" s="226" t="s">
        <v>162</v>
      </c>
    </row>
    <row r="19" spans="2:26" x14ac:dyDescent="0.2">
      <c r="B19" s="224" t="s">
        <v>207</v>
      </c>
      <c r="C19" s="230">
        <v>622.05999999999995</v>
      </c>
      <c r="D19" s="228" t="s">
        <v>162</v>
      </c>
      <c r="E19" s="230">
        <v>1231.26</v>
      </c>
      <c r="F19" s="228" t="s">
        <v>162</v>
      </c>
      <c r="G19" s="230">
        <v>22.04</v>
      </c>
      <c r="H19" s="228" t="s">
        <v>162</v>
      </c>
      <c r="I19" s="230">
        <v>157.09</v>
      </c>
      <c r="J19" s="228" t="s">
        <v>162</v>
      </c>
      <c r="K19" s="230">
        <v>670.86</v>
      </c>
      <c r="L19" s="228" t="s">
        <v>162</v>
      </c>
      <c r="M19" s="230">
        <v>531.27</v>
      </c>
      <c r="N19" s="228" t="s">
        <v>162</v>
      </c>
      <c r="O19" s="227">
        <v>22</v>
      </c>
      <c r="P19" s="228" t="s">
        <v>162</v>
      </c>
      <c r="Q19" s="230">
        <v>175.03</v>
      </c>
      <c r="R19" s="228" t="s">
        <v>162</v>
      </c>
      <c r="S19" s="230">
        <v>689.95</v>
      </c>
      <c r="T19" s="228" t="s">
        <v>162</v>
      </c>
      <c r="U19" s="228" t="s">
        <v>53</v>
      </c>
      <c r="V19" s="228" t="s">
        <v>221</v>
      </c>
      <c r="W19" s="230">
        <v>20.87</v>
      </c>
      <c r="X19" s="228" t="s">
        <v>162</v>
      </c>
      <c r="Y19" s="230">
        <v>164.46</v>
      </c>
      <c r="Z19" s="228" t="s">
        <v>162</v>
      </c>
    </row>
    <row r="20" spans="2:26" x14ac:dyDescent="0.2">
      <c r="B20" s="224" t="s">
        <v>79</v>
      </c>
      <c r="C20" s="229">
        <v>496.5</v>
      </c>
      <c r="D20" s="226" t="s">
        <v>162</v>
      </c>
      <c r="E20" s="229">
        <v>2509.6999999999998</v>
      </c>
      <c r="F20" s="226" t="s">
        <v>162</v>
      </c>
      <c r="G20" s="229">
        <v>75.3</v>
      </c>
      <c r="H20" s="226" t="s">
        <v>162</v>
      </c>
      <c r="I20" s="229">
        <v>454.5</v>
      </c>
      <c r="J20" s="226" t="s">
        <v>162</v>
      </c>
      <c r="K20" s="229">
        <v>459.7</v>
      </c>
      <c r="L20" s="226" t="s">
        <v>162</v>
      </c>
      <c r="M20" s="229">
        <v>2583.1</v>
      </c>
      <c r="N20" s="226" t="s">
        <v>162</v>
      </c>
      <c r="O20" s="229">
        <v>85.1</v>
      </c>
      <c r="P20" s="226" t="s">
        <v>162</v>
      </c>
      <c r="Q20" s="229">
        <v>466.5</v>
      </c>
      <c r="R20" s="226" t="s">
        <v>162</v>
      </c>
      <c r="S20" s="229">
        <v>433.1</v>
      </c>
      <c r="T20" s="226" t="s">
        <v>162</v>
      </c>
      <c r="U20" s="229">
        <v>2725.8</v>
      </c>
      <c r="V20" s="226" t="s">
        <v>162</v>
      </c>
      <c r="W20" s="229">
        <v>95.8</v>
      </c>
      <c r="X20" s="226" t="s">
        <v>162</v>
      </c>
      <c r="Y20" s="229">
        <v>496.7</v>
      </c>
      <c r="Z20" s="226" t="s">
        <v>162</v>
      </c>
    </row>
    <row r="21" spans="2:26" x14ac:dyDescent="0.2">
      <c r="B21" s="224" t="s">
        <v>119</v>
      </c>
      <c r="C21" s="230">
        <v>4447.08</v>
      </c>
      <c r="D21" s="228" t="s">
        <v>162</v>
      </c>
      <c r="E21" s="230">
        <v>16452.57</v>
      </c>
      <c r="F21" s="228" t="s">
        <v>162</v>
      </c>
      <c r="G21" s="230">
        <v>390.68</v>
      </c>
      <c r="H21" s="228" t="s">
        <v>162</v>
      </c>
      <c r="I21" s="227">
        <v>2360.9</v>
      </c>
      <c r="J21" s="228" t="s">
        <v>162</v>
      </c>
      <c r="K21" s="230">
        <v>4178.07</v>
      </c>
      <c r="L21" s="228" t="s">
        <v>162</v>
      </c>
      <c r="M21" s="230">
        <v>13907.03</v>
      </c>
      <c r="N21" s="228" t="s">
        <v>162</v>
      </c>
      <c r="O21" s="230">
        <v>383.41</v>
      </c>
      <c r="P21" s="228" t="s">
        <v>162</v>
      </c>
      <c r="Q21" s="230">
        <v>2334.21</v>
      </c>
      <c r="R21" s="228" t="s">
        <v>162</v>
      </c>
      <c r="S21" s="230">
        <v>4143.99</v>
      </c>
      <c r="T21" s="228" t="s">
        <v>162</v>
      </c>
      <c r="U21" s="230">
        <v>14052.71</v>
      </c>
      <c r="V21" s="228" t="s">
        <v>162</v>
      </c>
      <c r="W21" s="230">
        <v>399.52</v>
      </c>
      <c r="X21" s="228" t="s">
        <v>162</v>
      </c>
      <c r="Y21" s="230">
        <v>2360.52</v>
      </c>
      <c r="Z21" s="228" t="s">
        <v>162</v>
      </c>
    </row>
    <row r="22" spans="2:26" x14ac:dyDescent="0.2">
      <c r="B22" s="224" t="s">
        <v>77</v>
      </c>
      <c r="C22" s="225">
        <v>107.11</v>
      </c>
      <c r="D22" s="226" t="s">
        <v>162</v>
      </c>
      <c r="E22" s="226" t="s">
        <v>53</v>
      </c>
      <c r="F22" s="226" t="s">
        <v>221</v>
      </c>
      <c r="G22" s="226" t="s">
        <v>53</v>
      </c>
      <c r="H22" s="226" t="s">
        <v>221</v>
      </c>
      <c r="I22" s="225">
        <v>47.36</v>
      </c>
      <c r="J22" s="226" t="s">
        <v>162</v>
      </c>
      <c r="K22" s="225">
        <v>109.15</v>
      </c>
      <c r="L22" s="226" t="s">
        <v>162</v>
      </c>
      <c r="M22" s="226" t="s">
        <v>53</v>
      </c>
      <c r="N22" s="226" t="s">
        <v>221</v>
      </c>
      <c r="O22" s="226" t="s">
        <v>53</v>
      </c>
      <c r="P22" s="226" t="s">
        <v>221</v>
      </c>
      <c r="Q22" s="225">
        <v>48.45</v>
      </c>
      <c r="R22" s="226" t="s">
        <v>162</v>
      </c>
      <c r="S22" s="225">
        <v>104.19</v>
      </c>
      <c r="T22" s="226" t="s">
        <v>162</v>
      </c>
      <c r="U22" s="226" t="s">
        <v>53</v>
      </c>
      <c r="V22" s="226" t="s">
        <v>221</v>
      </c>
      <c r="W22" s="226" t="s">
        <v>53</v>
      </c>
      <c r="X22" s="226" t="s">
        <v>221</v>
      </c>
      <c r="Y22" s="225">
        <v>51.57</v>
      </c>
      <c r="Z22" s="226" t="s">
        <v>162</v>
      </c>
    </row>
    <row r="23" spans="2:26" x14ac:dyDescent="0.2">
      <c r="B23" s="224" t="s">
        <v>76</v>
      </c>
      <c r="C23" s="227">
        <v>521.6</v>
      </c>
      <c r="D23" s="228" t="s">
        <v>162</v>
      </c>
      <c r="E23" s="227">
        <v>3908.1</v>
      </c>
      <c r="F23" s="228" t="s">
        <v>162</v>
      </c>
      <c r="G23" s="227">
        <v>275.60000000000002</v>
      </c>
      <c r="H23" s="228" t="s">
        <v>162</v>
      </c>
      <c r="I23" s="227">
        <v>286.89999999999998</v>
      </c>
      <c r="J23" s="228" t="s">
        <v>162</v>
      </c>
      <c r="K23" s="227">
        <v>518.20000000000005</v>
      </c>
      <c r="L23" s="228" t="s">
        <v>162</v>
      </c>
      <c r="M23" s="227">
        <v>4113.3999999999996</v>
      </c>
      <c r="N23" s="228" t="s">
        <v>162</v>
      </c>
      <c r="O23" s="227">
        <v>269.2</v>
      </c>
      <c r="P23" s="228" t="s">
        <v>162</v>
      </c>
      <c r="Q23" s="227">
        <v>282.5</v>
      </c>
      <c r="R23" s="228" t="s">
        <v>162</v>
      </c>
      <c r="S23" s="227">
        <v>512.6</v>
      </c>
      <c r="T23" s="228" t="s">
        <v>162</v>
      </c>
      <c r="U23" s="227">
        <v>4067.8</v>
      </c>
      <c r="V23" s="228" t="s">
        <v>162</v>
      </c>
      <c r="W23" s="227">
        <v>273.2</v>
      </c>
      <c r="X23" s="228" t="s">
        <v>162</v>
      </c>
      <c r="Y23" s="227">
        <v>284.89999999999998</v>
      </c>
      <c r="Z23" s="228" t="s">
        <v>162</v>
      </c>
    </row>
    <row r="24" spans="2:26" x14ac:dyDescent="0.2">
      <c r="B24" s="224" t="s">
        <v>75</v>
      </c>
      <c r="C24" s="229">
        <v>391.6</v>
      </c>
      <c r="D24" s="226" t="s">
        <v>162</v>
      </c>
      <c r="E24" s="229">
        <v>0</v>
      </c>
      <c r="F24" s="226" t="s">
        <v>162</v>
      </c>
      <c r="G24" s="229">
        <v>2.7</v>
      </c>
      <c r="H24" s="226" t="s">
        <v>162</v>
      </c>
      <c r="I24" s="225">
        <v>237.82</v>
      </c>
      <c r="J24" s="226" t="s">
        <v>162</v>
      </c>
      <c r="K24" s="225">
        <v>366.72</v>
      </c>
      <c r="L24" s="226" t="s">
        <v>162</v>
      </c>
      <c r="M24" s="229">
        <v>0</v>
      </c>
      <c r="N24" s="226" t="s">
        <v>162</v>
      </c>
      <c r="O24" s="225">
        <v>2.23</v>
      </c>
      <c r="P24" s="226" t="s">
        <v>162</v>
      </c>
      <c r="Q24" s="225">
        <v>242.86</v>
      </c>
      <c r="R24" s="226" t="s">
        <v>162</v>
      </c>
      <c r="S24" s="229">
        <v>355.1</v>
      </c>
      <c r="T24" s="226" t="s">
        <v>162</v>
      </c>
      <c r="U24" s="229">
        <v>0</v>
      </c>
      <c r="V24" s="226" t="s">
        <v>162</v>
      </c>
      <c r="W24" s="225">
        <v>2.0099999999999998</v>
      </c>
      <c r="X24" s="226" t="s">
        <v>162</v>
      </c>
      <c r="Y24" s="225">
        <v>251.72</v>
      </c>
      <c r="Z24" s="226" t="s">
        <v>162</v>
      </c>
    </row>
    <row r="25" spans="2:26" x14ac:dyDescent="0.2">
      <c r="B25" s="224" t="s">
        <v>74</v>
      </c>
      <c r="C25" s="230">
        <v>3403.51</v>
      </c>
      <c r="D25" s="228" t="s">
        <v>162</v>
      </c>
      <c r="E25" s="230">
        <v>2549.59</v>
      </c>
      <c r="F25" s="228" t="s">
        <v>162</v>
      </c>
      <c r="G25" s="230">
        <v>34.450000000000003</v>
      </c>
      <c r="H25" s="228" t="s">
        <v>162</v>
      </c>
      <c r="I25" s="230">
        <v>548.30999999999995</v>
      </c>
      <c r="J25" s="228" t="s">
        <v>162</v>
      </c>
      <c r="K25" s="230">
        <v>3347.48</v>
      </c>
      <c r="L25" s="228" t="s">
        <v>162</v>
      </c>
      <c r="M25" s="230">
        <v>2455.54</v>
      </c>
      <c r="N25" s="228" t="s">
        <v>162</v>
      </c>
      <c r="O25" s="230">
        <v>29.08</v>
      </c>
      <c r="P25" s="228" t="s">
        <v>162</v>
      </c>
      <c r="Q25" s="230">
        <v>538.21</v>
      </c>
      <c r="R25" s="228" t="s">
        <v>162</v>
      </c>
      <c r="S25" s="230">
        <v>3302.77</v>
      </c>
      <c r="T25" s="228" t="s">
        <v>220</v>
      </c>
      <c r="U25" s="230">
        <v>2439.98</v>
      </c>
      <c r="V25" s="228" t="s">
        <v>220</v>
      </c>
      <c r="W25" s="230">
        <v>28.49</v>
      </c>
      <c r="X25" s="228" t="s">
        <v>220</v>
      </c>
      <c r="Y25" s="230">
        <v>534.34</v>
      </c>
      <c r="Z25" s="228" t="s">
        <v>220</v>
      </c>
    </row>
    <row r="26" spans="2:26" x14ac:dyDescent="0.2">
      <c r="B26" s="224" t="s">
        <v>73</v>
      </c>
      <c r="C26" s="225">
        <v>3021.77</v>
      </c>
      <c r="D26" s="226" t="s">
        <v>162</v>
      </c>
      <c r="E26" s="225">
        <v>3345.45</v>
      </c>
      <c r="F26" s="226" t="s">
        <v>162</v>
      </c>
      <c r="G26" s="225">
        <v>352.72</v>
      </c>
      <c r="H26" s="226" t="s">
        <v>162</v>
      </c>
      <c r="I26" s="225">
        <v>1879.63</v>
      </c>
      <c r="J26" s="226" t="s">
        <v>162</v>
      </c>
      <c r="K26" s="229">
        <v>2784.6</v>
      </c>
      <c r="L26" s="226" t="s">
        <v>162</v>
      </c>
      <c r="M26" s="225">
        <v>3321.55</v>
      </c>
      <c r="N26" s="226" t="s">
        <v>162</v>
      </c>
      <c r="O26" s="225">
        <v>351.33</v>
      </c>
      <c r="P26" s="226" t="s">
        <v>162</v>
      </c>
      <c r="Q26" s="225">
        <v>1913.64</v>
      </c>
      <c r="R26" s="226" t="s">
        <v>162</v>
      </c>
      <c r="S26" s="225">
        <v>2774.27</v>
      </c>
      <c r="T26" s="226" t="s">
        <v>220</v>
      </c>
      <c r="U26" s="225">
        <v>2921.41</v>
      </c>
      <c r="V26" s="226" t="s">
        <v>220</v>
      </c>
      <c r="W26" s="225">
        <v>345.72</v>
      </c>
      <c r="X26" s="226" t="s">
        <v>220</v>
      </c>
      <c r="Y26" s="225">
        <v>1887.01</v>
      </c>
      <c r="Z26" s="226" t="s">
        <v>220</v>
      </c>
    </row>
    <row r="27" spans="2:26" x14ac:dyDescent="0.2">
      <c r="B27" s="224" t="s">
        <v>72</v>
      </c>
      <c r="C27" s="230">
        <v>264.77999999999997</v>
      </c>
      <c r="D27" s="228" t="s">
        <v>162</v>
      </c>
      <c r="E27" s="230">
        <v>63.78</v>
      </c>
      <c r="F27" s="228" t="s">
        <v>162</v>
      </c>
      <c r="G27" s="230">
        <v>4.0599999999999996</v>
      </c>
      <c r="H27" s="228" t="s">
        <v>162</v>
      </c>
      <c r="I27" s="230">
        <v>32.75</v>
      </c>
      <c r="J27" s="228" t="s">
        <v>162</v>
      </c>
      <c r="K27" s="230">
        <v>277.77</v>
      </c>
      <c r="L27" s="228" t="s">
        <v>162</v>
      </c>
      <c r="M27" s="230">
        <v>60.32</v>
      </c>
      <c r="N27" s="228" t="s">
        <v>162</v>
      </c>
      <c r="O27" s="230">
        <v>4.17</v>
      </c>
      <c r="P27" s="228" t="s">
        <v>162</v>
      </c>
      <c r="Q27" s="230">
        <v>33.61</v>
      </c>
      <c r="R27" s="228" t="s">
        <v>162</v>
      </c>
      <c r="S27" s="227">
        <v>252.9</v>
      </c>
      <c r="T27" s="228" t="s">
        <v>162</v>
      </c>
      <c r="U27" s="230">
        <v>47.27</v>
      </c>
      <c r="V27" s="228" t="s">
        <v>162</v>
      </c>
      <c r="W27" s="230">
        <v>3.39</v>
      </c>
      <c r="X27" s="228" t="s">
        <v>162</v>
      </c>
      <c r="Y27" s="227">
        <v>33</v>
      </c>
      <c r="Z27" s="228" t="s">
        <v>162</v>
      </c>
    </row>
    <row r="28" spans="2:26" x14ac:dyDescent="0.2">
      <c r="B28" s="224" t="s">
        <v>71</v>
      </c>
      <c r="C28" s="225">
        <v>2488.31</v>
      </c>
      <c r="D28" s="226" t="s">
        <v>162</v>
      </c>
      <c r="E28" s="225">
        <v>4636.1400000000003</v>
      </c>
      <c r="F28" s="226" t="s">
        <v>162</v>
      </c>
      <c r="G28" s="225">
        <v>92.98</v>
      </c>
      <c r="H28" s="226" t="s">
        <v>162</v>
      </c>
      <c r="I28" s="225">
        <v>1374.23</v>
      </c>
      <c r="J28" s="226" t="s">
        <v>162</v>
      </c>
      <c r="K28" s="225">
        <v>2486.92</v>
      </c>
      <c r="L28" s="226" t="s">
        <v>162</v>
      </c>
      <c r="M28" s="229">
        <v>4586</v>
      </c>
      <c r="N28" s="226" t="s">
        <v>162</v>
      </c>
      <c r="O28" s="225">
        <v>93.22</v>
      </c>
      <c r="P28" s="226" t="s">
        <v>162</v>
      </c>
      <c r="Q28" s="225">
        <v>1359.08</v>
      </c>
      <c r="R28" s="226" t="s">
        <v>162</v>
      </c>
      <c r="S28" s="225">
        <v>2468.4699999999998</v>
      </c>
      <c r="T28" s="226" t="s">
        <v>162</v>
      </c>
      <c r="U28" s="225">
        <v>4506.66</v>
      </c>
      <c r="V28" s="226" t="s">
        <v>162</v>
      </c>
      <c r="W28" s="225">
        <v>93.46</v>
      </c>
      <c r="X28" s="226" t="s">
        <v>162</v>
      </c>
      <c r="Y28" s="225">
        <v>1344.11</v>
      </c>
      <c r="Z28" s="226" t="s">
        <v>162</v>
      </c>
    </row>
    <row r="29" spans="2:26" x14ac:dyDescent="0.2">
      <c r="B29" s="224" t="s">
        <v>70</v>
      </c>
      <c r="C29" s="230">
        <v>55.56</v>
      </c>
      <c r="D29" s="228" t="s">
        <v>162</v>
      </c>
      <c r="E29" s="230">
        <v>102.82</v>
      </c>
      <c r="F29" s="228" t="s">
        <v>162</v>
      </c>
      <c r="G29" s="230">
        <v>0.04</v>
      </c>
      <c r="H29" s="228" t="s">
        <v>162</v>
      </c>
      <c r="I29" s="230">
        <v>38.79</v>
      </c>
      <c r="J29" s="228" t="s">
        <v>162</v>
      </c>
      <c r="K29" s="230">
        <v>57.23</v>
      </c>
      <c r="L29" s="228" t="s">
        <v>162</v>
      </c>
      <c r="M29" s="230">
        <v>101.47</v>
      </c>
      <c r="N29" s="228" t="s">
        <v>162</v>
      </c>
      <c r="O29" s="230">
        <v>0.04</v>
      </c>
      <c r="P29" s="228" t="s">
        <v>162</v>
      </c>
      <c r="Q29" s="230">
        <v>37.47</v>
      </c>
      <c r="R29" s="228" t="s">
        <v>162</v>
      </c>
      <c r="S29" s="230">
        <v>53.92</v>
      </c>
      <c r="T29" s="228" t="s">
        <v>162</v>
      </c>
      <c r="U29" s="230">
        <v>118.59</v>
      </c>
      <c r="V29" s="228" t="s">
        <v>162</v>
      </c>
      <c r="W29" s="230">
        <v>0.05</v>
      </c>
      <c r="X29" s="228" t="s">
        <v>162</v>
      </c>
      <c r="Y29" s="230">
        <v>40.840000000000003</v>
      </c>
      <c r="Z29" s="228" t="s">
        <v>162</v>
      </c>
    </row>
    <row r="30" spans="2:26" x14ac:dyDescent="0.2">
      <c r="B30" s="224" t="s">
        <v>69</v>
      </c>
      <c r="C30" s="225">
        <v>37.25</v>
      </c>
      <c r="D30" s="226" t="s">
        <v>162</v>
      </c>
      <c r="E30" s="225">
        <v>182.68</v>
      </c>
      <c r="F30" s="226" t="s">
        <v>162</v>
      </c>
      <c r="G30" s="225">
        <v>3.08</v>
      </c>
      <c r="H30" s="226" t="s">
        <v>162</v>
      </c>
      <c r="I30" s="225">
        <v>52.42</v>
      </c>
      <c r="J30" s="226" t="s">
        <v>162</v>
      </c>
      <c r="K30" s="225">
        <v>27.05</v>
      </c>
      <c r="L30" s="226" t="s">
        <v>162</v>
      </c>
      <c r="M30" s="225">
        <v>173.53</v>
      </c>
      <c r="N30" s="226" t="s">
        <v>162</v>
      </c>
      <c r="O30" s="225">
        <v>2.5499999999999998</v>
      </c>
      <c r="P30" s="226" t="s">
        <v>162</v>
      </c>
      <c r="Q30" s="225">
        <v>50.61</v>
      </c>
      <c r="R30" s="226" t="s">
        <v>162</v>
      </c>
      <c r="S30" s="225">
        <v>34.520000000000003</v>
      </c>
      <c r="T30" s="226" t="s">
        <v>162</v>
      </c>
      <c r="U30" s="225">
        <v>184.86</v>
      </c>
      <c r="V30" s="226" t="s">
        <v>162</v>
      </c>
      <c r="W30" s="225">
        <v>3.16</v>
      </c>
      <c r="X30" s="226" t="s">
        <v>162</v>
      </c>
      <c r="Y30" s="225">
        <v>56.49</v>
      </c>
      <c r="Z30" s="226" t="s">
        <v>162</v>
      </c>
    </row>
    <row r="31" spans="2:26" x14ac:dyDescent="0.2">
      <c r="B31" s="224" t="s">
        <v>68</v>
      </c>
      <c r="C31" s="227">
        <v>83.7</v>
      </c>
      <c r="D31" s="228" t="s">
        <v>162</v>
      </c>
      <c r="E31" s="230">
        <v>1153.8399999999999</v>
      </c>
      <c r="F31" s="228" t="s">
        <v>162</v>
      </c>
      <c r="G31" s="230">
        <v>10.18</v>
      </c>
      <c r="H31" s="228" t="s">
        <v>162</v>
      </c>
      <c r="I31" s="230">
        <v>97.88</v>
      </c>
      <c r="J31" s="228" t="s">
        <v>162</v>
      </c>
      <c r="K31" s="230">
        <v>68.930000000000007</v>
      </c>
      <c r="L31" s="228" t="s">
        <v>162</v>
      </c>
      <c r="M31" s="230">
        <v>795.93</v>
      </c>
      <c r="N31" s="228" t="s">
        <v>162</v>
      </c>
      <c r="O31" s="230">
        <v>10.58</v>
      </c>
      <c r="P31" s="228" t="s">
        <v>162</v>
      </c>
      <c r="Q31" s="230">
        <v>93.98</v>
      </c>
      <c r="R31" s="228" t="s">
        <v>162</v>
      </c>
      <c r="S31" s="230">
        <v>64.17</v>
      </c>
      <c r="T31" s="228" t="s">
        <v>162</v>
      </c>
      <c r="U31" s="230">
        <v>780.07</v>
      </c>
      <c r="V31" s="228" t="s">
        <v>162</v>
      </c>
      <c r="W31" s="230">
        <v>13.66</v>
      </c>
      <c r="X31" s="228" t="s">
        <v>162</v>
      </c>
      <c r="Y31" s="230">
        <v>95.58</v>
      </c>
      <c r="Z31" s="228" t="s">
        <v>162</v>
      </c>
    </row>
    <row r="32" spans="2:26" x14ac:dyDescent="0.2">
      <c r="B32" s="224" t="s">
        <v>67</v>
      </c>
      <c r="C32" s="226" t="s">
        <v>53</v>
      </c>
      <c r="D32" s="226" t="s">
        <v>221</v>
      </c>
      <c r="E32" s="226" t="s">
        <v>53</v>
      </c>
      <c r="F32" s="226" t="s">
        <v>221</v>
      </c>
      <c r="G32" s="226" t="s">
        <v>53</v>
      </c>
      <c r="H32" s="226" t="s">
        <v>221</v>
      </c>
      <c r="I32" s="226" t="s">
        <v>53</v>
      </c>
      <c r="J32" s="226" t="s">
        <v>221</v>
      </c>
      <c r="K32" s="226" t="s">
        <v>53</v>
      </c>
      <c r="L32" s="226" t="s">
        <v>221</v>
      </c>
      <c r="M32" s="226" t="s">
        <v>53</v>
      </c>
      <c r="N32" s="226" t="s">
        <v>221</v>
      </c>
      <c r="O32" s="226" t="s">
        <v>53</v>
      </c>
      <c r="P32" s="226" t="s">
        <v>221</v>
      </c>
      <c r="Q32" s="226" t="s">
        <v>53</v>
      </c>
      <c r="R32" s="226" t="s">
        <v>221</v>
      </c>
      <c r="S32" s="226" t="s">
        <v>53</v>
      </c>
      <c r="T32" s="226" t="s">
        <v>221</v>
      </c>
      <c r="U32" s="226" t="s">
        <v>53</v>
      </c>
      <c r="V32" s="226" t="s">
        <v>221</v>
      </c>
      <c r="W32" s="226" t="s">
        <v>53</v>
      </c>
      <c r="X32" s="226" t="s">
        <v>221</v>
      </c>
      <c r="Y32" s="226" t="s">
        <v>53</v>
      </c>
      <c r="Z32" s="226" t="s">
        <v>221</v>
      </c>
    </row>
    <row r="33" spans="2:26" x14ac:dyDescent="0.2">
      <c r="B33" s="224" t="s">
        <v>66</v>
      </c>
      <c r="C33" s="230">
        <v>522.09</v>
      </c>
      <c r="D33" s="228" t="s">
        <v>162</v>
      </c>
      <c r="E33" s="230">
        <v>171.07</v>
      </c>
      <c r="F33" s="228" t="s">
        <v>162</v>
      </c>
      <c r="G33" s="230">
        <v>5.98</v>
      </c>
      <c r="H33" s="228" t="s">
        <v>162</v>
      </c>
      <c r="I33" s="230">
        <v>95.55</v>
      </c>
      <c r="J33" s="228" t="s">
        <v>162</v>
      </c>
      <c r="K33" s="230">
        <v>537.84</v>
      </c>
      <c r="L33" s="228" t="s">
        <v>162</v>
      </c>
      <c r="M33" s="230">
        <v>205.17</v>
      </c>
      <c r="N33" s="228" t="s">
        <v>162</v>
      </c>
      <c r="O33" s="227">
        <v>5.9</v>
      </c>
      <c r="P33" s="228" t="s">
        <v>162</v>
      </c>
      <c r="Q33" s="230">
        <v>92.78</v>
      </c>
      <c r="R33" s="228" t="s">
        <v>162</v>
      </c>
      <c r="S33" s="230">
        <v>520.57000000000005</v>
      </c>
      <c r="T33" s="228" t="s">
        <v>162</v>
      </c>
      <c r="U33" s="230">
        <v>194.15</v>
      </c>
      <c r="V33" s="228" t="s">
        <v>162</v>
      </c>
      <c r="W33" s="230">
        <v>5.29</v>
      </c>
      <c r="X33" s="228" t="s">
        <v>162</v>
      </c>
      <c r="Y33" s="230">
        <v>85.19</v>
      </c>
      <c r="Z33" s="228" t="s">
        <v>162</v>
      </c>
    </row>
    <row r="34" spans="2:26" x14ac:dyDescent="0.2">
      <c r="B34" s="224" t="s">
        <v>65</v>
      </c>
      <c r="C34" s="226" t="s">
        <v>53</v>
      </c>
      <c r="D34" s="226" t="s">
        <v>221</v>
      </c>
      <c r="E34" s="229">
        <v>0</v>
      </c>
      <c r="F34" s="226" t="s">
        <v>162</v>
      </c>
      <c r="G34" s="229">
        <v>0</v>
      </c>
      <c r="H34" s="226" t="s">
        <v>162</v>
      </c>
      <c r="I34" s="226" t="s">
        <v>53</v>
      </c>
      <c r="J34" s="226" t="s">
        <v>221</v>
      </c>
      <c r="K34" s="226" t="s">
        <v>53</v>
      </c>
      <c r="L34" s="226" t="s">
        <v>221</v>
      </c>
      <c r="M34" s="229">
        <v>0</v>
      </c>
      <c r="N34" s="226" t="s">
        <v>162</v>
      </c>
      <c r="O34" s="229">
        <v>0</v>
      </c>
      <c r="P34" s="226" t="s">
        <v>162</v>
      </c>
      <c r="Q34" s="226" t="s">
        <v>53</v>
      </c>
      <c r="R34" s="226" t="s">
        <v>221</v>
      </c>
      <c r="S34" s="226" t="s">
        <v>53</v>
      </c>
      <c r="T34" s="226" t="s">
        <v>221</v>
      </c>
      <c r="U34" s="229">
        <v>0</v>
      </c>
      <c r="V34" s="226" t="s">
        <v>162</v>
      </c>
      <c r="W34" s="229">
        <v>0</v>
      </c>
      <c r="X34" s="226" t="s">
        <v>162</v>
      </c>
      <c r="Y34" s="226" t="s">
        <v>53</v>
      </c>
      <c r="Z34" s="226" t="s">
        <v>221</v>
      </c>
    </row>
    <row r="35" spans="2:26" x14ac:dyDescent="0.2">
      <c r="B35" s="224" t="s">
        <v>64</v>
      </c>
      <c r="C35" s="230">
        <v>549.91</v>
      </c>
      <c r="D35" s="228" t="s">
        <v>162</v>
      </c>
      <c r="E35" s="230">
        <v>8649.98</v>
      </c>
      <c r="F35" s="228" t="s">
        <v>162</v>
      </c>
      <c r="G35" s="230">
        <v>133.16</v>
      </c>
      <c r="H35" s="228" t="s">
        <v>162</v>
      </c>
      <c r="I35" s="230">
        <v>984.05</v>
      </c>
      <c r="J35" s="228" t="s">
        <v>162</v>
      </c>
      <c r="K35" s="230">
        <v>502.77</v>
      </c>
      <c r="L35" s="228" t="s">
        <v>162</v>
      </c>
      <c r="M35" s="228" t="s">
        <v>53</v>
      </c>
      <c r="N35" s="228" t="s">
        <v>238</v>
      </c>
      <c r="O35" s="228" t="s">
        <v>53</v>
      </c>
      <c r="P35" s="228" t="s">
        <v>221</v>
      </c>
      <c r="Q35" s="230">
        <v>973.58</v>
      </c>
      <c r="R35" s="228" t="s">
        <v>162</v>
      </c>
      <c r="S35" s="230">
        <v>500.71</v>
      </c>
      <c r="T35" s="228" t="s">
        <v>162</v>
      </c>
      <c r="U35" s="228" t="s">
        <v>53</v>
      </c>
      <c r="V35" s="228" t="s">
        <v>238</v>
      </c>
      <c r="W35" s="228" t="s">
        <v>53</v>
      </c>
      <c r="X35" s="228" t="s">
        <v>221</v>
      </c>
      <c r="Y35" s="230">
        <v>1019.24</v>
      </c>
      <c r="Z35" s="228" t="s">
        <v>162</v>
      </c>
    </row>
    <row r="36" spans="2:26" x14ac:dyDescent="0.2">
      <c r="B36" s="224" t="s">
        <v>63</v>
      </c>
      <c r="C36" s="225">
        <v>771.75</v>
      </c>
      <c r="D36" s="226" t="s">
        <v>162</v>
      </c>
      <c r="E36" s="229">
        <v>1759.5</v>
      </c>
      <c r="F36" s="226" t="s">
        <v>162</v>
      </c>
      <c r="G36" s="225">
        <v>34.26</v>
      </c>
      <c r="H36" s="226" t="s">
        <v>162</v>
      </c>
      <c r="I36" s="225">
        <v>215.59</v>
      </c>
      <c r="J36" s="226" t="s">
        <v>162</v>
      </c>
      <c r="K36" s="225">
        <v>754.13</v>
      </c>
      <c r="L36" s="226" t="s">
        <v>162</v>
      </c>
      <c r="M36" s="229">
        <v>1759.5</v>
      </c>
      <c r="N36" s="226" t="s">
        <v>162</v>
      </c>
      <c r="O36" s="225">
        <v>32.03</v>
      </c>
      <c r="P36" s="226" t="s">
        <v>162</v>
      </c>
      <c r="Q36" s="225">
        <v>222.67</v>
      </c>
      <c r="R36" s="226" t="s">
        <v>162</v>
      </c>
      <c r="S36" s="225">
        <v>717.46</v>
      </c>
      <c r="T36" s="226" t="s">
        <v>162</v>
      </c>
      <c r="U36" s="225">
        <v>1776.23</v>
      </c>
      <c r="V36" s="226" t="s">
        <v>162</v>
      </c>
      <c r="W36" s="225">
        <v>32.18</v>
      </c>
      <c r="X36" s="226" t="s">
        <v>162</v>
      </c>
      <c r="Y36" s="225">
        <v>227.69</v>
      </c>
      <c r="Z36" s="226" t="s">
        <v>162</v>
      </c>
    </row>
    <row r="37" spans="2:26" x14ac:dyDescent="0.2">
      <c r="B37" s="224" t="s">
        <v>62</v>
      </c>
      <c r="C37" s="230">
        <v>1960.38</v>
      </c>
      <c r="D37" s="228" t="s">
        <v>162</v>
      </c>
      <c r="E37" s="230">
        <v>6915.78</v>
      </c>
      <c r="F37" s="228" t="s">
        <v>162</v>
      </c>
      <c r="G37" s="230">
        <v>216.66</v>
      </c>
      <c r="H37" s="228" t="s">
        <v>162</v>
      </c>
      <c r="I37" s="230">
        <v>919.71</v>
      </c>
      <c r="J37" s="228" t="s">
        <v>162</v>
      </c>
      <c r="K37" s="230">
        <v>1978.87</v>
      </c>
      <c r="L37" s="228" t="s">
        <v>162</v>
      </c>
      <c r="M37" s="230">
        <v>6866.96</v>
      </c>
      <c r="N37" s="228" t="s">
        <v>162</v>
      </c>
      <c r="O37" s="230">
        <v>232.37</v>
      </c>
      <c r="P37" s="228" t="s">
        <v>162</v>
      </c>
      <c r="Q37" s="230">
        <v>925.74</v>
      </c>
      <c r="R37" s="228" t="s">
        <v>162</v>
      </c>
      <c r="S37" s="230">
        <v>1920.96</v>
      </c>
      <c r="T37" s="228" t="s">
        <v>162</v>
      </c>
      <c r="U37" s="230">
        <v>5216.6400000000003</v>
      </c>
      <c r="V37" s="228" t="s">
        <v>162</v>
      </c>
      <c r="W37" s="227">
        <v>253.2</v>
      </c>
      <c r="X37" s="228" t="s">
        <v>162</v>
      </c>
      <c r="Y37" s="230">
        <v>976.16</v>
      </c>
      <c r="Z37" s="228" t="s">
        <v>162</v>
      </c>
    </row>
    <row r="38" spans="2:26" x14ac:dyDescent="0.2">
      <c r="B38" s="224" t="s">
        <v>61</v>
      </c>
      <c r="C38" s="225">
        <v>663.64</v>
      </c>
      <c r="D38" s="226" t="s">
        <v>162</v>
      </c>
      <c r="E38" s="226" t="s">
        <v>53</v>
      </c>
      <c r="F38" s="226" t="s">
        <v>221</v>
      </c>
      <c r="G38" s="225">
        <v>31.49</v>
      </c>
      <c r="H38" s="226" t="s">
        <v>162</v>
      </c>
      <c r="I38" s="225">
        <v>83.64</v>
      </c>
      <c r="J38" s="226" t="s">
        <v>162</v>
      </c>
      <c r="K38" s="225">
        <v>651.58000000000004</v>
      </c>
      <c r="L38" s="226" t="s">
        <v>162</v>
      </c>
      <c r="M38" s="226" t="s">
        <v>53</v>
      </c>
      <c r="N38" s="226" t="s">
        <v>221</v>
      </c>
      <c r="O38" s="225">
        <v>27.48</v>
      </c>
      <c r="P38" s="226" t="s">
        <v>162</v>
      </c>
      <c r="Q38" s="225">
        <v>86.85</v>
      </c>
      <c r="R38" s="226" t="s">
        <v>162</v>
      </c>
      <c r="S38" s="225">
        <v>668.09</v>
      </c>
      <c r="T38" s="226" t="s">
        <v>162</v>
      </c>
      <c r="U38" s="226" t="s">
        <v>53</v>
      </c>
      <c r="V38" s="226" t="s">
        <v>221</v>
      </c>
      <c r="W38" s="225">
        <v>31.58</v>
      </c>
      <c r="X38" s="226" t="s">
        <v>162</v>
      </c>
      <c r="Y38" s="225">
        <v>82.01</v>
      </c>
      <c r="Z38" s="226" t="s">
        <v>162</v>
      </c>
    </row>
    <row r="39" spans="2:26" x14ac:dyDescent="0.2">
      <c r="B39" s="224" t="s">
        <v>60</v>
      </c>
      <c r="C39" s="230">
        <v>387.23</v>
      </c>
      <c r="D39" s="228" t="s">
        <v>162</v>
      </c>
      <c r="E39" s="230">
        <v>94.23</v>
      </c>
      <c r="F39" s="228" t="s">
        <v>162</v>
      </c>
      <c r="G39" s="230">
        <v>2.78</v>
      </c>
      <c r="H39" s="228" t="s">
        <v>162</v>
      </c>
      <c r="I39" s="230">
        <v>98.82</v>
      </c>
      <c r="J39" s="228" t="s">
        <v>162</v>
      </c>
      <c r="K39" s="230">
        <v>367.18</v>
      </c>
      <c r="L39" s="228" t="s">
        <v>162</v>
      </c>
      <c r="M39" s="230">
        <v>105.39</v>
      </c>
      <c r="N39" s="228" t="s">
        <v>162</v>
      </c>
      <c r="O39" s="230">
        <v>1.59</v>
      </c>
      <c r="P39" s="228" t="s">
        <v>162</v>
      </c>
      <c r="Q39" s="230">
        <v>102.79</v>
      </c>
      <c r="R39" s="228" t="s">
        <v>162</v>
      </c>
      <c r="S39" s="230">
        <v>357.03</v>
      </c>
      <c r="T39" s="228" t="s">
        <v>162</v>
      </c>
      <c r="U39" s="230">
        <v>112.65</v>
      </c>
      <c r="V39" s="228" t="s">
        <v>162</v>
      </c>
      <c r="W39" s="230">
        <v>1.58</v>
      </c>
      <c r="X39" s="228" t="s">
        <v>162</v>
      </c>
      <c r="Y39" s="230">
        <v>102.43</v>
      </c>
      <c r="Z39" s="228" t="s">
        <v>162</v>
      </c>
    </row>
    <row r="40" spans="2:26" x14ac:dyDescent="0.2">
      <c r="B40" s="224" t="s">
        <v>59</v>
      </c>
      <c r="C40" s="225">
        <v>160.66</v>
      </c>
      <c r="D40" s="226" t="s">
        <v>162</v>
      </c>
      <c r="E40" s="226" t="s">
        <v>53</v>
      </c>
      <c r="F40" s="226" t="s">
        <v>221</v>
      </c>
      <c r="G40" s="226" t="s">
        <v>53</v>
      </c>
      <c r="H40" s="226" t="s">
        <v>221</v>
      </c>
      <c r="I40" s="225">
        <v>15.48</v>
      </c>
      <c r="J40" s="226" t="s">
        <v>162</v>
      </c>
      <c r="K40" s="225">
        <v>149.58000000000001</v>
      </c>
      <c r="L40" s="226" t="s">
        <v>162</v>
      </c>
      <c r="M40" s="226" t="s">
        <v>53</v>
      </c>
      <c r="N40" s="226" t="s">
        <v>221</v>
      </c>
      <c r="O40" s="225">
        <v>2.16</v>
      </c>
      <c r="P40" s="226" t="s">
        <v>162</v>
      </c>
      <c r="Q40" s="225">
        <v>15.83</v>
      </c>
      <c r="R40" s="226" t="s">
        <v>162</v>
      </c>
      <c r="S40" s="225">
        <v>143.86000000000001</v>
      </c>
      <c r="T40" s="226" t="s">
        <v>162</v>
      </c>
      <c r="U40" s="226" t="s">
        <v>53</v>
      </c>
      <c r="V40" s="226" t="s">
        <v>221</v>
      </c>
      <c r="W40" s="226" t="s">
        <v>53</v>
      </c>
      <c r="X40" s="226" t="s">
        <v>221</v>
      </c>
      <c r="Y40" s="225">
        <v>15.46</v>
      </c>
      <c r="Z40" s="226" t="s">
        <v>162</v>
      </c>
    </row>
    <row r="41" spans="2:26" x14ac:dyDescent="0.2">
      <c r="B41" s="224" t="s">
        <v>58</v>
      </c>
      <c r="C41" s="230">
        <v>243.94</v>
      </c>
      <c r="D41" s="228" t="s">
        <v>162</v>
      </c>
      <c r="E41" s="230">
        <v>250.28</v>
      </c>
      <c r="F41" s="228" t="s">
        <v>162</v>
      </c>
      <c r="G41" s="230">
        <v>9.09</v>
      </c>
      <c r="H41" s="228" t="s">
        <v>162</v>
      </c>
      <c r="I41" s="230">
        <v>44.34</v>
      </c>
      <c r="J41" s="228" t="s">
        <v>162</v>
      </c>
      <c r="K41" s="230">
        <v>229.88</v>
      </c>
      <c r="L41" s="228" t="s">
        <v>162</v>
      </c>
      <c r="M41" s="230">
        <v>204.76</v>
      </c>
      <c r="N41" s="228" t="s">
        <v>162</v>
      </c>
      <c r="O41" s="230">
        <v>8.48</v>
      </c>
      <c r="P41" s="228" t="s">
        <v>162</v>
      </c>
      <c r="Q41" s="230">
        <v>42.28</v>
      </c>
      <c r="R41" s="228" t="s">
        <v>162</v>
      </c>
      <c r="S41" s="230">
        <v>242.23</v>
      </c>
      <c r="T41" s="228" t="s">
        <v>162</v>
      </c>
      <c r="U41" s="228" t="s">
        <v>53</v>
      </c>
      <c r="V41" s="228" t="s">
        <v>221</v>
      </c>
      <c r="W41" s="230">
        <v>7.28</v>
      </c>
      <c r="X41" s="228" t="s">
        <v>162</v>
      </c>
      <c r="Y41" s="228" t="s">
        <v>53</v>
      </c>
      <c r="Z41" s="228" t="s">
        <v>221</v>
      </c>
    </row>
    <row r="42" spans="2:26" x14ac:dyDescent="0.2">
      <c r="B42" s="224" t="s">
        <v>57</v>
      </c>
      <c r="C42" s="225">
        <v>566.58000000000004</v>
      </c>
      <c r="D42" s="226" t="s">
        <v>162</v>
      </c>
      <c r="E42" s="226" t="s">
        <v>53</v>
      </c>
      <c r="F42" s="226" t="s">
        <v>221</v>
      </c>
      <c r="G42" s="226" t="s">
        <v>53</v>
      </c>
      <c r="H42" s="226" t="s">
        <v>221</v>
      </c>
      <c r="I42" s="226" t="s">
        <v>53</v>
      </c>
      <c r="J42" s="226" t="s">
        <v>221</v>
      </c>
      <c r="K42" s="225">
        <v>533.28</v>
      </c>
      <c r="L42" s="226" t="s">
        <v>162</v>
      </c>
      <c r="M42" s="226" t="s">
        <v>53</v>
      </c>
      <c r="N42" s="226" t="s">
        <v>221</v>
      </c>
      <c r="O42" s="226" t="s">
        <v>53</v>
      </c>
      <c r="P42" s="226" t="s">
        <v>221</v>
      </c>
      <c r="Q42" s="226" t="s">
        <v>53</v>
      </c>
      <c r="R42" s="226" t="s">
        <v>221</v>
      </c>
      <c r="S42" s="226" t="s">
        <v>53</v>
      </c>
      <c r="T42" s="226" t="s">
        <v>333</v>
      </c>
      <c r="U42" s="226" t="s">
        <v>53</v>
      </c>
      <c r="V42" s="226" t="s">
        <v>221</v>
      </c>
      <c r="W42" s="226" t="s">
        <v>53</v>
      </c>
      <c r="X42" s="226" t="s">
        <v>221</v>
      </c>
      <c r="Y42" s="226" t="s">
        <v>53</v>
      </c>
      <c r="Z42" s="226" t="s">
        <v>221</v>
      </c>
    </row>
    <row r="43" spans="2:26" x14ac:dyDescent="0.2">
      <c r="B43" s="224" t="s">
        <v>56</v>
      </c>
      <c r="C43" s="230">
        <v>683.65</v>
      </c>
      <c r="D43" s="228" t="s">
        <v>162</v>
      </c>
      <c r="E43" s="230">
        <v>724.38</v>
      </c>
      <c r="F43" s="228" t="s">
        <v>162</v>
      </c>
      <c r="G43" s="230">
        <v>17.09</v>
      </c>
      <c r="H43" s="228" t="s">
        <v>162</v>
      </c>
      <c r="I43" s="227">
        <v>84.2</v>
      </c>
      <c r="J43" s="228" t="s">
        <v>162</v>
      </c>
      <c r="K43" s="230">
        <v>685.91</v>
      </c>
      <c r="L43" s="228" t="s">
        <v>162</v>
      </c>
      <c r="M43" s="230">
        <v>675.05</v>
      </c>
      <c r="N43" s="228" t="s">
        <v>162</v>
      </c>
      <c r="O43" s="230">
        <v>19.11</v>
      </c>
      <c r="P43" s="228" t="s">
        <v>162</v>
      </c>
      <c r="Q43" s="230">
        <v>78.47</v>
      </c>
      <c r="R43" s="228" t="s">
        <v>162</v>
      </c>
      <c r="S43" s="230">
        <v>690.88</v>
      </c>
      <c r="T43" s="228" t="s">
        <v>162</v>
      </c>
      <c r="U43" s="230">
        <v>675.74</v>
      </c>
      <c r="V43" s="228" t="s">
        <v>162</v>
      </c>
      <c r="W43" s="230">
        <v>21.15</v>
      </c>
      <c r="X43" s="228" t="s">
        <v>162</v>
      </c>
      <c r="Y43" s="230">
        <v>79.44</v>
      </c>
      <c r="Z43" s="228" t="s">
        <v>162</v>
      </c>
    </row>
    <row r="44" spans="2:26" x14ac:dyDescent="0.2">
      <c r="B44" s="224" t="s">
        <v>242</v>
      </c>
      <c r="C44" s="226" t="s">
        <v>53</v>
      </c>
      <c r="D44" s="226" t="s">
        <v>162</v>
      </c>
      <c r="E44" s="226" t="s">
        <v>53</v>
      </c>
      <c r="F44" s="226" t="s">
        <v>162</v>
      </c>
      <c r="G44" s="226" t="s">
        <v>53</v>
      </c>
      <c r="H44" s="226" t="s">
        <v>162</v>
      </c>
      <c r="I44" s="226" t="s">
        <v>53</v>
      </c>
      <c r="J44" s="226" t="s">
        <v>162</v>
      </c>
      <c r="K44" s="226" t="s">
        <v>53</v>
      </c>
      <c r="L44" s="226" t="s">
        <v>162</v>
      </c>
      <c r="M44" s="226" t="s">
        <v>53</v>
      </c>
      <c r="N44" s="226" t="s">
        <v>162</v>
      </c>
      <c r="O44" s="226" t="s">
        <v>53</v>
      </c>
      <c r="P44" s="226" t="s">
        <v>162</v>
      </c>
      <c r="Q44" s="226" t="s">
        <v>53</v>
      </c>
      <c r="R44" s="226" t="s">
        <v>162</v>
      </c>
      <c r="S44" s="226" t="s">
        <v>53</v>
      </c>
      <c r="T44" s="226" t="s">
        <v>162</v>
      </c>
      <c r="U44" s="226" t="s">
        <v>53</v>
      </c>
      <c r="V44" s="226" t="s">
        <v>162</v>
      </c>
      <c r="W44" s="226" t="s">
        <v>53</v>
      </c>
      <c r="X44" s="226" t="s">
        <v>162</v>
      </c>
      <c r="Y44" s="226" t="s">
        <v>53</v>
      </c>
      <c r="Z44" s="226" t="s">
        <v>162</v>
      </c>
    </row>
    <row r="45" spans="2:26" x14ac:dyDescent="0.2">
      <c r="B45" s="224" t="s">
        <v>243</v>
      </c>
      <c r="C45" s="227">
        <v>386.1</v>
      </c>
      <c r="D45" s="228" t="s">
        <v>162</v>
      </c>
      <c r="E45" s="227">
        <v>1.3</v>
      </c>
      <c r="F45" s="228" t="s">
        <v>162</v>
      </c>
      <c r="G45" s="227">
        <v>21.9</v>
      </c>
      <c r="H45" s="228" t="s">
        <v>162</v>
      </c>
      <c r="I45" s="227">
        <v>99.6</v>
      </c>
      <c r="J45" s="228" t="s">
        <v>162</v>
      </c>
      <c r="K45" s="227">
        <v>357.9</v>
      </c>
      <c r="L45" s="228" t="s">
        <v>162</v>
      </c>
      <c r="M45" s="227">
        <v>1.3</v>
      </c>
      <c r="N45" s="228" t="s">
        <v>162</v>
      </c>
      <c r="O45" s="227">
        <v>22.1</v>
      </c>
      <c r="P45" s="228" t="s">
        <v>162</v>
      </c>
      <c r="Q45" s="227">
        <v>93</v>
      </c>
      <c r="R45" s="228" t="s">
        <v>162</v>
      </c>
      <c r="S45" s="227">
        <v>351.8</v>
      </c>
      <c r="T45" s="228" t="s">
        <v>220</v>
      </c>
      <c r="U45" s="227">
        <v>1.2</v>
      </c>
      <c r="V45" s="228" t="s">
        <v>220</v>
      </c>
      <c r="W45" s="227">
        <v>19.5</v>
      </c>
      <c r="X45" s="228" t="s">
        <v>220</v>
      </c>
      <c r="Y45" s="227">
        <v>96.7</v>
      </c>
      <c r="Z45" s="228" t="s">
        <v>220</v>
      </c>
    </row>
    <row r="46" spans="2:26" x14ac:dyDescent="0.2">
      <c r="B46" s="224" t="s">
        <v>100</v>
      </c>
      <c r="C46" s="225">
        <v>415.47</v>
      </c>
      <c r="D46" s="226" t="s">
        <v>162</v>
      </c>
      <c r="E46" s="225">
        <v>2.5299999999999998</v>
      </c>
      <c r="F46" s="226" t="s">
        <v>162</v>
      </c>
      <c r="G46" s="225">
        <v>35.39</v>
      </c>
      <c r="H46" s="226" t="s">
        <v>162</v>
      </c>
      <c r="I46" s="225">
        <v>206.71</v>
      </c>
      <c r="J46" s="226" t="s">
        <v>162</v>
      </c>
      <c r="K46" s="225">
        <v>410.39</v>
      </c>
      <c r="L46" s="226" t="s">
        <v>224</v>
      </c>
      <c r="M46" s="225">
        <v>3.31</v>
      </c>
      <c r="N46" s="226" t="s">
        <v>224</v>
      </c>
      <c r="O46" s="229">
        <v>33.299999999999997</v>
      </c>
      <c r="P46" s="226" t="s">
        <v>224</v>
      </c>
      <c r="Q46" s="225">
        <v>202.79</v>
      </c>
      <c r="R46" s="226" t="s">
        <v>224</v>
      </c>
      <c r="S46" s="229">
        <v>403.3</v>
      </c>
      <c r="T46" s="226" t="s">
        <v>220</v>
      </c>
      <c r="U46" s="225">
        <v>2.13</v>
      </c>
      <c r="V46" s="226" t="s">
        <v>220</v>
      </c>
      <c r="W46" s="225">
        <v>42.09</v>
      </c>
      <c r="X46" s="226" t="s">
        <v>220</v>
      </c>
      <c r="Y46" s="225">
        <v>197.46</v>
      </c>
      <c r="Z46" s="226" t="s">
        <v>220</v>
      </c>
    </row>
    <row r="47" spans="2:26" x14ac:dyDescent="0.2">
      <c r="B47" s="224" t="s">
        <v>101</v>
      </c>
      <c r="C47" s="228" t="s">
        <v>53</v>
      </c>
      <c r="D47" s="228" t="s">
        <v>162</v>
      </c>
      <c r="E47" s="228" t="s">
        <v>53</v>
      </c>
      <c r="F47" s="228" t="s">
        <v>162</v>
      </c>
      <c r="G47" s="228" t="s">
        <v>53</v>
      </c>
      <c r="H47" s="228" t="s">
        <v>162</v>
      </c>
      <c r="I47" s="228" t="s">
        <v>53</v>
      </c>
      <c r="J47" s="228" t="s">
        <v>162</v>
      </c>
      <c r="K47" s="228" t="s">
        <v>53</v>
      </c>
      <c r="L47" s="228" t="s">
        <v>162</v>
      </c>
      <c r="M47" s="228" t="s">
        <v>53</v>
      </c>
      <c r="N47" s="228" t="s">
        <v>162</v>
      </c>
      <c r="O47" s="228" t="s">
        <v>53</v>
      </c>
      <c r="P47" s="228" t="s">
        <v>162</v>
      </c>
      <c r="Q47" s="228" t="s">
        <v>53</v>
      </c>
      <c r="R47" s="228" t="s">
        <v>162</v>
      </c>
      <c r="S47" s="228" t="s">
        <v>53</v>
      </c>
      <c r="T47" s="228" t="s">
        <v>162</v>
      </c>
      <c r="U47" s="228" t="s">
        <v>53</v>
      </c>
      <c r="V47" s="228" t="s">
        <v>162</v>
      </c>
      <c r="W47" s="228" t="s">
        <v>53</v>
      </c>
      <c r="X47" s="228" t="s">
        <v>162</v>
      </c>
      <c r="Y47" s="228" t="s">
        <v>53</v>
      </c>
      <c r="Z47" s="228" t="s">
        <v>162</v>
      </c>
    </row>
    <row r="48" spans="2:26" x14ac:dyDescent="0.2">
      <c r="B48" s="224" t="s">
        <v>247</v>
      </c>
      <c r="C48" s="226" t="s">
        <v>53</v>
      </c>
      <c r="D48" s="226" t="s">
        <v>162</v>
      </c>
      <c r="E48" s="226" t="s">
        <v>53</v>
      </c>
      <c r="F48" s="226" t="s">
        <v>162</v>
      </c>
      <c r="G48" s="226" t="s">
        <v>53</v>
      </c>
      <c r="H48" s="226" t="s">
        <v>162</v>
      </c>
      <c r="I48" s="226" t="s">
        <v>53</v>
      </c>
      <c r="J48" s="226" t="s">
        <v>162</v>
      </c>
      <c r="K48" s="226" t="s">
        <v>53</v>
      </c>
      <c r="L48" s="226" t="s">
        <v>162</v>
      </c>
      <c r="M48" s="226" t="s">
        <v>53</v>
      </c>
      <c r="N48" s="226" t="s">
        <v>162</v>
      </c>
      <c r="O48" s="226" t="s">
        <v>53</v>
      </c>
      <c r="P48" s="226" t="s">
        <v>162</v>
      </c>
      <c r="Q48" s="226" t="s">
        <v>53</v>
      </c>
      <c r="R48" s="226" t="s">
        <v>162</v>
      </c>
      <c r="S48" s="226" t="s">
        <v>53</v>
      </c>
      <c r="T48" s="226" t="s">
        <v>162</v>
      </c>
      <c r="U48" s="226" t="s">
        <v>53</v>
      </c>
      <c r="V48" s="226" t="s">
        <v>162</v>
      </c>
      <c r="W48" s="226" t="s">
        <v>53</v>
      </c>
      <c r="X48" s="226" t="s">
        <v>162</v>
      </c>
      <c r="Y48" s="226" t="s">
        <v>53</v>
      </c>
      <c r="Z48" s="226" t="s">
        <v>162</v>
      </c>
    </row>
    <row r="49" spans="2:27" x14ac:dyDescent="0.2">
      <c r="B49" s="224" t="s">
        <v>244</v>
      </c>
      <c r="C49" s="230">
        <v>13.95</v>
      </c>
      <c r="D49" s="228" t="s">
        <v>162</v>
      </c>
      <c r="E49" s="230">
        <v>14.08</v>
      </c>
      <c r="F49" s="228" t="s">
        <v>162</v>
      </c>
      <c r="G49" s="230">
        <v>0.76</v>
      </c>
      <c r="H49" s="228" t="s">
        <v>162</v>
      </c>
      <c r="I49" s="230">
        <v>13.11</v>
      </c>
      <c r="J49" s="228" t="s">
        <v>162</v>
      </c>
      <c r="K49" s="227">
        <v>13.1</v>
      </c>
      <c r="L49" s="228" t="s">
        <v>162</v>
      </c>
      <c r="M49" s="230">
        <v>14.78</v>
      </c>
      <c r="N49" s="228" t="s">
        <v>162</v>
      </c>
      <c r="O49" s="230">
        <v>0.74</v>
      </c>
      <c r="P49" s="228" t="s">
        <v>162</v>
      </c>
      <c r="Q49" s="230">
        <v>12.62</v>
      </c>
      <c r="R49" s="228" t="s">
        <v>162</v>
      </c>
      <c r="S49" s="230">
        <v>12.98</v>
      </c>
      <c r="T49" s="228" t="s">
        <v>162</v>
      </c>
      <c r="U49" s="230">
        <v>13.45</v>
      </c>
      <c r="V49" s="228" t="s">
        <v>162</v>
      </c>
      <c r="W49" s="227">
        <v>0.6</v>
      </c>
      <c r="X49" s="228" t="s">
        <v>162</v>
      </c>
      <c r="Y49" s="230">
        <v>11.64</v>
      </c>
      <c r="Z49" s="228" t="s">
        <v>162</v>
      </c>
    </row>
    <row r="50" spans="2:27" x14ac:dyDescent="0.2">
      <c r="B50" s="224" t="s">
        <v>245</v>
      </c>
      <c r="C50" s="225">
        <v>209.02</v>
      </c>
      <c r="D50" s="226" t="s">
        <v>162</v>
      </c>
      <c r="E50" s="225">
        <v>3.28</v>
      </c>
      <c r="F50" s="226" t="s">
        <v>162</v>
      </c>
      <c r="G50" s="229">
        <v>1.8</v>
      </c>
      <c r="H50" s="226" t="s">
        <v>162</v>
      </c>
      <c r="I50" s="229">
        <v>53.3</v>
      </c>
      <c r="J50" s="226" t="s">
        <v>162</v>
      </c>
      <c r="K50" s="225">
        <v>211.76</v>
      </c>
      <c r="L50" s="226" t="s">
        <v>162</v>
      </c>
      <c r="M50" s="229">
        <v>3.7</v>
      </c>
      <c r="N50" s="226" t="s">
        <v>162</v>
      </c>
      <c r="O50" s="225">
        <v>1.47</v>
      </c>
      <c r="P50" s="226" t="s">
        <v>162</v>
      </c>
      <c r="Q50" s="225">
        <v>51.23</v>
      </c>
      <c r="R50" s="226" t="s">
        <v>162</v>
      </c>
      <c r="S50" s="225">
        <v>195.74</v>
      </c>
      <c r="T50" s="226" t="s">
        <v>162</v>
      </c>
      <c r="U50" s="225">
        <v>3.37</v>
      </c>
      <c r="V50" s="226" t="s">
        <v>162</v>
      </c>
      <c r="W50" s="225">
        <v>1.67</v>
      </c>
      <c r="X50" s="226" t="s">
        <v>162</v>
      </c>
      <c r="Y50" s="225">
        <v>47.81</v>
      </c>
      <c r="Z50" s="226" t="s">
        <v>162</v>
      </c>
    </row>
    <row r="51" spans="2:27" x14ac:dyDescent="0.2">
      <c r="B51" s="224" t="s">
        <v>284</v>
      </c>
      <c r="C51" s="227">
        <v>1481.1</v>
      </c>
      <c r="D51" s="228" t="s">
        <v>162</v>
      </c>
      <c r="E51" s="227">
        <v>4528.3</v>
      </c>
      <c r="F51" s="228" t="s">
        <v>162</v>
      </c>
      <c r="G51" s="227">
        <v>84.8</v>
      </c>
      <c r="H51" s="228" t="s">
        <v>162</v>
      </c>
      <c r="I51" s="227">
        <v>754.8</v>
      </c>
      <c r="J51" s="228" t="s">
        <v>162</v>
      </c>
      <c r="K51" s="230">
        <v>1468.61</v>
      </c>
      <c r="L51" s="228" t="s">
        <v>162</v>
      </c>
      <c r="M51" s="230">
        <v>1064.78</v>
      </c>
      <c r="N51" s="228" t="s">
        <v>162</v>
      </c>
      <c r="O51" s="230">
        <v>95.66</v>
      </c>
      <c r="P51" s="228" t="s">
        <v>162</v>
      </c>
      <c r="Q51" s="230">
        <v>713.61</v>
      </c>
      <c r="R51" s="228" t="s">
        <v>162</v>
      </c>
      <c r="S51" s="230">
        <v>1523.85</v>
      </c>
      <c r="T51" s="228" t="s">
        <v>162</v>
      </c>
      <c r="U51" s="230">
        <v>969.16</v>
      </c>
      <c r="V51" s="228" t="s">
        <v>162</v>
      </c>
      <c r="W51" s="230">
        <v>87.07</v>
      </c>
      <c r="X51" s="228" t="s">
        <v>162</v>
      </c>
      <c r="Y51" s="230">
        <v>795.47</v>
      </c>
      <c r="Z51" s="228" t="s">
        <v>162</v>
      </c>
    </row>
    <row r="52" spans="2:27" ht="12.75" x14ac:dyDescent="0.2">
      <c r="B52"/>
      <c r="C52"/>
      <c r="D52"/>
      <c r="E52"/>
      <c r="F52"/>
      <c r="G52"/>
      <c r="H52"/>
      <c r="I52"/>
      <c r="J52"/>
      <c r="K52"/>
      <c r="L52"/>
      <c r="M52"/>
      <c r="N52"/>
      <c r="O52"/>
      <c r="P52"/>
      <c r="Q52"/>
      <c r="R52"/>
      <c r="S52"/>
      <c r="T52"/>
      <c r="U52"/>
      <c r="V52"/>
      <c r="W52"/>
      <c r="X52"/>
      <c r="Y52"/>
      <c r="Z52"/>
    </row>
    <row r="53" spans="2:27" ht="12.75" x14ac:dyDescent="0.2">
      <c r="B53" s="221" t="s">
        <v>285</v>
      </c>
      <c r="C53"/>
      <c r="D53"/>
      <c r="E53"/>
      <c r="F53"/>
      <c r="G53"/>
      <c r="H53"/>
      <c r="I53"/>
      <c r="J53"/>
      <c r="K53"/>
      <c r="L53"/>
      <c r="M53"/>
      <c r="N53"/>
      <c r="O53"/>
      <c r="P53"/>
      <c r="Q53"/>
      <c r="R53"/>
      <c r="S53"/>
      <c r="T53"/>
      <c r="U53"/>
      <c r="V53"/>
      <c r="W53"/>
      <c r="X53"/>
      <c r="Y53"/>
      <c r="Z53"/>
    </row>
    <row r="54" spans="2:27" ht="12.75" x14ac:dyDescent="0.2">
      <c r="B54" s="221" t="s">
        <v>53</v>
      </c>
      <c r="C54" s="220" t="s">
        <v>215</v>
      </c>
      <c r="D54"/>
      <c r="E54"/>
      <c r="F54"/>
      <c r="G54"/>
      <c r="H54"/>
      <c r="I54"/>
      <c r="J54"/>
      <c r="K54"/>
      <c r="L54"/>
      <c r="M54"/>
      <c r="N54"/>
      <c r="O54"/>
      <c r="P54"/>
      <c r="Q54"/>
      <c r="R54"/>
      <c r="S54"/>
      <c r="T54"/>
      <c r="U54"/>
      <c r="V54"/>
      <c r="W54"/>
      <c r="X54"/>
      <c r="Y54"/>
      <c r="Z54"/>
    </row>
    <row r="55" spans="2:27" ht="12.75" x14ac:dyDescent="0.2">
      <c r="B55" s="221" t="s">
        <v>223</v>
      </c>
      <c r="C55"/>
      <c r="D55"/>
      <c r="E55"/>
      <c r="F55"/>
      <c r="G55"/>
      <c r="H55"/>
      <c r="I55"/>
      <c r="J55"/>
      <c r="K55"/>
      <c r="L55"/>
      <c r="M55"/>
      <c r="N55"/>
      <c r="O55"/>
      <c r="P55"/>
      <c r="Q55"/>
      <c r="R55"/>
      <c r="S55"/>
      <c r="T55"/>
      <c r="U55"/>
      <c r="V55"/>
      <c r="W55"/>
      <c r="X55"/>
      <c r="Y55"/>
      <c r="Z55"/>
    </row>
    <row r="56" spans="2:27" ht="12.75" x14ac:dyDescent="0.2">
      <c r="B56" s="221" t="s">
        <v>333</v>
      </c>
      <c r="C56" s="220" t="s">
        <v>334</v>
      </c>
      <c r="D56"/>
      <c r="E56"/>
      <c r="F56"/>
      <c r="G56"/>
      <c r="H56"/>
      <c r="I56"/>
      <c r="J56"/>
      <c r="K56"/>
      <c r="L56"/>
      <c r="M56"/>
      <c r="N56"/>
      <c r="O56"/>
      <c r="P56"/>
      <c r="Q56"/>
      <c r="R56"/>
      <c r="S56"/>
      <c r="T56"/>
      <c r="U56"/>
      <c r="V56"/>
      <c r="W56"/>
      <c r="X56"/>
      <c r="Y56"/>
      <c r="Z56"/>
    </row>
    <row r="57" spans="2:27" ht="12.75" x14ac:dyDescent="0.2">
      <c r="B57" s="221" t="s">
        <v>224</v>
      </c>
      <c r="C57" s="220" t="s">
        <v>225</v>
      </c>
      <c r="D57"/>
      <c r="E57"/>
      <c r="F57"/>
      <c r="G57"/>
      <c r="H57"/>
      <c r="I57"/>
      <c r="J57"/>
      <c r="K57"/>
      <c r="L57"/>
      <c r="M57"/>
      <c r="N57"/>
      <c r="O57"/>
      <c r="P57"/>
      <c r="Q57"/>
      <c r="R57"/>
      <c r="S57"/>
      <c r="T57"/>
      <c r="U57"/>
      <c r="V57"/>
      <c r="W57"/>
      <c r="X57"/>
      <c r="Y57"/>
      <c r="Z57"/>
    </row>
    <row r="58" spans="2:27" ht="12.75" x14ac:dyDescent="0.2">
      <c r="B58" s="221" t="s">
        <v>221</v>
      </c>
      <c r="C58" s="220" t="s">
        <v>226</v>
      </c>
      <c r="D58"/>
      <c r="E58"/>
      <c r="F58"/>
      <c r="G58"/>
      <c r="H58"/>
      <c r="I58"/>
      <c r="J58"/>
      <c r="K58"/>
      <c r="L58"/>
      <c r="M58"/>
      <c r="N58"/>
      <c r="O58"/>
      <c r="P58"/>
      <c r="Q58"/>
      <c r="R58"/>
      <c r="S58"/>
      <c r="T58"/>
      <c r="U58"/>
      <c r="V58"/>
      <c r="W58"/>
      <c r="X58"/>
      <c r="Y58"/>
      <c r="Z58"/>
    </row>
    <row r="59" spans="2:27" ht="12.75" x14ac:dyDescent="0.2">
      <c r="B59" s="221" t="s">
        <v>220</v>
      </c>
      <c r="C59" s="220" t="s">
        <v>233</v>
      </c>
      <c r="D59"/>
      <c r="E59"/>
      <c r="F59"/>
      <c r="G59"/>
      <c r="H59"/>
      <c r="I59"/>
      <c r="J59"/>
      <c r="K59"/>
      <c r="L59"/>
      <c r="M59"/>
      <c r="N59"/>
      <c r="O59"/>
      <c r="P59"/>
      <c r="Q59"/>
      <c r="R59"/>
      <c r="S59"/>
      <c r="T59"/>
      <c r="U59"/>
      <c r="V59"/>
      <c r="W59"/>
      <c r="X59"/>
      <c r="Y59"/>
      <c r="Z59"/>
    </row>
    <row r="60" spans="2:27" ht="12.75" x14ac:dyDescent="0.2">
      <c r="B60" s="221" t="s">
        <v>238</v>
      </c>
      <c r="C60" s="220" t="s">
        <v>239</v>
      </c>
      <c r="D60"/>
      <c r="E60"/>
      <c r="F60"/>
      <c r="G60"/>
      <c r="H60"/>
      <c r="I60"/>
      <c r="J60"/>
      <c r="K60"/>
      <c r="L60"/>
      <c r="M60"/>
      <c r="N60"/>
      <c r="O60"/>
      <c r="P60"/>
      <c r="Q60"/>
      <c r="R60"/>
      <c r="S60"/>
      <c r="T60"/>
      <c r="U60"/>
      <c r="V60"/>
      <c r="W60"/>
      <c r="X60"/>
      <c r="Y60"/>
      <c r="Z60"/>
    </row>
    <row r="62" spans="2:27" x14ac:dyDescent="0.2">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row>
    <row r="63" spans="2:27" x14ac:dyDescent="0.2">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row>
    <row r="64" spans="2:27" x14ac:dyDescent="0.2">
      <c r="B64" s="148"/>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row>
    <row r="65" spans="2:39" x14ac:dyDescent="0.2">
      <c r="B65" s="148"/>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c r="AA65" s="160"/>
    </row>
    <row r="66" spans="2:39" x14ac:dyDescent="0.2">
      <c r="B66" s="148"/>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row>
    <row r="67" spans="2:39" x14ac:dyDescent="0.2">
      <c r="B67" s="148"/>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row>
    <row r="68" spans="2:39" x14ac:dyDescent="0.2">
      <c r="B68" s="148"/>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c r="AA68" s="160"/>
    </row>
    <row r="69" spans="2:39" x14ac:dyDescent="0.2">
      <c r="B69" s="148"/>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c r="AA69" s="160"/>
    </row>
    <row r="70" spans="2:39" x14ac:dyDescent="0.2">
      <c r="B70" s="148"/>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c r="AA70" s="160"/>
    </row>
    <row r="71" spans="2:39" x14ac:dyDescent="0.2">
      <c r="B71" s="148"/>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row>
    <row r="72" spans="2:39" x14ac:dyDescent="0.2">
      <c r="B72" s="148"/>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c r="AA72" s="160"/>
    </row>
    <row r="73" spans="2:39" x14ac:dyDescent="0.2">
      <c r="B73" s="148"/>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c r="AA73" s="160"/>
    </row>
    <row r="74" spans="2:39" x14ac:dyDescent="0.2">
      <c r="B74" s="148"/>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row>
    <row r="75" spans="2:39" x14ac:dyDescent="0.2">
      <c r="B75" s="148"/>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0"/>
      <c r="AL75" s="160"/>
      <c r="AM75" s="160"/>
    </row>
    <row r="76" spans="2:39" x14ac:dyDescent="0.2">
      <c r="B76" s="148"/>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c r="AA76" s="160"/>
      <c r="AB76" s="160"/>
      <c r="AC76" s="160"/>
      <c r="AD76" s="160"/>
      <c r="AE76" s="160"/>
      <c r="AF76" s="160"/>
      <c r="AG76" s="160"/>
      <c r="AH76" s="160"/>
      <c r="AI76" s="160"/>
      <c r="AJ76" s="160"/>
      <c r="AK76" s="160"/>
      <c r="AL76" s="160"/>
      <c r="AM76" s="160"/>
    </row>
    <row r="77" spans="2:39" x14ac:dyDescent="0.2">
      <c r="B77" s="148"/>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0"/>
      <c r="AK77" s="160"/>
      <c r="AL77" s="160"/>
      <c r="AM77" s="160"/>
    </row>
    <row r="78" spans="2:39" x14ac:dyDescent="0.2">
      <c r="B78" s="148"/>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0"/>
      <c r="AK78" s="160"/>
      <c r="AL78" s="160"/>
      <c r="AM78" s="160"/>
    </row>
    <row r="79" spans="2:39" x14ac:dyDescent="0.2">
      <c r="B79" s="148"/>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c r="AA79" s="160"/>
      <c r="AB79" s="160"/>
      <c r="AC79" s="160"/>
      <c r="AD79" s="160"/>
      <c r="AE79" s="160"/>
      <c r="AF79" s="160"/>
      <c r="AG79" s="160"/>
      <c r="AH79" s="160"/>
      <c r="AI79" s="160"/>
      <c r="AJ79" s="160"/>
      <c r="AK79" s="160"/>
      <c r="AL79" s="160"/>
      <c r="AM79" s="160"/>
    </row>
    <row r="80" spans="2:39" x14ac:dyDescent="0.2">
      <c r="B80" s="148"/>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c r="AA80" s="160"/>
      <c r="AB80" s="160"/>
      <c r="AC80" s="160"/>
      <c r="AD80" s="160"/>
      <c r="AE80" s="160"/>
      <c r="AF80" s="160"/>
      <c r="AG80" s="160"/>
      <c r="AH80" s="160"/>
      <c r="AI80" s="160"/>
      <c r="AJ80" s="160"/>
      <c r="AK80" s="160"/>
      <c r="AL80" s="160"/>
      <c r="AM80" s="160"/>
    </row>
    <row r="81" spans="2:39" x14ac:dyDescent="0.2">
      <c r="B81" s="148"/>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c r="AA81" s="160"/>
      <c r="AB81" s="160"/>
      <c r="AC81" s="160"/>
      <c r="AD81" s="160"/>
      <c r="AE81" s="160"/>
      <c r="AF81" s="160"/>
      <c r="AG81" s="160"/>
      <c r="AH81" s="160"/>
      <c r="AI81" s="160"/>
      <c r="AJ81" s="160"/>
      <c r="AK81" s="160"/>
      <c r="AL81" s="160"/>
      <c r="AM81" s="160"/>
    </row>
    <row r="82" spans="2:39" x14ac:dyDescent="0.2">
      <c r="B82" s="148"/>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60"/>
      <c r="AD82" s="160"/>
      <c r="AE82" s="160"/>
      <c r="AF82" s="160"/>
      <c r="AG82" s="160"/>
      <c r="AH82" s="160"/>
      <c r="AI82" s="160"/>
      <c r="AJ82" s="160"/>
      <c r="AK82" s="160"/>
      <c r="AL82" s="160"/>
      <c r="AM82" s="160"/>
    </row>
    <row r="83" spans="2:39" x14ac:dyDescent="0.2">
      <c r="B83" s="148"/>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60"/>
      <c r="AD83" s="160"/>
      <c r="AE83" s="160"/>
      <c r="AF83" s="160"/>
      <c r="AG83" s="160"/>
      <c r="AH83" s="160"/>
      <c r="AI83" s="160"/>
      <c r="AJ83" s="160"/>
      <c r="AK83" s="160"/>
      <c r="AL83" s="160"/>
      <c r="AM83" s="160"/>
    </row>
    <row r="84" spans="2:39" x14ac:dyDescent="0.2">
      <c r="B84" s="148"/>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c r="AA84" s="160"/>
      <c r="AB84" s="160"/>
      <c r="AC84" s="160"/>
      <c r="AD84" s="160"/>
      <c r="AE84" s="160"/>
      <c r="AF84" s="160"/>
      <c r="AG84" s="160"/>
      <c r="AH84" s="160"/>
      <c r="AI84" s="160"/>
      <c r="AJ84" s="160"/>
      <c r="AK84" s="160"/>
      <c r="AL84" s="160"/>
      <c r="AM84" s="160"/>
    </row>
    <row r="85" spans="2:39" x14ac:dyDescent="0.2">
      <c r="B85" s="148"/>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c r="AA85" s="160"/>
      <c r="AB85" s="160"/>
      <c r="AC85" s="160"/>
      <c r="AD85" s="160"/>
      <c r="AE85" s="160"/>
      <c r="AF85" s="160"/>
      <c r="AG85" s="160"/>
      <c r="AH85" s="160"/>
      <c r="AI85" s="160"/>
      <c r="AJ85" s="160"/>
      <c r="AK85" s="160"/>
      <c r="AL85" s="160"/>
      <c r="AM85" s="160"/>
    </row>
    <row r="86" spans="2:39" x14ac:dyDescent="0.2">
      <c r="B86" s="148"/>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L86" s="160"/>
      <c r="AM86" s="160"/>
    </row>
    <row r="87" spans="2:39" x14ac:dyDescent="0.2">
      <c r="B87" s="148"/>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c r="AA87" s="160"/>
      <c r="AB87" s="160"/>
      <c r="AC87" s="160"/>
      <c r="AD87" s="160"/>
      <c r="AE87" s="160"/>
      <c r="AF87" s="160"/>
      <c r="AG87" s="160"/>
      <c r="AH87" s="160"/>
      <c r="AI87" s="160"/>
      <c r="AJ87" s="160"/>
      <c r="AK87" s="160"/>
      <c r="AL87" s="160"/>
      <c r="AM87" s="160"/>
    </row>
    <row r="88" spans="2:39" x14ac:dyDescent="0.2">
      <c r="B88" s="148"/>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c r="AA88" s="160"/>
      <c r="AB88" s="160"/>
      <c r="AC88" s="160"/>
      <c r="AD88" s="160"/>
      <c r="AE88" s="160"/>
      <c r="AF88" s="160"/>
      <c r="AG88" s="160"/>
      <c r="AH88" s="160"/>
      <c r="AI88" s="160"/>
      <c r="AJ88" s="160"/>
      <c r="AK88" s="160"/>
      <c r="AL88" s="160"/>
      <c r="AM88" s="160"/>
    </row>
    <row r="89" spans="2:39" x14ac:dyDescent="0.2">
      <c r="B89" s="148"/>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c r="AA89" s="160"/>
      <c r="AB89" s="160"/>
      <c r="AC89" s="160"/>
      <c r="AD89" s="160"/>
      <c r="AE89" s="160"/>
      <c r="AF89" s="160"/>
      <c r="AG89" s="160"/>
      <c r="AH89" s="160"/>
      <c r="AI89" s="160"/>
      <c r="AJ89" s="160"/>
      <c r="AK89" s="160"/>
      <c r="AL89" s="160"/>
      <c r="AM89" s="160"/>
    </row>
    <row r="90" spans="2:39" x14ac:dyDescent="0.2">
      <c r="B90" s="148"/>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c r="AA90" s="160"/>
      <c r="AB90" s="160"/>
      <c r="AC90" s="160"/>
      <c r="AD90" s="160"/>
      <c r="AE90" s="160"/>
      <c r="AF90" s="160"/>
      <c r="AG90" s="160"/>
      <c r="AH90" s="160"/>
      <c r="AI90" s="160"/>
      <c r="AJ90" s="160"/>
      <c r="AK90" s="160"/>
      <c r="AL90" s="160"/>
      <c r="AM90" s="160"/>
    </row>
    <row r="91" spans="2:39" x14ac:dyDescent="0.2">
      <c r="B91" s="148"/>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row>
    <row r="92" spans="2:39" x14ac:dyDescent="0.2">
      <c r="B92" s="148"/>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60"/>
      <c r="AE92" s="160"/>
      <c r="AF92" s="160"/>
      <c r="AG92" s="160"/>
      <c r="AH92" s="160"/>
      <c r="AI92" s="160"/>
      <c r="AJ92" s="160"/>
      <c r="AK92" s="160"/>
      <c r="AL92" s="160"/>
      <c r="AM92" s="160"/>
    </row>
    <row r="93" spans="2:39" x14ac:dyDescent="0.2">
      <c r="B93" s="148"/>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60"/>
      <c r="AD93" s="160"/>
      <c r="AE93" s="160"/>
      <c r="AF93" s="160"/>
      <c r="AK93" s="160"/>
      <c r="AL93" s="160"/>
      <c r="AM93" s="160"/>
    </row>
    <row r="95" spans="2:39" x14ac:dyDescent="0.2">
      <c r="B95" s="148"/>
      <c r="F95" s="148"/>
    </row>
    <row r="96" spans="2:39" x14ac:dyDescent="0.2">
      <c r="B96" s="148"/>
      <c r="C96" s="148"/>
      <c r="F96" s="148"/>
      <c r="G96" s="148"/>
    </row>
    <row r="97" spans="2:3" x14ac:dyDescent="0.2">
      <c r="B97" s="148"/>
      <c r="C97" s="148"/>
    </row>
    <row r="98" spans="2:3" x14ac:dyDescent="0.2">
      <c r="B98" s="148"/>
      <c r="C98" s="148"/>
    </row>
    <row r="99" spans="2:3" x14ac:dyDescent="0.2">
      <c r="B99" s="148"/>
      <c r="C99" s="148"/>
    </row>
    <row r="100" spans="2:3" x14ac:dyDescent="0.2">
      <c r="B100" s="148"/>
      <c r="C100" s="148"/>
    </row>
    <row r="101" spans="2:3" x14ac:dyDescent="0.2">
      <c r="B101" s="148"/>
      <c r="C101" s="148"/>
    </row>
    <row r="102" spans="2:3" x14ac:dyDescent="0.2">
      <c r="B102" s="148"/>
      <c r="C102" s="148"/>
    </row>
    <row r="103" spans="2:3" x14ac:dyDescent="0.2">
      <c r="B103" s="148"/>
      <c r="C103" s="148"/>
    </row>
    <row r="104" spans="2:3" x14ac:dyDescent="0.2">
      <c r="B104" s="148"/>
      <c r="C104" s="148"/>
    </row>
    <row r="105" spans="2:3" x14ac:dyDescent="0.2">
      <c r="B105" s="148"/>
      <c r="C105" s="148"/>
    </row>
  </sheetData>
  <mergeCells count="15">
    <mergeCell ref="Q14:R14"/>
    <mergeCell ref="S14:T14"/>
    <mergeCell ref="C13:J13"/>
    <mergeCell ref="K13:R13"/>
    <mergeCell ref="S13:Z13"/>
    <mergeCell ref="U14:V14"/>
    <mergeCell ref="W14:X14"/>
    <mergeCell ref="Y14:Z14"/>
    <mergeCell ref="C14:D14"/>
    <mergeCell ref="E14:F14"/>
    <mergeCell ref="G14:H14"/>
    <mergeCell ref="I14:J14"/>
    <mergeCell ref="K14:L14"/>
    <mergeCell ref="M14:N14"/>
    <mergeCell ref="O14:P14"/>
  </mergeCell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R45"/>
  <sheetViews>
    <sheetView topLeftCell="C1" zoomScaleNormal="100" workbookViewId="0">
      <selection activeCell="P10" sqref="P10"/>
    </sheetView>
  </sheetViews>
  <sheetFormatPr defaultColWidth="9.140625" defaultRowHeight="12" x14ac:dyDescent="0.2"/>
  <cols>
    <col min="1" max="1" width="9.140625" style="1"/>
    <col min="2" max="2" width="27.85546875" style="1" customWidth="1"/>
    <col min="3" max="3" width="20.42578125" style="1" customWidth="1"/>
    <col min="4" max="5" width="9.140625" style="95"/>
    <col min="6" max="13" width="9.140625" style="1"/>
    <col min="14" max="14" width="27.7109375" style="1" customWidth="1"/>
    <col min="15" max="15" width="9.140625" style="1"/>
    <col min="16" max="16" width="12.5703125" style="1" customWidth="1"/>
    <col min="17" max="17" width="27.7109375" style="1" customWidth="1"/>
    <col min="18" max="16384" width="9.140625" style="1"/>
  </cols>
  <sheetData>
    <row r="1" spans="1:18" x14ac:dyDescent="0.2">
      <c r="D1" s="95" t="s">
        <v>165</v>
      </c>
      <c r="L1" s="96" t="s">
        <v>170</v>
      </c>
    </row>
    <row r="2" spans="1:18" x14ac:dyDescent="0.2">
      <c r="A2" s="94" t="s">
        <v>123</v>
      </c>
      <c r="B2" s="94" t="s">
        <v>124</v>
      </c>
      <c r="C2" s="94" t="s">
        <v>125</v>
      </c>
      <c r="D2" s="97"/>
      <c r="E2" s="97"/>
      <c r="F2" s="42"/>
      <c r="G2" s="42"/>
      <c r="N2" s="15" t="s">
        <v>166</v>
      </c>
    </row>
    <row r="3" spans="1:18" x14ac:dyDescent="0.2">
      <c r="A3" s="94"/>
      <c r="B3" s="94" t="s">
        <v>122</v>
      </c>
      <c r="C3" s="94" t="s">
        <v>173</v>
      </c>
      <c r="D3" s="98" t="s">
        <v>43</v>
      </c>
      <c r="E3" s="97"/>
      <c r="F3" s="42"/>
      <c r="G3" s="42"/>
      <c r="O3" s="99" t="s">
        <v>130</v>
      </c>
      <c r="R3" s="99" t="s">
        <v>130</v>
      </c>
    </row>
    <row r="4" spans="1:18" x14ac:dyDescent="0.2">
      <c r="A4" s="94"/>
      <c r="B4" s="100" t="s">
        <v>126</v>
      </c>
      <c r="C4" s="100" t="s">
        <v>127</v>
      </c>
      <c r="D4" s="101" t="s">
        <v>128</v>
      </c>
      <c r="E4" s="101" t="s">
        <v>129</v>
      </c>
      <c r="F4" s="42"/>
      <c r="G4" s="100" t="s">
        <v>126</v>
      </c>
      <c r="H4" s="100" t="s">
        <v>127</v>
      </c>
      <c r="I4" s="100" t="s">
        <v>43</v>
      </c>
      <c r="N4" s="214" t="s">
        <v>133</v>
      </c>
      <c r="O4" s="94">
        <v>159640.60999999999</v>
      </c>
      <c r="Q4" s="214" t="s">
        <v>147</v>
      </c>
      <c r="R4" s="94">
        <v>190</v>
      </c>
    </row>
    <row r="5" spans="1:18" x14ac:dyDescent="0.2">
      <c r="A5" s="102"/>
      <c r="B5" s="266" t="s">
        <v>130</v>
      </c>
      <c r="C5" s="214" t="s">
        <v>131</v>
      </c>
      <c r="D5" s="103">
        <v>0</v>
      </c>
      <c r="E5" s="97" t="s">
        <v>162</v>
      </c>
      <c r="F5" s="42"/>
      <c r="G5" s="99" t="s">
        <v>130</v>
      </c>
      <c r="H5" s="214" t="s">
        <v>131</v>
      </c>
      <c r="I5" s="94">
        <v>0</v>
      </c>
      <c r="J5" s="1" t="s">
        <v>162</v>
      </c>
      <c r="N5" s="214" t="s">
        <v>134</v>
      </c>
      <c r="O5" s="94">
        <v>151618.65799999997</v>
      </c>
      <c r="Q5" s="214" t="s">
        <v>146</v>
      </c>
      <c r="R5" s="94">
        <v>1</v>
      </c>
    </row>
    <row r="6" spans="1:18" x14ac:dyDescent="0.2">
      <c r="A6" s="102"/>
      <c r="B6" s="266" t="s">
        <v>130</v>
      </c>
      <c r="C6" s="214" t="s">
        <v>132</v>
      </c>
      <c r="D6" s="103">
        <v>164535.03</v>
      </c>
      <c r="E6" s="97" t="s">
        <v>162</v>
      </c>
      <c r="F6" s="42"/>
      <c r="G6" s="99" t="s">
        <v>130</v>
      </c>
      <c r="H6" s="214" t="s">
        <v>132</v>
      </c>
      <c r="I6" s="94">
        <v>164787.26400000005</v>
      </c>
      <c r="J6" s="1" t="s">
        <v>162</v>
      </c>
      <c r="N6" s="214" t="s">
        <v>135</v>
      </c>
      <c r="O6" s="94">
        <v>8021.9520000000002</v>
      </c>
      <c r="P6" s="104"/>
      <c r="Q6" s="105"/>
      <c r="R6" s="94">
        <v>168.732</v>
      </c>
    </row>
    <row r="7" spans="1:18" x14ac:dyDescent="0.2">
      <c r="A7" s="102"/>
      <c r="B7" s="266" t="s">
        <v>130</v>
      </c>
      <c r="C7" s="214" t="s">
        <v>133</v>
      </c>
      <c r="D7" s="103">
        <v>0</v>
      </c>
      <c r="E7" s="97" t="s">
        <v>162</v>
      </c>
      <c r="F7" s="40"/>
      <c r="G7" s="99" t="s">
        <v>130</v>
      </c>
      <c r="H7" s="214" t="s">
        <v>133</v>
      </c>
      <c r="I7" s="94">
        <v>159640.60999999999</v>
      </c>
      <c r="J7" s="1" t="s">
        <v>162</v>
      </c>
      <c r="N7" s="214" t="s">
        <v>136</v>
      </c>
      <c r="O7" s="94">
        <v>2726.2</v>
      </c>
      <c r="P7" s="104"/>
      <c r="Q7" s="104"/>
    </row>
    <row r="8" spans="1:18" x14ac:dyDescent="0.2">
      <c r="A8" s="102"/>
      <c r="B8" s="266" t="s">
        <v>130</v>
      </c>
      <c r="C8" s="214" t="s">
        <v>134</v>
      </c>
      <c r="D8" s="103">
        <v>0</v>
      </c>
      <c r="E8" s="97" t="s">
        <v>162</v>
      </c>
      <c r="F8" s="40"/>
      <c r="G8" s="99" t="s">
        <v>130</v>
      </c>
      <c r="H8" s="214" t="s">
        <v>134</v>
      </c>
      <c r="I8" s="94">
        <v>151618.65799999997</v>
      </c>
      <c r="J8" s="1" t="s">
        <v>162</v>
      </c>
      <c r="N8" s="214" t="s">
        <v>137</v>
      </c>
      <c r="O8" s="94">
        <v>2161.7059999999997</v>
      </c>
      <c r="P8" s="104"/>
      <c r="Q8" s="104"/>
    </row>
    <row r="9" spans="1:18" x14ac:dyDescent="0.2">
      <c r="A9" s="102"/>
      <c r="B9" s="266" t="s">
        <v>130</v>
      </c>
      <c r="C9" s="214" t="s">
        <v>135</v>
      </c>
      <c r="D9" s="103">
        <v>0</v>
      </c>
      <c r="E9" s="97" t="s">
        <v>162</v>
      </c>
      <c r="F9" s="40"/>
      <c r="G9" s="99" t="s">
        <v>130</v>
      </c>
      <c r="H9" s="214" t="s">
        <v>135</v>
      </c>
      <c r="I9" s="94">
        <v>8021.9520000000002</v>
      </c>
      <c r="J9" s="1" t="s">
        <v>162</v>
      </c>
      <c r="N9" s="214" t="s">
        <v>138</v>
      </c>
      <c r="O9" s="94">
        <v>258.72000000000003</v>
      </c>
      <c r="P9" s="104"/>
      <c r="Q9" s="104"/>
    </row>
    <row r="10" spans="1:18" x14ac:dyDescent="0.2">
      <c r="A10" s="102"/>
      <c r="B10" s="266" t="s">
        <v>130</v>
      </c>
      <c r="C10" s="214" t="s">
        <v>136</v>
      </c>
      <c r="D10" s="103" t="s">
        <v>53</v>
      </c>
      <c r="E10" s="97" t="s">
        <v>163</v>
      </c>
      <c r="F10" s="40"/>
      <c r="G10" s="99" t="s">
        <v>130</v>
      </c>
      <c r="H10" s="214" t="s">
        <v>136</v>
      </c>
      <c r="I10" s="94">
        <v>2726.2</v>
      </c>
      <c r="J10" s="1" t="s">
        <v>164</v>
      </c>
      <c r="N10" s="106" t="s">
        <v>132</v>
      </c>
      <c r="O10" s="107">
        <v>164787.26400000005</v>
      </c>
      <c r="P10" s="108"/>
      <c r="Q10" s="109"/>
      <c r="R10" s="107">
        <v>360</v>
      </c>
    </row>
    <row r="11" spans="1:18" x14ac:dyDescent="0.2">
      <c r="A11" s="102"/>
      <c r="B11" s="266" t="s">
        <v>130</v>
      </c>
      <c r="C11" s="214" t="s">
        <v>137</v>
      </c>
      <c r="D11" s="103">
        <v>138737.73000000001</v>
      </c>
      <c r="E11" s="97" t="s">
        <v>162</v>
      </c>
      <c r="F11" s="40"/>
      <c r="G11" s="99" t="s">
        <v>130</v>
      </c>
      <c r="H11" s="214" t="s">
        <v>137</v>
      </c>
      <c r="I11" s="94">
        <v>2161.7059999999997</v>
      </c>
      <c r="J11" s="1" t="s">
        <v>162</v>
      </c>
      <c r="P11" s="104"/>
      <c r="Q11" s="104"/>
    </row>
    <row r="12" spans="1:18" x14ac:dyDescent="0.2">
      <c r="A12" s="102"/>
      <c r="B12" s="266" t="s">
        <v>130</v>
      </c>
      <c r="C12" s="214" t="s">
        <v>138</v>
      </c>
      <c r="D12" s="103">
        <v>20682.310000000001</v>
      </c>
      <c r="E12" s="97" t="s">
        <v>162</v>
      </c>
      <c r="F12" s="40"/>
      <c r="G12" s="99" t="s">
        <v>130</v>
      </c>
      <c r="H12" s="214" t="s">
        <v>138</v>
      </c>
      <c r="I12" s="94">
        <v>258.72000000000003</v>
      </c>
      <c r="J12" s="1" t="s">
        <v>162</v>
      </c>
      <c r="P12" s="104"/>
      <c r="Q12" s="104"/>
    </row>
    <row r="13" spans="1:18" x14ac:dyDescent="0.2">
      <c r="A13" s="102"/>
      <c r="B13" s="266" t="s">
        <v>130</v>
      </c>
      <c r="C13" s="214" t="s">
        <v>139</v>
      </c>
      <c r="D13" s="103">
        <v>2706.99</v>
      </c>
      <c r="E13" s="97" t="s">
        <v>162</v>
      </c>
      <c r="F13" s="40"/>
      <c r="G13" s="99" t="s">
        <v>130</v>
      </c>
      <c r="H13" s="214" t="s">
        <v>139</v>
      </c>
      <c r="I13" s="94">
        <v>144.37800000000001</v>
      </c>
      <c r="J13" s="1" t="s">
        <v>162</v>
      </c>
      <c r="P13" s="104"/>
      <c r="Q13" s="104"/>
    </row>
    <row r="14" spans="1:18" x14ac:dyDescent="0.2">
      <c r="A14" s="102"/>
      <c r="B14" s="266" t="s">
        <v>130</v>
      </c>
      <c r="C14" s="214" t="s">
        <v>140</v>
      </c>
      <c r="D14" s="103">
        <v>2149.29</v>
      </c>
      <c r="E14" s="97" t="s">
        <v>162</v>
      </c>
      <c r="F14" s="40"/>
      <c r="G14" s="99" t="s">
        <v>130</v>
      </c>
      <c r="H14" s="214" t="s">
        <v>140</v>
      </c>
      <c r="I14" s="94">
        <v>65.760000000000005</v>
      </c>
      <c r="J14" s="1" t="s">
        <v>162</v>
      </c>
      <c r="N14" s="15" t="s">
        <v>168</v>
      </c>
      <c r="P14" s="104"/>
      <c r="Q14" s="104"/>
    </row>
    <row r="15" spans="1:18" x14ac:dyDescent="0.2">
      <c r="A15" s="102"/>
      <c r="B15" s="266" t="s">
        <v>130</v>
      </c>
      <c r="C15" s="110" t="s">
        <v>141</v>
      </c>
      <c r="D15" s="103" t="s">
        <v>53</v>
      </c>
      <c r="E15" s="97" t="s">
        <v>163</v>
      </c>
      <c r="F15" s="40"/>
      <c r="G15" s="99" t="s">
        <v>130</v>
      </c>
      <c r="H15" s="214" t="s">
        <v>141</v>
      </c>
      <c r="I15" s="94">
        <v>5120</v>
      </c>
      <c r="J15" s="1" t="s">
        <v>164</v>
      </c>
      <c r="O15" s="99" t="s">
        <v>156</v>
      </c>
      <c r="P15" s="104"/>
      <c r="Q15" s="104"/>
      <c r="R15" s="99" t="s">
        <v>153</v>
      </c>
    </row>
    <row r="16" spans="1:18" x14ac:dyDescent="0.2">
      <c r="A16" s="102"/>
      <c r="B16" s="266" t="s">
        <v>130</v>
      </c>
      <c r="C16" s="214" t="s">
        <v>142</v>
      </c>
      <c r="D16" s="103" t="s">
        <v>53</v>
      </c>
      <c r="E16" s="97" t="s">
        <v>163</v>
      </c>
      <c r="F16" s="40"/>
      <c r="G16" s="99" t="s">
        <v>130</v>
      </c>
      <c r="H16" s="214" t="s">
        <v>142</v>
      </c>
      <c r="I16" s="94">
        <v>3070</v>
      </c>
      <c r="J16" s="1" t="s">
        <v>164</v>
      </c>
      <c r="N16" s="214" t="s">
        <v>141</v>
      </c>
      <c r="O16" s="94">
        <v>5120</v>
      </c>
      <c r="Q16" s="214" t="s">
        <v>141</v>
      </c>
      <c r="R16" s="94">
        <v>18.939</v>
      </c>
    </row>
    <row r="17" spans="1:18" x14ac:dyDescent="0.2">
      <c r="A17" s="102"/>
      <c r="B17" s="266" t="s">
        <v>130</v>
      </c>
      <c r="C17" s="214" t="s">
        <v>143</v>
      </c>
      <c r="D17" s="103" t="s">
        <v>53</v>
      </c>
      <c r="E17" s="97" t="s">
        <v>163</v>
      </c>
      <c r="F17" s="40"/>
      <c r="G17" s="99" t="s">
        <v>130</v>
      </c>
      <c r="H17" s="214" t="s">
        <v>143</v>
      </c>
      <c r="I17" s="94">
        <v>2056</v>
      </c>
      <c r="J17" s="1" t="s">
        <v>164</v>
      </c>
      <c r="N17" s="214" t="s">
        <v>142</v>
      </c>
      <c r="O17" s="94">
        <v>3070</v>
      </c>
      <c r="Q17" s="214" t="s">
        <v>150</v>
      </c>
      <c r="R17" s="94">
        <v>0</v>
      </c>
    </row>
    <row r="18" spans="1:18" x14ac:dyDescent="0.2">
      <c r="A18" s="102"/>
      <c r="B18" s="266" t="s">
        <v>130</v>
      </c>
      <c r="C18" s="214" t="s">
        <v>144</v>
      </c>
      <c r="D18" s="103" t="s">
        <v>53</v>
      </c>
      <c r="E18" s="97" t="s">
        <v>163</v>
      </c>
      <c r="F18" s="40"/>
      <c r="G18" s="99" t="s">
        <v>130</v>
      </c>
      <c r="H18" s="214" t="s">
        <v>144</v>
      </c>
      <c r="I18" s="94">
        <v>360</v>
      </c>
      <c r="J18" s="1" t="s">
        <v>164</v>
      </c>
      <c r="N18" s="214" t="s">
        <v>143</v>
      </c>
      <c r="O18" s="94">
        <v>2056</v>
      </c>
      <c r="Q18" s="214" t="s">
        <v>154</v>
      </c>
      <c r="R18" s="94">
        <v>336.01799999999997</v>
      </c>
    </row>
    <row r="19" spans="1:18" x14ac:dyDescent="0.2">
      <c r="A19" s="102"/>
      <c r="B19" s="266" t="s">
        <v>130</v>
      </c>
      <c r="C19" s="214" t="s">
        <v>145</v>
      </c>
      <c r="D19" s="103">
        <v>5133.2299999999996</v>
      </c>
      <c r="E19" s="97" t="s">
        <v>162</v>
      </c>
      <c r="F19" s="40"/>
      <c r="G19" s="99" t="s">
        <v>130</v>
      </c>
      <c r="H19" s="214" t="s">
        <v>145</v>
      </c>
      <c r="I19" s="94">
        <v>168.732</v>
      </c>
      <c r="J19" s="1" t="s">
        <v>162</v>
      </c>
      <c r="N19" s="214" t="s">
        <v>161</v>
      </c>
      <c r="O19" s="94">
        <v>525.56299999999999</v>
      </c>
      <c r="Q19" s="214" t="s">
        <v>155</v>
      </c>
      <c r="R19" s="94">
        <v>16</v>
      </c>
    </row>
    <row r="20" spans="1:18" x14ac:dyDescent="0.2">
      <c r="A20" s="102"/>
      <c r="B20" s="266" t="s">
        <v>130</v>
      </c>
      <c r="C20" s="214" t="s">
        <v>146</v>
      </c>
      <c r="D20" s="103">
        <v>3071.67</v>
      </c>
      <c r="E20" s="97" t="s">
        <v>162</v>
      </c>
      <c r="F20" s="40"/>
      <c r="G20" s="99" t="s">
        <v>130</v>
      </c>
      <c r="H20" s="214" t="s">
        <v>146</v>
      </c>
      <c r="I20" s="94">
        <v>1</v>
      </c>
      <c r="J20" s="1" t="s">
        <v>162</v>
      </c>
      <c r="N20" s="214" t="s">
        <v>150</v>
      </c>
      <c r="O20" s="94">
        <v>4008</v>
      </c>
    </row>
    <row r="21" spans="1:18" x14ac:dyDescent="0.2">
      <c r="A21" s="102"/>
      <c r="B21" s="266" t="s">
        <v>130</v>
      </c>
      <c r="C21" s="214" t="s">
        <v>147</v>
      </c>
      <c r="D21" s="103" t="s">
        <v>53</v>
      </c>
      <c r="E21" s="97" t="s">
        <v>163</v>
      </c>
      <c r="F21" s="40"/>
      <c r="G21" s="99" t="s">
        <v>130</v>
      </c>
      <c r="H21" s="214" t="s">
        <v>147</v>
      </c>
      <c r="I21" s="94">
        <v>190</v>
      </c>
      <c r="J21" s="1" t="s">
        <v>164</v>
      </c>
      <c r="N21" s="214" t="s">
        <v>152</v>
      </c>
      <c r="O21" s="94">
        <v>141.1</v>
      </c>
    </row>
    <row r="22" spans="1:18" x14ac:dyDescent="0.2">
      <c r="A22" s="102"/>
      <c r="B22" s="266" t="s">
        <v>130</v>
      </c>
      <c r="C22" s="214" t="s">
        <v>148</v>
      </c>
      <c r="D22" s="103">
        <v>364.59</v>
      </c>
      <c r="E22" s="97" t="s">
        <v>162</v>
      </c>
      <c r="F22" s="40"/>
      <c r="G22" s="99" t="s">
        <v>130</v>
      </c>
      <c r="H22" s="214" t="s">
        <v>148</v>
      </c>
      <c r="I22" s="94">
        <v>17.105</v>
      </c>
      <c r="J22" s="1" t="s">
        <v>162</v>
      </c>
      <c r="N22" s="214" t="s">
        <v>154</v>
      </c>
      <c r="O22" s="94">
        <v>3600.9249999999993</v>
      </c>
    </row>
    <row r="23" spans="1:18" x14ac:dyDescent="0.2">
      <c r="A23" s="102"/>
      <c r="B23" s="266" t="s">
        <v>130</v>
      </c>
      <c r="C23" s="214" t="s">
        <v>149</v>
      </c>
      <c r="D23" s="103">
        <v>169.12</v>
      </c>
      <c r="E23" s="97" t="s">
        <v>162</v>
      </c>
      <c r="F23" s="40"/>
      <c r="G23" s="99" t="s">
        <v>130</v>
      </c>
      <c r="H23" s="214" t="s">
        <v>149</v>
      </c>
      <c r="I23" s="94">
        <v>2.3199999999999998</v>
      </c>
      <c r="J23" s="1" t="s">
        <v>162</v>
      </c>
      <c r="N23" s="111" t="s">
        <v>169</v>
      </c>
      <c r="O23" s="107">
        <v>151409.70800000001</v>
      </c>
    </row>
    <row r="24" spans="1:18" x14ac:dyDescent="0.2">
      <c r="A24" s="102"/>
      <c r="B24" s="266" t="s">
        <v>130</v>
      </c>
      <c r="C24" s="214" t="s">
        <v>150</v>
      </c>
      <c r="D24" s="103" t="s">
        <v>53</v>
      </c>
      <c r="E24" s="97" t="s">
        <v>163</v>
      </c>
      <c r="F24" s="40"/>
      <c r="G24" s="99" t="s">
        <v>130</v>
      </c>
      <c r="H24" s="214" t="s">
        <v>150</v>
      </c>
      <c r="I24" s="94">
        <v>737.5</v>
      </c>
      <c r="J24" s="1" t="s">
        <v>164</v>
      </c>
      <c r="N24" s="214" t="s">
        <v>158</v>
      </c>
      <c r="O24" s="94">
        <v>151218.106</v>
      </c>
    </row>
    <row r="25" spans="1:18" x14ac:dyDescent="0.2">
      <c r="A25" s="102"/>
      <c r="B25" s="266" t="s">
        <v>130</v>
      </c>
      <c r="C25" s="214" t="s">
        <v>151</v>
      </c>
      <c r="D25" s="103">
        <v>0</v>
      </c>
      <c r="E25" s="97" t="s">
        <v>162</v>
      </c>
      <c r="F25" s="40"/>
      <c r="G25" s="99" t="s">
        <v>130</v>
      </c>
      <c r="H25" s="214" t="s">
        <v>151</v>
      </c>
      <c r="I25" s="94">
        <v>75.463999999999999</v>
      </c>
      <c r="J25" s="1" t="s">
        <v>162</v>
      </c>
      <c r="N25" s="214" t="s">
        <v>140</v>
      </c>
      <c r="O25" s="94">
        <v>69.760000000000005</v>
      </c>
    </row>
    <row r="26" spans="1:18" x14ac:dyDescent="0.2">
      <c r="A26" s="102"/>
      <c r="B26" s="266" t="s">
        <v>130</v>
      </c>
      <c r="C26" s="214" t="s">
        <v>152</v>
      </c>
      <c r="D26" s="103" t="s">
        <v>53</v>
      </c>
      <c r="E26" s="97" t="s">
        <v>163</v>
      </c>
      <c r="F26" s="40"/>
      <c r="G26" s="112" t="s">
        <v>130</v>
      </c>
      <c r="H26" s="214" t="s">
        <v>152</v>
      </c>
      <c r="I26" s="94">
        <v>117.4</v>
      </c>
      <c r="J26" s="1" t="s">
        <v>164</v>
      </c>
      <c r="N26" s="214" t="s">
        <v>157</v>
      </c>
      <c r="O26" s="94">
        <v>121.842</v>
      </c>
    </row>
    <row r="27" spans="1:18" x14ac:dyDescent="0.2">
      <c r="A27" s="102"/>
      <c r="B27" s="266" t="s">
        <v>153</v>
      </c>
      <c r="C27" s="214" t="s">
        <v>154</v>
      </c>
      <c r="D27" s="103">
        <v>0</v>
      </c>
      <c r="E27" s="97" t="s">
        <v>162</v>
      </c>
      <c r="F27" s="40"/>
      <c r="G27" s="99" t="s">
        <v>153</v>
      </c>
      <c r="H27" s="214" t="s">
        <v>154</v>
      </c>
      <c r="I27" s="94">
        <v>336.01799999999997</v>
      </c>
      <c r="J27" s="1" t="s">
        <v>162</v>
      </c>
      <c r="N27" s="214" t="s">
        <v>159</v>
      </c>
      <c r="O27" s="113">
        <f>O28-O16-O19-O20-O21-O22-O23</f>
        <v>-18.031999999948312</v>
      </c>
    </row>
    <row r="28" spans="1:18" x14ac:dyDescent="0.2">
      <c r="A28" s="102"/>
      <c r="B28" s="266" t="s">
        <v>153</v>
      </c>
      <c r="C28" s="110" t="s">
        <v>141</v>
      </c>
      <c r="D28" s="103">
        <v>17.09</v>
      </c>
      <c r="E28" s="97" t="s">
        <v>162</v>
      </c>
      <c r="F28" s="40"/>
      <c r="G28" s="99" t="s">
        <v>153</v>
      </c>
      <c r="H28" s="214" t="s">
        <v>141</v>
      </c>
      <c r="I28" s="94">
        <v>18.939</v>
      </c>
      <c r="J28" s="1" t="s">
        <v>162</v>
      </c>
      <c r="N28" s="106" t="s">
        <v>132</v>
      </c>
      <c r="O28" s="96">
        <f>O10</f>
        <v>164787.26400000005</v>
      </c>
      <c r="P28" s="15"/>
      <c r="Q28" s="106" t="s">
        <v>144</v>
      </c>
      <c r="R28" s="107">
        <v>370.95699999999994</v>
      </c>
    </row>
    <row r="29" spans="1:18" x14ac:dyDescent="0.2">
      <c r="A29" s="102"/>
      <c r="B29" s="266" t="s">
        <v>153</v>
      </c>
      <c r="C29" s="214" t="s">
        <v>144</v>
      </c>
      <c r="D29" s="103">
        <v>2.3199999999999998</v>
      </c>
      <c r="E29" s="97" t="s">
        <v>162</v>
      </c>
      <c r="F29" s="40"/>
      <c r="G29" s="99" t="s">
        <v>153</v>
      </c>
      <c r="H29" s="214" t="s">
        <v>144</v>
      </c>
      <c r="I29" s="94">
        <v>370.95699999999994</v>
      </c>
      <c r="J29" s="1" t="s">
        <v>162</v>
      </c>
    </row>
    <row r="30" spans="1:18" x14ac:dyDescent="0.2">
      <c r="A30" s="102"/>
      <c r="B30" s="266" t="s">
        <v>153</v>
      </c>
      <c r="C30" s="214" t="s">
        <v>155</v>
      </c>
      <c r="D30" s="103">
        <v>734.48</v>
      </c>
      <c r="E30" s="97" t="s">
        <v>162</v>
      </c>
      <c r="F30" s="40"/>
      <c r="G30" s="99" t="s">
        <v>153</v>
      </c>
      <c r="H30" s="214" t="s">
        <v>155</v>
      </c>
      <c r="I30" s="94">
        <v>16</v>
      </c>
      <c r="J30" s="1" t="s">
        <v>162</v>
      </c>
    </row>
    <row r="31" spans="1:18" x14ac:dyDescent="0.2">
      <c r="A31" s="102"/>
      <c r="B31" s="266" t="s">
        <v>153</v>
      </c>
      <c r="C31" s="214" t="s">
        <v>150</v>
      </c>
      <c r="D31" s="103">
        <v>75.47</v>
      </c>
      <c r="E31" s="97" t="s">
        <v>162</v>
      </c>
      <c r="F31" s="40"/>
      <c r="G31" s="99" t="s">
        <v>153</v>
      </c>
      <c r="H31" s="214" t="s">
        <v>150</v>
      </c>
      <c r="I31" s="94">
        <v>0</v>
      </c>
      <c r="J31" s="1" t="s">
        <v>162</v>
      </c>
      <c r="N31" s="15" t="s">
        <v>167</v>
      </c>
    </row>
    <row r="32" spans="1:18" x14ac:dyDescent="0.2">
      <c r="A32" s="102"/>
      <c r="B32" s="266" t="s">
        <v>156</v>
      </c>
      <c r="C32" s="214" t="s">
        <v>157</v>
      </c>
      <c r="D32" s="103">
        <v>117.29</v>
      </c>
      <c r="E32" s="97" t="s">
        <v>162</v>
      </c>
      <c r="F32" s="40"/>
      <c r="G32" s="114" t="s">
        <v>156</v>
      </c>
      <c r="H32" s="214" t="s">
        <v>157</v>
      </c>
      <c r="I32" s="94">
        <v>121.842</v>
      </c>
      <c r="J32" s="1" t="s">
        <v>162</v>
      </c>
      <c r="O32" s="99" t="s">
        <v>130</v>
      </c>
    </row>
    <row r="33" spans="1:15" x14ac:dyDescent="0.2">
      <c r="A33" s="102"/>
      <c r="B33" s="266" t="s">
        <v>156</v>
      </c>
      <c r="C33" s="214" t="s">
        <v>132</v>
      </c>
      <c r="D33" s="103">
        <v>0</v>
      </c>
      <c r="E33" s="97" t="s">
        <v>162</v>
      </c>
      <c r="F33" s="40"/>
      <c r="G33" s="99" t="s">
        <v>156</v>
      </c>
      <c r="H33" s="214" t="s">
        <v>132</v>
      </c>
      <c r="I33" s="96">
        <v>164787.26400000005</v>
      </c>
      <c r="J33" s="1" t="s">
        <v>162</v>
      </c>
      <c r="N33" s="214" t="s">
        <v>141</v>
      </c>
      <c r="O33" s="94">
        <v>5120</v>
      </c>
    </row>
    <row r="34" spans="1:15" x14ac:dyDescent="0.2">
      <c r="A34" s="102"/>
      <c r="B34" s="266" t="s">
        <v>156</v>
      </c>
      <c r="C34" s="214" t="s">
        <v>158</v>
      </c>
      <c r="D34" s="103">
        <v>0</v>
      </c>
      <c r="E34" s="97" t="s">
        <v>162</v>
      </c>
      <c r="F34" s="40"/>
      <c r="G34" s="99" t="s">
        <v>156</v>
      </c>
      <c r="H34" s="214" t="s">
        <v>158</v>
      </c>
      <c r="I34" s="94">
        <v>151218.106</v>
      </c>
      <c r="J34" s="1" t="s">
        <v>162</v>
      </c>
      <c r="N34" s="214" t="s">
        <v>142</v>
      </c>
      <c r="O34" s="94">
        <v>3070</v>
      </c>
    </row>
    <row r="35" spans="1:15" x14ac:dyDescent="0.2">
      <c r="A35" s="102"/>
      <c r="B35" s="266" t="s">
        <v>156</v>
      </c>
      <c r="C35" s="214" t="s">
        <v>159</v>
      </c>
      <c r="D35" s="103">
        <v>0</v>
      </c>
      <c r="E35" s="97" t="s">
        <v>162</v>
      </c>
      <c r="F35" s="40"/>
      <c r="G35" s="99" t="s">
        <v>156</v>
      </c>
      <c r="H35" s="214" t="s">
        <v>159</v>
      </c>
      <c r="I35" s="113">
        <v>-18.031999999948312</v>
      </c>
      <c r="J35" s="1" t="s">
        <v>162</v>
      </c>
      <c r="N35" s="214" t="s">
        <v>143</v>
      </c>
      <c r="O35" s="94">
        <v>2056</v>
      </c>
    </row>
    <row r="36" spans="1:15" x14ac:dyDescent="0.2">
      <c r="A36" s="102"/>
      <c r="B36" s="266" t="s">
        <v>156</v>
      </c>
      <c r="C36" s="214" t="s">
        <v>154</v>
      </c>
      <c r="D36" s="103">
        <v>0</v>
      </c>
      <c r="E36" s="97" t="s">
        <v>162</v>
      </c>
      <c r="F36" s="40"/>
      <c r="G36" s="99" t="s">
        <v>156</v>
      </c>
      <c r="H36" s="214" t="s">
        <v>154</v>
      </c>
      <c r="I36" s="94">
        <v>3600.9249999999993</v>
      </c>
      <c r="J36" s="1" t="s">
        <v>162</v>
      </c>
      <c r="N36" s="214" t="s">
        <v>139</v>
      </c>
      <c r="O36" s="94">
        <v>144.37800000000001</v>
      </c>
    </row>
    <row r="37" spans="1:15" x14ac:dyDescent="0.2">
      <c r="A37" s="102"/>
      <c r="B37" s="266" t="s">
        <v>156</v>
      </c>
      <c r="C37" s="214" t="s">
        <v>140</v>
      </c>
      <c r="D37" s="103">
        <v>0</v>
      </c>
      <c r="E37" s="97" t="s">
        <v>162</v>
      </c>
      <c r="F37" s="40"/>
      <c r="G37" s="99" t="s">
        <v>156</v>
      </c>
      <c r="H37" s="214" t="s">
        <v>140</v>
      </c>
      <c r="I37" s="94">
        <v>69.760000000000005</v>
      </c>
      <c r="J37" s="1" t="s">
        <v>162</v>
      </c>
      <c r="N37" s="214" t="s">
        <v>140</v>
      </c>
      <c r="O37" s="94">
        <v>65.760000000000005</v>
      </c>
    </row>
    <row r="38" spans="1:15" x14ac:dyDescent="0.2">
      <c r="A38" s="102"/>
      <c r="B38" s="266" t="s">
        <v>156</v>
      </c>
      <c r="C38" s="214" t="s">
        <v>160</v>
      </c>
      <c r="D38" s="103">
        <v>336.02</v>
      </c>
      <c r="E38" s="97" t="s">
        <v>162</v>
      </c>
      <c r="F38" s="40"/>
      <c r="G38" s="99" t="s">
        <v>156</v>
      </c>
      <c r="H38" s="214" t="s">
        <v>160</v>
      </c>
      <c r="I38" s="94">
        <v>661.6</v>
      </c>
      <c r="J38" s="1" t="s">
        <v>162</v>
      </c>
      <c r="N38" s="214" t="s">
        <v>148</v>
      </c>
      <c r="O38" s="94">
        <v>17.105</v>
      </c>
    </row>
    <row r="39" spans="1:15" x14ac:dyDescent="0.2">
      <c r="A39" s="102"/>
      <c r="B39" s="266" t="s">
        <v>156</v>
      </c>
      <c r="C39" s="110" t="s">
        <v>141</v>
      </c>
      <c r="D39" s="103" t="s">
        <v>53</v>
      </c>
      <c r="E39" s="97" t="s">
        <v>163</v>
      </c>
      <c r="F39" s="40"/>
      <c r="G39" s="99" t="s">
        <v>156</v>
      </c>
      <c r="H39" s="214" t="s">
        <v>141</v>
      </c>
      <c r="I39" s="94">
        <v>5120</v>
      </c>
      <c r="J39" s="1" t="s">
        <v>164</v>
      </c>
      <c r="N39" s="214" t="s">
        <v>149</v>
      </c>
      <c r="O39" s="94">
        <v>2.3199999999999998</v>
      </c>
    </row>
    <row r="40" spans="1:15" x14ac:dyDescent="0.2">
      <c r="A40" s="102"/>
      <c r="B40" s="266" t="s">
        <v>156</v>
      </c>
      <c r="C40" s="214" t="s">
        <v>142</v>
      </c>
      <c r="D40" s="103" t="s">
        <v>53</v>
      </c>
      <c r="E40" s="97" t="s">
        <v>163</v>
      </c>
      <c r="F40" s="40"/>
      <c r="G40" s="99" t="s">
        <v>156</v>
      </c>
      <c r="H40" s="214" t="s">
        <v>142</v>
      </c>
      <c r="I40" s="94">
        <v>3070</v>
      </c>
      <c r="J40" s="1" t="s">
        <v>164</v>
      </c>
      <c r="N40" s="214" t="s">
        <v>150</v>
      </c>
      <c r="O40" s="94">
        <v>737.5</v>
      </c>
    </row>
    <row r="41" spans="1:15" x14ac:dyDescent="0.2">
      <c r="A41" s="102"/>
      <c r="B41" s="266" t="s">
        <v>156</v>
      </c>
      <c r="C41" s="214" t="s">
        <v>143</v>
      </c>
      <c r="D41" s="103" t="s">
        <v>53</v>
      </c>
      <c r="E41" s="97" t="s">
        <v>163</v>
      </c>
      <c r="F41" s="40"/>
      <c r="G41" s="99" t="s">
        <v>156</v>
      </c>
      <c r="H41" s="214" t="s">
        <v>143</v>
      </c>
      <c r="I41" s="94">
        <v>2056</v>
      </c>
      <c r="J41" s="1" t="s">
        <v>164</v>
      </c>
      <c r="N41" s="214" t="s">
        <v>151</v>
      </c>
      <c r="O41" s="94">
        <v>75.463999999999999</v>
      </c>
    </row>
    <row r="42" spans="1:15" x14ac:dyDescent="0.2">
      <c r="A42" s="102"/>
      <c r="B42" s="266" t="s">
        <v>156</v>
      </c>
      <c r="C42" s="214" t="s">
        <v>155</v>
      </c>
      <c r="D42" s="103">
        <v>0</v>
      </c>
      <c r="E42" s="97" t="s">
        <v>162</v>
      </c>
      <c r="F42" s="40"/>
      <c r="G42" s="99" t="s">
        <v>156</v>
      </c>
      <c r="H42" s="214" t="s">
        <v>155</v>
      </c>
      <c r="I42" s="94">
        <v>151409.70800000001</v>
      </c>
      <c r="J42" s="1" t="s">
        <v>162</v>
      </c>
      <c r="N42" s="214" t="s">
        <v>152</v>
      </c>
      <c r="O42" s="94">
        <v>117.4</v>
      </c>
    </row>
    <row r="43" spans="1:15" x14ac:dyDescent="0.2">
      <c r="A43" s="102"/>
      <c r="B43" s="266" t="s">
        <v>156</v>
      </c>
      <c r="C43" s="214" t="s">
        <v>161</v>
      </c>
      <c r="D43" s="103">
        <v>0</v>
      </c>
      <c r="E43" s="97" t="s">
        <v>162</v>
      </c>
      <c r="F43" s="40"/>
      <c r="G43" s="99" t="s">
        <v>156</v>
      </c>
      <c r="H43" s="214" t="s">
        <v>161</v>
      </c>
      <c r="I43" s="94">
        <v>525.56299999999999</v>
      </c>
      <c r="J43" s="1" t="s">
        <v>162</v>
      </c>
      <c r="N43" s="214" t="s">
        <v>131</v>
      </c>
      <c r="O43" s="94">
        <v>0</v>
      </c>
    </row>
    <row r="44" spans="1:15" x14ac:dyDescent="0.2">
      <c r="A44" s="102"/>
      <c r="B44" s="266" t="s">
        <v>156</v>
      </c>
      <c r="C44" s="214" t="s">
        <v>150</v>
      </c>
      <c r="D44" s="103" t="s">
        <v>53</v>
      </c>
      <c r="E44" s="97" t="s">
        <v>163</v>
      </c>
      <c r="F44" s="40"/>
      <c r="G44" s="99" t="s">
        <v>156</v>
      </c>
      <c r="H44" s="214" t="s">
        <v>150</v>
      </c>
      <c r="I44" s="94">
        <v>4008</v>
      </c>
      <c r="J44" s="1" t="s">
        <v>164</v>
      </c>
    </row>
    <row r="45" spans="1:15" x14ac:dyDescent="0.2">
      <c r="A45" s="102"/>
      <c r="B45" s="266" t="s">
        <v>156</v>
      </c>
      <c r="C45" s="214" t="s">
        <v>152</v>
      </c>
      <c r="D45" s="103" t="s">
        <v>53</v>
      </c>
      <c r="E45" s="97" t="s">
        <v>163</v>
      </c>
      <c r="F45" s="40"/>
      <c r="G45" s="112" t="s">
        <v>156</v>
      </c>
      <c r="H45" s="214" t="s">
        <v>152</v>
      </c>
      <c r="I45" s="94">
        <v>141.1</v>
      </c>
      <c r="J45" s="1" t="s">
        <v>164</v>
      </c>
    </row>
  </sheetData>
  <mergeCells count="3">
    <mergeCell ref="B5:B26"/>
    <mergeCell ref="B27:B31"/>
    <mergeCell ref="B32:B4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AA309"/>
  <sheetViews>
    <sheetView showGridLines="0" zoomScaleNormal="100" workbookViewId="0">
      <selection activeCell="Q54" sqref="Q54"/>
    </sheetView>
  </sheetViews>
  <sheetFormatPr defaultColWidth="9.140625" defaultRowHeight="12" x14ac:dyDescent="0.2"/>
  <cols>
    <col min="1" max="1" width="9.140625" style="50"/>
    <col min="2" max="2" width="13.85546875" style="50" customWidth="1"/>
    <col min="3" max="10" width="10.85546875" style="50" customWidth="1"/>
    <col min="11" max="14" width="9.140625" style="50"/>
    <col min="15" max="15" width="13.42578125" style="50" customWidth="1"/>
    <col min="16" max="16" width="11.28515625" style="50" bestFit="1" customWidth="1"/>
    <col min="17" max="17" width="15.5703125" style="50" bestFit="1" customWidth="1"/>
    <col min="18" max="18" width="16.140625" style="50" bestFit="1" customWidth="1"/>
    <col min="19" max="19" width="14.42578125" style="50" customWidth="1"/>
    <col min="20" max="20" width="32.140625" style="50" bestFit="1" customWidth="1"/>
    <col min="21" max="16384" width="9.140625" style="50"/>
  </cols>
  <sheetData>
    <row r="1" spans="1:20" x14ac:dyDescent="0.2">
      <c r="A1" s="215"/>
      <c r="C1" s="51"/>
      <c r="D1" s="51"/>
      <c r="E1" s="51"/>
    </row>
    <row r="3" spans="1:20" x14ac:dyDescent="0.2">
      <c r="B3" s="52" t="s">
        <v>114</v>
      </c>
    </row>
    <row r="4" spans="1:20" x14ac:dyDescent="0.2">
      <c r="B4" s="53" t="s">
        <v>107</v>
      </c>
      <c r="C4" s="215"/>
      <c r="E4" s="51"/>
      <c r="F4" s="51"/>
      <c r="G4" s="51"/>
      <c r="H4" s="51"/>
    </row>
    <row r="5" spans="1:20" x14ac:dyDescent="0.2">
      <c r="C5" s="54"/>
      <c r="D5" s="55"/>
      <c r="E5" s="55"/>
      <c r="F5" s="55"/>
      <c r="G5" s="55"/>
      <c r="H5" s="55"/>
      <c r="I5" s="55"/>
      <c r="J5" s="55"/>
    </row>
    <row r="6" spans="1:20" x14ac:dyDescent="0.2">
      <c r="B6" s="277"/>
      <c r="C6" s="279" t="s">
        <v>52</v>
      </c>
      <c r="D6" s="281" t="s">
        <v>90</v>
      </c>
      <c r="E6" s="267" t="s">
        <v>108</v>
      </c>
      <c r="F6" s="267" t="s">
        <v>91</v>
      </c>
      <c r="G6" s="267" t="s">
        <v>109</v>
      </c>
      <c r="H6" s="267" t="s">
        <v>110</v>
      </c>
      <c r="I6" s="267" t="s">
        <v>111</v>
      </c>
      <c r="J6" s="269" t="s">
        <v>112</v>
      </c>
      <c r="M6" s="50" t="s">
        <v>115</v>
      </c>
    </row>
    <row r="7" spans="1:20" ht="15" customHeight="1" x14ac:dyDescent="0.2">
      <c r="B7" s="278"/>
      <c r="C7" s="280"/>
      <c r="D7" s="282"/>
      <c r="E7" s="268"/>
      <c r="F7" s="268"/>
      <c r="G7" s="268"/>
      <c r="H7" s="268"/>
      <c r="I7" s="268"/>
      <c r="J7" s="270"/>
      <c r="M7" s="50" t="s">
        <v>116</v>
      </c>
    </row>
    <row r="8" spans="1:20" x14ac:dyDescent="0.2">
      <c r="B8" s="70" t="s">
        <v>51</v>
      </c>
      <c r="C8" s="56">
        <v>1289691</v>
      </c>
      <c r="D8" s="56">
        <v>449628.69</v>
      </c>
      <c r="E8" s="69">
        <v>104611</v>
      </c>
      <c r="F8" s="69">
        <v>199122</v>
      </c>
      <c r="G8" s="69">
        <v>67594</v>
      </c>
      <c r="H8" s="69">
        <v>267255</v>
      </c>
      <c r="I8" s="69">
        <v>54866</v>
      </c>
      <c r="J8" s="69">
        <v>146614</v>
      </c>
      <c r="K8" s="67"/>
      <c r="L8" s="67"/>
    </row>
    <row r="9" spans="1:20" x14ac:dyDescent="0.2">
      <c r="B9" s="71" t="s">
        <v>82</v>
      </c>
      <c r="C9" s="85">
        <v>14716</v>
      </c>
      <c r="D9" s="75">
        <v>6398.2</v>
      </c>
      <c r="E9" s="76">
        <v>8317.59</v>
      </c>
      <c r="F9" s="76" t="s">
        <v>53</v>
      </c>
      <c r="G9" s="76" t="s">
        <v>53</v>
      </c>
      <c r="H9" s="76">
        <v>0</v>
      </c>
      <c r="I9" s="76">
        <v>0</v>
      </c>
      <c r="J9" s="76">
        <v>0</v>
      </c>
      <c r="K9" s="67"/>
      <c r="L9" s="67"/>
      <c r="M9" s="273" t="s">
        <v>117</v>
      </c>
      <c r="N9" s="274"/>
      <c r="O9" s="274"/>
      <c r="P9" s="274"/>
      <c r="Q9" s="274"/>
      <c r="R9" s="83"/>
      <c r="S9" s="82"/>
      <c r="T9" s="62"/>
    </row>
    <row r="10" spans="1:20" x14ac:dyDescent="0.2">
      <c r="B10" s="72" t="s">
        <v>81</v>
      </c>
      <c r="C10" s="86">
        <v>13074</v>
      </c>
      <c r="D10" s="77">
        <v>5239.1000000000004</v>
      </c>
      <c r="E10" s="78">
        <v>540.03</v>
      </c>
      <c r="F10" s="78">
        <v>4352</v>
      </c>
      <c r="G10" s="78">
        <v>2943</v>
      </c>
      <c r="H10" s="78">
        <v>0</v>
      </c>
      <c r="I10" s="78">
        <v>0</v>
      </c>
      <c r="J10" s="78">
        <v>0</v>
      </c>
      <c r="K10" s="67"/>
      <c r="L10" s="67"/>
      <c r="M10" s="274"/>
      <c r="N10" s="274"/>
      <c r="O10" s="274"/>
      <c r="P10" s="274"/>
      <c r="Q10" s="274"/>
      <c r="R10" s="84"/>
      <c r="S10" s="82"/>
    </row>
    <row r="11" spans="1:20" x14ac:dyDescent="0.2">
      <c r="B11" s="72" t="s">
        <v>80</v>
      </c>
      <c r="C11" s="86">
        <v>13911</v>
      </c>
      <c r="D11" s="77">
        <v>10487.01</v>
      </c>
      <c r="E11" s="78">
        <v>1025.96</v>
      </c>
      <c r="F11" s="78">
        <v>761</v>
      </c>
      <c r="G11" s="78">
        <v>1637</v>
      </c>
      <c r="H11" s="78">
        <v>0</v>
      </c>
      <c r="I11" s="78">
        <v>0</v>
      </c>
      <c r="J11" s="78">
        <v>0</v>
      </c>
      <c r="K11" s="67"/>
      <c r="L11" s="67"/>
      <c r="M11" s="274"/>
      <c r="N11" s="274"/>
      <c r="O11" s="274"/>
      <c r="P11" s="274"/>
      <c r="Q11" s="274"/>
      <c r="R11" s="83"/>
      <c r="S11" s="82"/>
    </row>
    <row r="12" spans="1:20" x14ac:dyDescent="0.2">
      <c r="B12" s="72" t="s">
        <v>79</v>
      </c>
      <c r="C12" s="86">
        <v>1710</v>
      </c>
      <c r="D12" s="77">
        <v>1347.53</v>
      </c>
      <c r="E12" s="78">
        <v>362.67</v>
      </c>
      <c r="F12" s="78">
        <v>0</v>
      </c>
      <c r="G12" s="78">
        <v>0</v>
      </c>
      <c r="H12" s="78">
        <v>0</v>
      </c>
      <c r="I12" s="78">
        <v>0</v>
      </c>
      <c r="J12" s="78">
        <v>0</v>
      </c>
      <c r="K12" s="67"/>
      <c r="L12" s="67"/>
      <c r="M12" s="274"/>
      <c r="N12" s="274"/>
      <c r="O12" s="274"/>
      <c r="P12" s="274"/>
      <c r="Q12" s="274"/>
      <c r="R12" s="83"/>
      <c r="S12" s="82"/>
    </row>
    <row r="13" spans="1:20" x14ac:dyDescent="0.2">
      <c r="B13" s="72" t="s">
        <v>119</v>
      </c>
      <c r="C13" s="86">
        <v>33671</v>
      </c>
      <c r="D13" s="77">
        <v>31738.05</v>
      </c>
      <c r="E13" s="78">
        <v>1932.71</v>
      </c>
      <c r="F13" s="78">
        <v>0</v>
      </c>
      <c r="G13" s="78">
        <v>0</v>
      </c>
      <c r="H13" s="78">
        <v>0</v>
      </c>
      <c r="I13" s="78">
        <v>0</v>
      </c>
      <c r="J13" s="78">
        <v>0</v>
      </c>
      <c r="K13" s="67"/>
      <c r="L13" s="67"/>
      <c r="M13" s="274"/>
      <c r="N13" s="274"/>
      <c r="O13" s="274"/>
      <c r="P13" s="274"/>
      <c r="Q13" s="274"/>
      <c r="R13" s="83"/>
      <c r="S13" s="82"/>
    </row>
    <row r="14" spans="1:20" x14ac:dyDescent="0.2">
      <c r="B14" s="72" t="s">
        <v>77</v>
      </c>
      <c r="C14" s="86">
        <v>600</v>
      </c>
      <c r="D14" s="77">
        <v>600</v>
      </c>
      <c r="E14" s="78">
        <v>0</v>
      </c>
      <c r="F14" s="78">
        <v>0</v>
      </c>
      <c r="G14" s="78">
        <v>0</v>
      </c>
      <c r="H14" s="78">
        <v>0</v>
      </c>
      <c r="I14" s="78">
        <v>0</v>
      </c>
      <c r="J14" s="78">
        <v>0</v>
      </c>
      <c r="K14" s="67"/>
      <c r="L14" s="67"/>
      <c r="M14" s="275" t="s">
        <v>118</v>
      </c>
      <c r="N14" s="276"/>
      <c r="O14" s="276"/>
      <c r="P14" s="276"/>
      <c r="Q14" s="276"/>
      <c r="R14" s="83"/>
      <c r="S14" s="82"/>
    </row>
    <row r="15" spans="1:20" x14ac:dyDescent="0.2">
      <c r="B15" s="72" t="s">
        <v>76</v>
      </c>
      <c r="C15" s="86">
        <v>616</v>
      </c>
      <c r="D15" s="77">
        <v>615.53</v>
      </c>
      <c r="E15" s="78" t="s">
        <v>53</v>
      </c>
      <c r="F15" s="78">
        <v>0</v>
      </c>
      <c r="G15" s="78">
        <v>0</v>
      </c>
      <c r="H15" s="78">
        <v>0</v>
      </c>
      <c r="I15" s="78">
        <v>0</v>
      </c>
      <c r="J15" s="78">
        <v>0</v>
      </c>
      <c r="K15" s="67"/>
      <c r="L15" s="67"/>
      <c r="M15" s="276"/>
      <c r="N15" s="276"/>
      <c r="O15" s="276"/>
      <c r="P15" s="276"/>
      <c r="Q15" s="276"/>
      <c r="R15" s="83"/>
      <c r="S15" s="82"/>
    </row>
    <row r="16" spans="1:20" x14ac:dyDescent="0.2">
      <c r="B16" s="72" t="s">
        <v>75</v>
      </c>
      <c r="C16" s="86">
        <v>85290</v>
      </c>
      <c r="D16" s="77">
        <v>8703.93</v>
      </c>
      <c r="E16" s="78">
        <v>3211.64</v>
      </c>
      <c r="F16" s="78">
        <v>32229</v>
      </c>
      <c r="G16" s="78">
        <v>4671</v>
      </c>
      <c r="H16" s="78">
        <v>27017.5</v>
      </c>
      <c r="I16" s="78">
        <v>3682</v>
      </c>
      <c r="J16" s="78">
        <v>5775</v>
      </c>
      <c r="K16" s="67"/>
      <c r="L16" s="67"/>
      <c r="R16" s="83"/>
      <c r="S16" s="82"/>
    </row>
    <row r="17" spans="2:19" x14ac:dyDescent="0.2">
      <c r="B17" s="72" t="s">
        <v>74</v>
      </c>
      <c r="C17" s="86">
        <v>432614</v>
      </c>
      <c r="D17" s="77">
        <v>26753.89</v>
      </c>
      <c r="E17" s="78">
        <v>21988.639999999999</v>
      </c>
      <c r="F17" s="78">
        <v>77164</v>
      </c>
      <c r="G17" s="78">
        <v>20350</v>
      </c>
      <c r="H17" s="78">
        <v>149971.10999999999</v>
      </c>
      <c r="I17" s="78">
        <v>33303</v>
      </c>
      <c r="J17" s="78">
        <v>103083</v>
      </c>
      <c r="K17" s="67"/>
      <c r="L17" s="67"/>
      <c r="R17" s="83"/>
      <c r="S17" s="82"/>
    </row>
    <row r="18" spans="2:19" x14ac:dyDescent="0.2">
      <c r="B18" s="72" t="s">
        <v>73</v>
      </c>
      <c r="C18" s="86">
        <v>68658</v>
      </c>
      <c r="D18" s="77">
        <v>36741.17</v>
      </c>
      <c r="E18" s="78">
        <v>5024.6000000000004</v>
      </c>
      <c r="F18" s="78">
        <v>10785</v>
      </c>
      <c r="G18" s="78">
        <v>12489</v>
      </c>
      <c r="H18" s="78">
        <v>801.58</v>
      </c>
      <c r="I18" s="78">
        <v>793</v>
      </c>
      <c r="J18" s="78">
        <v>2024</v>
      </c>
      <c r="K18" s="67"/>
      <c r="L18" s="67"/>
      <c r="R18" s="83"/>
      <c r="S18" s="82"/>
    </row>
    <row r="19" spans="2:19" x14ac:dyDescent="0.2">
      <c r="B19" s="72" t="s">
        <v>72</v>
      </c>
      <c r="C19" s="86">
        <v>8082</v>
      </c>
      <c r="D19" s="77">
        <v>4798.6400000000003</v>
      </c>
      <c r="E19" s="78">
        <v>554</v>
      </c>
      <c r="F19" s="78">
        <v>1042</v>
      </c>
      <c r="G19" s="78">
        <v>212</v>
      </c>
      <c r="H19" s="78" t="s">
        <v>53</v>
      </c>
      <c r="I19" s="78" t="s">
        <v>53</v>
      </c>
      <c r="J19" s="78">
        <v>1475</v>
      </c>
      <c r="K19" s="67"/>
      <c r="L19" s="67"/>
      <c r="R19" s="83"/>
      <c r="S19" s="82"/>
    </row>
    <row r="20" spans="2:19" x14ac:dyDescent="0.2">
      <c r="B20" s="72" t="s">
        <v>71</v>
      </c>
      <c r="C20" s="86">
        <v>285625</v>
      </c>
      <c r="D20" s="77">
        <v>52251.41</v>
      </c>
      <c r="E20" s="78">
        <v>30182.51</v>
      </c>
      <c r="F20" s="78">
        <v>62104</v>
      </c>
      <c r="G20" s="78">
        <v>16591</v>
      </c>
      <c r="H20" s="78">
        <v>77518.880000000005</v>
      </c>
      <c r="I20" s="78">
        <v>15844</v>
      </c>
      <c r="J20" s="78">
        <v>31133</v>
      </c>
      <c r="K20" s="67"/>
      <c r="L20" s="67"/>
      <c r="R20" s="83"/>
      <c r="S20" s="82"/>
    </row>
    <row r="21" spans="2:19" x14ac:dyDescent="0.2">
      <c r="B21" s="72" t="s">
        <v>70</v>
      </c>
      <c r="C21" s="86">
        <v>3889</v>
      </c>
      <c r="D21" s="77">
        <v>527.55999999999995</v>
      </c>
      <c r="E21" s="78">
        <v>86.53</v>
      </c>
      <c r="F21" s="78">
        <v>362</v>
      </c>
      <c r="G21" s="78">
        <v>180</v>
      </c>
      <c r="H21" s="78">
        <v>1201.31</v>
      </c>
      <c r="I21" s="78">
        <v>369</v>
      </c>
      <c r="J21" s="78">
        <v>1163</v>
      </c>
      <c r="K21" s="67"/>
      <c r="L21" s="67"/>
      <c r="R21" s="83"/>
      <c r="S21" s="82"/>
    </row>
    <row r="22" spans="2:19" x14ac:dyDescent="0.2">
      <c r="B22" s="72" t="s">
        <v>69</v>
      </c>
      <c r="C22" s="86">
        <v>2391</v>
      </c>
      <c r="D22" s="77">
        <v>2390.5</v>
      </c>
      <c r="E22" s="78" t="s">
        <v>53</v>
      </c>
      <c r="F22" s="78">
        <v>0</v>
      </c>
      <c r="G22" s="78">
        <v>0</v>
      </c>
      <c r="H22" s="78">
        <v>0</v>
      </c>
      <c r="I22" s="78">
        <v>0</v>
      </c>
      <c r="J22" s="78">
        <v>0</v>
      </c>
      <c r="K22" s="67"/>
      <c r="L22" s="67"/>
      <c r="R22" s="83"/>
      <c r="S22" s="82"/>
    </row>
    <row r="23" spans="2:19" x14ac:dyDescent="0.2">
      <c r="B23" s="72" t="s">
        <v>68</v>
      </c>
      <c r="C23" s="86">
        <v>1440</v>
      </c>
      <c r="D23" s="77">
        <v>1401.1</v>
      </c>
      <c r="E23" s="78">
        <v>38.69</v>
      </c>
      <c r="F23" s="78">
        <v>0</v>
      </c>
      <c r="G23" s="78">
        <v>0</v>
      </c>
      <c r="H23" s="78">
        <v>0</v>
      </c>
      <c r="I23" s="78">
        <v>0</v>
      </c>
      <c r="J23" s="78">
        <v>0</v>
      </c>
      <c r="K23" s="67"/>
      <c r="L23" s="67"/>
      <c r="R23" s="83"/>
      <c r="S23" s="82"/>
    </row>
    <row r="24" spans="2:19" x14ac:dyDescent="0.2">
      <c r="B24" s="72" t="s">
        <v>67</v>
      </c>
      <c r="C24" s="86">
        <v>57</v>
      </c>
      <c r="D24" s="77">
        <v>39</v>
      </c>
      <c r="E24" s="78">
        <v>18</v>
      </c>
      <c r="F24" s="78">
        <v>0</v>
      </c>
      <c r="G24" s="78">
        <v>0</v>
      </c>
      <c r="H24" s="78">
        <v>0</v>
      </c>
      <c r="I24" s="78">
        <v>0</v>
      </c>
      <c r="J24" s="78">
        <v>0</v>
      </c>
      <c r="K24" s="67"/>
      <c r="L24" s="67"/>
      <c r="R24" s="83"/>
      <c r="S24" s="82"/>
    </row>
    <row r="25" spans="2:19" x14ac:dyDescent="0.2">
      <c r="B25" s="72" t="s">
        <v>66</v>
      </c>
      <c r="C25" s="86">
        <v>35504</v>
      </c>
      <c r="D25" s="77">
        <v>25265.31</v>
      </c>
      <c r="E25" s="78">
        <v>2426.31</v>
      </c>
      <c r="F25" s="78">
        <v>3976</v>
      </c>
      <c r="G25" s="78">
        <v>3836</v>
      </c>
      <c r="H25" s="78">
        <v>0</v>
      </c>
      <c r="I25" s="78">
        <v>0</v>
      </c>
      <c r="J25" s="78">
        <v>0</v>
      </c>
      <c r="K25" s="67"/>
      <c r="L25" s="67"/>
      <c r="R25" s="83"/>
      <c r="S25" s="82"/>
    </row>
    <row r="26" spans="2:19" x14ac:dyDescent="0.2">
      <c r="B26" s="72" t="s">
        <v>65</v>
      </c>
      <c r="C26" s="86" t="s">
        <v>53</v>
      </c>
      <c r="D26" s="77" t="s">
        <v>53</v>
      </c>
      <c r="E26" s="78" t="s">
        <v>53</v>
      </c>
      <c r="F26" s="78" t="s">
        <v>53</v>
      </c>
      <c r="G26" s="78" t="s">
        <v>53</v>
      </c>
      <c r="H26" s="78" t="s">
        <v>53</v>
      </c>
      <c r="I26" s="78" t="s">
        <v>53</v>
      </c>
      <c r="J26" s="78" t="s">
        <v>53</v>
      </c>
      <c r="K26" s="67"/>
      <c r="L26" s="67"/>
      <c r="R26" s="83"/>
      <c r="S26" s="82"/>
    </row>
    <row r="27" spans="2:19" x14ac:dyDescent="0.2">
      <c r="B27" s="72" t="s">
        <v>64</v>
      </c>
      <c r="C27" s="86">
        <v>16117</v>
      </c>
      <c r="D27" s="77">
        <v>7948.05</v>
      </c>
      <c r="E27" s="78">
        <v>8168.55</v>
      </c>
      <c r="F27" s="78">
        <v>0</v>
      </c>
      <c r="G27" s="78">
        <v>0</v>
      </c>
      <c r="H27" s="78">
        <v>0</v>
      </c>
      <c r="I27" s="78">
        <v>0</v>
      </c>
      <c r="J27" s="78">
        <v>0</v>
      </c>
      <c r="K27" s="67"/>
      <c r="L27" s="67"/>
      <c r="R27" s="83"/>
      <c r="S27" s="82"/>
    </row>
    <row r="28" spans="2:19" x14ac:dyDescent="0.2">
      <c r="B28" s="72" t="s">
        <v>63</v>
      </c>
      <c r="C28" s="86">
        <v>9504</v>
      </c>
      <c r="D28" s="77">
        <v>7907.95</v>
      </c>
      <c r="E28" s="78">
        <v>534.52</v>
      </c>
      <c r="F28" s="78">
        <v>211</v>
      </c>
      <c r="G28" s="78">
        <v>851</v>
      </c>
      <c r="H28" s="78">
        <v>0</v>
      </c>
      <c r="I28" s="78">
        <v>0</v>
      </c>
      <c r="J28" s="78">
        <v>0</v>
      </c>
      <c r="K28" s="67"/>
      <c r="L28" s="67"/>
      <c r="R28" s="83"/>
      <c r="S28" s="82"/>
    </row>
    <row r="29" spans="2:19" x14ac:dyDescent="0.2">
      <c r="B29" s="72" t="s">
        <v>62</v>
      </c>
      <c r="C29" s="86">
        <v>150992</v>
      </c>
      <c r="D29" s="77">
        <v>143113.32999999999</v>
      </c>
      <c r="E29" s="78">
        <v>5883.87</v>
      </c>
      <c r="F29" s="78">
        <v>1315</v>
      </c>
      <c r="G29" s="78">
        <v>680</v>
      </c>
      <c r="H29" s="78">
        <v>0</v>
      </c>
      <c r="I29" s="78">
        <v>0</v>
      </c>
      <c r="J29" s="78">
        <v>0</v>
      </c>
      <c r="K29" s="67"/>
      <c r="L29" s="67"/>
      <c r="R29" s="83"/>
      <c r="S29" s="82"/>
    </row>
    <row r="30" spans="2:19" x14ac:dyDescent="0.2">
      <c r="B30" s="72" t="s">
        <v>61</v>
      </c>
      <c r="C30" s="86">
        <v>35831</v>
      </c>
      <c r="D30" s="77">
        <v>10095.17</v>
      </c>
      <c r="E30" s="78">
        <v>9216.5400000000009</v>
      </c>
      <c r="F30" s="78">
        <v>2536</v>
      </c>
      <c r="G30" s="78">
        <v>402</v>
      </c>
      <c r="H30" s="78">
        <v>10744.96</v>
      </c>
      <c r="I30" s="78">
        <v>875</v>
      </c>
      <c r="J30" s="78">
        <v>1961</v>
      </c>
      <c r="K30" s="67"/>
      <c r="L30" s="67"/>
      <c r="R30" s="83"/>
      <c r="S30" s="82"/>
    </row>
    <row r="31" spans="2:19" x14ac:dyDescent="0.2">
      <c r="B31" s="72" t="s">
        <v>60</v>
      </c>
      <c r="C31" s="86">
        <v>59043</v>
      </c>
      <c r="D31" s="77">
        <v>51225.74</v>
      </c>
      <c r="E31" s="78">
        <v>3216.99</v>
      </c>
      <c r="F31" s="78">
        <v>1887</v>
      </c>
      <c r="G31" s="78">
        <v>2713</v>
      </c>
      <c r="H31" s="78">
        <v>0</v>
      </c>
      <c r="I31" s="78">
        <v>0</v>
      </c>
      <c r="J31" s="78">
        <v>0</v>
      </c>
      <c r="K31" s="67"/>
      <c r="L31" s="67"/>
      <c r="R31" s="83"/>
      <c r="S31" s="82"/>
    </row>
    <row r="32" spans="2:19" x14ac:dyDescent="0.2">
      <c r="B32" s="72" t="s">
        <v>59</v>
      </c>
      <c r="C32" s="86">
        <v>3352</v>
      </c>
      <c r="D32" s="77">
        <v>2701.93</v>
      </c>
      <c r="E32" s="78">
        <v>212.6</v>
      </c>
      <c r="F32" s="78">
        <v>398</v>
      </c>
      <c r="G32" s="78">
        <v>39</v>
      </c>
      <c r="H32" s="78">
        <v>0</v>
      </c>
      <c r="I32" s="78" t="s">
        <v>53</v>
      </c>
      <c r="J32" s="78" t="s">
        <v>53</v>
      </c>
      <c r="K32" s="67"/>
      <c r="L32" s="67"/>
      <c r="R32" s="83"/>
      <c r="S32" s="82"/>
    </row>
    <row r="33" spans="1:19" x14ac:dyDescent="0.2">
      <c r="B33" s="72" t="s">
        <v>58</v>
      </c>
      <c r="C33" s="86">
        <v>3782</v>
      </c>
      <c r="D33" s="77">
        <v>3781.58</v>
      </c>
      <c r="E33" s="78" t="s">
        <v>53</v>
      </c>
      <c r="F33" s="78" t="s">
        <v>53</v>
      </c>
      <c r="G33" s="78" t="s">
        <v>53</v>
      </c>
      <c r="H33" s="78">
        <v>0</v>
      </c>
      <c r="I33" s="78">
        <v>0</v>
      </c>
      <c r="J33" s="78">
        <v>0</v>
      </c>
      <c r="K33" s="67"/>
      <c r="L33" s="67"/>
      <c r="R33" s="83"/>
      <c r="S33" s="82"/>
    </row>
    <row r="34" spans="1:19" x14ac:dyDescent="0.2">
      <c r="B34" s="72" t="s">
        <v>57</v>
      </c>
      <c r="C34" s="86">
        <v>667</v>
      </c>
      <c r="D34" s="77">
        <v>666.51</v>
      </c>
      <c r="E34" s="78" t="s">
        <v>53</v>
      </c>
      <c r="F34" s="78">
        <v>0</v>
      </c>
      <c r="G34" s="78">
        <v>0</v>
      </c>
      <c r="H34" s="78">
        <v>0</v>
      </c>
      <c r="I34" s="78">
        <v>0</v>
      </c>
      <c r="J34" s="78">
        <v>0</v>
      </c>
      <c r="K34" s="67"/>
      <c r="L34" s="67"/>
      <c r="R34" s="83"/>
      <c r="S34" s="82"/>
    </row>
    <row r="35" spans="1:19" x14ac:dyDescent="0.2">
      <c r="B35" s="72" t="s">
        <v>56</v>
      </c>
      <c r="C35" s="86">
        <v>1690</v>
      </c>
      <c r="D35" s="77">
        <v>1494.1</v>
      </c>
      <c r="E35" s="78">
        <v>196.24</v>
      </c>
      <c r="F35" s="78">
        <v>0</v>
      </c>
      <c r="G35" s="78">
        <v>0</v>
      </c>
      <c r="H35" s="78">
        <v>0</v>
      </c>
      <c r="I35" s="78">
        <v>0</v>
      </c>
      <c r="J35" s="78">
        <v>0</v>
      </c>
      <c r="K35" s="67"/>
      <c r="L35" s="67"/>
      <c r="R35" s="83"/>
      <c r="S35" s="82"/>
    </row>
    <row r="36" spans="1:19" x14ac:dyDescent="0.2">
      <c r="B36" s="73" t="s">
        <v>55</v>
      </c>
      <c r="C36" s="87">
        <v>6868</v>
      </c>
      <c r="D36" s="79">
        <v>5396.4</v>
      </c>
      <c r="E36" s="80">
        <v>1471.52</v>
      </c>
      <c r="F36" s="81">
        <v>0</v>
      </c>
      <c r="G36" s="80">
        <v>0</v>
      </c>
      <c r="H36" s="80">
        <v>0</v>
      </c>
      <c r="I36" s="80">
        <v>0</v>
      </c>
      <c r="J36" s="80">
        <v>0</v>
      </c>
      <c r="K36" s="67"/>
      <c r="L36" s="67"/>
      <c r="R36" s="83"/>
      <c r="S36" s="82"/>
    </row>
    <row r="37" spans="1:19" x14ac:dyDescent="0.2">
      <c r="L37" s="67"/>
    </row>
    <row r="38" spans="1:19" x14ac:dyDescent="0.2">
      <c r="B38" s="68" t="s">
        <v>113</v>
      </c>
    </row>
    <row r="41" spans="1:19" x14ac:dyDescent="0.2">
      <c r="A41" s="57"/>
    </row>
    <row r="42" spans="1:19" x14ac:dyDescent="0.2">
      <c r="B42" s="58"/>
      <c r="C42" s="58"/>
      <c r="D42" s="58"/>
      <c r="E42" s="58"/>
      <c r="F42" s="58"/>
      <c r="G42" s="59"/>
    </row>
    <row r="43" spans="1:19" x14ac:dyDescent="0.2">
      <c r="F43" s="58"/>
      <c r="G43" s="58"/>
    </row>
    <row r="44" spans="1:19" x14ac:dyDescent="0.2">
      <c r="G44" s="59"/>
    </row>
    <row r="45" spans="1:19" x14ac:dyDescent="0.2">
      <c r="F45" s="59"/>
      <c r="G45" s="59"/>
    </row>
    <row r="46" spans="1:19" x14ac:dyDescent="0.2">
      <c r="F46" s="58"/>
      <c r="G46" s="59"/>
    </row>
    <row r="47" spans="1:19" x14ac:dyDescent="0.2">
      <c r="F47" s="59"/>
      <c r="G47" s="59"/>
    </row>
    <row r="48" spans="1:19" x14ac:dyDescent="0.2">
      <c r="F48" s="58"/>
      <c r="G48" s="58"/>
    </row>
    <row r="49" spans="2:18" x14ac:dyDescent="0.2">
      <c r="F49" s="58"/>
      <c r="G49" s="58"/>
    </row>
    <row r="50" spans="2:18" x14ac:dyDescent="0.2">
      <c r="F50" s="58"/>
      <c r="G50" s="58"/>
    </row>
    <row r="51" spans="2:18" x14ac:dyDescent="0.2">
      <c r="F51" s="58"/>
      <c r="G51" s="59"/>
    </row>
    <row r="52" spans="2:18" x14ac:dyDescent="0.2">
      <c r="F52" s="58"/>
      <c r="G52" s="58"/>
    </row>
    <row r="53" spans="2:18" x14ac:dyDescent="0.2">
      <c r="F53" s="58"/>
      <c r="G53" s="58"/>
    </row>
    <row r="54" spans="2:18" x14ac:dyDescent="0.2">
      <c r="F54" s="58"/>
      <c r="G54" s="59"/>
    </row>
    <row r="55" spans="2:18" x14ac:dyDescent="0.2">
      <c r="F55" s="58"/>
      <c r="G55" s="58"/>
      <c r="P55" s="58"/>
      <c r="Q55" s="58"/>
      <c r="R55" s="58"/>
    </row>
    <row r="56" spans="2:18" ht="15" customHeight="1" x14ac:dyDescent="0.2">
      <c r="F56" s="58"/>
      <c r="G56" s="58"/>
      <c r="P56" s="58"/>
    </row>
    <row r="57" spans="2:18" x14ac:dyDescent="0.2">
      <c r="F57" s="58"/>
      <c r="G57" s="58"/>
    </row>
    <row r="58" spans="2:18" x14ac:dyDescent="0.2">
      <c r="F58" s="58"/>
      <c r="G58" s="58"/>
    </row>
    <row r="59" spans="2:18" x14ac:dyDescent="0.2">
      <c r="B59" s="58"/>
      <c r="C59" s="58"/>
      <c r="D59" s="58"/>
      <c r="E59" s="59"/>
      <c r="F59" s="59"/>
      <c r="G59" s="59"/>
      <c r="H59" s="58"/>
      <c r="I59" s="58"/>
      <c r="J59" s="58"/>
      <c r="K59" s="58"/>
    </row>
    <row r="60" spans="2:18" x14ac:dyDescent="0.2">
      <c r="B60" s="58"/>
      <c r="C60" s="58"/>
      <c r="D60" s="58"/>
      <c r="E60" s="58"/>
      <c r="F60" s="58"/>
      <c r="G60" s="58"/>
      <c r="I60" s="271"/>
      <c r="J60" s="271"/>
      <c r="K60" s="271"/>
    </row>
    <row r="61" spans="2:18" x14ac:dyDescent="0.2">
      <c r="B61" s="58"/>
      <c r="C61" s="58"/>
      <c r="D61" s="58"/>
      <c r="E61" s="58"/>
      <c r="F61" s="58"/>
      <c r="G61" s="59"/>
      <c r="H61" s="58"/>
      <c r="I61" s="271"/>
      <c r="J61" s="271"/>
      <c r="K61" s="271"/>
    </row>
    <row r="62" spans="2:18" x14ac:dyDescent="0.2">
      <c r="B62" s="58"/>
      <c r="C62" s="58"/>
      <c r="D62" s="58"/>
      <c r="E62" s="58"/>
      <c r="F62" s="58"/>
      <c r="G62" s="59"/>
      <c r="H62" s="58"/>
      <c r="I62" s="271"/>
      <c r="J62" s="271"/>
      <c r="K62" s="271"/>
    </row>
    <row r="63" spans="2:18" x14ac:dyDescent="0.2">
      <c r="B63" s="58"/>
      <c r="C63" s="58"/>
      <c r="D63" s="58"/>
      <c r="E63" s="58"/>
      <c r="F63" s="58"/>
      <c r="G63" s="58"/>
    </row>
    <row r="64" spans="2:18" x14ac:dyDescent="0.2">
      <c r="B64" s="58"/>
      <c r="C64" s="58"/>
      <c r="D64" s="58"/>
      <c r="E64" s="58"/>
      <c r="F64" s="58"/>
      <c r="G64" s="58"/>
    </row>
    <row r="65" spans="1:26" x14ac:dyDescent="0.2">
      <c r="A65" s="58"/>
      <c r="B65" s="58"/>
      <c r="C65" s="58"/>
      <c r="D65" s="58"/>
      <c r="E65" s="58"/>
      <c r="F65" s="58"/>
      <c r="G65" s="58"/>
    </row>
    <row r="66" spans="1:26" x14ac:dyDescent="0.2">
      <c r="B66" s="58"/>
      <c r="C66" s="58"/>
      <c r="D66" s="58"/>
      <c r="E66" s="58"/>
      <c r="F66" s="58"/>
      <c r="G66" s="58"/>
    </row>
    <row r="67" spans="1:26" x14ac:dyDescent="0.2">
      <c r="B67" s="58"/>
      <c r="C67" s="58"/>
      <c r="D67" s="58"/>
      <c r="E67" s="58"/>
      <c r="F67" s="58"/>
      <c r="G67" s="58"/>
    </row>
    <row r="68" spans="1:26" x14ac:dyDescent="0.2">
      <c r="B68" s="58"/>
      <c r="C68" s="58"/>
      <c r="D68" s="58"/>
      <c r="E68" s="58"/>
      <c r="F68" s="58"/>
      <c r="G68" s="58"/>
    </row>
    <row r="69" spans="1:26" x14ac:dyDescent="0.2">
      <c r="B69" s="58"/>
      <c r="C69" s="58"/>
      <c r="D69" s="58"/>
      <c r="E69" s="58"/>
      <c r="F69" s="58"/>
      <c r="G69" s="58"/>
      <c r="H69" s="58"/>
      <c r="I69" s="58"/>
      <c r="J69" s="58"/>
      <c r="K69" s="58"/>
      <c r="L69" s="58"/>
      <c r="M69" s="58"/>
      <c r="N69" s="58"/>
      <c r="O69" s="58"/>
    </row>
    <row r="72" spans="1:26" x14ac:dyDescent="0.2">
      <c r="V72" s="58"/>
      <c r="W72" s="58"/>
      <c r="X72" s="58"/>
      <c r="Y72" s="58"/>
      <c r="Z72" s="58"/>
    </row>
    <row r="79" spans="1:26" ht="15" customHeight="1" x14ac:dyDescent="0.2"/>
    <row r="80" spans="1:26" ht="12" customHeight="1" x14ac:dyDescent="0.2"/>
    <row r="137" spans="14:14" x14ac:dyDescent="0.2">
      <c r="N137" s="58"/>
    </row>
    <row r="164" ht="13.5" customHeight="1" x14ac:dyDescent="0.2"/>
    <row r="167" ht="11.25" customHeight="1" x14ac:dyDescent="0.2"/>
    <row r="191" spans="21:24" x14ac:dyDescent="0.2">
      <c r="U191" s="60"/>
      <c r="V191" s="60"/>
      <c r="W191" s="60"/>
      <c r="X191" s="60"/>
    </row>
    <row r="192" spans="21:24" x14ac:dyDescent="0.2">
      <c r="U192" s="60"/>
      <c r="V192" s="60"/>
      <c r="W192" s="60"/>
      <c r="X192" s="60"/>
    </row>
    <row r="193" spans="21:24" x14ac:dyDescent="0.2">
      <c r="U193" s="60"/>
      <c r="V193" s="61"/>
      <c r="W193" s="61"/>
      <c r="X193" s="61"/>
    </row>
    <row r="194" spans="21:24" x14ac:dyDescent="0.2">
      <c r="U194" s="60"/>
      <c r="V194" s="61"/>
      <c r="W194" s="61"/>
      <c r="X194" s="61"/>
    </row>
    <row r="195" spans="21:24" x14ac:dyDescent="0.2">
      <c r="U195" s="60"/>
      <c r="V195" s="61"/>
      <c r="W195" s="61"/>
      <c r="X195" s="61"/>
    </row>
    <row r="196" spans="21:24" x14ac:dyDescent="0.2">
      <c r="U196" s="60"/>
      <c r="V196" s="61"/>
      <c r="W196" s="61"/>
      <c r="X196" s="61"/>
    </row>
    <row r="197" spans="21:24" x14ac:dyDescent="0.2">
      <c r="U197" s="60"/>
      <c r="V197" s="61"/>
      <c r="W197" s="61"/>
      <c r="X197" s="61"/>
    </row>
    <row r="198" spans="21:24" x14ac:dyDescent="0.2">
      <c r="U198" s="60"/>
      <c r="V198" s="61"/>
      <c r="W198" s="61"/>
      <c r="X198" s="61"/>
    </row>
    <row r="218" ht="12" customHeight="1" x14ac:dyDescent="0.2"/>
    <row r="221" hidden="1" x14ac:dyDescent="0.2"/>
    <row r="234" ht="15" customHeight="1" x14ac:dyDescent="0.2"/>
    <row r="240" s="215" customFormat="1" x14ac:dyDescent="0.2"/>
    <row r="245" spans="22:22" x14ac:dyDescent="0.2">
      <c r="V245" s="62"/>
    </row>
    <row r="246" spans="22:22" x14ac:dyDescent="0.2">
      <c r="V246" s="62"/>
    </row>
    <row r="247" spans="22:22" x14ac:dyDescent="0.2">
      <c r="V247" s="62"/>
    </row>
    <row r="248" spans="22:22" x14ac:dyDescent="0.2">
      <c r="V248" s="62"/>
    </row>
    <row r="267" spans="27:27" s="215" customFormat="1" x14ac:dyDescent="0.2"/>
    <row r="272" spans="27:27" x14ac:dyDescent="0.2">
      <c r="AA272" s="63"/>
    </row>
    <row r="273" spans="21:27" x14ac:dyDescent="0.2">
      <c r="AA273" s="63"/>
    </row>
    <row r="274" spans="21:27" x14ac:dyDescent="0.2">
      <c r="AA274" s="63"/>
    </row>
    <row r="275" spans="21:27" x14ac:dyDescent="0.2">
      <c r="AA275" s="63"/>
    </row>
    <row r="276" spans="21:27" x14ac:dyDescent="0.2">
      <c r="U276" s="62"/>
      <c r="V276" s="62"/>
      <c r="W276" s="62"/>
      <c r="X276" s="62"/>
      <c r="Y276" s="62"/>
      <c r="Z276" s="62"/>
      <c r="AA276" s="63"/>
    </row>
    <row r="277" spans="21:27" x14ac:dyDescent="0.2">
      <c r="U277" s="62"/>
      <c r="V277" s="62"/>
      <c r="W277" s="62"/>
      <c r="AA277" s="63"/>
    </row>
    <row r="278" spans="21:27" x14ac:dyDescent="0.2">
      <c r="U278" s="62"/>
      <c r="V278" s="62"/>
      <c r="W278" s="62"/>
      <c r="AA278" s="62"/>
    </row>
    <row r="279" spans="21:27" x14ac:dyDescent="0.2">
      <c r="U279" s="63"/>
      <c r="V279" s="62"/>
      <c r="W279" s="62"/>
      <c r="X279" s="64"/>
      <c r="Y279" s="64"/>
      <c r="Z279" s="62"/>
      <c r="AA279" s="62"/>
    </row>
    <row r="280" spans="21:27" x14ac:dyDescent="0.2">
      <c r="U280" s="63"/>
      <c r="V280" s="63"/>
      <c r="W280" s="65"/>
      <c r="X280" s="65"/>
      <c r="Y280" s="65"/>
    </row>
    <row r="281" spans="21:27" x14ac:dyDescent="0.2">
      <c r="U281" s="63"/>
      <c r="V281" s="63"/>
      <c r="W281" s="65"/>
      <c r="X281" s="65"/>
      <c r="Y281" s="65"/>
    </row>
    <row r="282" spans="21:27" x14ac:dyDescent="0.2">
      <c r="V282" s="63"/>
      <c r="W282" s="65"/>
      <c r="X282" s="65"/>
      <c r="Y282" s="65"/>
    </row>
    <row r="283" spans="21:27" x14ac:dyDescent="0.2">
      <c r="U283" s="63"/>
      <c r="V283" s="63"/>
      <c r="W283" s="65"/>
      <c r="X283" s="65"/>
      <c r="Y283" s="65"/>
    </row>
    <row r="286" spans="21:27" ht="26.25" customHeight="1" x14ac:dyDescent="0.2"/>
    <row r="299" spans="1:24" ht="16.5" customHeight="1" x14ac:dyDescent="0.2"/>
    <row r="300" spans="1:24" ht="17.25" customHeight="1" x14ac:dyDescent="0.2">
      <c r="A300" s="66"/>
      <c r="B300" s="66"/>
      <c r="C300" s="66"/>
      <c r="D300" s="66"/>
      <c r="E300" s="66"/>
      <c r="F300" s="66"/>
      <c r="G300" s="66"/>
      <c r="H300" s="66"/>
      <c r="I300" s="66"/>
      <c r="J300" s="66"/>
      <c r="K300" s="66"/>
      <c r="L300" s="66"/>
      <c r="M300" s="66"/>
      <c r="O300" s="272"/>
      <c r="P300" s="272"/>
      <c r="Q300" s="272"/>
      <c r="R300" s="272"/>
      <c r="S300" s="272"/>
      <c r="T300" s="272"/>
      <c r="U300" s="272"/>
      <c r="V300" s="272"/>
      <c r="W300" s="272"/>
      <c r="X300" s="272"/>
    </row>
    <row r="301" spans="1:24" x14ac:dyDescent="0.2">
      <c r="A301" s="51"/>
      <c r="B301" s="272"/>
      <c r="C301" s="272"/>
      <c r="D301" s="272"/>
      <c r="E301" s="272"/>
      <c r="F301" s="272"/>
      <c r="G301" s="66"/>
      <c r="H301" s="66"/>
      <c r="I301" s="66"/>
      <c r="J301" s="66"/>
      <c r="K301" s="66"/>
      <c r="L301" s="66"/>
      <c r="M301" s="66"/>
    </row>
    <row r="309" ht="13.5" customHeight="1" x14ac:dyDescent="0.2"/>
  </sheetData>
  <mergeCells count="14">
    <mergeCell ref="G6:G7"/>
    <mergeCell ref="B301:F301"/>
    <mergeCell ref="B6:B7"/>
    <mergeCell ref="C6:C7"/>
    <mergeCell ref="D6:D7"/>
    <mergeCell ref="E6:E7"/>
    <mergeCell ref="F6:F7"/>
    <mergeCell ref="H6:H7"/>
    <mergeCell ref="I6:I7"/>
    <mergeCell ref="J6:J7"/>
    <mergeCell ref="I60:K62"/>
    <mergeCell ref="O300:X300"/>
    <mergeCell ref="M9:Q13"/>
    <mergeCell ref="M14:Q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T4.2^update</vt:lpstr>
      <vt:lpstr>Sheet1</vt:lpstr>
      <vt:lpstr>Figure 1</vt:lpstr>
      <vt:lpstr>Figure 1 raw data</vt:lpstr>
      <vt:lpstr>Figure 2</vt:lpstr>
      <vt:lpstr>Figure 2 raw data</vt:lpstr>
      <vt:lpstr>Figure 3</vt:lpstr>
      <vt:lpstr>Figure 3 raw data</vt:lpstr>
      <vt:lpstr>Figure 4</vt:lpstr>
      <vt:lpstr>Figure 4 raw data</vt:lpstr>
      <vt:lpstr>Figure 5</vt:lpstr>
      <vt:lpstr>Figure 5 raw data</vt:lpstr>
      <vt:lpstr>Table 1</vt:lpstr>
      <vt:lpstr>Table 1 additional</vt:lpstr>
      <vt:lpstr>totaux EU Milk</vt:lpstr>
      <vt:lpstr>Table 4.11 (unused)</vt:lpstr>
      <vt:lpstr>'Figure 5'!OLE_LINK7</vt:lpstr>
      <vt:lpstr>'Figure 1'!Print_Area</vt:lpstr>
      <vt:lpstr>'Figure 3'!Print_Area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COOK Edward (ESTAT)</dc:creator>
  <cp:lastModifiedBy>MAPHOSA Tomupeishe Anne (ESTAT-EXT)</cp:lastModifiedBy>
  <cp:lastPrinted>2017-11-03T12:44:02Z</cp:lastPrinted>
  <dcterms:created xsi:type="dcterms:W3CDTF">2014-09-18T09:48:45Z</dcterms:created>
  <dcterms:modified xsi:type="dcterms:W3CDTF">2024-11-14T13:44:23Z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2023-11-07T13:40:37Z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ffa55c7f-8359-4717-b3a3-8215eb926832</vt:lpwstr>
  </property>
  <property fmtid="{D5CDD505-2E9C-101B-9397-08002B2CF9AE}" pid="8" name="MSIP_Label_6bd9ddd1-4d20-43f6-abfa-fc3c07406f94_ContentBits">
    <vt:lpwstr>0</vt:lpwstr>
  </property>
</Properties>
</file>