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M:\Data\ROAD\SE 2024\5 SE_Cabotage\"/>
    </mc:Choice>
  </mc:AlternateContent>
  <xr:revisionPtr revIDLastSave="0" documentId="13_ncr:1_{BB14240E-6063-4704-ABD7-C8E287E401E8}" xr6:coauthVersionLast="47" xr6:coauthVersionMax="47" xr10:uidLastSave="{00000000-0000-0000-0000-000000000000}"/>
  <bookViews>
    <workbookView xWindow="28680" yWindow="-120" windowWidth="29040" windowHeight="15720" tabRatio="777" xr2:uid="{00000000-000D-0000-FFFF-FFFF00000000}"/>
  </bookViews>
  <sheets>
    <sheet name="Figure 1" sheetId="11" r:id="rId1"/>
    <sheet name="Figure 2" sheetId="10" r:id="rId2"/>
    <sheet name="Table1" sheetId="3" r:id="rId3"/>
    <sheet name="Table 2" sheetId="7" r:id="rId4"/>
    <sheet name="Figure 3" sheetId="1" r:id="rId5"/>
    <sheet name="Figure 4" sheetId="18" r:id="rId6"/>
    <sheet name="Table 3" sheetId="17" r:id="rId7"/>
    <sheet name="Table 4" sheetId="2" r:id="rId8"/>
    <sheet name="Figure 5" sheetId="12" r:id="rId9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F4" i="2" l="1"/>
  <c r="E4" i="2"/>
  <c r="D4" i="2"/>
  <c r="C4" i="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68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H30" i="2"/>
  <c r="K52" i="18" l="1"/>
  <c r="C52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C45" i="11" l="1"/>
  <c r="D45" i="11"/>
  <c r="E45" i="11"/>
  <c r="F45" i="11"/>
  <c r="B45" i="11"/>
  <c r="B46" i="11"/>
  <c r="B47" i="11"/>
  <c r="B48" i="11"/>
  <c r="H33" i="2"/>
  <c r="H32" i="2"/>
  <c r="H31" i="2"/>
  <c r="H29" i="2"/>
  <c r="H28" i="2"/>
  <c r="H27" i="2"/>
  <c r="H26" i="2"/>
  <c r="H25" i="2"/>
  <c r="H24" i="2"/>
  <c r="H23" i="2"/>
  <c r="H21" i="2"/>
  <c r="H20" i="2"/>
  <c r="H19" i="2"/>
  <c r="H18" i="2"/>
  <c r="H16" i="2"/>
  <c r="H15" i="2"/>
  <c r="H14" i="2"/>
  <c r="H13" i="2"/>
  <c r="H11" i="2"/>
  <c r="H10" i="2"/>
  <c r="H9" i="2"/>
  <c r="H8" i="2"/>
  <c r="H7" i="2"/>
  <c r="H6" i="2"/>
  <c r="H5" i="2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E69" i="12"/>
  <c r="F69" i="12"/>
  <c r="F70" i="12"/>
  <c r="F71" i="12"/>
  <c r="F72" i="12"/>
  <c r="F68" i="12"/>
  <c r="G33" i="2" l="1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  <c r="B45" i="18" l="1"/>
  <c r="B46" i="18"/>
  <c r="B47" i="18"/>
  <c r="B48" i="18"/>
  <c r="B49" i="18"/>
  <c r="K51" i="18" l="1"/>
  <c r="J51" i="18"/>
  <c r="K50" i="18"/>
  <c r="J50" i="18"/>
  <c r="K49" i="18"/>
  <c r="J49" i="18"/>
  <c r="K48" i="18"/>
  <c r="J48" i="18"/>
  <c r="K47" i="18"/>
  <c r="J47" i="18"/>
  <c r="K46" i="18"/>
  <c r="J46" i="18"/>
  <c r="K45" i="18"/>
  <c r="J45" i="18"/>
  <c r="C46" i="18"/>
  <c r="C47" i="18"/>
  <c r="C48" i="18"/>
  <c r="C49" i="18"/>
  <c r="B50" i="18"/>
  <c r="C50" i="18"/>
  <c r="B51" i="18"/>
  <c r="C51" i="18"/>
  <c r="C45" i="18"/>
  <c r="K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P45" i="1"/>
  <c r="K45" i="1"/>
  <c r="J45" i="1"/>
  <c r="C55" i="1"/>
  <c r="C46" i="1"/>
  <c r="C47" i="1"/>
  <c r="C48" i="1"/>
  <c r="C49" i="1"/>
  <c r="C50" i="1"/>
  <c r="C51" i="1"/>
  <c r="C52" i="1"/>
  <c r="C53" i="1"/>
  <c r="C54" i="1"/>
  <c r="C45" i="1"/>
  <c r="B46" i="1"/>
  <c r="B47" i="1"/>
  <c r="B48" i="1"/>
  <c r="B49" i="1"/>
  <c r="B50" i="1"/>
  <c r="B51" i="1"/>
  <c r="B52" i="1"/>
  <c r="B53" i="1"/>
  <c r="B54" i="1"/>
  <c r="B45" i="1"/>
  <c r="F4" i="3"/>
  <c r="E4" i="3"/>
  <c r="D4" i="3"/>
  <c r="C4" i="3"/>
  <c r="B4" i="3"/>
  <c r="P46" i="1" l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F48" i="11"/>
  <c r="F47" i="11"/>
  <c r="F46" i="11"/>
  <c r="P45" i="18"/>
  <c r="P46" i="18" s="1"/>
  <c r="P47" i="18" l="1"/>
  <c r="P48" i="18" s="1"/>
  <c r="P49" i="18" s="1"/>
  <c r="P50" i="18" s="1"/>
  <c r="P51" i="18" s="1"/>
  <c r="P52" i="18" s="1"/>
  <c r="P53" i="18" s="1"/>
  <c r="P54" i="18" s="1"/>
  <c r="P55" i="18" s="1"/>
  <c r="P56" i="18" s="1"/>
  <c r="P57" i="18" s="1"/>
  <c r="P58" i="18" s="1"/>
  <c r="P59" i="18" s="1"/>
  <c r="P60" i="18" s="1"/>
  <c r="P61" i="18" s="1"/>
  <c r="P62" i="18" s="1"/>
  <c r="P63" i="18" s="1"/>
  <c r="P64" i="18" s="1"/>
  <c r="P65" i="18" s="1"/>
  <c r="P66" i="18" s="1"/>
  <c r="P67" i="18" s="1"/>
  <c r="P68" i="18" s="1"/>
  <c r="P69" i="18" s="1"/>
  <c r="P70" i="18" s="1"/>
  <c r="H4" i="2"/>
  <c r="G45" i="1"/>
  <c r="H45" i="1" s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H45" i="18"/>
  <c r="H46" i="18" s="1"/>
  <c r="H47" i="18" s="1"/>
  <c r="E48" i="11"/>
  <c r="E47" i="11"/>
  <c r="E46" i="11"/>
  <c r="D48" i="11"/>
  <c r="D47" i="11"/>
  <c r="D46" i="11"/>
  <c r="C48" i="11"/>
  <c r="C47" i="11"/>
  <c r="C46" i="11"/>
  <c r="G4" i="2" l="1"/>
  <c r="H48" i="18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</calcChain>
</file>

<file path=xl/sharedStrings.xml><?xml version="1.0" encoding="utf-8"?>
<sst xmlns="http://schemas.openxmlformats.org/spreadsheetml/2006/main" count="376" uniqueCount="75">
  <si>
    <t>Rank</t>
  </si>
  <si>
    <t>Belgium</t>
  </si>
  <si>
    <t>Spain</t>
  </si>
  <si>
    <t>France</t>
  </si>
  <si>
    <t>Italy</t>
  </si>
  <si>
    <t>Luxembourg</t>
  </si>
  <si>
    <t>Netherlands</t>
  </si>
  <si>
    <t>Poland</t>
  </si>
  <si>
    <t>Romania</t>
  </si>
  <si>
    <t>Slovakia</t>
  </si>
  <si>
    <t>Sweden</t>
  </si>
  <si>
    <t>Germany</t>
  </si>
  <si>
    <t>Tonnes</t>
  </si>
  <si>
    <t>-</t>
  </si>
  <si>
    <t>Country in which cabotage takes place</t>
  </si>
  <si>
    <t>:</t>
  </si>
  <si>
    <t>Lithuania</t>
  </si>
  <si>
    <t>Bulgaria</t>
  </si>
  <si>
    <t>Portugal</t>
  </si>
  <si>
    <t>Denmark</t>
  </si>
  <si>
    <t>Estonia</t>
  </si>
  <si>
    <t>Ireland</t>
  </si>
  <si>
    <t>Greece</t>
  </si>
  <si>
    <t>Croatia</t>
  </si>
  <si>
    <t>Latvia</t>
  </si>
  <si>
    <t>Hungary</t>
  </si>
  <si>
    <t>Austria</t>
  </si>
  <si>
    <t>Slovenia</t>
  </si>
  <si>
    <t>Finland</t>
  </si>
  <si>
    <t>Norway</t>
  </si>
  <si>
    <t>Switzerland</t>
  </si>
  <si>
    <t>Cyprus</t>
  </si>
  <si>
    <t>Malta (¹)</t>
  </si>
  <si>
    <t>Note: Malta excluded (see chapter 'data sources')</t>
  </si>
  <si>
    <t>(% share in tonne-kilometres)</t>
  </si>
  <si>
    <t>(million tonne-kilometres)</t>
  </si>
  <si>
    <t>(:) Not available</t>
  </si>
  <si>
    <t>(¹) Data not available (see chapter 'data sources')</t>
  </si>
  <si>
    <t>(-) Not applicable</t>
  </si>
  <si>
    <t>(thousand tonnes)</t>
  </si>
  <si>
    <t>Million 
tonne-kilometres</t>
  </si>
  <si>
    <t>Country which performs cabotage</t>
  </si>
  <si>
    <t>Czechia</t>
  </si>
  <si>
    <t>Tonne-kilometres</t>
  </si>
  <si>
    <t>Vehicle-kilometres</t>
  </si>
  <si>
    <t>EU (¹)</t>
  </si>
  <si>
    <t>EU</t>
  </si>
  <si>
    <t>Share
(%)</t>
  </si>
  <si>
    <t>(% share in total EU cabotage tonne-kilometres)</t>
  </si>
  <si>
    <r>
      <t>Source:</t>
    </r>
    <r>
      <rPr>
        <sz val="10"/>
        <color theme="1"/>
        <rFont val="Arial"/>
        <family val="2"/>
      </rPr>
      <t xml:space="preserve"> Eurostat (online data code: road_go_ca_hac)</t>
    </r>
  </si>
  <si>
    <t>Source: Eurostat (online data code: road_go_ca_hac)</t>
  </si>
  <si>
    <r>
      <t>Source:</t>
    </r>
    <r>
      <rPr>
        <sz val="10"/>
        <color indexed="8"/>
        <rFont val="Arial"/>
        <family val="2"/>
      </rPr>
      <t xml:space="preserve"> Eurostat (online data code: road_go_ta_tott)</t>
    </r>
  </si>
  <si>
    <r>
      <t>Source:</t>
    </r>
    <r>
      <rPr>
        <sz val="10"/>
        <color indexed="8"/>
        <rFont val="Arial"/>
        <family val="2"/>
      </rPr>
      <t xml:space="preserve"> Eurostat (online data codes: road_go_ta_tott and road_go_ca_c)</t>
    </r>
  </si>
  <si>
    <r>
      <t>Source:</t>
    </r>
    <r>
      <rPr>
        <sz val="10"/>
        <color theme="1"/>
        <rFont val="Arial"/>
        <family val="2"/>
      </rPr>
      <t xml:space="preserve"> Eurostat (online data code: road_go_ca_c)</t>
    </r>
  </si>
  <si>
    <r>
      <t>Source:</t>
    </r>
    <r>
      <rPr>
        <sz val="10"/>
        <color theme="1"/>
        <rFont val="Arial"/>
        <family val="2"/>
      </rPr>
      <t xml:space="preserve"> Eurostat (online data code: road_go_ta_tott)</t>
    </r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</si>
  <si>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code: road_go_ta_tott)</t>
    </r>
  </si>
  <si>
    <t xml:space="preserve"> (% share of transport for hire and reward in the national territory, in tonne-kilometres)</t>
  </si>
  <si>
    <t>Top three countries in which cabotage takes place</t>
  </si>
  <si>
    <t>Figure 1: Road freight cabotage transport, EU, 2019-2023</t>
  </si>
  <si>
    <t>(index 2019=100)</t>
  </si>
  <si>
    <t>Figure 2: Cabotage, by country where it takes place, 2022 and 2023</t>
  </si>
  <si>
    <t>Table 1: Cabotage, by country where it takes place, 2019-2023</t>
  </si>
  <si>
    <t>Table 2: Top 5 cabotage performing countries and the countries in which they carry out cabotage, 2022 and 2023</t>
  </si>
  <si>
    <t>Figure 3: Cabotage in the EU, performed by hauliers from reporting countries, 2022 and 2023</t>
  </si>
  <si>
    <t>Figure 4: Cabotage in the EU, by country in which it takes place, 2022 and 2023</t>
  </si>
  <si>
    <t>Table 3: Top 5 countries with most cabotage performed and the main countries performing it, 2022 and 2023</t>
  </si>
  <si>
    <t>Table 4: Cabotage performance by haulier's country of registration, 2019-2023</t>
  </si>
  <si>
    <t>Average annual growth rate 2019-2023
(%)</t>
  </si>
  <si>
    <t>Figure 5: Volume of freight transported in cabotage operations, by haulier's registration country, 2022 and 2023</t>
  </si>
  <si>
    <t>(¹) Malta excluded (see chapter 'data sources'); no cabotage in Cyprus; ranked based on 2023 data</t>
  </si>
  <si>
    <t>Other EU countries</t>
  </si>
  <si>
    <t xml:space="preserve">
Growth rate 2022-2023
(%)</t>
  </si>
  <si>
    <t>Note: Malta excluded (see chapter 'data sources'); ranked based on 2023 data</t>
  </si>
  <si>
    <t>Note: Malta excluded (see chapter 'data sources'); Y axis does not start at 0</t>
  </si>
  <si>
    <t>Top 3 countries performing cabotage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</si>
</sst>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i"/>
    <numFmt numFmtId="165" formatCode="0.0%"/>
    <numFmt numFmtId="168" formatCode="0.0"/>
    <numFmt numFmtId="169" formatCode="#,##0.0"/>
    <numFmt numFmtId="170" formatCode="#,##0_i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D0D1D2"/>
      </top>
      <bottom style="hair">
        <color rgb="FFD0D1D2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/>
      <right/>
      <top/>
      <bottom style="hair">
        <color rgb="FFD0D1D2"/>
      </bottom>
      <diagonal/>
    </border>
    <border>
      <left/>
      <right/>
      <top style="hair">
        <color rgb="FFD0D1D2"/>
      </top>
      <bottom/>
      <diagonal/>
    </border>
    <border>
      <left/>
      <right/>
      <top style="hair">
        <color rgb="FFD0D1D2"/>
      </top>
      <bottom style="thin">
        <color rgb="FF000000"/>
      </bottom>
      <diagonal/>
    </border>
    <border>
      <left style="hair">
        <color rgb="FFA6A6A6"/>
      </left>
      <right style="hair">
        <color rgb="FFD0D1D2"/>
      </right>
      <top/>
      <bottom/>
      <diagonal/>
    </border>
    <border>
      <left style="hair">
        <color rgb="FFA6A6A6"/>
      </left>
      <right style="hair">
        <color rgb="FFD0D1D2"/>
      </right>
      <top/>
      <bottom style="thin">
        <color rgb="FF000000"/>
      </bottom>
      <diagonal/>
    </border>
    <border>
      <left style="hair">
        <color rgb="FFA6A6A6"/>
      </left>
      <right style="hair">
        <color rgb="FFD0D1D2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/>
      <diagonal/>
    </border>
    <border>
      <left style="hair">
        <color rgb="FFA6A6A6"/>
      </left>
      <right/>
      <top style="hair">
        <color rgb="FFD0D1D2"/>
      </top>
      <bottom style="thin">
        <color rgb="FF000000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 style="hair">
        <color rgb="FFA6A6A6"/>
      </left>
      <right style="hair">
        <color theme="0" tint="-0.14996795556505021"/>
      </right>
      <top style="hair">
        <color rgb="FFD0D1D2"/>
      </top>
      <bottom style="hair">
        <color rgb="FFD0D1D2"/>
      </bottom>
      <diagonal/>
    </border>
    <border>
      <left style="hair">
        <color rgb="FFA6A6A6"/>
      </left>
      <right style="hair">
        <color theme="0" tint="-0.14996795556505021"/>
      </right>
      <top style="hair">
        <color rgb="FFD0D1D2"/>
      </top>
      <bottom/>
      <diagonal/>
    </border>
    <border>
      <left style="hair">
        <color rgb="FFA6A6A6"/>
      </left>
      <right style="hair">
        <color theme="0" tint="-0.14996795556505021"/>
      </right>
      <top style="thin">
        <color rgb="FF000000"/>
      </top>
      <bottom style="hair">
        <color rgb="FFD0D1D2"/>
      </bottom>
      <diagonal/>
    </border>
    <border>
      <left style="hair">
        <color rgb="FFA6A6A6"/>
      </left>
      <right style="hair">
        <color theme="0" tint="-0.14996795556505021"/>
      </right>
      <top style="hair">
        <color rgb="FFD0D1D2"/>
      </top>
      <bottom style="thin">
        <color rgb="FF000000"/>
      </bottom>
      <diagonal/>
    </border>
    <border>
      <left style="hair">
        <color rgb="FFA6A6A6"/>
      </left>
      <right style="hair">
        <color theme="0" tint="-0.14996795556505021"/>
      </right>
      <top/>
      <bottom style="hair">
        <color rgb="FFD0D1D2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 style="hair">
        <color rgb="FFA6A6A6"/>
      </left>
      <right style="hair">
        <color theme="0" tint="-0.14996795556505021"/>
      </right>
      <top style="hair">
        <color rgb="FFD0D1D2"/>
      </top>
      <bottom style="thin">
        <color auto="1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D0D1D2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D0D1D2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D0D1D2"/>
      </top>
      <bottom style="thin">
        <color auto="1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D0D1D2"/>
      </right>
      <top style="thin">
        <color rgb="FF000000"/>
      </top>
      <bottom/>
      <diagonal/>
    </border>
    <border>
      <left style="hair">
        <color rgb="FFA6A6A6"/>
      </left>
      <right style="hair">
        <color theme="0" tint="-0.14996795556505021"/>
      </right>
      <top style="thin">
        <color rgb="FF000000"/>
      </top>
      <bottom/>
      <diagonal/>
    </border>
  </borders>
  <cellStyleXfs count="45">
    <xf numFmtId="0" fontId="0" fillId="0" borderId="0"/>
    <xf numFmtId="164" fontId="5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8" fillId="2" borderId="4" xfId="0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3" fontId="5" fillId="0" borderId="2" xfId="1" applyNumberFormat="1" applyBorder="1">
      <alignment horizontal="right"/>
    </xf>
    <xf numFmtId="3" fontId="2" fillId="0" borderId="0" xfId="0" applyNumberFormat="1" applyFont="1" applyAlignment="1">
      <alignment horizontal="right"/>
    </xf>
    <xf numFmtId="165" fontId="5" fillId="0" borderId="0" xfId="2" applyNumberFormat="1" applyFont="1"/>
    <xf numFmtId="3" fontId="5" fillId="0" borderId="47" xfId="1" applyNumberFormat="1" applyBorder="1">
      <alignment horizontal="right"/>
    </xf>
    <xf numFmtId="3" fontId="2" fillId="0" borderId="0" xfId="0" applyNumberFormat="1" applyFont="1"/>
    <xf numFmtId="3" fontId="9" fillId="0" borderId="0" xfId="0" applyNumberFormat="1" applyFont="1"/>
    <xf numFmtId="0" fontId="8" fillId="2" borderId="5" xfId="0" applyFont="1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0" fontId="8" fillId="0" borderId="12" xfId="0" applyFont="1" applyBorder="1" applyAlignment="1">
      <alignment horizontal="left"/>
    </xf>
    <xf numFmtId="169" fontId="5" fillId="0" borderId="11" xfId="1" applyNumberFormat="1" applyBorder="1">
      <alignment horizontal="right"/>
    </xf>
    <xf numFmtId="0" fontId="8" fillId="0" borderId="0" xfId="0" applyFont="1"/>
    <xf numFmtId="0" fontId="8" fillId="0" borderId="43" xfId="0" applyFont="1" applyBorder="1" applyAlignment="1">
      <alignment horizontal="left"/>
    </xf>
    <xf numFmtId="4" fontId="5" fillId="0" borderId="11" xfId="1" applyNumberFormat="1" applyBorder="1">
      <alignment horizontal="right"/>
    </xf>
    <xf numFmtId="0" fontId="8" fillId="0" borderId="4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9" fontId="5" fillId="0" borderId="0" xfId="1" applyNumberFormat="1" applyBorder="1">
      <alignment horizontal="right"/>
    </xf>
    <xf numFmtId="169" fontId="5" fillId="0" borderId="43" xfId="1" applyNumberFormat="1" applyBorder="1">
      <alignment horizontal="right"/>
    </xf>
    <xf numFmtId="0" fontId="8" fillId="0" borderId="33" xfId="0" applyFont="1" applyBorder="1" applyAlignment="1">
      <alignment horizontal="left"/>
    </xf>
    <xf numFmtId="4" fontId="5" fillId="0" borderId="0" xfId="1" applyNumberFormat="1" applyBorder="1">
      <alignment horizontal="right"/>
    </xf>
    <xf numFmtId="0" fontId="8" fillId="0" borderId="13" xfId="0" applyFont="1" applyBorder="1" applyAlignment="1">
      <alignment horizontal="left"/>
    </xf>
    <xf numFmtId="169" fontId="5" fillId="0" borderId="13" xfId="1" applyNumberFormat="1" applyBorder="1">
      <alignment horizontal="right"/>
    </xf>
    <xf numFmtId="0" fontId="13" fillId="0" borderId="0" xfId="0" applyFont="1"/>
    <xf numFmtId="3" fontId="5" fillId="0" borderId="0" xfId="0" applyNumberFormat="1" applyFont="1"/>
    <xf numFmtId="0" fontId="8" fillId="2" borderId="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0" borderId="35" xfId="0" applyFont="1" applyBorder="1" applyAlignment="1">
      <alignment horizontal="left"/>
    </xf>
    <xf numFmtId="170" fontId="5" fillId="0" borderId="39" xfId="1" applyNumberFormat="1" applyBorder="1">
      <alignment horizontal="right"/>
    </xf>
    <xf numFmtId="170" fontId="5" fillId="0" borderId="40" xfId="1" applyNumberFormat="1" applyBorder="1">
      <alignment horizontal="right"/>
    </xf>
    <xf numFmtId="170" fontId="5" fillId="0" borderId="33" xfId="1" applyNumberFormat="1" applyBorder="1">
      <alignment horizontal="right"/>
    </xf>
    <xf numFmtId="170" fontId="5" fillId="0" borderId="0" xfId="1" applyNumberFormat="1" applyBorder="1">
      <alignment horizontal="right"/>
    </xf>
    <xf numFmtId="0" fontId="5" fillId="0" borderId="33" xfId="0" applyFont="1" applyBorder="1"/>
    <xf numFmtId="1" fontId="8" fillId="2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3" fontId="5" fillId="0" borderId="0" xfId="1" applyNumberFormat="1" applyBorder="1">
      <alignment horizontal="right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5" fillId="0" borderId="32" xfId="0" applyFont="1" applyBorder="1"/>
    <xf numFmtId="168" fontId="5" fillId="0" borderId="25" xfId="2" applyNumberFormat="1" applyFont="1" applyBorder="1" applyAlignment="1">
      <alignment horizontal="right" indent="2"/>
    </xf>
    <xf numFmtId="0" fontId="5" fillId="0" borderId="28" xfId="0" applyFont="1" applyBorder="1"/>
    <xf numFmtId="168" fontId="5" fillId="0" borderId="23" xfId="1" applyNumberFormat="1" applyBorder="1" applyAlignment="1">
      <alignment horizontal="right" indent="2"/>
    </xf>
    <xf numFmtId="0" fontId="5" fillId="0" borderId="29" xfId="0" applyFont="1" applyBorder="1"/>
    <xf numFmtId="168" fontId="5" fillId="0" borderId="24" xfId="1" applyNumberFormat="1" applyBorder="1" applyAlignment="1">
      <alignment horizontal="right" indent="2"/>
    </xf>
    <xf numFmtId="0" fontId="5" fillId="0" borderId="30" xfId="0" applyFont="1" applyBorder="1"/>
    <xf numFmtId="168" fontId="5" fillId="0" borderId="25" xfId="1" applyNumberFormat="1" applyBorder="1" applyAlignment="1">
      <alignment horizontal="right" indent="2"/>
    </xf>
    <xf numFmtId="168" fontId="5" fillId="0" borderId="26" xfId="1" applyNumberFormat="1" applyBorder="1" applyAlignment="1">
      <alignment horizontal="right" indent="2"/>
    </xf>
    <xf numFmtId="168" fontId="5" fillId="0" borderId="27" xfId="1" applyNumberFormat="1" applyBorder="1" applyAlignment="1">
      <alignment horizontal="right" indent="2"/>
    </xf>
    <xf numFmtId="0" fontId="5" fillId="0" borderId="31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165" fontId="5" fillId="0" borderId="0" xfId="0" applyNumberFormat="1" applyFont="1"/>
    <xf numFmtId="3" fontId="5" fillId="0" borderId="39" xfId="0" applyNumberFormat="1" applyFont="1" applyBorder="1"/>
    <xf numFmtId="165" fontId="5" fillId="0" borderId="41" xfId="2" applyNumberFormat="1" applyFont="1" applyBorder="1"/>
    <xf numFmtId="165" fontId="5" fillId="0" borderId="39" xfId="0" applyNumberFormat="1" applyFont="1" applyBorder="1"/>
    <xf numFmtId="3" fontId="5" fillId="0" borderId="40" xfId="0" applyNumberFormat="1" applyFont="1" applyBorder="1"/>
    <xf numFmtId="165" fontId="5" fillId="0" borderId="42" xfId="2" applyNumberFormat="1" applyFont="1" applyBorder="1"/>
    <xf numFmtId="165" fontId="5" fillId="0" borderId="40" xfId="0" applyNumberFormat="1" applyFont="1" applyBorder="1"/>
    <xf numFmtId="3" fontId="5" fillId="0" borderId="33" xfId="0" applyNumberFormat="1" applyFont="1" applyBorder="1"/>
    <xf numFmtId="3" fontId="5" fillId="0" borderId="45" xfId="0" applyNumberFormat="1" applyFont="1" applyBorder="1"/>
    <xf numFmtId="165" fontId="5" fillId="0" borderId="46" xfId="2" applyNumberFormat="1" applyFont="1" applyBorder="1"/>
    <xf numFmtId="165" fontId="5" fillId="0" borderId="45" xfId="0" applyNumberFormat="1" applyFont="1" applyBorder="1"/>
    <xf numFmtId="0" fontId="12" fillId="0" borderId="33" xfId="0" applyFont="1" applyBorder="1"/>
    <xf numFmtId="165" fontId="5" fillId="0" borderId="33" xfId="2" applyNumberFormat="1" applyFont="1" applyBorder="1"/>
    <xf numFmtId="165" fontId="5" fillId="0" borderId="33" xfId="0" applyNumberFormat="1" applyFont="1" applyBorder="1"/>
    <xf numFmtId="165" fontId="5" fillId="0" borderId="34" xfId="2" applyNumberFormat="1" applyFont="1" applyBorder="1"/>
    <xf numFmtId="0" fontId="12" fillId="2" borderId="16" xfId="0" applyFont="1" applyFill="1" applyBorder="1" applyAlignment="1">
      <alignment horizontal="center" vertical="center" wrapText="1"/>
    </xf>
    <xf numFmtId="169" fontId="5" fillId="0" borderId="25" xfId="1" applyNumberFormat="1" applyBorder="1" applyAlignment="1">
      <alignment horizontal="right" indent="2"/>
    </xf>
    <xf numFmtId="169" fontId="5" fillId="0" borderId="23" xfId="1" applyNumberFormat="1" applyBorder="1" applyAlignment="1">
      <alignment horizontal="right" indent="2"/>
    </xf>
    <xf numFmtId="0" fontId="5" fillId="0" borderId="38" xfId="0" applyFont="1" applyBorder="1"/>
    <xf numFmtId="169" fontId="5" fillId="0" borderId="24" xfId="1" applyNumberFormat="1" applyBorder="1" applyAlignment="1">
      <alignment horizontal="right" indent="2"/>
    </xf>
    <xf numFmtId="169" fontId="5" fillId="0" borderId="26" xfId="1" applyNumberFormat="1" applyBorder="1" applyAlignment="1">
      <alignment horizontal="right" indent="2"/>
    </xf>
    <xf numFmtId="169" fontId="5" fillId="0" borderId="37" xfId="1" applyNumberFormat="1" applyBorder="1" applyAlignment="1">
      <alignment horizontal="right" indent="2"/>
    </xf>
    <xf numFmtId="0" fontId="5" fillId="0" borderId="35" xfId="0" applyFont="1" applyBorder="1"/>
    <xf numFmtId="170" fontId="5" fillId="0" borderId="35" xfId="1" applyNumberFormat="1" applyBorder="1">
      <alignment horizontal="right"/>
    </xf>
    <xf numFmtId="0" fontId="5" fillId="0" borderId="39" xfId="0" applyFont="1" applyBorder="1"/>
    <xf numFmtId="0" fontId="5" fillId="0" borderId="40" xfId="0" applyFont="1" applyBorder="1"/>
    <xf numFmtId="170" fontId="5" fillId="0" borderId="40" xfId="1" applyNumberFormat="1" applyFill="1" applyBorder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right"/>
    </xf>
    <xf numFmtId="9" fontId="5" fillId="0" borderId="0" xfId="2" applyFont="1" applyBorder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center"/>
    </xf>
    <xf numFmtId="3" fontId="2" fillId="0" borderId="35" xfId="0" applyNumberFormat="1" applyFont="1" applyBorder="1"/>
    <xf numFmtId="9" fontId="5" fillId="0" borderId="0" xfId="2" applyFont="1"/>
    <xf numFmtId="3" fontId="2" fillId="0" borderId="40" xfId="0" applyNumberFormat="1" applyFont="1" applyBorder="1"/>
    <xf numFmtId="9" fontId="5" fillId="0" borderId="0" xfId="2" applyFont="1" applyFill="1"/>
    <xf numFmtId="3" fontId="2" fillId="0" borderId="45" xfId="0" applyNumberFormat="1" applyFont="1" applyBorder="1"/>
    <xf numFmtId="3" fontId="2" fillId="0" borderId="33" xfId="0" applyNumberFormat="1" applyFont="1" applyBorder="1"/>
    <xf numFmtId="1" fontId="5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9" fontId="5" fillId="0" borderId="2" xfId="1" applyNumberFormat="1" applyBorder="1" applyAlignment="1">
      <alignment horizontal="right" indent="1"/>
    </xf>
    <xf numFmtId="169" fontId="5" fillId="0" borderId="47" xfId="1" applyNumberFormat="1" applyBorder="1" applyAlignment="1">
      <alignment horizontal="right" indent="1"/>
    </xf>
    <xf numFmtId="164" fontId="5" fillId="3" borderId="4" xfId="1" applyFill="1" applyBorder="1">
      <alignment horizontal="right"/>
    </xf>
    <xf numFmtId="164" fontId="5" fillId="3" borderId="18" xfId="1" applyFill="1" applyBorder="1">
      <alignment horizontal="right"/>
    </xf>
    <xf numFmtId="164" fontId="5" fillId="0" borderId="11" xfId="1" applyBorder="1">
      <alignment horizontal="right"/>
    </xf>
    <xf numFmtId="164" fontId="5" fillId="0" borderId="19" xfId="1" applyBorder="1">
      <alignment horizontal="right"/>
    </xf>
    <xf numFmtId="164" fontId="5" fillId="0" borderId="2" xfId="1" applyBorder="1">
      <alignment horizontal="right"/>
    </xf>
    <xf numFmtId="164" fontId="5" fillId="0" borderId="20" xfId="1" applyBorder="1">
      <alignment horizontal="right"/>
    </xf>
    <xf numFmtId="164" fontId="5" fillId="0" borderId="21" xfId="1" applyBorder="1">
      <alignment horizontal="right"/>
    </xf>
    <xf numFmtId="164" fontId="5" fillId="0" borderId="12" xfId="1" applyBorder="1">
      <alignment horizontal="right"/>
    </xf>
    <xf numFmtId="164" fontId="5" fillId="0" borderId="13" xfId="1" applyBorder="1">
      <alignment horizontal="right"/>
    </xf>
    <xf numFmtId="164" fontId="5" fillId="0" borderId="22" xfId="1" applyBorder="1">
      <alignment horizontal="right"/>
    </xf>
    <xf numFmtId="170" fontId="5" fillId="3" borderId="4" xfId="1" applyNumberFormat="1" applyFill="1" applyBorder="1">
      <alignment horizontal="right"/>
    </xf>
    <xf numFmtId="170" fontId="5" fillId="0" borderId="11" xfId="1" applyNumberFormat="1" applyBorder="1">
      <alignment horizontal="right"/>
    </xf>
    <xf numFmtId="170" fontId="5" fillId="0" borderId="2" xfId="1" applyNumberFormat="1" applyBorder="1">
      <alignment horizontal="right"/>
    </xf>
    <xf numFmtId="170" fontId="5" fillId="0" borderId="13" xfId="1" applyNumberFormat="1" applyBorder="1">
      <alignment horizontal="right"/>
    </xf>
    <xf numFmtId="164" fontId="5" fillId="0" borderId="33" xfId="1" applyBorder="1">
      <alignment horizontal="right"/>
    </xf>
    <xf numFmtId="164" fontId="5" fillId="0" borderId="36" xfId="1" applyBorder="1">
      <alignment horizontal="right"/>
    </xf>
    <xf numFmtId="164" fontId="5" fillId="0" borderId="35" xfId="1" applyBorder="1">
      <alignment horizontal="right"/>
    </xf>
    <xf numFmtId="164" fontId="5" fillId="0" borderId="34" xfId="1" applyBorder="1">
      <alignment horizontal="right"/>
    </xf>
    <xf numFmtId="170" fontId="5" fillId="0" borderId="3" xfId="1" applyNumberFormat="1" applyBorder="1">
      <alignment horizontal="right"/>
    </xf>
    <xf numFmtId="0" fontId="8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12" fillId="0" borderId="0" xfId="0" applyFont="1" applyAlignment="1">
      <alignment horizontal="center" vertical="center"/>
    </xf>
    <xf numFmtId="0" fontId="14" fillId="0" borderId="33" xfId="0" applyFont="1" applyBorder="1" applyAlignment="1">
      <alignment horizontal="left"/>
    </xf>
    <xf numFmtId="165" fontId="2" fillId="0" borderId="0" xfId="2" applyNumberFormat="1" applyFont="1" applyFill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" xfId="1" applyNumberFormat="1" applyBorder="1" applyAlignment="1">
      <alignment horizontal="center" vertical="center"/>
    </xf>
    <xf numFmtId="3" fontId="5" fillId="0" borderId="0" xfId="1" applyNumberFormat="1" applyBorder="1" applyAlignment="1">
      <alignment horizontal="center" vertical="center"/>
    </xf>
    <xf numFmtId="3" fontId="5" fillId="0" borderId="3" xfId="1" applyNumberForma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</cellXfs>
  <cellStyles count="4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  <cellStyle name="Normal 2" xfId="3" xr:uid="{00000000-0005-0000-0000-000029000000}"/>
    <cellStyle name="Normal 3" xfId="4" xr:uid="{00000000-0005-0000-0000-00002A000000}"/>
    <cellStyle name="NumberCellStyle" xfId="1" xr:uid="{00000000-0005-0000-0000-00002B000000}"/>
    <cellStyle name="Percent" xfId="2" builtinId="5"/>
  </cellStyles>
  <dxfs count="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Road freight cabotage transport, EU, 2019-2023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2019=100)</a:t>
            </a:r>
          </a:p>
        </c:rich>
      </c:tx>
      <c:layout>
        <c:manualLayout>
          <c:xMode val="edge"/>
          <c:yMode val="edge"/>
          <c:x val="5.3333333333333332E-3"/>
          <c:y val="9.192382265578419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581744797392115"/>
          <c:w val="0.97066666666666668"/>
          <c:h val="0.68061990675522488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1'!$A$47</c:f>
              <c:strCache>
                <c:ptCount val="1"/>
                <c:pt idx="0">
                  <c:v>Tonne-kilometres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numRef>
              <c:f>'Figure 1'!$B$45:$F$45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1'!$B$47:$F$47</c:f>
              <c:numCache>
                <c:formatCode>#\ ##0.0</c:formatCode>
                <c:ptCount val="5"/>
                <c:pt idx="0">
                  <c:v>100</c:v>
                </c:pt>
                <c:pt idx="1">
                  <c:v>104.27881018340645</c:v>
                </c:pt>
                <c:pt idx="2">
                  <c:v>111.16413564394476</c:v>
                </c:pt>
                <c:pt idx="3">
                  <c:v>101.20316259883123</c:v>
                </c:pt>
                <c:pt idx="4">
                  <c:v>100.39229167087942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D-4CC9-A436-94A7C93A3756}"/>
            </c:ext>
          </c:extLst>
        </c:ser>
        <c:ser>
          <c:idx val="2"/>
          <c:order val="1"/>
          <c:tx>
            <c:strRef>
              <c:f>'Figure 1'!$A$48</c:f>
              <c:strCache>
                <c:ptCount val="1"/>
                <c:pt idx="0">
                  <c:v>Vehicle-kilometres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1'!$B$45:$F$45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1'!$B$48:$F$48</c:f>
              <c:numCache>
                <c:formatCode>#\ ##0.0</c:formatCode>
                <c:ptCount val="5"/>
                <c:pt idx="0">
                  <c:v>100</c:v>
                </c:pt>
                <c:pt idx="1">
                  <c:v>105.57427258805514</c:v>
                </c:pt>
                <c:pt idx="2">
                  <c:v>111.82235834609496</c:v>
                </c:pt>
                <c:pt idx="3">
                  <c:v>103.06278713629402</c:v>
                </c:pt>
                <c:pt idx="4">
                  <c:v>104.04287901990811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D-4CC9-A436-94A7C93A3756}"/>
            </c:ext>
          </c:extLst>
        </c:ser>
        <c:ser>
          <c:idx val="0"/>
          <c:order val="2"/>
          <c:tx>
            <c:strRef>
              <c:f>'Figure 1'!$A$46</c:f>
              <c:strCache>
                <c:ptCount val="1"/>
                <c:pt idx="0">
                  <c:v>Tonnes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'Figure 1'!$B$45:$F$45</c:f>
              <c:numCache>
                <c:formatCode>0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1'!$B$46:$F$46</c:f>
              <c:numCache>
                <c:formatCode>#\ ##0.0</c:formatCode>
                <c:ptCount val="5"/>
                <c:pt idx="0">
                  <c:v>100</c:v>
                </c:pt>
                <c:pt idx="1">
                  <c:v>103.93640787627938</c:v>
                </c:pt>
                <c:pt idx="2">
                  <c:v>111.02471295221932</c:v>
                </c:pt>
                <c:pt idx="3">
                  <c:v>101.83687488815383</c:v>
                </c:pt>
                <c:pt idx="4">
                  <c:v>103.11899277834542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D-4CC9-A436-94A7C93A3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4272"/>
        <c:axId val="143656448"/>
      </c:lineChart>
      <c:catAx>
        <c:axId val="143654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656448"/>
        <c:crosses val="autoZero"/>
        <c:auto val="1"/>
        <c:lblAlgn val="ctr"/>
        <c:lblOffset val="100"/>
        <c:tickMarkSkip val="1"/>
        <c:noMultiLvlLbl val="0"/>
      </c:catAx>
      <c:valAx>
        <c:axId val="143656448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365427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4339517060367455"/>
          <c:y val="0.8417164059594866"/>
          <c:w val="0.51320955380577427"/>
          <c:h val="4.429787299493424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Cabotage, by country where it takes place,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transport for hire and reward in the national territory, </a:t>
            </a:r>
            <a:br>
              <a:rPr lang="en-US" sz="1600" b="0"/>
            </a:br>
            <a:r>
              <a:rPr lang="en-US" sz="1600" b="0"/>
              <a:t>in tonne-kilometres)</a:t>
            </a:r>
          </a:p>
        </c:rich>
      </c:tx>
      <c:layout>
        <c:manualLayout>
          <c:xMode val="edge"/>
          <c:yMode val="edge"/>
          <c:x val="5.3333333333333332E-3"/>
          <c:y val="8.7888900580402347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3186401205820888"/>
          <c:w val="0.99333333333333329"/>
          <c:h val="0.7285265417873660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'Figure 2'!$C$62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2'!$B$63:$B$92</c:f>
              <c:strCache>
                <c:ptCount val="30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Luxembourg</c:v>
                </c:pt>
                <c:pt idx="5">
                  <c:v>Belgium</c:v>
                </c:pt>
                <c:pt idx="6">
                  <c:v>France</c:v>
                </c:pt>
                <c:pt idx="7">
                  <c:v>Sweden</c:v>
                </c:pt>
                <c:pt idx="8">
                  <c:v>Netherlands</c:v>
                </c:pt>
                <c:pt idx="9">
                  <c:v>Denmark</c:v>
                </c:pt>
                <c:pt idx="10">
                  <c:v>Italy</c:v>
                </c:pt>
                <c:pt idx="11">
                  <c:v>Estonia</c:v>
                </c:pt>
                <c:pt idx="12">
                  <c:v>Slovenia</c:v>
                </c:pt>
                <c:pt idx="13">
                  <c:v>Lithuania</c:v>
                </c:pt>
                <c:pt idx="14">
                  <c:v>Portugal</c:v>
                </c:pt>
                <c:pt idx="15">
                  <c:v>Slovakia</c:v>
                </c:pt>
                <c:pt idx="16">
                  <c:v>Latvia</c:v>
                </c:pt>
                <c:pt idx="17">
                  <c:v>Czechia</c:v>
                </c:pt>
                <c:pt idx="18">
                  <c:v>Bulgaria</c:v>
                </c:pt>
                <c:pt idx="19">
                  <c:v>Greece</c:v>
                </c:pt>
                <c:pt idx="20">
                  <c:v>Croatia</c:v>
                </c:pt>
                <c:pt idx="21">
                  <c:v>Spain</c:v>
                </c:pt>
                <c:pt idx="22">
                  <c:v>Hungary</c:v>
                </c:pt>
                <c:pt idx="23">
                  <c:v>Romania</c:v>
                </c:pt>
                <c:pt idx="24">
                  <c:v>Finland</c:v>
                </c:pt>
                <c:pt idx="25">
                  <c:v>Ireland</c:v>
                </c:pt>
                <c:pt idx="26">
                  <c:v>Poland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'Figure 2'!$C$63:$C$92</c:f>
              <c:numCache>
                <c:formatCode>#,##0.00</c:formatCode>
                <c:ptCount val="30"/>
                <c:pt idx="0" formatCode="#\ ##0.0">
                  <c:v>4.5</c:v>
                </c:pt>
                <c:pt idx="2" formatCode="#\ ##0.0">
                  <c:v>9.6</c:v>
                </c:pt>
                <c:pt idx="3" formatCode="#\ ##0.0">
                  <c:v>10</c:v>
                </c:pt>
                <c:pt idx="4" formatCode="#\ ##0.0">
                  <c:v>16.399999999999999</c:v>
                </c:pt>
                <c:pt idx="5" formatCode="#\ ##0.0">
                  <c:v>8.9</c:v>
                </c:pt>
                <c:pt idx="6" formatCode="#\ ##0.0">
                  <c:v>7.6</c:v>
                </c:pt>
                <c:pt idx="7" formatCode="#\ ##0.0">
                  <c:v>3.6</c:v>
                </c:pt>
                <c:pt idx="8" formatCode="#\ ##0.0">
                  <c:v>3.4</c:v>
                </c:pt>
                <c:pt idx="9" formatCode="#\ ##0.0">
                  <c:v>3.3</c:v>
                </c:pt>
                <c:pt idx="10" formatCode="#\ ##0.0">
                  <c:v>2.2000000000000002</c:v>
                </c:pt>
                <c:pt idx="11" formatCode="#\ ##0.0">
                  <c:v>4.5</c:v>
                </c:pt>
                <c:pt idx="12" formatCode="#\ ##0.0">
                  <c:v>0.9</c:v>
                </c:pt>
                <c:pt idx="13" formatCode="#\ ##0.0">
                  <c:v>4</c:v>
                </c:pt>
                <c:pt idx="14" formatCode="#\ ##0.0">
                  <c:v>1.5</c:v>
                </c:pt>
                <c:pt idx="15" formatCode="#\ ##0.0">
                  <c:v>1.6</c:v>
                </c:pt>
                <c:pt idx="16" formatCode="#\ ##0.0">
                  <c:v>0.7</c:v>
                </c:pt>
                <c:pt idx="17" formatCode="#\ ##0.0">
                  <c:v>1.3</c:v>
                </c:pt>
                <c:pt idx="18" formatCode="#\ ##0.0">
                  <c:v>0.5</c:v>
                </c:pt>
                <c:pt idx="19" formatCode="#\ ##0.0">
                  <c:v>1.3</c:v>
                </c:pt>
                <c:pt idx="20" formatCode="#\ ##0.0">
                  <c:v>0.5</c:v>
                </c:pt>
                <c:pt idx="21" formatCode="#\ ##0.0">
                  <c:v>1</c:v>
                </c:pt>
                <c:pt idx="22" formatCode="#\ ##0.0">
                  <c:v>0.7</c:v>
                </c:pt>
                <c:pt idx="23" formatCode="#\ ##0.0">
                  <c:v>0.5</c:v>
                </c:pt>
                <c:pt idx="24" formatCode="#\ ##0.0">
                  <c:v>0.5</c:v>
                </c:pt>
                <c:pt idx="25" formatCode="#\ ##0.0">
                  <c:v>0.2</c:v>
                </c:pt>
                <c:pt idx="26" formatCode="#\ ##0.0">
                  <c:v>0.2</c:v>
                </c:pt>
                <c:pt idx="28" formatCode="#\ ##0.0">
                  <c:v>2.2000000000000002</c:v>
                </c:pt>
                <c:pt idx="29" formatCode="#\ ##0.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2-4A10-B065-0B2C0E29922F}"/>
            </c:ext>
          </c:extLst>
        </c:ser>
        <c:ser>
          <c:idx val="2"/>
          <c:order val="1"/>
          <c:tx>
            <c:strRef>
              <c:f>'Figure 2'!$D$62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2'!$B$63:$B$92</c:f>
              <c:strCache>
                <c:ptCount val="30"/>
                <c:pt idx="0">
                  <c:v>EU (¹)</c:v>
                </c:pt>
                <c:pt idx="2">
                  <c:v>Germany</c:v>
                </c:pt>
                <c:pt idx="3">
                  <c:v>Austria</c:v>
                </c:pt>
                <c:pt idx="4">
                  <c:v>Luxembourg</c:v>
                </c:pt>
                <c:pt idx="5">
                  <c:v>Belgium</c:v>
                </c:pt>
                <c:pt idx="6">
                  <c:v>France</c:v>
                </c:pt>
                <c:pt idx="7">
                  <c:v>Sweden</c:v>
                </c:pt>
                <c:pt idx="8">
                  <c:v>Netherlands</c:v>
                </c:pt>
                <c:pt idx="9">
                  <c:v>Denmark</c:v>
                </c:pt>
                <c:pt idx="10">
                  <c:v>Italy</c:v>
                </c:pt>
                <c:pt idx="11">
                  <c:v>Estonia</c:v>
                </c:pt>
                <c:pt idx="12">
                  <c:v>Slovenia</c:v>
                </c:pt>
                <c:pt idx="13">
                  <c:v>Lithuania</c:v>
                </c:pt>
                <c:pt idx="14">
                  <c:v>Portugal</c:v>
                </c:pt>
                <c:pt idx="15">
                  <c:v>Slovakia</c:v>
                </c:pt>
                <c:pt idx="16">
                  <c:v>Latvia</c:v>
                </c:pt>
                <c:pt idx="17">
                  <c:v>Czechia</c:v>
                </c:pt>
                <c:pt idx="18">
                  <c:v>Bulgaria</c:v>
                </c:pt>
                <c:pt idx="19">
                  <c:v>Greece</c:v>
                </c:pt>
                <c:pt idx="20">
                  <c:v>Croatia</c:v>
                </c:pt>
                <c:pt idx="21">
                  <c:v>Spain</c:v>
                </c:pt>
                <c:pt idx="22">
                  <c:v>Hungary</c:v>
                </c:pt>
                <c:pt idx="23">
                  <c:v>Romania</c:v>
                </c:pt>
                <c:pt idx="24">
                  <c:v>Finland</c:v>
                </c:pt>
                <c:pt idx="25">
                  <c:v>Ireland</c:v>
                </c:pt>
                <c:pt idx="26">
                  <c:v>Poland</c:v>
                </c:pt>
                <c:pt idx="28">
                  <c:v>Norway</c:v>
                </c:pt>
                <c:pt idx="29">
                  <c:v>Switzerland</c:v>
                </c:pt>
              </c:strCache>
            </c:strRef>
          </c:cat>
          <c:val>
            <c:numRef>
              <c:f>'Figure 2'!$D$63:$D$92</c:f>
              <c:numCache>
                <c:formatCode>#,##0.00</c:formatCode>
                <c:ptCount val="30"/>
                <c:pt idx="0" formatCode="#\ ##0.0">
                  <c:v>4.7</c:v>
                </c:pt>
                <c:pt idx="2" formatCode="#\ ##0.0">
                  <c:v>10.5</c:v>
                </c:pt>
                <c:pt idx="3" formatCode="#\ ##0.0">
                  <c:v>9.9</c:v>
                </c:pt>
                <c:pt idx="4" formatCode="#\ ##0.0">
                  <c:v>9.8000000000000007</c:v>
                </c:pt>
                <c:pt idx="5" formatCode="#\ ##0.0">
                  <c:v>8.9</c:v>
                </c:pt>
                <c:pt idx="6" formatCode="#\ ##0.0">
                  <c:v>7.4</c:v>
                </c:pt>
                <c:pt idx="7" formatCode="#\ ##0.0">
                  <c:v>3.6</c:v>
                </c:pt>
                <c:pt idx="8" formatCode="#\ ##0.0">
                  <c:v>3.3</c:v>
                </c:pt>
                <c:pt idx="9" formatCode="#\ ##0.0">
                  <c:v>3.3</c:v>
                </c:pt>
                <c:pt idx="10" formatCode="#\ ##0.0">
                  <c:v>2.1</c:v>
                </c:pt>
                <c:pt idx="11" formatCode="#\ ##0.0">
                  <c:v>1.9</c:v>
                </c:pt>
                <c:pt idx="12" formatCode="#\ ##0.0">
                  <c:v>1.8</c:v>
                </c:pt>
                <c:pt idx="13" formatCode="#\ ##0.0">
                  <c:v>1.5</c:v>
                </c:pt>
                <c:pt idx="14" formatCode="#\ ##0.0">
                  <c:v>1.5</c:v>
                </c:pt>
                <c:pt idx="15" formatCode="#\ ##0.0">
                  <c:v>1.4</c:v>
                </c:pt>
                <c:pt idx="16" formatCode="#\ ##0.0">
                  <c:v>1.2</c:v>
                </c:pt>
                <c:pt idx="17" formatCode="#\ ##0.0">
                  <c:v>1.1000000000000001</c:v>
                </c:pt>
                <c:pt idx="18" formatCode="#\ ##0.0">
                  <c:v>1.1000000000000001</c:v>
                </c:pt>
                <c:pt idx="19" formatCode="#\ ##0.0">
                  <c:v>1</c:v>
                </c:pt>
                <c:pt idx="20" formatCode="#\ ##0.0">
                  <c:v>1</c:v>
                </c:pt>
                <c:pt idx="21" formatCode="#\ ##0.0">
                  <c:v>0.9</c:v>
                </c:pt>
                <c:pt idx="22" formatCode="#\ ##0.0">
                  <c:v>0.9</c:v>
                </c:pt>
                <c:pt idx="23" formatCode="#\ ##0.0">
                  <c:v>0.5</c:v>
                </c:pt>
                <c:pt idx="24" formatCode="#\ ##0.0">
                  <c:v>0.3</c:v>
                </c:pt>
                <c:pt idx="25" formatCode="#\ ##0.0">
                  <c:v>0.2</c:v>
                </c:pt>
                <c:pt idx="26" formatCode="#\ ##0.0">
                  <c:v>0.2</c:v>
                </c:pt>
                <c:pt idx="28" formatCode="#\ ##0.0">
                  <c:v>2.7</c:v>
                </c:pt>
                <c:pt idx="29" formatCode="#\ ##0.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2-4A10-B065-0B2C0E29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840704"/>
        <c:axId val="138858880"/>
      </c:barChart>
      <c:catAx>
        <c:axId val="1388407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858880"/>
        <c:crosses val="autoZero"/>
        <c:auto val="1"/>
        <c:lblAlgn val="ctr"/>
        <c:lblOffset val="100"/>
        <c:tickMarkSkip val="1"/>
        <c:noMultiLvlLbl val="0"/>
      </c:catAx>
      <c:valAx>
        <c:axId val="138858880"/>
        <c:scaling>
          <c:orientation val="minMax"/>
          <c:max val="18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884070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3796923884514438"/>
          <c:y val="0.87809042123593861"/>
          <c:w val="0.12406141732283464"/>
          <c:h val="2.818114840908044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A8-415C-87D7-18197D499651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A8-415C-87D7-18197D499651}"/>
              </c:ext>
            </c:extLst>
          </c:dPt>
          <c:dPt>
            <c:idx val="2"/>
            <c:bubble3D val="0"/>
            <c:spPr>
              <a:solidFill>
                <a:srgbClr val="33A033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A8-415C-87D7-18197D499651}"/>
              </c:ext>
            </c:extLst>
          </c:dPt>
          <c:dPt>
            <c:idx val="3"/>
            <c:bubble3D val="0"/>
            <c:spPr>
              <a:solidFill>
                <a:srgbClr val="2644A7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A8-415C-87D7-18197D499651}"/>
              </c:ext>
            </c:extLst>
          </c:dPt>
          <c:dPt>
            <c:idx val="4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A8-415C-87D7-18197D499651}"/>
              </c:ext>
            </c:extLst>
          </c:dPt>
          <c:dPt>
            <c:idx val="5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A8-415C-87D7-18197D499651}"/>
              </c:ext>
            </c:extLst>
          </c:dPt>
          <c:dPt>
            <c:idx val="6"/>
            <c:bubble3D val="0"/>
            <c:spPr>
              <a:solidFill>
                <a:srgbClr val="C05F0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A8-415C-87D7-18197D499651}"/>
              </c:ext>
            </c:extLst>
          </c:dPt>
          <c:dPt>
            <c:idx val="7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EA8-415C-87D7-18197D499651}"/>
              </c:ext>
            </c:extLst>
          </c:dPt>
          <c:dPt>
            <c:idx val="8"/>
            <c:bubble3D val="0"/>
            <c:spPr>
              <a:solidFill>
                <a:srgbClr val="C05F03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A8-415C-87D7-18197D499651}"/>
              </c:ext>
            </c:extLst>
          </c:dPt>
          <c:dPt>
            <c:idx val="9"/>
            <c:bubble3D val="0"/>
            <c:spPr>
              <a:solidFill>
                <a:srgbClr val="208486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EA8-415C-87D7-18197D499651}"/>
              </c:ext>
            </c:extLst>
          </c:dPt>
          <c:dPt>
            <c:idx val="10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EA8-415C-87D7-18197D499651}"/>
              </c:ext>
            </c:extLst>
          </c:dPt>
          <c:dLbls>
            <c:dLbl>
              <c:idx val="4"/>
              <c:layout>
                <c:manualLayout>
                  <c:x val="-2.2633483392035541E-17"/>
                  <c:y val="2.340515521580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8-415C-87D7-18197D499651}"/>
                </c:ext>
              </c:extLst>
            </c:dLbl>
            <c:dLbl>
              <c:idx val="5"/>
              <c:layout>
                <c:manualLayout>
                  <c:x val="-2.2633483392035541E-17"/>
                  <c:y val="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8-415C-87D7-18197D499651}"/>
                </c:ext>
              </c:extLst>
            </c:dLbl>
            <c:dLbl>
              <c:idx val="6"/>
              <c:layout>
                <c:manualLayout>
                  <c:x val="-1.1316741696017771E-17"/>
                  <c:y val="8.77693320592568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8-415C-87D7-18197D499651}"/>
                </c:ext>
              </c:extLst>
            </c:dLbl>
            <c:dLbl>
              <c:idx val="7"/>
              <c:layout>
                <c:manualLayout>
                  <c:x val="-4.938271604938271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A8-415C-87D7-18197D499651}"/>
                </c:ext>
              </c:extLst>
            </c:dLbl>
            <c:dLbl>
              <c:idx val="8"/>
              <c:layout>
                <c:manualLayout>
                  <c:x val="-2.4691358024691358E-3"/>
                  <c:y val="-8.77693320592574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A8-415C-87D7-18197D499651}"/>
                </c:ext>
              </c:extLst>
            </c:dLbl>
            <c:dLbl>
              <c:idx val="9"/>
              <c:layout>
                <c:manualLayout>
                  <c:x val="7.4074074074074077E-3"/>
                  <c:y val="-2.9256444019752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A8-415C-87D7-18197D49965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3'!$B$45:$B$55</c:f>
              <c:strCache>
                <c:ptCount val="11"/>
                <c:pt idx="0">
                  <c:v>Poland</c:v>
                </c:pt>
                <c:pt idx="1">
                  <c:v>Lithuania</c:v>
                </c:pt>
                <c:pt idx="2">
                  <c:v>Romania</c:v>
                </c:pt>
                <c:pt idx="3">
                  <c:v>Spain</c:v>
                </c:pt>
                <c:pt idx="4">
                  <c:v>Netherlands</c:v>
                </c:pt>
                <c:pt idx="5">
                  <c:v>Luxembourg</c:v>
                </c:pt>
                <c:pt idx="6">
                  <c:v>Germany</c:v>
                </c:pt>
                <c:pt idx="7">
                  <c:v>Portugal</c:v>
                </c:pt>
                <c:pt idx="8">
                  <c:v>Slovenia</c:v>
                </c:pt>
                <c:pt idx="9">
                  <c:v>Belgium</c:v>
                </c:pt>
                <c:pt idx="10">
                  <c:v>Other EU countries</c:v>
                </c:pt>
              </c:strCache>
            </c:strRef>
          </c:cat>
          <c:val>
            <c:numRef>
              <c:f>'Figure 3'!$C$45:$C$55</c:f>
              <c:numCache>
                <c:formatCode>#\ ##0_i</c:formatCode>
                <c:ptCount val="11"/>
                <c:pt idx="0">
                  <c:v>21751</c:v>
                </c:pt>
                <c:pt idx="1">
                  <c:v>5674</c:v>
                </c:pt>
                <c:pt idx="2">
                  <c:v>2874</c:v>
                </c:pt>
                <c:pt idx="3">
                  <c:v>2655</c:v>
                </c:pt>
                <c:pt idx="4">
                  <c:v>1738</c:v>
                </c:pt>
                <c:pt idx="5">
                  <c:v>1594</c:v>
                </c:pt>
                <c:pt idx="6">
                  <c:v>1510</c:v>
                </c:pt>
                <c:pt idx="7">
                  <c:v>1306</c:v>
                </c:pt>
                <c:pt idx="8">
                  <c:v>1300</c:v>
                </c:pt>
                <c:pt idx="9">
                  <c:v>1260</c:v>
                </c:pt>
                <c:pt idx="10">
                  <c:v>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A8-415C-87D7-18197D49965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19-48D2-884C-F9AA79DA3221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19-48D2-884C-F9AA79DA3221}"/>
              </c:ext>
            </c:extLst>
          </c:dPt>
          <c:dPt>
            <c:idx val="2"/>
            <c:bubble3D val="0"/>
            <c:spPr>
              <a:solidFill>
                <a:srgbClr val="33A033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19-48D2-884C-F9AA79DA3221}"/>
              </c:ext>
            </c:extLst>
          </c:dPt>
          <c:dPt>
            <c:idx val="3"/>
            <c:bubble3D val="0"/>
            <c:spPr>
              <a:solidFill>
                <a:srgbClr val="2644A7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19-48D2-884C-F9AA79DA3221}"/>
              </c:ext>
            </c:extLst>
          </c:dPt>
          <c:dPt>
            <c:idx val="4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19-48D2-884C-F9AA79DA3221}"/>
              </c:ext>
            </c:extLst>
          </c:dPt>
          <c:dPt>
            <c:idx val="5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19-48D2-884C-F9AA79DA3221}"/>
              </c:ext>
            </c:extLst>
          </c:dPt>
          <c:dPt>
            <c:idx val="6"/>
            <c:bubble3D val="0"/>
            <c:spPr>
              <a:solidFill>
                <a:srgbClr val="C05F0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19-48D2-884C-F9AA79DA3221}"/>
              </c:ext>
            </c:extLst>
          </c:dPt>
          <c:dPt>
            <c:idx val="7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19-48D2-884C-F9AA79DA3221}"/>
              </c:ext>
            </c:extLst>
          </c:dPt>
          <c:dPt>
            <c:idx val="8"/>
            <c:bubble3D val="0"/>
            <c:spPr>
              <a:solidFill>
                <a:srgbClr val="C05F03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919-48D2-884C-F9AA79DA3221}"/>
              </c:ext>
            </c:extLst>
          </c:dPt>
          <c:dPt>
            <c:idx val="9"/>
            <c:bubble3D val="0"/>
            <c:spPr>
              <a:solidFill>
                <a:srgbClr val="208486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919-48D2-884C-F9AA79DA3221}"/>
              </c:ext>
            </c:extLst>
          </c:dPt>
          <c:dPt>
            <c:idx val="10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919-48D2-884C-F9AA79DA3221}"/>
              </c:ext>
            </c:extLst>
          </c:dPt>
          <c:dLbls>
            <c:dLbl>
              <c:idx val="4"/>
              <c:layout>
                <c:manualLayout>
                  <c:x val="0"/>
                  <c:y val="1.4628222009876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9-48D2-884C-F9AA79DA3221}"/>
                </c:ext>
              </c:extLst>
            </c:dLbl>
            <c:dLbl>
              <c:idx val="5"/>
              <c:layout>
                <c:manualLayout>
                  <c:x val="-7.4074074074073964E-3"/>
                  <c:y val="1.4628222009876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9-48D2-884C-F9AA79DA3221}"/>
                </c:ext>
              </c:extLst>
            </c:dLbl>
            <c:dLbl>
              <c:idx val="6"/>
              <c:layout>
                <c:manualLayout>
                  <c:x val="-9.876543209876543E-3"/>
                  <c:y val="8.77693320592574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9-48D2-884C-F9AA79DA3221}"/>
                </c:ext>
              </c:extLst>
            </c:dLbl>
            <c:dLbl>
              <c:idx val="7"/>
              <c:layout>
                <c:manualLayout>
                  <c:x val="-7.4074074074074077E-3"/>
                  <c:y val="-5.363619442631790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9-48D2-884C-F9AA79DA3221}"/>
                </c:ext>
              </c:extLst>
            </c:dLbl>
            <c:dLbl>
              <c:idx val="8"/>
              <c:layout>
                <c:manualLayout>
                  <c:x val="-2.4691358024691583E-3"/>
                  <c:y val="-8.77693320592579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9-48D2-884C-F9AA79DA3221}"/>
                </c:ext>
              </c:extLst>
            </c:dLbl>
            <c:dLbl>
              <c:idx val="9"/>
              <c:layout>
                <c:manualLayout>
                  <c:x val="2.4691358024691358E-3"/>
                  <c:y val="-2.92564440197525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9-48D2-884C-F9AA79DA3221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3'!$J$45:$J$55</c:f>
              <c:strCache>
                <c:ptCount val="11"/>
                <c:pt idx="0">
                  <c:v>Poland</c:v>
                </c:pt>
                <c:pt idx="1">
                  <c:v>Lithuania</c:v>
                </c:pt>
                <c:pt idx="2">
                  <c:v>Romania</c:v>
                </c:pt>
                <c:pt idx="3">
                  <c:v>Spain</c:v>
                </c:pt>
                <c:pt idx="4">
                  <c:v>Netherlands</c:v>
                </c:pt>
                <c:pt idx="5">
                  <c:v>Luxembourg</c:v>
                </c:pt>
                <c:pt idx="6">
                  <c:v>Germany</c:v>
                </c:pt>
                <c:pt idx="7">
                  <c:v>Slovenia</c:v>
                </c:pt>
                <c:pt idx="8">
                  <c:v>Czechia</c:v>
                </c:pt>
                <c:pt idx="9">
                  <c:v>Belgium</c:v>
                </c:pt>
                <c:pt idx="10">
                  <c:v>Other EU countries</c:v>
                </c:pt>
              </c:strCache>
            </c:strRef>
          </c:cat>
          <c:val>
            <c:numRef>
              <c:f>'Figure 3'!$K$45:$K$55</c:f>
              <c:numCache>
                <c:formatCode>#\ ##0_i</c:formatCode>
                <c:ptCount val="11"/>
                <c:pt idx="0">
                  <c:v>21690</c:v>
                </c:pt>
                <c:pt idx="1">
                  <c:v>6807</c:v>
                </c:pt>
                <c:pt idx="2">
                  <c:v>2894</c:v>
                </c:pt>
                <c:pt idx="3">
                  <c:v>2577</c:v>
                </c:pt>
                <c:pt idx="4">
                  <c:v>1779</c:v>
                </c:pt>
                <c:pt idx="5">
                  <c:v>1437</c:v>
                </c:pt>
                <c:pt idx="6">
                  <c:v>1436</c:v>
                </c:pt>
                <c:pt idx="7">
                  <c:v>1334</c:v>
                </c:pt>
                <c:pt idx="8">
                  <c:v>1295</c:v>
                </c:pt>
                <c:pt idx="9">
                  <c:v>1144</c:v>
                </c:pt>
                <c:pt idx="10">
                  <c:v>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19-48D2-884C-F9AA79DA322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Cabotage in the EU, performed by hauliers from reporting countries,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total EU cabotage tonne-kilometres)</a:t>
            </a:r>
          </a:p>
        </c:rich>
      </c:tx>
      <c:layout>
        <c:manualLayout>
          <c:xMode val="edge"/>
          <c:yMode val="edge"/>
          <c:x val="5.4533060668029995E-3"/>
          <c:y val="1.0588662101533185E-2"/>
        </c:manualLayout>
      </c:layout>
      <c:overlay val="0"/>
    </c:title>
    <c:autoTitleDeleted val="0"/>
    <c:plotArea>
      <c:layout>
        <c:manualLayout>
          <c:xMode val="edge"/>
          <c:yMode val="edge"/>
          <c:x val="5.4533060668029995E-3"/>
          <c:y val="1.0588662101533185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3'!$A$1:$A$2</c:f>
              <c:strCache>
                <c:ptCount val="2"/>
                <c:pt idx="0">
                  <c:v>Figure 3: Cabotage in the EU, performed by hauliers from reporting countries, 2022 and 2023</c:v>
                </c:pt>
                <c:pt idx="1">
                  <c:v>(% share in total EU cabotage tonne-kilometres)</c:v>
                </c:pt>
              </c:strCache>
            </c:strRef>
          </c:cat>
          <c:val>
            <c:numRef>
              <c:f>'Figure 3'!$B$1:$B$2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43C7-4D1A-B4F1-C73C321B9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082288"/>
        <c:axId val="608374864"/>
      </c:barChart>
      <c:catAx>
        <c:axId val="386082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374864"/>
        <c:crosses val="autoZero"/>
        <c:auto val="1"/>
        <c:lblAlgn val="ctr"/>
        <c:lblOffset val="100"/>
        <c:noMultiLvlLbl val="0"/>
      </c:catAx>
      <c:valAx>
        <c:axId val="60837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608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E-4CBF-BE4D-204896429E1A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5E-4CBF-BE4D-204896429E1A}"/>
              </c:ext>
            </c:extLst>
          </c:dPt>
          <c:dPt>
            <c:idx val="2"/>
            <c:bubble3D val="0"/>
            <c:spPr>
              <a:solidFill>
                <a:srgbClr val="33A033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5E-4CBF-BE4D-204896429E1A}"/>
              </c:ext>
            </c:extLst>
          </c:dPt>
          <c:dPt>
            <c:idx val="3"/>
            <c:bubble3D val="0"/>
            <c:spPr>
              <a:solidFill>
                <a:srgbClr val="2644A7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5E-4CBF-BE4D-204896429E1A}"/>
              </c:ext>
            </c:extLst>
          </c:dPt>
          <c:dPt>
            <c:idx val="4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5E-4CBF-BE4D-204896429E1A}"/>
              </c:ext>
            </c:extLst>
          </c:dPt>
          <c:dPt>
            <c:idx val="5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5E-4CBF-BE4D-204896429E1A}"/>
              </c:ext>
            </c:extLst>
          </c:dPt>
          <c:dPt>
            <c:idx val="6"/>
            <c:bubble3D val="0"/>
            <c:spPr>
              <a:solidFill>
                <a:srgbClr val="C05F0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5E-4CBF-BE4D-204896429E1A}"/>
              </c:ext>
            </c:extLst>
          </c:dPt>
          <c:dPt>
            <c:idx val="7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5E-4CBF-BE4D-204896429E1A}"/>
              </c:ext>
            </c:extLst>
          </c:dPt>
          <c:dLbls>
            <c:dLbl>
              <c:idx val="2"/>
              <c:layout>
                <c:manualLayout>
                  <c:x val="-1.2345679012345656E-2"/>
                  <c:y val="1.7553866411851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E-4CBF-BE4D-204896429E1A}"/>
                </c:ext>
              </c:extLst>
            </c:dLbl>
            <c:dLbl>
              <c:idx val="3"/>
              <c:layout>
                <c:manualLayout>
                  <c:x val="-1.9753086419753086E-2"/>
                  <c:y val="3.510773282370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E-4CBF-BE4D-204896429E1A}"/>
                </c:ext>
              </c:extLst>
            </c:dLbl>
            <c:dLbl>
              <c:idx val="4"/>
              <c:layout>
                <c:manualLayout>
                  <c:x val="-1.7283950617283973E-2"/>
                  <c:y val="2.9256444019752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E-4CBF-BE4D-204896429E1A}"/>
                </c:ext>
              </c:extLst>
            </c:dLbl>
            <c:dLbl>
              <c:idx val="5"/>
              <c:layout>
                <c:manualLayout>
                  <c:x val="-1.9753086419753086E-2"/>
                  <c:y val="2.92564440197522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E-4CBF-BE4D-204896429E1A}"/>
                </c:ext>
              </c:extLst>
            </c:dLbl>
            <c:dLbl>
              <c:idx val="6"/>
              <c:layout>
                <c:manualLayout>
                  <c:x val="1.2345679012345678E-2"/>
                  <c:y val="-2.04795108138267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E-4CBF-BE4D-204896429E1A}"/>
                </c:ext>
              </c:extLst>
            </c:dLbl>
            <c:dLbl>
              <c:idx val="7"/>
              <c:layout>
                <c:manualLayout>
                  <c:x val="5.4320987654320987E-2"/>
                  <c:y val="-8.77693320592574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5E-4CBF-BE4D-204896429E1A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4'!$B$45:$B$52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Belgium</c:v>
                </c:pt>
                <c:pt idx="5">
                  <c:v>Sweden</c:v>
                </c:pt>
                <c:pt idx="6">
                  <c:v>Austria</c:v>
                </c:pt>
                <c:pt idx="7">
                  <c:v>Other EU countries</c:v>
                </c:pt>
              </c:strCache>
            </c:strRef>
          </c:cat>
          <c:val>
            <c:numRef>
              <c:f>'Figure 4'!$C$45:$C$52</c:f>
              <c:numCache>
                <c:formatCode>#,##0</c:formatCode>
                <c:ptCount val="8"/>
                <c:pt idx="0">
                  <c:v>24901231</c:v>
                </c:pt>
                <c:pt idx="1">
                  <c:v>11518601</c:v>
                </c:pt>
                <c:pt idx="2">
                  <c:v>2792555</c:v>
                </c:pt>
                <c:pt idx="3">
                  <c:v>1665344</c:v>
                </c:pt>
                <c:pt idx="4">
                  <c:v>1638964</c:v>
                </c:pt>
                <c:pt idx="5">
                  <c:v>1590906</c:v>
                </c:pt>
                <c:pt idx="6">
                  <c:v>1237137</c:v>
                </c:pt>
                <c:pt idx="7">
                  <c:v>2779587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15E-4CBF-BE4D-204896429E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ln w="1270"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spPr>
            <a:ln w="127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7-46EB-8322-94422FEBBCE3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7-46EB-8322-94422FEBBCE3}"/>
              </c:ext>
            </c:extLst>
          </c:dPt>
          <c:dPt>
            <c:idx val="2"/>
            <c:bubble3D val="0"/>
            <c:spPr>
              <a:solidFill>
                <a:srgbClr val="33A033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7-46EB-8322-94422FEBBCE3}"/>
              </c:ext>
            </c:extLst>
          </c:dPt>
          <c:dPt>
            <c:idx val="3"/>
            <c:bubble3D val="0"/>
            <c:spPr>
              <a:solidFill>
                <a:srgbClr val="2644A7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7-46EB-8322-94422FEBBCE3}"/>
              </c:ext>
            </c:extLst>
          </c:dPt>
          <c:dPt>
            <c:idx val="4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37-46EB-8322-94422FEBBCE3}"/>
              </c:ext>
            </c:extLst>
          </c:dPt>
          <c:dPt>
            <c:idx val="5"/>
            <c:bubble3D val="0"/>
            <c:spPr>
              <a:solidFill>
                <a:srgbClr val="2644A7">
                  <a:lumMod val="40000"/>
                  <a:lumOff val="6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37-46EB-8322-94422FEBBCE3}"/>
              </c:ext>
            </c:extLst>
          </c:dPt>
          <c:dPt>
            <c:idx val="6"/>
            <c:bubble3D val="0"/>
            <c:spPr>
              <a:solidFill>
                <a:srgbClr val="C05F03">
                  <a:lumMod val="10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37-46EB-8322-94422FEBBCE3}"/>
              </c:ext>
            </c:extLst>
          </c:dPt>
          <c:dPt>
            <c:idx val="7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270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37-46EB-8322-94422FEBBCE3}"/>
              </c:ext>
            </c:extLst>
          </c:dPt>
          <c:dLbls>
            <c:dLbl>
              <c:idx val="2"/>
              <c:layout>
                <c:manualLayout>
                  <c:x val="-1.4814814814814815E-2"/>
                  <c:y val="3.51077328237028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7-46EB-8322-94422FEBBCE3}"/>
                </c:ext>
              </c:extLst>
            </c:dLbl>
            <c:dLbl>
              <c:idx val="3"/>
              <c:layout>
                <c:manualLayout>
                  <c:x val="-1.4814814814814838E-2"/>
                  <c:y val="4.3884666029628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7-46EB-8322-94422FEBBCE3}"/>
                </c:ext>
              </c:extLst>
            </c:dLbl>
            <c:dLbl>
              <c:idx val="4"/>
              <c:layout>
                <c:manualLayout>
                  <c:x val="-2.4691358024691402E-2"/>
                  <c:y val="2.633079961777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7-46EB-8322-94422FEBBCE3}"/>
                </c:ext>
              </c:extLst>
            </c:dLbl>
            <c:dLbl>
              <c:idx val="5"/>
              <c:layout>
                <c:manualLayout>
                  <c:x val="-9.876543209876543E-3"/>
                  <c:y val="2.92564440197522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7-46EB-8322-94422FEBBCE3}"/>
                </c:ext>
              </c:extLst>
            </c:dLbl>
            <c:dLbl>
              <c:idx val="6"/>
              <c:layout>
                <c:manualLayout>
                  <c:x val="2.2222222222222178E-2"/>
                  <c:y val="-2.34051552158020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7-46EB-8322-94422FEBBCE3}"/>
                </c:ext>
              </c:extLst>
            </c:dLbl>
            <c:dLbl>
              <c:idx val="7"/>
              <c:layout>
                <c:manualLayout>
                  <c:x val="6.6666666666666666E-2"/>
                  <c:y val="-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7-46EB-8322-94422FEBBCE3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4'!$J$45:$J$52</c:f>
              <c:strCache>
                <c:ptCount val="8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Belgium</c:v>
                </c:pt>
                <c:pt idx="4">
                  <c:v>Spain</c:v>
                </c:pt>
                <c:pt idx="5">
                  <c:v>Sweden</c:v>
                </c:pt>
                <c:pt idx="6">
                  <c:v>Austria</c:v>
                </c:pt>
                <c:pt idx="7">
                  <c:v>Other EU countries</c:v>
                </c:pt>
              </c:strCache>
            </c:strRef>
          </c:cat>
          <c:val>
            <c:numRef>
              <c:f>'Figure 4'!$K$45:$K$52</c:f>
              <c:numCache>
                <c:formatCode>#,##0</c:formatCode>
                <c:ptCount val="8"/>
                <c:pt idx="0">
                  <c:v>25950487</c:v>
                </c:pt>
                <c:pt idx="1">
                  <c:v>11134815</c:v>
                </c:pt>
                <c:pt idx="2">
                  <c:v>2657822</c:v>
                </c:pt>
                <c:pt idx="3">
                  <c:v>1695847</c:v>
                </c:pt>
                <c:pt idx="4">
                  <c:v>1494844</c:v>
                </c:pt>
                <c:pt idx="5">
                  <c:v>1404592</c:v>
                </c:pt>
                <c:pt idx="6">
                  <c:v>1121195</c:v>
                </c:pt>
                <c:pt idx="7">
                  <c:v>2568557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37-46EB-8322-94422FEBBCE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Cabotage in the EU, by country in which it takes place,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in total EU cabotage tonne-kilometres)</a:t>
            </a:r>
          </a:p>
        </c:rich>
      </c:tx>
      <c:layout>
        <c:manualLayout>
          <c:xMode val="edge"/>
          <c:yMode val="edge"/>
          <c:x val="5.4588877516206077E-3"/>
          <c:y val="1.0588662101533185E-2"/>
        </c:manualLayout>
      </c:layout>
      <c:overlay val="0"/>
    </c:title>
    <c:autoTitleDeleted val="0"/>
    <c:plotArea>
      <c:layout>
        <c:manualLayout>
          <c:xMode val="edge"/>
          <c:yMode val="edge"/>
          <c:x val="5.4588877516206077E-3"/>
          <c:y val="1.0588662101533185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4'!$A$1:$A$2</c:f>
              <c:strCache>
                <c:ptCount val="2"/>
                <c:pt idx="0">
                  <c:v>Figure 4: Cabotage in the EU, by country in which it takes place, 2022 and 2023</c:v>
                </c:pt>
                <c:pt idx="1">
                  <c:v>(% share in total EU cabotage tonne-kilometres)</c:v>
                </c:pt>
              </c:strCache>
            </c:strRef>
          </c:cat>
          <c:val>
            <c:numRef>
              <c:f>'Figure 4'!$B$1:$B$2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BA87-4E87-B88F-0F20A60F0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379064"/>
        <c:axId val="730375464"/>
      </c:barChart>
      <c:catAx>
        <c:axId val="730379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375464"/>
        <c:crosses val="autoZero"/>
        <c:auto val="1"/>
        <c:lblAlgn val="ctr"/>
        <c:lblOffset val="100"/>
        <c:noMultiLvlLbl val="0"/>
      </c:catAx>
      <c:valAx>
        <c:axId val="730375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037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8278215223097"/>
          <c:y val="0.19035877324672934"/>
          <c:w val="0.85881060367454065"/>
          <c:h val="0.634400155233514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5'!$C$67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5'!$B$68:$B$70</c:f>
              <c:strCache>
                <c:ptCount val="3"/>
                <c:pt idx="0">
                  <c:v>Poland</c:v>
                </c:pt>
                <c:pt idx="1">
                  <c:v>Netherlands</c:v>
                </c:pt>
                <c:pt idx="2">
                  <c:v>Lithuania</c:v>
                </c:pt>
              </c:strCache>
            </c:strRef>
          </c:cat>
          <c:val>
            <c:numRef>
              <c:f>'Figure 5'!$C$68:$C$70</c:f>
              <c:numCache>
                <c:formatCode>#,##0</c:formatCode>
                <c:ptCount val="3"/>
                <c:pt idx="0">
                  <c:v>62830</c:v>
                </c:pt>
                <c:pt idx="1">
                  <c:v>16048</c:v>
                </c:pt>
                <c:pt idx="2">
                  <c:v>12973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C-491D-8B28-A5F94A4EA5B7}"/>
            </c:ext>
          </c:extLst>
        </c:ser>
        <c:ser>
          <c:idx val="2"/>
          <c:order val="1"/>
          <c:tx>
            <c:strRef>
              <c:f>'Figure 5'!$D$67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5'!$B$68:$B$70</c:f>
              <c:strCache>
                <c:ptCount val="3"/>
                <c:pt idx="0">
                  <c:v>Poland</c:v>
                </c:pt>
                <c:pt idx="1">
                  <c:v>Netherlands</c:v>
                </c:pt>
                <c:pt idx="2">
                  <c:v>Lithuania</c:v>
                </c:pt>
              </c:strCache>
            </c:strRef>
          </c:cat>
          <c:val>
            <c:numRef>
              <c:f>'Figure 5'!$D$68:$D$70</c:f>
              <c:numCache>
                <c:formatCode>#,##0</c:formatCode>
                <c:ptCount val="3"/>
                <c:pt idx="0">
                  <c:v>63980</c:v>
                </c:pt>
                <c:pt idx="1">
                  <c:v>17598</c:v>
                </c:pt>
                <c:pt idx="2">
                  <c:v>15136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C-491D-8B28-A5F94A4E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757736"/>
        <c:axId val="671758064"/>
      </c:barChart>
      <c:catAx>
        <c:axId val="671757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758064"/>
        <c:crosses val="autoZero"/>
        <c:auto val="1"/>
        <c:lblAlgn val="ctr"/>
        <c:lblOffset val="100"/>
        <c:tickMarkSkip val="1"/>
        <c:noMultiLvlLbl val="0"/>
      </c:catAx>
      <c:valAx>
        <c:axId val="671758064"/>
        <c:scaling>
          <c:orientation val="minMax"/>
          <c:max val="75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757736"/>
        <c:crosses val="max"/>
        <c:crossBetween val="between"/>
        <c:majorUnit val="12500"/>
        <c:min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5606299212599"/>
          <c:y val="7.6173310089023727E-2"/>
          <c:w val="0.85613732283464572"/>
          <c:h val="0.847944266079158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5'!$C$67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5'!$B$71:$B$95</c:f>
              <c:strCache>
                <c:ptCount val="25"/>
                <c:pt idx="0">
                  <c:v>Romania</c:v>
                </c:pt>
                <c:pt idx="1">
                  <c:v>Germany</c:v>
                </c:pt>
                <c:pt idx="2">
                  <c:v>Luxembourg</c:v>
                </c:pt>
                <c:pt idx="3">
                  <c:v>Spain</c:v>
                </c:pt>
                <c:pt idx="4">
                  <c:v>Belgium</c:v>
                </c:pt>
                <c:pt idx="5">
                  <c:v>Slovenia</c:v>
                </c:pt>
                <c:pt idx="6">
                  <c:v>Bulgaria</c:v>
                </c:pt>
                <c:pt idx="7">
                  <c:v>Czechia</c:v>
                </c:pt>
                <c:pt idx="8">
                  <c:v>Slovakia</c:v>
                </c:pt>
                <c:pt idx="9">
                  <c:v>Austria</c:v>
                </c:pt>
                <c:pt idx="10">
                  <c:v>Hungary</c:v>
                </c:pt>
                <c:pt idx="11">
                  <c:v>France</c:v>
                </c:pt>
                <c:pt idx="12">
                  <c:v>Italy</c:v>
                </c:pt>
                <c:pt idx="13">
                  <c:v>Latvia</c:v>
                </c:pt>
                <c:pt idx="14">
                  <c:v>Portugal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Denmark</c:v>
                </c:pt>
                <c:pt idx="19">
                  <c:v>Sweden</c:v>
                </c:pt>
                <c:pt idx="20">
                  <c:v>Finland</c:v>
                </c:pt>
                <c:pt idx="21">
                  <c:v>Greece</c:v>
                </c:pt>
                <c:pt idx="23">
                  <c:v>Switzerland</c:v>
                </c:pt>
                <c:pt idx="24">
                  <c:v>Norway</c:v>
                </c:pt>
              </c:strCache>
            </c:strRef>
          </c:cat>
          <c:val>
            <c:numRef>
              <c:f>'Figure 5'!$C$71:$C$95</c:f>
              <c:numCache>
                <c:formatCode>#,##0</c:formatCode>
                <c:ptCount val="25"/>
                <c:pt idx="0">
                  <c:v>12165</c:v>
                </c:pt>
                <c:pt idx="1">
                  <c:v>9319</c:v>
                </c:pt>
                <c:pt idx="2">
                  <c:v>9200</c:v>
                </c:pt>
                <c:pt idx="3">
                  <c:v>6276</c:v>
                </c:pt>
                <c:pt idx="4">
                  <c:v>5720</c:v>
                </c:pt>
                <c:pt idx="5">
                  <c:v>4312</c:v>
                </c:pt>
                <c:pt idx="6">
                  <c:v>4611</c:v>
                </c:pt>
                <c:pt idx="7">
                  <c:v>3592</c:v>
                </c:pt>
                <c:pt idx="8">
                  <c:v>3747</c:v>
                </c:pt>
                <c:pt idx="9">
                  <c:v>4137</c:v>
                </c:pt>
                <c:pt idx="10">
                  <c:v>3924</c:v>
                </c:pt>
                <c:pt idx="11">
                  <c:v>3504</c:v>
                </c:pt>
                <c:pt idx="12">
                  <c:v>3164</c:v>
                </c:pt>
                <c:pt idx="13">
                  <c:v>2987</c:v>
                </c:pt>
                <c:pt idx="14">
                  <c:v>3316</c:v>
                </c:pt>
                <c:pt idx="15">
                  <c:v>1468</c:v>
                </c:pt>
                <c:pt idx="16">
                  <c:v>1218</c:v>
                </c:pt>
                <c:pt idx="17">
                  <c:v>642</c:v>
                </c:pt>
                <c:pt idx="18">
                  <c:v>478</c:v>
                </c:pt>
                <c:pt idx="19">
                  <c:v>420</c:v>
                </c:pt>
                <c:pt idx="20">
                  <c:v>254</c:v>
                </c:pt>
                <c:pt idx="21">
                  <c:v>106</c:v>
                </c:pt>
                <c:pt idx="23">
                  <c:v>1187</c:v>
                </c:pt>
                <c:pt idx="2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B-4C79-8A9C-35DE684ABB93}"/>
            </c:ext>
          </c:extLst>
        </c:ser>
        <c:ser>
          <c:idx val="2"/>
          <c:order val="1"/>
          <c:tx>
            <c:strRef>
              <c:f>'Figure 5'!$D$67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5'!$B$71:$B$95</c:f>
              <c:strCache>
                <c:ptCount val="25"/>
                <c:pt idx="0">
                  <c:v>Romania</c:v>
                </c:pt>
                <c:pt idx="1">
                  <c:v>Germany</c:v>
                </c:pt>
                <c:pt idx="2">
                  <c:v>Luxembourg</c:v>
                </c:pt>
                <c:pt idx="3">
                  <c:v>Spain</c:v>
                </c:pt>
                <c:pt idx="4">
                  <c:v>Belgium</c:v>
                </c:pt>
                <c:pt idx="5">
                  <c:v>Slovenia</c:v>
                </c:pt>
                <c:pt idx="6">
                  <c:v>Bulgaria</c:v>
                </c:pt>
                <c:pt idx="7">
                  <c:v>Czechia</c:v>
                </c:pt>
                <c:pt idx="8">
                  <c:v>Slovakia</c:v>
                </c:pt>
                <c:pt idx="9">
                  <c:v>Austria</c:v>
                </c:pt>
                <c:pt idx="10">
                  <c:v>Hungary</c:v>
                </c:pt>
                <c:pt idx="11">
                  <c:v>France</c:v>
                </c:pt>
                <c:pt idx="12">
                  <c:v>Italy</c:v>
                </c:pt>
                <c:pt idx="13">
                  <c:v>Latvia</c:v>
                </c:pt>
                <c:pt idx="14">
                  <c:v>Portugal</c:v>
                </c:pt>
                <c:pt idx="15">
                  <c:v>Ireland</c:v>
                </c:pt>
                <c:pt idx="16">
                  <c:v>Croatia</c:v>
                </c:pt>
                <c:pt idx="17">
                  <c:v>Estonia</c:v>
                </c:pt>
                <c:pt idx="18">
                  <c:v>Denmark</c:v>
                </c:pt>
                <c:pt idx="19">
                  <c:v>Sweden</c:v>
                </c:pt>
                <c:pt idx="20">
                  <c:v>Finland</c:v>
                </c:pt>
                <c:pt idx="21">
                  <c:v>Greece</c:v>
                </c:pt>
                <c:pt idx="23">
                  <c:v>Switzerland</c:v>
                </c:pt>
                <c:pt idx="24">
                  <c:v>Norway</c:v>
                </c:pt>
              </c:strCache>
            </c:strRef>
          </c:cat>
          <c:val>
            <c:numRef>
              <c:f>'Figure 5'!$D$71:$D$95</c:f>
              <c:numCache>
                <c:formatCode>#,##0</c:formatCode>
                <c:ptCount val="25"/>
                <c:pt idx="0">
                  <c:v>11863</c:v>
                </c:pt>
                <c:pt idx="1">
                  <c:v>9294</c:v>
                </c:pt>
                <c:pt idx="2">
                  <c:v>9136</c:v>
                </c:pt>
                <c:pt idx="3">
                  <c:v>7060</c:v>
                </c:pt>
                <c:pt idx="4">
                  <c:v>6362</c:v>
                </c:pt>
                <c:pt idx="5">
                  <c:v>4766</c:v>
                </c:pt>
                <c:pt idx="6">
                  <c:v>3904</c:v>
                </c:pt>
                <c:pt idx="7">
                  <c:v>4199</c:v>
                </c:pt>
                <c:pt idx="8">
                  <c:v>3823</c:v>
                </c:pt>
                <c:pt idx="9">
                  <c:v>3146</c:v>
                </c:pt>
                <c:pt idx="10">
                  <c:v>2909</c:v>
                </c:pt>
                <c:pt idx="11">
                  <c:v>3180</c:v>
                </c:pt>
                <c:pt idx="12">
                  <c:v>3139</c:v>
                </c:pt>
                <c:pt idx="13">
                  <c:v>2488</c:v>
                </c:pt>
                <c:pt idx="14">
                  <c:v>2156</c:v>
                </c:pt>
                <c:pt idx="15">
                  <c:v>1478</c:v>
                </c:pt>
                <c:pt idx="16">
                  <c:v>960</c:v>
                </c:pt>
                <c:pt idx="17">
                  <c:v>648</c:v>
                </c:pt>
                <c:pt idx="18">
                  <c:v>393</c:v>
                </c:pt>
                <c:pt idx="19">
                  <c:v>379</c:v>
                </c:pt>
                <c:pt idx="20">
                  <c:v>341</c:v>
                </c:pt>
                <c:pt idx="21">
                  <c:v>294</c:v>
                </c:pt>
                <c:pt idx="23">
                  <c:v>1161</c:v>
                </c:pt>
                <c:pt idx="2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AB-4C79-8A9C-35DE684AB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9907976"/>
        <c:axId val="599909944"/>
      </c:barChart>
      <c:catAx>
        <c:axId val="599907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09944"/>
        <c:crosses val="autoZero"/>
        <c:auto val="1"/>
        <c:lblAlgn val="ctr"/>
        <c:lblOffset val="100"/>
        <c:tickMarkSkip val="1"/>
        <c:noMultiLvlLbl val="0"/>
      </c:catAx>
      <c:valAx>
        <c:axId val="599909944"/>
        <c:scaling>
          <c:orientation val="minMax"/>
          <c:max val="12500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07976"/>
        <c:crosses val="max"/>
        <c:crossBetween val="between"/>
        <c:majorUnit val="2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94562870389252995"/>
          <c:w val="0.12406141732283464"/>
          <c:h val="3.75474089643587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Volume of freight transported in cabotage operations, by haulier's registration country, 2022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(thousand tonnes)</a:t>
            </a:r>
          </a:p>
        </c:rich>
      </c:tx>
      <c:layout>
        <c:manualLayout>
          <c:xMode val="edge"/>
          <c:yMode val="edge"/>
          <c:x val="5.208333333333333E-3"/>
          <c:y val="5.6015972323618128E-3"/>
        </c:manualLayout>
      </c:layout>
      <c:overlay val="0"/>
    </c:title>
    <c:autoTitleDeleted val="0"/>
    <c:plotArea>
      <c:layout>
        <c:manualLayout>
          <c:xMode val="edge"/>
          <c:yMode val="edge"/>
          <c:x val="5.208333333333333E-3"/>
          <c:y val="5.601597232361812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5'!$A$1:$A$2</c:f>
              <c:strCache>
                <c:ptCount val="2"/>
                <c:pt idx="0">
                  <c:v>Figure 5: Volume of freight transported in cabotage operations, by haulier's registration country, 2022 and 2023</c:v>
                </c:pt>
                <c:pt idx="1">
                  <c:v>(thousand tonnes)</c:v>
                </c:pt>
              </c:strCache>
            </c:strRef>
          </c:cat>
          <c:val>
            <c:numRef>
              <c:f>'Figure 5'!$B$1:$B$2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F7B-456F-A00D-3E8CCE16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04744"/>
        <c:axId val="612705104"/>
      </c:barChart>
      <c:catAx>
        <c:axId val="61270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705104"/>
        <c:crosses val="autoZero"/>
        <c:auto val="1"/>
        <c:lblAlgn val="ctr"/>
        <c:lblOffset val="100"/>
        <c:noMultiLvlLbl val="0"/>
      </c:catAx>
      <c:valAx>
        <c:axId val="612705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12704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85726</xdr:rowOff>
    </xdr:from>
    <xdr:to>
      <xdr:col>18</xdr:col>
      <xdr:colOff>352425</xdr:colOff>
      <xdr:row>36</xdr:row>
      <xdr:rowOff>106591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0.91226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C736BD9-D0D7-85F9-4CBD-AAAA8A28DC84}"/>
            </a:ext>
          </a:extLst>
        </cdr:cNvPr>
        <cdr:cNvSpPr txBox="1"/>
      </cdr:nvSpPr>
      <cdr:spPr>
        <a:xfrm xmlns:a="http://schemas.openxmlformats.org/drawingml/2006/main">
          <a:off x="0" y="504143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Malta excluded (see chapter 'data sources'); Y 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0.83936</cdr:x>
      <cdr:y>0.909</cdr:y>
    </cdr:from>
    <cdr:ext cx="1530099" cy="502919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3ADA302-F72C-13C1-551D-55EB767BE2D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023396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21</xdr:col>
      <xdr:colOff>95250</xdr:colOff>
      <xdr:row>55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0.93242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D734FAE-A0C9-1B90-C56F-169ED3A1149E}"/>
            </a:ext>
          </a:extLst>
        </cdr:cNvPr>
        <cdr:cNvSpPr txBox="1"/>
      </cdr:nvSpPr>
      <cdr:spPr>
        <a:xfrm xmlns:a="http://schemas.openxmlformats.org/drawingml/2006/main">
          <a:off x="0" y="6690319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Malta excluded (see chapter 'data sources'); no cabotage in Cyprus; ranked based on 2023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road_go_ta_tott and road_go_ca_c)</a:t>
          </a:r>
        </a:p>
      </cdr:txBody>
    </cdr:sp>
  </cdr:absSizeAnchor>
  <cdr:absSizeAnchor xmlns:cdr="http://schemas.openxmlformats.org/drawingml/2006/chartDrawing">
    <cdr:from>
      <cdr:x>0.83936</cdr:x>
      <cdr:y>0.92991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4921F66-AB34-B455-7341-7C29B423EE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72274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8</xdr:col>
      <xdr:colOff>66675</xdr:colOff>
      <xdr:row>31</xdr:row>
      <xdr:rowOff>149924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5</xdr:row>
      <xdr:rowOff>9525</xdr:rowOff>
    </xdr:from>
    <xdr:to>
      <xdr:col>14</xdr:col>
      <xdr:colOff>466725</xdr:colOff>
      <xdr:row>31</xdr:row>
      <xdr:rowOff>140399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C78CD9-135D-4DBA-B4C3-DB824F5E3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123825</xdr:rowOff>
    </xdr:from>
    <xdr:to>
      <xdr:col>15</xdr:col>
      <xdr:colOff>104775</xdr:colOff>
      <xdr:row>38</xdr:row>
      <xdr:rowOff>41710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7A4A5C-B625-0919-C7FE-1FE0A3698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0.00954</cdr:x>
      <cdr:y>0.16971</cdr:y>
    </cdr:from>
    <cdr:to>
      <cdr:x>0.98488</cdr:x>
      <cdr:y>0.92702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DEFB4DA-6BF2-8C6C-69A1-89DEC9ED10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9085714" cy="43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0.00545</cdr:x>
      <cdr:y>0.91563</cdr:y>
    </cdr:from>
    <cdr:ext cx="778545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830976B-0F80-D81C-A948-E2A8D6A8555E}"/>
            </a:ext>
          </a:extLst>
        </cdr:cNvPr>
        <cdr:cNvSpPr txBox="1"/>
      </cdr:nvSpPr>
      <cdr:spPr>
        <a:xfrm xmlns:a="http://schemas.openxmlformats.org/drawingml/2006/main">
          <a:off x="50800" y="5262309"/>
          <a:ext cx="77854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0.83575</cdr:x>
      <cdr:y>0.92681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35E02C2-D6E6-F054-2E5F-F0D980CE832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785351" y="5326560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107156</xdr:rowOff>
    </xdr:from>
    <xdr:to>
      <xdr:col>7</xdr:col>
      <xdr:colOff>466725</xdr:colOff>
      <xdr:row>31</xdr:row>
      <xdr:rowOff>76105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4</xdr:row>
      <xdr:rowOff>116681</xdr:rowOff>
    </xdr:from>
    <xdr:to>
      <xdr:col>14</xdr:col>
      <xdr:colOff>76200</xdr:colOff>
      <xdr:row>31</xdr:row>
      <xdr:rowOff>85630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530BC7-E50E-4E51-9F47-A1D5F136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152400</xdr:rowOff>
    </xdr:from>
    <xdr:to>
      <xdr:col>14</xdr:col>
      <xdr:colOff>304800</xdr:colOff>
      <xdr:row>38</xdr:row>
      <xdr:rowOff>70285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FEBF90-1112-FF52-2128-9D776BBD9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0.00955</cdr:x>
      <cdr:y>0.16971</cdr:y>
    </cdr:from>
    <cdr:to>
      <cdr:x>0.98487</cdr:x>
      <cdr:y>0.92702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466E55E-6A20-D241-C2F9-76392E2AA2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9076190" cy="43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0.00546</cdr:x>
      <cdr:y>0.91563</cdr:y>
    </cdr:from>
    <cdr:ext cx="7775925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C6F7A94-03DE-FF56-E14C-A108B6A9487F}"/>
            </a:ext>
          </a:extLst>
        </cdr:cNvPr>
        <cdr:cNvSpPr txBox="1"/>
      </cdr:nvSpPr>
      <cdr:spPr>
        <a:xfrm xmlns:a="http://schemas.openxmlformats.org/drawingml/2006/main">
          <a:off x="50800" y="5262309"/>
          <a:ext cx="7775925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road_go_ca_c)</a:t>
          </a:r>
        </a:p>
      </cdr:txBody>
    </cdr:sp>
  </cdr:absSizeAnchor>
  <cdr:absSizeAnchor xmlns:cdr="http://schemas.openxmlformats.org/drawingml/2006/chartDrawing">
    <cdr:from>
      <cdr:x>0.83558</cdr:x>
      <cdr:y>0.92681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28C813B-630D-53C6-9578-72F54F2F0E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775826" y="532656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15</xdr:col>
      <xdr:colOff>304800</xdr:colOff>
      <xdr:row>55</xdr:row>
      <xdr:rowOff>85725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3A6A1A33-AE35-893C-2E59-0BE28DC1A885}"/>
            </a:ext>
          </a:extLst>
        </xdr:cNvPr>
        <xdr:cNvGrpSpPr/>
      </xdr:nvGrpSpPr>
      <xdr:grpSpPr>
        <a:xfrm>
          <a:off x="0" y="971550"/>
          <a:ext cx="9525000" cy="8582025"/>
          <a:chOff x="6143625" y="8029575"/>
          <a:chExt cx="9525000" cy="858202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6E204D7A-DCA2-40D7-B4B6-CE98F98B49E5}"/>
              </a:ext>
            </a:extLst>
          </xdr:cNvPr>
          <xdr:cNvGraphicFramePr/>
        </xdr:nvGraphicFramePr>
        <xdr:xfrm>
          <a:off x="6143625" y="8029575"/>
          <a:ext cx="9525000" cy="1323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57E5CAF9-1C7E-4C59-AAA8-03C69FEFCAA5}"/>
              </a:ext>
            </a:extLst>
          </xdr:cNvPr>
          <xdr:cNvGraphicFramePr/>
        </xdr:nvGraphicFramePr>
        <xdr:xfrm>
          <a:off x="6143625" y="9286875"/>
          <a:ext cx="9525000" cy="7324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D378D1EF-862C-6B41-C878-F2A73B70BC2E}"/>
              </a:ext>
            </a:extLst>
          </xdr:cNvPr>
          <xdr:cNvCxnSpPr/>
        </xdr:nvCxnSpPr>
        <xdr:spPr>
          <a:xfrm>
            <a:off x="8515350" y="9124950"/>
            <a:ext cx="6838950" cy="72390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2</xdr:row>
      <xdr:rowOff>19050</xdr:rowOff>
    </xdr:from>
    <xdr:to>
      <xdr:col>15</xdr:col>
      <xdr:colOff>533400</xdr:colOff>
      <xdr:row>60</xdr:row>
      <xdr:rowOff>101336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9CC9BB-9083-A7C2-D40A-F4BA0A50C5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0.00911</cdr:x>
      <cdr:y>0.09774</cdr:y>
    </cdr:from>
    <cdr:to>
      <cdr:x>0.98555</cdr:x>
      <cdr:y>0.95767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828FE98-E611-1BC2-8143-088EECB09D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9523809" cy="85809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0.00521</cdr:x>
      <cdr:y>0.95141</cdr:y>
    </cdr:from>
    <cdr:ext cx="8223598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6ADB17B-5563-7157-4BF2-0AA72B0A905C}"/>
            </a:ext>
          </a:extLst>
        </cdr:cNvPr>
        <cdr:cNvSpPr txBox="1"/>
      </cdr:nvSpPr>
      <cdr:spPr>
        <a:xfrm xmlns:a="http://schemas.openxmlformats.org/drawingml/2006/main">
          <a:off x="50800" y="9493887"/>
          <a:ext cx="8223598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sources'); ranked based on 2023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road_go_ta_tott)</a:t>
          </a:r>
        </a:p>
      </cdr:txBody>
    </cdr:sp>
  </cdr:absSizeAnchor>
  <cdr:absSizeAnchor xmlns:cdr="http://schemas.openxmlformats.org/drawingml/2006/chartDrawing">
    <cdr:from>
      <cdr:x>0.84312</cdr:x>
      <cdr:y>0.95785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4CC60D0-991E-A808-2C54-EF71707C70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223501" y="9558136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53"/>
  <sheetViews>
    <sheetView showGridLines="0" tabSelected="1" zoomScaleNormal="100" zoomScalePageLayoutView="150" workbookViewId="0"/>
  </sheetViews>
  <sheetFormatPr defaultColWidth="8.85546875" defaultRowHeight="12.75" x14ac:dyDescent="0.2"/>
  <cols>
    <col min="1" max="1" width="8.85546875" style="4"/>
    <col min="2" max="8" width="7.7109375" style="4" customWidth="1"/>
    <col min="9" max="9" width="8.85546875" style="4" customWidth="1"/>
    <col min="10" max="13" width="6" style="4" customWidth="1"/>
    <col min="14" max="16384" width="8.85546875" style="4"/>
  </cols>
  <sheetData>
    <row r="1" spans="1:9" ht="15.75" x14ac:dyDescent="0.25">
      <c r="A1" s="122" t="s">
        <v>58</v>
      </c>
    </row>
    <row r="2" spans="1:9" ht="14.25" x14ac:dyDescent="0.2">
      <c r="A2" s="123" t="s">
        <v>59</v>
      </c>
    </row>
    <row r="3" spans="1:9" x14ac:dyDescent="0.2">
      <c r="I3" s="6"/>
    </row>
    <row r="4" spans="1:9" x14ac:dyDescent="0.2">
      <c r="B4" s="1"/>
    </row>
    <row r="5" spans="1:9" x14ac:dyDescent="0.2">
      <c r="B5" s="1"/>
    </row>
    <row r="6" spans="1:9" x14ac:dyDescent="0.2">
      <c r="B6" s="1"/>
    </row>
    <row r="7" spans="1:9" x14ac:dyDescent="0.2">
      <c r="B7" s="1"/>
    </row>
    <row r="8" spans="1:9" x14ac:dyDescent="0.2">
      <c r="B8" s="1"/>
    </row>
    <row r="9" spans="1:9" x14ac:dyDescent="0.2">
      <c r="B9" s="1"/>
    </row>
    <row r="10" spans="1:9" x14ac:dyDescent="0.2">
      <c r="B10" s="1"/>
    </row>
    <row r="39" spans="1:9" ht="15" customHeight="1" x14ac:dyDescent="0.2">
      <c r="B39" s="2" t="s">
        <v>73</v>
      </c>
    </row>
    <row r="40" spans="1:9" ht="15" customHeight="1" x14ac:dyDescent="0.2">
      <c r="B40" s="7" t="s">
        <v>51</v>
      </c>
    </row>
    <row r="44" spans="1:9" x14ac:dyDescent="0.2">
      <c r="A44" s="8"/>
      <c r="B44" s="8"/>
      <c r="C44" s="8"/>
      <c r="D44" s="8"/>
      <c r="E44" s="8"/>
      <c r="F44" s="8"/>
      <c r="G44" s="8"/>
    </row>
    <row r="45" spans="1:9" x14ac:dyDescent="0.2">
      <c r="A45" s="9"/>
      <c r="B45" s="10">
        <f>B50</f>
        <v>2019</v>
      </c>
      <c r="C45" s="10">
        <f t="shared" ref="C45:F45" si="0">C50</f>
        <v>2020</v>
      </c>
      <c r="D45" s="10">
        <f t="shared" si="0"/>
        <v>2021</v>
      </c>
      <c r="E45" s="10">
        <f t="shared" si="0"/>
        <v>2022</v>
      </c>
      <c r="F45" s="10">
        <f t="shared" si="0"/>
        <v>2023</v>
      </c>
    </row>
    <row r="46" spans="1:9" x14ac:dyDescent="0.2">
      <c r="A46" s="11" t="s">
        <v>12</v>
      </c>
      <c r="B46" s="125">
        <f t="shared" ref="B46:B48" si="1">B51/$B51*100</f>
        <v>100</v>
      </c>
      <c r="C46" s="125">
        <f t="shared" ref="C46:F48" si="2">C51/$B51*100</f>
        <v>103.93640787627938</v>
      </c>
      <c r="D46" s="125">
        <f t="shared" si="2"/>
        <v>111.02471295221932</v>
      </c>
      <c r="E46" s="125">
        <f t="shared" si="2"/>
        <v>101.83687488815383</v>
      </c>
      <c r="F46" s="125">
        <f t="shared" si="2"/>
        <v>103.11899277834542</v>
      </c>
      <c r="H46" s="36"/>
      <c r="I46" s="36"/>
    </row>
    <row r="47" spans="1:9" x14ac:dyDescent="0.2">
      <c r="A47" s="11" t="s">
        <v>43</v>
      </c>
      <c r="B47" s="125">
        <f t="shared" si="1"/>
        <v>100</v>
      </c>
      <c r="C47" s="125">
        <f t="shared" si="2"/>
        <v>104.27881018340645</v>
      </c>
      <c r="D47" s="125">
        <f t="shared" si="2"/>
        <v>111.16413564394476</v>
      </c>
      <c r="E47" s="125">
        <f t="shared" si="2"/>
        <v>101.20316259883123</v>
      </c>
      <c r="F47" s="125">
        <f t="shared" si="2"/>
        <v>100.39229167087942</v>
      </c>
      <c r="H47" s="36"/>
      <c r="I47" s="36"/>
    </row>
    <row r="48" spans="1:9" x14ac:dyDescent="0.2">
      <c r="A48" s="12" t="s">
        <v>44</v>
      </c>
      <c r="B48" s="126">
        <f t="shared" si="1"/>
        <v>100</v>
      </c>
      <c r="C48" s="126">
        <f t="shared" si="2"/>
        <v>105.57427258805514</v>
      </c>
      <c r="D48" s="126">
        <f t="shared" si="2"/>
        <v>111.82235834609496</v>
      </c>
      <c r="E48" s="126">
        <f t="shared" si="2"/>
        <v>103.06278713629402</v>
      </c>
      <c r="F48" s="126">
        <f t="shared" si="2"/>
        <v>104.04287901990811</v>
      </c>
      <c r="H48" s="36"/>
      <c r="I48" s="36"/>
    </row>
    <row r="50" spans="1:7" x14ac:dyDescent="0.2">
      <c r="A50" s="9"/>
      <c r="B50" s="10">
        <v>2019</v>
      </c>
      <c r="C50" s="13">
        <v>2020</v>
      </c>
      <c r="D50" s="10">
        <v>2021</v>
      </c>
      <c r="E50" s="10">
        <v>2022</v>
      </c>
      <c r="F50" s="10">
        <v>2023</v>
      </c>
    </row>
    <row r="51" spans="1:7" x14ac:dyDescent="0.2">
      <c r="A51" s="11" t="s">
        <v>12</v>
      </c>
      <c r="B51" s="14">
        <v>173229</v>
      </c>
      <c r="C51" s="14">
        <v>180048</v>
      </c>
      <c r="D51" s="14">
        <v>192327</v>
      </c>
      <c r="E51" s="14">
        <v>176411</v>
      </c>
      <c r="F51" s="14">
        <v>178632</v>
      </c>
      <c r="G51" s="15"/>
    </row>
    <row r="52" spans="1:7" x14ac:dyDescent="0.2">
      <c r="A52" s="11" t="s">
        <v>43</v>
      </c>
      <c r="B52" s="14">
        <v>49453</v>
      </c>
      <c r="C52" s="14">
        <v>51569</v>
      </c>
      <c r="D52" s="14">
        <v>54974</v>
      </c>
      <c r="E52" s="14">
        <v>50048</v>
      </c>
      <c r="F52" s="14">
        <v>49647</v>
      </c>
      <c r="G52" s="15"/>
    </row>
    <row r="53" spans="1:7" x14ac:dyDescent="0.2">
      <c r="A53" s="12" t="s">
        <v>44</v>
      </c>
      <c r="B53" s="17">
        <v>3265</v>
      </c>
      <c r="C53" s="17">
        <v>3447</v>
      </c>
      <c r="D53" s="17">
        <v>3651</v>
      </c>
      <c r="E53" s="17">
        <v>3365</v>
      </c>
      <c r="F53" s="17">
        <v>3397</v>
      </c>
      <c r="G53" s="8"/>
    </row>
  </sheetData>
  <pageMargins left="0.7" right="0.7" top="0.75" bottom="0.75" header="0.3" footer="0.3"/>
  <pageSetup paperSize="9" orientation="portrait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101"/>
  <sheetViews>
    <sheetView showGridLines="0" zoomScaleNormal="100" zoomScalePageLayoutView="150" workbookViewId="0"/>
  </sheetViews>
  <sheetFormatPr defaultColWidth="8.85546875" defaultRowHeight="12.75" x14ac:dyDescent="0.2"/>
  <cols>
    <col min="1" max="1" width="5.42578125" style="4" customWidth="1"/>
    <col min="2" max="2" width="13.85546875" style="4" customWidth="1"/>
    <col min="3" max="3" width="7.140625" style="4" customWidth="1"/>
    <col min="4" max="4" width="7" style="4" customWidth="1"/>
    <col min="5" max="6" width="6" style="4" customWidth="1"/>
    <col min="7" max="18" width="6.42578125" style="4" customWidth="1"/>
    <col min="19" max="20" width="6" style="4" customWidth="1"/>
    <col min="21" max="251" width="8.85546875" style="4"/>
    <col min="252" max="252" width="5.42578125" style="4" customWidth="1"/>
    <col min="253" max="253" width="5" style="4" customWidth="1"/>
    <col min="254" max="259" width="7.140625" style="4" customWidth="1"/>
    <col min="260" max="262" width="6" style="4" customWidth="1"/>
    <col min="263" max="274" width="6.42578125" style="4" customWidth="1"/>
    <col min="275" max="276" width="6" style="4" customWidth="1"/>
    <col min="277" max="507" width="8.85546875" style="4"/>
    <col min="508" max="508" width="5.42578125" style="4" customWidth="1"/>
    <col min="509" max="509" width="5" style="4" customWidth="1"/>
    <col min="510" max="515" width="7.140625" style="4" customWidth="1"/>
    <col min="516" max="518" width="6" style="4" customWidth="1"/>
    <col min="519" max="530" width="6.42578125" style="4" customWidth="1"/>
    <col min="531" max="532" width="6" style="4" customWidth="1"/>
    <col min="533" max="763" width="8.85546875" style="4"/>
    <col min="764" max="764" width="5.42578125" style="4" customWidth="1"/>
    <col min="765" max="765" width="5" style="4" customWidth="1"/>
    <col min="766" max="771" width="7.140625" style="4" customWidth="1"/>
    <col min="772" max="774" width="6" style="4" customWidth="1"/>
    <col min="775" max="786" width="6.42578125" style="4" customWidth="1"/>
    <col min="787" max="788" width="6" style="4" customWidth="1"/>
    <col min="789" max="1019" width="8.85546875" style="4"/>
    <col min="1020" max="1020" width="5.42578125" style="4" customWidth="1"/>
    <col min="1021" max="1021" width="5" style="4" customWidth="1"/>
    <col min="1022" max="1027" width="7.140625" style="4" customWidth="1"/>
    <col min="1028" max="1030" width="6" style="4" customWidth="1"/>
    <col min="1031" max="1042" width="6.42578125" style="4" customWidth="1"/>
    <col min="1043" max="1044" width="6" style="4" customWidth="1"/>
    <col min="1045" max="1275" width="8.85546875" style="4"/>
    <col min="1276" max="1276" width="5.42578125" style="4" customWidth="1"/>
    <col min="1277" max="1277" width="5" style="4" customWidth="1"/>
    <col min="1278" max="1283" width="7.140625" style="4" customWidth="1"/>
    <col min="1284" max="1286" width="6" style="4" customWidth="1"/>
    <col min="1287" max="1298" width="6.42578125" style="4" customWidth="1"/>
    <col min="1299" max="1300" width="6" style="4" customWidth="1"/>
    <col min="1301" max="1531" width="8.85546875" style="4"/>
    <col min="1532" max="1532" width="5.42578125" style="4" customWidth="1"/>
    <col min="1533" max="1533" width="5" style="4" customWidth="1"/>
    <col min="1534" max="1539" width="7.140625" style="4" customWidth="1"/>
    <col min="1540" max="1542" width="6" style="4" customWidth="1"/>
    <col min="1543" max="1554" width="6.42578125" style="4" customWidth="1"/>
    <col min="1555" max="1556" width="6" style="4" customWidth="1"/>
    <col min="1557" max="1787" width="8.85546875" style="4"/>
    <col min="1788" max="1788" width="5.42578125" style="4" customWidth="1"/>
    <col min="1789" max="1789" width="5" style="4" customWidth="1"/>
    <col min="1790" max="1795" width="7.140625" style="4" customWidth="1"/>
    <col min="1796" max="1798" width="6" style="4" customWidth="1"/>
    <col min="1799" max="1810" width="6.42578125" style="4" customWidth="1"/>
    <col min="1811" max="1812" width="6" style="4" customWidth="1"/>
    <col min="1813" max="2043" width="8.85546875" style="4"/>
    <col min="2044" max="2044" width="5.42578125" style="4" customWidth="1"/>
    <col min="2045" max="2045" width="5" style="4" customWidth="1"/>
    <col min="2046" max="2051" width="7.140625" style="4" customWidth="1"/>
    <col min="2052" max="2054" width="6" style="4" customWidth="1"/>
    <col min="2055" max="2066" width="6.42578125" style="4" customWidth="1"/>
    <col min="2067" max="2068" width="6" style="4" customWidth="1"/>
    <col min="2069" max="2299" width="8.85546875" style="4"/>
    <col min="2300" max="2300" width="5.42578125" style="4" customWidth="1"/>
    <col min="2301" max="2301" width="5" style="4" customWidth="1"/>
    <col min="2302" max="2307" width="7.140625" style="4" customWidth="1"/>
    <col min="2308" max="2310" width="6" style="4" customWidth="1"/>
    <col min="2311" max="2322" width="6.42578125" style="4" customWidth="1"/>
    <col min="2323" max="2324" width="6" style="4" customWidth="1"/>
    <col min="2325" max="2555" width="8.85546875" style="4"/>
    <col min="2556" max="2556" width="5.42578125" style="4" customWidth="1"/>
    <col min="2557" max="2557" width="5" style="4" customWidth="1"/>
    <col min="2558" max="2563" width="7.140625" style="4" customWidth="1"/>
    <col min="2564" max="2566" width="6" style="4" customWidth="1"/>
    <col min="2567" max="2578" width="6.42578125" style="4" customWidth="1"/>
    <col min="2579" max="2580" width="6" style="4" customWidth="1"/>
    <col min="2581" max="2811" width="8.85546875" style="4"/>
    <col min="2812" max="2812" width="5.42578125" style="4" customWidth="1"/>
    <col min="2813" max="2813" width="5" style="4" customWidth="1"/>
    <col min="2814" max="2819" width="7.140625" style="4" customWidth="1"/>
    <col min="2820" max="2822" width="6" style="4" customWidth="1"/>
    <col min="2823" max="2834" width="6.42578125" style="4" customWidth="1"/>
    <col min="2835" max="2836" width="6" style="4" customWidth="1"/>
    <col min="2837" max="3067" width="8.85546875" style="4"/>
    <col min="3068" max="3068" width="5.42578125" style="4" customWidth="1"/>
    <col min="3069" max="3069" width="5" style="4" customWidth="1"/>
    <col min="3070" max="3075" width="7.140625" style="4" customWidth="1"/>
    <col min="3076" max="3078" width="6" style="4" customWidth="1"/>
    <col min="3079" max="3090" width="6.42578125" style="4" customWidth="1"/>
    <col min="3091" max="3092" width="6" style="4" customWidth="1"/>
    <col min="3093" max="3323" width="8.85546875" style="4"/>
    <col min="3324" max="3324" width="5.42578125" style="4" customWidth="1"/>
    <col min="3325" max="3325" width="5" style="4" customWidth="1"/>
    <col min="3326" max="3331" width="7.140625" style="4" customWidth="1"/>
    <col min="3332" max="3334" width="6" style="4" customWidth="1"/>
    <col min="3335" max="3346" width="6.42578125" style="4" customWidth="1"/>
    <col min="3347" max="3348" width="6" style="4" customWidth="1"/>
    <col min="3349" max="3579" width="8.85546875" style="4"/>
    <col min="3580" max="3580" width="5.42578125" style="4" customWidth="1"/>
    <col min="3581" max="3581" width="5" style="4" customWidth="1"/>
    <col min="3582" max="3587" width="7.140625" style="4" customWidth="1"/>
    <col min="3588" max="3590" width="6" style="4" customWidth="1"/>
    <col min="3591" max="3602" width="6.42578125" style="4" customWidth="1"/>
    <col min="3603" max="3604" width="6" style="4" customWidth="1"/>
    <col min="3605" max="3835" width="8.85546875" style="4"/>
    <col min="3836" max="3836" width="5.42578125" style="4" customWidth="1"/>
    <col min="3837" max="3837" width="5" style="4" customWidth="1"/>
    <col min="3838" max="3843" width="7.140625" style="4" customWidth="1"/>
    <col min="3844" max="3846" width="6" style="4" customWidth="1"/>
    <col min="3847" max="3858" width="6.42578125" style="4" customWidth="1"/>
    <col min="3859" max="3860" width="6" style="4" customWidth="1"/>
    <col min="3861" max="4091" width="8.85546875" style="4"/>
    <col min="4092" max="4092" width="5.42578125" style="4" customWidth="1"/>
    <col min="4093" max="4093" width="5" style="4" customWidth="1"/>
    <col min="4094" max="4099" width="7.140625" style="4" customWidth="1"/>
    <col min="4100" max="4102" width="6" style="4" customWidth="1"/>
    <col min="4103" max="4114" width="6.42578125" style="4" customWidth="1"/>
    <col min="4115" max="4116" width="6" style="4" customWidth="1"/>
    <col min="4117" max="4347" width="8.85546875" style="4"/>
    <col min="4348" max="4348" width="5.42578125" style="4" customWidth="1"/>
    <col min="4349" max="4349" width="5" style="4" customWidth="1"/>
    <col min="4350" max="4355" width="7.140625" style="4" customWidth="1"/>
    <col min="4356" max="4358" width="6" style="4" customWidth="1"/>
    <col min="4359" max="4370" width="6.42578125" style="4" customWidth="1"/>
    <col min="4371" max="4372" width="6" style="4" customWidth="1"/>
    <col min="4373" max="4603" width="8.85546875" style="4"/>
    <col min="4604" max="4604" width="5.42578125" style="4" customWidth="1"/>
    <col min="4605" max="4605" width="5" style="4" customWidth="1"/>
    <col min="4606" max="4611" width="7.140625" style="4" customWidth="1"/>
    <col min="4612" max="4614" width="6" style="4" customWidth="1"/>
    <col min="4615" max="4626" width="6.42578125" style="4" customWidth="1"/>
    <col min="4627" max="4628" width="6" style="4" customWidth="1"/>
    <col min="4629" max="4859" width="8.85546875" style="4"/>
    <col min="4860" max="4860" width="5.42578125" style="4" customWidth="1"/>
    <col min="4861" max="4861" width="5" style="4" customWidth="1"/>
    <col min="4862" max="4867" width="7.140625" style="4" customWidth="1"/>
    <col min="4868" max="4870" width="6" style="4" customWidth="1"/>
    <col min="4871" max="4882" width="6.42578125" style="4" customWidth="1"/>
    <col min="4883" max="4884" width="6" style="4" customWidth="1"/>
    <col min="4885" max="5115" width="8.85546875" style="4"/>
    <col min="5116" max="5116" width="5.42578125" style="4" customWidth="1"/>
    <col min="5117" max="5117" width="5" style="4" customWidth="1"/>
    <col min="5118" max="5123" width="7.140625" style="4" customWidth="1"/>
    <col min="5124" max="5126" width="6" style="4" customWidth="1"/>
    <col min="5127" max="5138" width="6.42578125" style="4" customWidth="1"/>
    <col min="5139" max="5140" width="6" style="4" customWidth="1"/>
    <col min="5141" max="5371" width="8.85546875" style="4"/>
    <col min="5372" max="5372" width="5.42578125" style="4" customWidth="1"/>
    <col min="5373" max="5373" width="5" style="4" customWidth="1"/>
    <col min="5374" max="5379" width="7.140625" style="4" customWidth="1"/>
    <col min="5380" max="5382" width="6" style="4" customWidth="1"/>
    <col min="5383" max="5394" width="6.42578125" style="4" customWidth="1"/>
    <col min="5395" max="5396" width="6" style="4" customWidth="1"/>
    <col min="5397" max="5627" width="8.85546875" style="4"/>
    <col min="5628" max="5628" width="5.42578125" style="4" customWidth="1"/>
    <col min="5629" max="5629" width="5" style="4" customWidth="1"/>
    <col min="5630" max="5635" width="7.140625" style="4" customWidth="1"/>
    <col min="5636" max="5638" width="6" style="4" customWidth="1"/>
    <col min="5639" max="5650" width="6.42578125" style="4" customWidth="1"/>
    <col min="5651" max="5652" width="6" style="4" customWidth="1"/>
    <col min="5653" max="5883" width="8.85546875" style="4"/>
    <col min="5884" max="5884" width="5.42578125" style="4" customWidth="1"/>
    <col min="5885" max="5885" width="5" style="4" customWidth="1"/>
    <col min="5886" max="5891" width="7.140625" style="4" customWidth="1"/>
    <col min="5892" max="5894" width="6" style="4" customWidth="1"/>
    <col min="5895" max="5906" width="6.42578125" style="4" customWidth="1"/>
    <col min="5907" max="5908" width="6" style="4" customWidth="1"/>
    <col min="5909" max="6139" width="8.85546875" style="4"/>
    <col min="6140" max="6140" width="5.42578125" style="4" customWidth="1"/>
    <col min="6141" max="6141" width="5" style="4" customWidth="1"/>
    <col min="6142" max="6147" width="7.140625" style="4" customWidth="1"/>
    <col min="6148" max="6150" width="6" style="4" customWidth="1"/>
    <col min="6151" max="6162" width="6.42578125" style="4" customWidth="1"/>
    <col min="6163" max="6164" width="6" style="4" customWidth="1"/>
    <col min="6165" max="6395" width="8.85546875" style="4"/>
    <col min="6396" max="6396" width="5.42578125" style="4" customWidth="1"/>
    <col min="6397" max="6397" width="5" style="4" customWidth="1"/>
    <col min="6398" max="6403" width="7.140625" style="4" customWidth="1"/>
    <col min="6404" max="6406" width="6" style="4" customWidth="1"/>
    <col min="6407" max="6418" width="6.42578125" style="4" customWidth="1"/>
    <col min="6419" max="6420" width="6" style="4" customWidth="1"/>
    <col min="6421" max="6651" width="8.85546875" style="4"/>
    <col min="6652" max="6652" width="5.42578125" style="4" customWidth="1"/>
    <col min="6653" max="6653" width="5" style="4" customWidth="1"/>
    <col min="6654" max="6659" width="7.140625" style="4" customWidth="1"/>
    <col min="6660" max="6662" width="6" style="4" customWidth="1"/>
    <col min="6663" max="6674" width="6.42578125" style="4" customWidth="1"/>
    <col min="6675" max="6676" width="6" style="4" customWidth="1"/>
    <col min="6677" max="6907" width="8.85546875" style="4"/>
    <col min="6908" max="6908" width="5.42578125" style="4" customWidth="1"/>
    <col min="6909" max="6909" width="5" style="4" customWidth="1"/>
    <col min="6910" max="6915" width="7.140625" style="4" customWidth="1"/>
    <col min="6916" max="6918" width="6" style="4" customWidth="1"/>
    <col min="6919" max="6930" width="6.42578125" style="4" customWidth="1"/>
    <col min="6931" max="6932" width="6" style="4" customWidth="1"/>
    <col min="6933" max="7163" width="8.85546875" style="4"/>
    <col min="7164" max="7164" width="5.42578125" style="4" customWidth="1"/>
    <col min="7165" max="7165" width="5" style="4" customWidth="1"/>
    <col min="7166" max="7171" width="7.140625" style="4" customWidth="1"/>
    <col min="7172" max="7174" width="6" style="4" customWidth="1"/>
    <col min="7175" max="7186" width="6.42578125" style="4" customWidth="1"/>
    <col min="7187" max="7188" width="6" style="4" customWidth="1"/>
    <col min="7189" max="7419" width="8.85546875" style="4"/>
    <col min="7420" max="7420" width="5.42578125" style="4" customWidth="1"/>
    <col min="7421" max="7421" width="5" style="4" customWidth="1"/>
    <col min="7422" max="7427" width="7.140625" style="4" customWidth="1"/>
    <col min="7428" max="7430" width="6" style="4" customWidth="1"/>
    <col min="7431" max="7442" width="6.42578125" style="4" customWidth="1"/>
    <col min="7443" max="7444" width="6" style="4" customWidth="1"/>
    <col min="7445" max="7675" width="8.85546875" style="4"/>
    <col min="7676" max="7676" width="5.42578125" style="4" customWidth="1"/>
    <col min="7677" max="7677" width="5" style="4" customWidth="1"/>
    <col min="7678" max="7683" width="7.140625" style="4" customWidth="1"/>
    <col min="7684" max="7686" width="6" style="4" customWidth="1"/>
    <col min="7687" max="7698" width="6.42578125" style="4" customWidth="1"/>
    <col min="7699" max="7700" width="6" style="4" customWidth="1"/>
    <col min="7701" max="7931" width="8.85546875" style="4"/>
    <col min="7932" max="7932" width="5.42578125" style="4" customWidth="1"/>
    <col min="7933" max="7933" width="5" style="4" customWidth="1"/>
    <col min="7934" max="7939" width="7.140625" style="4" customWidth="1"/>
    <col min="7940" max="7942" width="6" style="4" customWidth="1"/>
    <col min="7943" max="7954" width="6.42578125" style="4" customWidth="1"/>
    <col min="7955" max="7956" width="6" style="4" customWidth="1"/>
    <col min="7957" max="8187" width="8.85546875" style="4"/>
    <col min="8188" max="8188" width="5.42578125" style="4" customWidth="1"/>
    <col min="8189" max="8189" width="5" style="4" customWidth="1"/>
    <col min="8190" max="8195" width="7.140625" style="4" customWidth="1"/>
    <col min="8196" max="8198" width="6" style="4" customWidth="1"/>
    <col min="8199" max="8210" width="6.42578125" style="4" customWidth="1"/>
    <col min="8211" max="8212" width="6" style="4" customWidth="1"/>
    <col min="8213" max="8443" width="8.85546875" style="4"/>
    <col min="8444" max="8444" width="5.42578125" style="4" customWidth="1"/>
    <col min="8445" max="8445" width="5" style="4" customWidth="1"/>
    <col min="8446" max="8451" width="7.140625" style="4" customWidth="1"/>
    <col min="8452" max="8454" width="6" style="4" customWidth="1"/>
    <col min="8455" max="8466" width="6.42578125" style="4" customWidth="1"/>
    <col min="8467" max="8468" width="6" style="4" customWidth="1"/>
    <col min="8469" max="8699" width="8.85546875" style="4"/>
    <col min="8700" max="8700" width="5.42578125" style="4" customWidth="1"/>
    <col min="8701" max="8701" width="5" style="4" customWidth="1"/>
    <col min="8702" max="8707" width="7.140625" style="4" customWidth="1"/>
    <col min="8708" max="8710" width="6" style="4" customWidth="1"/>
    <col min="8711" max="8722" width="6.42578125" style="4" customWidth="1"/>
    <col min="8723" max="8724" width="6" style="4" customWidth="1"/>
    <col min="8725" max="8955" width="8.85546875" style="4"/>
    <col min="8956" max="8956" width="5.42578125" style="4" customWidth="1"/>
    <col min="8957" max="8957" width="5" style="4" customWidth="1"/>
    <col min="8958" max="8963" width="7.140625" style="4" customWidth="1"/>
    <col min="8964" max="8966" width="6" style="4" customWidth="1"/>
    <col min="8967" max="8978" width="6.42578125" style="4" customWidth="1"/>
    <col min="8979" max="8980" width="6" style="4" customWidth="1"/>
    <col min="8981" max="9211" width="8.85546875" style="4"/>
    <col min="9212" max="9212" width="5.42578125" style="4" customWidth="1"/>
    <col min="9213" max="9213" width="5" style="4" customWidth="1"/>
    <col min="9214" max="9219" width="7.140625" style="4" customWidth="1"/>
    <col min="9220" max="9222" width="6" style="4" customWidth="1"/>
    <col min="9223" max="9234" width="6.42578125" style="4" customWidth="1"/>
    <col min="9235" max="9236" width="6" style="4" customWidth="1"/>
    <col min="9237" max="9467" width="8.85546875" style="4"/>
    <col min="9468" max="9468" width="5.42578125" style="4" customWidth="1"/>
    <col min="9469" max="9469" width="5" style="4" customWidth="1"/>
    <col min="9470" max="9475" width="7.140625" style="4" customWidth="1"/>
    <col min="9476" max="9478" width="6" style="4" customWidth="1"/>
    <col min="9479" max="9490" width="6.42578125" style="4" customWidth="1"/>
    <col min="9491" max="9492" width="6" style="4" customWidth="1"/>
    <col min="9493" max="9723" width="8.85546875" style="4"/>
    <col min="9724" max="9724" width="5.42578125" style="4" customWidth="1"/>
    <col min="9725" max="9725" width="5" style="4" customWidth="1"/>
    <col min="9726" max="9731" width="7.140625" style="4" customWidth="1"/>
    <col min="9732" max="9734" width="6" style="4" customWidth="1"/>
    <col min="9735" max="9746" width="6.42578125" style="4" customWidth="1"/>
    <col min="9747" max="9748" width="6" style="4" customWidth="1"/>
    <col min="9749" max="9979" width="8.85546875" style="4"/>
    <col min="9980" max="9980" width="5.42578125" style="4" customWidth="1"/>
    <col min="9981" max="9981" width="5" style="4" customWidth="1"/>
    <col min="9982" max="9987" width="7.140625" style="4" customWidth="1"/>
    <col min="9988" max="9990" width="6" style="4" customWidth="1"/>
    <col min="9991" max="10002" width="6.42578125" style="4" customWidth="1"/>
    <col min="10003" max="10004" width="6" style="4" customWidth="1"/>
    <col min="10005" max="10235" width="8.85546875" style="4"/>
    <col min="10236" max="10236" width="5.42578125" style="4" customWidth="1"/>
    <col min="10237" max="10237" width="5" style="4" customWidth="1"/>
    <col min="10238" max="10243" width="7.140625" style="4" customWidth="1"/>
    <col min="10244" max="10246" width="6" style="4" customWidth="1"/>
    <col min="10247" max="10258" width="6.42578125" style="4" customWidth="1"/>
    <col min="10259" max="10260" width="6" style="4" customWidth="1"/>
    <col min="10261" max="10491" width="8.85546875" style="4"/>
    <col min="10492" max="10492" width="5.42578125" style="4" customWidth="1"/>
    <col min="10493" max="10493" width="5" style="4" customWidth="1"/>
    <col min="10494" max="10499" width="7.140625" style="4" customWidth="1"/>
    <col min="10500" max="10502" width="6" style="4" customWidth="1"/>
    <col min="10503" max="10514" width="6.42578125" style="4" customWidth="1"/>
    <col min="10515" max="10516" width="6" style="4" customWidth="1"/>
    <col min="10517" max="10747" width="8.85546875" style="4"/>
    <col min="10748" max="10748" width="5.42578125" style="4" customWidth="1"/>
    <col min="10749" max="10749" width="5" style="4" customWidth="1"/>
    <col min="10750" max="10755" width="7.140625" style="4" customWidth="1"/>
    <col min="10756" max="10758" width="6" style="4" customWidth="1"/>
    <col min="10759" max="10770" width="6.42578125" style="4" customWidth="1"/>
    <col min="10771" max="10772" width="6" style="4" customWidth="1"/>
    <col min="10773" max="11003" width="8.85546875" style="4"/>
    <col min="11004" max="11004" width="5.42578125" style="4" customWidth="1"/>
    <col min="11005" max="11005" width="5" style="4" customWidth="1"/>
    <col min="11006" max="11011" width="7.140625" style="4" customWidth="1"/>
    <col min="11012" max="11014" width="6" style="4" customWidth="1"/>
    <col min="11015" max="11026" width="6.42578125" style="4" customWidth="1"/>
    <col min="11027" max="11028" width="6" style="4" customWidth="1"/>
    <col min="11029" max="11259" width="8.85546875" style="4"/>
    <col min="11260" max="11260" width="5.42578125" style="4" customWidth="1"/>
    <col min="11261" max="11261" width="5" style="4" customWidth="1"/>
    <col min="11262" max="11267" width="7.140625" style="4" customWidth="1"/>
    <col min="11268" max="11270" width="6" style="4" customWidth="1"/>
    <col min="11271" max="11282" width="6.42578125" style="4" customWidth="1"/>
    <col min="11283" max="11284" width="6" style="4" customWidth="1"/>
    <col min="11285" max="11515" width="8.85546875" style="4"/>
    <col min="11516" max="11516" width="5.42578125" style="4" customWidth="1"/>
    <col min="11517" max="11517" width="5" style="4" customWidth="1"/>
    <col min="11518" max="11523" width="7.140625" style="4" customWidth="1"/>
    <col min="11524" max="11526" width="6" style="4" customWidth="1"/>
    <col min="11527" max="11538" width="6.42578125" style="4" customWidth="1"/>
    <col min="11539" max="11540" width="6" style="4" customWidth="1"/>
    <col min="11541" max="11771" width="8.85546875" style="4"/>
    <col min="11772" max="11772" width="5.42578125" style="4" customWidth="1"/>
    <col min="11773" max="11773" width="5" style="4" customWidth="1"/>
    <col min="11774" max="11779" width="7.140625" style="4" customWidth="1"/>
    <col min="11780" max="11782" width="6" style="4" customWidth="1"/>
    <col min="11783" max="11794" width="6.42578125" style="4" customWidth="1"/>
    <col min="11795" max="11796" width="6" style="4" customWidth="1"/>
    <col min="11797" max="12027" width="8.85546875" style="4"/>
    <col min="12028" max="12028" width="5.42578125" style="4" customWidth="1"/>
    <col min="12029" max="12029" width="5" style="4" customWidth="1"/>
    <col min="12030" max="12035" width="7.140625" style="4" customWidth="1"/>
    <col min="12036" max="12038" width="6" style="4" customWidth="1"/>
    <col min="12039" max="12050" width="6.42578125" style="4" customWidth="1"/>
    <col min="12051" max="12052" width="6" style="4" customWidth="1"/>
    <col min="12053" max="12283" width="8.85546875" style="4"/>
    <col min="12284" max="12284" width="5.42578125" style="4" customWidth="1"/>
    <col min="12285" max="12285" width="5" style="4" customWidth="1"/>
    <col min="12286" max="12291" width="7.140625" style="4" customWidth="1"/>
    <col min="12292" max="12294" width="6" style="4" customWidth="1"/>
    <col min="12295" max="12306" width="6.42578125" style="4" customWidth="1"/>
    <col min="12307" max="12308" width="6" style="4" customWidth="1"/>
    <col min="12309" max="12539" width="8.85546875" style="4"/>
    <col min="12540" max="12540" width="5.42578125" style="4" customWidth="1"/>
    <col min="12541" max="12541" width="5" style="4" customWidth="1"/>
    <col min="12542" max="12547" width="7.140625" style="4" customWidth="1"/>
    <col min="12548" max="12550" width="6" style="4" customWidth="1"/>
    <col min="12551" max="12562" width="6.42578125" style="4" customWidth="1"/>
    <col min="12563" max="12564" width="6" style="4" customWidth="1"/>
    <col min="12565" max="12795" width="8.85546875" style="4"/>
    <col min="12796" max="12796" width="5.42578125" style="4" customWidth="1"/>
    <col min="12797" max="12797" width="5" style="4" customWidth="1"/>
    <col min="12798" max="12803" width="7.140625" style="4" customWidth="1"/>
    <col min="12804" max="12806" width="6" style="4" customWidth="1"/>
    <col min="12807" max="12818" width="6.42578125" style="4" customWidth="1"/>
    <col min="12819" max="12820" width="6" style="4" customWidth="1"/>
    <col min="12821" max="13051" width="8.85546875" style="4"/>
    <col min="13052" max="13052" width="5.42578125" style="4" customWidth="1"/>
    <col min="13053" max="13053" width="5" style="4" customWidth="1"/>
    <col min="13054" max="13059" width="7.140625" style="4" customWidth="1"/>
    <col min="13060" max="13062" width="6" style="4" customWidth="1"/>
    <col min="13063" max="13074" width="6.42578125" style="4" customWidth="1"/>
    <col min="13075" max="13076" width="6" style="4" customWidth="1"/>
    <col min="13077" max="13307" width="8.85546875" style="4"/>
    <col min="13308" max="13308" width="5.42578125" style="4" customWidth="1"/>
    <col min="13309" max="13309" width="5" style="4" customWidth="1"/>
    <col min="13310" max="13315" width="7.140625" style="4" customWidth="1"/>
    <col min="13316" max="13318" width="6" style="4" customWidth="1"/>
    <col min="13319" max="13330" width="6.42578125" style="4" customWidth="1"/>
    <col min="13331" max="13332" width="6" style="4" customWidth="1"/>
    <col min="13333" max="13563" width="8.85546875" style="4"/>
    <col min="13564" max="13564" width="5.42578125" style="4" customWidth="1"/>
    <col min="13565" max="13565" width="5" style="4" customWidth="1"/>
    <col min="13566" max="13571" width="7.140625" style="4" customWidth="1"/>
    <col min="13572" max="13574" width="6" style="4" customWidth="1"/>
    <col min="13575" max="13586" width="6.42578125" style="4" customWidth="1"/>
    <col min="13587" max="13588" width="6" style="4" customWidth="1"/>
    <col min="13589" max="13819" width="8.85546875" style="4"/>
    <col min="13820" max="13820" width="5.42578125" style="4" customWidth="1"/>
    <col min="13821" max="13821" width="5" style="4" customWidth="1"/>
    <col min="13822" max="13827" width="7.140625" style="4" customWidth="1"/>
    <col min="13828" max="13830" width="6" style="4" customWidth="1"/>
    <col min="13831" max="13842" width="6.42578125" style="4" customWidth="1"/>
    <col min="13843" max="13844" width="6" style="4" customWidth="1"/>
    <col min="13845" max="14075" width="8.85546875" style="4"/>
    <col min="14076" max="14076" width="5.42578125" style="4" customWidth="1"/>
    <col min="14077" max="14077" width="5" style="4" customWidth="1"/>
    <col min="14078" max="14083" width="7.140625" style="4" customWidth="1"/>
    <col min="14084" max="14086" width="6" style="4" customWidth="1"/>
    <col min="14087" max="14098" width="6.42578125" style="4" customWidth="1"/>
    <col min="14099" max="14100" width="6" style="4" customWidth="1"/>
    <col min="14101" max="14331" width="8.85546875" style="4"/>
    <col min="14332" max="14332" width="5.42578125" style="4" customWidth="1"/>
    <col min="14333" max="14333" width="5" style="4" customWidth="1"/>
    <col min="14334" max="14339" width="7.140625" style="4" customWidth="1"/>
    <col min="14340" max="14342" width="6" style="4" customWidth="1"/>
    <col min="14343" max="14354" width="6.42578125" style="4" customWidth="1"/>
    <col min="14355" max="14356" width="6" style="4" customWidth="1"/>
    <col min="14357" max="14587" width="8.85546875" style="4"/>
    <col min="14588" max="14588" width="5.42578125" style="4" customWidth="1"/>
    <col min="14589" max="14589" width="5" style="4" customWidth="1"/>
    <col min="14590" max="14595" width="7.140625" style="4" customWidth="1"/>
    <col min="14596" max="14598" width="6" style="4" customWidth="1"/>
    <col min="14599" max="14610" width="6.42578125" style="4" customWidth="1"/>
    <col min="14611" max="14612" width="6" style="4" customWidth="1"/>
    <col min="14613" max="14843" width="8.85546875" style="4"/>
    <col min="14844" max="14844" width="5.42578125" style="4" customWidth="1"/>
    <col min="14845" max="14845" width="5" style="4" customWidth="1"/>
    <col min="14846" max="14851" width="7.140625" style="4" customWidth="1"/>
    <col min="14852" max="14854" width="6" style="4" customWidth="1"/>
    <col min="14855" max="14866" width="6.42578125" style="4" customWidth="1"/>
    <col min="14867" max="14868" width="6" style="4" customWidth="1"/>
    <col min="14869" max="15099" width="8.85546875" style="4"/>
    <col min="15100" max="15100" width="5.42578125" style="4" customWidth="1"/>
    <col min="15101" max="15101" width="5" style="4" customWidth="1"/>
    <col min="15102" max="15107" width="7.140625" style="4" customWidth="1"/>
    <col min="15108" max="15110" width="6" style="4" customWidth="1"/>
    <col min="15111" max="15122" width="6.42578125" style="4" customWidth="1"/>
    <col min="15123" max="15124" width="6" style="4" customWidth="1"/>
    <col min="15125" max="15355" width="8.85546875" style="4"/>
    <col min="15356" max="15356" width="5.42578125" style="4" customWidth="1"/>
    <col min="15357" max="15357" width="5" style="4" customWidth="1"/>
    <col min="15358" max="15363" width="7.140625" style="4" customWidth="1"/>
    <col min="15364" max="15366" width="6" style="4" customWidth="1"/>
    <col min="15367" max="15378" width="6.42578125" style="4" customWidth="1"/>
    <col min="15379" max="15380" width="6" style="4" customWidth="1"/>
    <col min="15381" max="15611" width="8.85546875" style="4"/>
    <col min="15612" max="15612" width="5.42578125" style="4" customWidth="1"/>
    <col min="15613" max="15613" width="5" style="4" customWidth="1"/>
    <col min="15614" max="15619" width="7.140625" style="4" customWidth="1"/>
    <col min="15620" max="15622" width="6" style="4" customWidth="1"/>
    <col min="15623" max="15634" width="6.42578125" style="4" customWidth="1"/>
    <col min="15635" max="15636" width="6" style="4" customWidth="1"/>
    <col min="15637" max="15867" width="8.85546875" style="4"/>
    <col min="15868" max="15868" width="5.42578125" style="4" customWidth="1"/>
    <col min="15869" max="15869" width="5" style="4" customWidth="1"/>
    <col min="15870" max="15875" width="7.140625" style="4" customWidth="1"/>
    <col min="15876" max="15878" width="6" style="4" customWidth="1"/>
    <col min="15879" max="15890" width="6.42578125" style="4" customWidth="1"/>
    <col min="15891" max="15892" width="6" style="4" customWidth="1"/>
    <col min="15893" max="16123" width="8.85546875" style="4"/>
    <col min="16124" max="16124" width="5.42578125" style="4" customWidth="1"/>
    <col min="16125" max="16125" width="5" style="4" customWidth="1"/>
    <col min="16126" max="16131" width="7.140625" style="4" customWidth="1"/>
    <col min="16132" max="16134" width="6" style="4" customWidth="1"/>
    <col min="16135" max="16146" width="6.42578125" style="4" customWidth="1"/>
    <col min="16147" max="16148" width="6" style="4" customWidth="1"/>
    <col min="16149" max="16384" width="8.85546875" style="4"/>
  </cols>
  <sheetData>
    <row r="1" spans="1:8" ht="15.75" x14ac:dyDescent="0.25">
      <c r="A1" s="122" t="s">
        <v>60</v>
      </c>
    </row>
    <row r="2" spans="1:8" ht="14.25" x14ac:dyDescent="0.2">
      <c r="A2" s="124" t="s">
        <v>56</v>
      </c>
      <c r="C2" s="8"/>
      <c r="D2" s="18"/>
      <c r="E2" s="18"/>
      <c r="F2" s="18"/>
      <c r="G2" s="18"/>
      <c r="H2" s="18"/>
    </row>
    <row r="3" spans="1:8" x14ac:dyDescent="0.2">
      <c r="C3" s="8"/>
      <c r="D3" s="18"/>
      <c r="E3" s="18"/>
      <c r="F3" s="18"/>
      <c r="G3" s="18"/>
      <c r="H3" s="19"/>
    </row>
    <row r="4" spans="1:8" x14ac:dyDescent="0.2">
      <c r="B4" s="2"/>
      <c r="C4" s="8"/>
      <c r="D4" s="18"/>
      <c r="E4" s="18"/>
      <c r="F4" s="18"/>
      <c r="G4" s="18"/>
      <c r="H4" s="18"/>
    </row>
    <row r="5" spans="1:8" x14ac:dyDescent="0.2">
      <c r="B5" s="2"/>
      <c r="C5" s="8"/>
      <c r="D5" s="18"/>
      <c r="E5" s="18"/>
      <c r="F5" s="18"/>
      <c r="G5" s="18"/>
      <c r="H5" s="18"/>
    </row>
    <row r="6" spans="1:8" x14ac:dyDescent="0.2">
      <c r="B6" s="2"/>
      <c r="C6" s="8"/>
      <c r="D6" s="18"/>
      <c r="E6" s="18"/>
      <c r="F6" s="18"/>
      <c r="G6" s="18"/>
      <c r="H6" s="18"/>
    </row>
    <row r="7" spans="1:8" x14ac:dyDescent="0.2">
      <c r="B7" s="2"/>
      <c r="C7" s="8"/>
      <c r="D7" s="18"/>
      <c r="E7" s="18"/>
      <c r="F7" s="18"/>
      <c r="G7" s="18"/>
      <c r="H7" s="18"/>
    </row>
    <row r="8" spans="1:8" x14ac:dyDescent="0.2">
      <c r="B8" s="2"/>
      <c r="C8" s="8"/>
      <c r="D8" s="18"/>
      <c r="E8" s="18"/>
      <c r="F8" s="18"/>
      <c r="G8" s="18"/>
      <c r="H8" s="18"/>
    </row>
    <row r="9" spans="1:8" x14ac:dyDescent="0.2">
      <c r="B9" s="2"/>
      <c r="C9" s="8"/>
      <c r="D9" s="18"/>
      <c r="E9" s="18"/>
      <c r="F9" s="18"/>
      <c r="G9" s="18"/>
      <c r="H9" s="18"/>
    </row>
    <row r="10" spans="1:8" x14ac:dyDescent="0.2">
      <c r="B10" s="2"/>
      <c r="C10" s="8"/>
      <c r="D10" s="18"/>
      <c r="E10" s="18"/>
      <c r="F10" s="18"/>
      <c r="G10" s="18"/>
      <c r="H10" s="18"/>
    </row>
    <row r="11" spans="1:8" x14ac:dyDescent="0.2">
      <c r="B11" s="2"/>
      <c r="C11" s="8"/>
      <c r="D11" s="18"/>
      <c r="E11" s="18"/>
      <c r="F11" s="18"/>
      <c r="G11" s="18"/>
      <c r="H11" s="18"/>
    </row>
    <row r="12" spans="1:8" x14ac:dyDescent="0.2">
      <c r="B12" s="2"/>
      <c r="C12" s="8"/>
      <c r="D12" s="18"/>
      <c r="E12" s="18"/>
      <c r="F12" s="18"/>
      <c r="G12" s="18"/>
      <c r="H12" s="18"/>
    </row>
    <row r="13" spans="1:8" x14ac:dyDescent="0.2">
      <c r="B13" s="2"/>
      <c r="C13" s="8"/>
      <c r="D13" s="18"/>
      <c r="E13" s="18"/>
      <c r="F13" s="18"/>
      <c r="G13" s="18"/>
      <c r="H13" s="18"/>
    </row>
    <row r="14" spans="1:8" x14ac:dyDescent="0.2">
      <c r="B14" s="2"/>
      <c r="C14" s="8"/>
      <c r="D14" s="18"/>
      <c r="E14" s="18"/>
      <c r="F14" s="18"/>
      <c r="G14" s="18"/>
      <c r="H14" s="18"/>
    </row>
    <row r="15" spans="1:8" x14ac:dyDescent="0.2">
      <c r="B15" s="2"/>
      <c r="C15" s="8"/>
      <c r="D15" s="18"/>
      <c r="E15" s="18"/>
      <c r="F15" s="18"/>
      <c r="G15" s="18"/>
      <c r="H15" s="18"/>
    </row>
    <row r="16" spans="1:8" x14ac:dyDescent="0.2">
      <c r="B16" s="2"/>
      <c r="C16" s="8"/>
      <c r="D16" s="18"/>
      <c r="E16" s="18"/>
      <c r="F16" s="18"/>
      <c r="G16" s="18"/>
      <c r="H16" s="18"/>
    </row>
    <row r="17" spans="2:8" x14ac:dyDescent="0.2">
      <c r="B17" s="2"/>
      <c r="C17" s="8"/>
      <c r="D17" s="18"/>
      <c r="E17" s="18"/>
      <c r="F17" s="18"/>
      <c r="G17" s="18"/>
      <c r="H17" s="18"/>
    </row>
    <row r="18" spans="2:8" x14ac:dyDescent="0.2">
      <c r="B18" s="2"/>
      <c r="C18" s="8"/>
      <c r="D18" s="18"/>
      <c r="E18" s="18"/>
      <c r="F18" s="18"/>
      <c r="G18" s="18"/>
      <c r="H18" s="18"/>
    </row>
    <row r="19" spans="2:8" x14ac:dyDescent="0.2">
      <c r="B19" s="2"/>
      <c r="C19" s="8"/>
      <c r="D19" s="18"/>
      <c r="E19" s="18"/>
      <c r="F19" s="18"/>
      <c r="G19" s="18"/>
      <c r="H19" s="18"/>
    </row>
    <row r="20" spans="2:8" x14ac:dyDescent="0.2">
      <c r="B20" s="2"/>
      <c r="C20" s="8"/>
      <c r="D20" s="18"/>
      <c r="E20" s="18"/>
      <c r="F20" s="18"/>
      <c r="G20" s="18"/>
      <c r="H20" s="18"/>
    </row>
    <row r="21" spans="2:8" x14ac:dyDescent="0.2">
      <c r="B21" s="2"/>
      <c r="C21" s="8"/>
      <c r="D21" s="18"/>
      <c r="E21" s="18"/>
      <c r="F21" s="18"/>
      <c r="G21" s="18"/>
      <c r="H21" s="18"/>
    </row>
    <row r="22" spans="2:8" x14ac:dyDescent="0.2">
      <c r="B22" s="2"/>
      <c r="C22" s="8"/>
      <c r="D22" s="18"/>
      <c r="E22" s="18"/>
      <c r="F22" s="18"/>
      <c r="G22" s="18"/>
      <c r="H22" s="18"/>
    </row>
    <row r="23" spans="2:8" x14ac:dyDescent="0.2">
      <c r="B23" s="2"/>
      <c r="C23" s="8"/>
      <c r="D23" s="18"/>
      <c r="E23" s="18"/>
      <c r="F23" s="18"/>
      <c r="G23" s="18"/>
      <c r="H23" s="18"/>
    </row>
    <row r="24" spans="2:8" x14ac:dyDescent="0.2">
      <c r="B24" s="2"/>
      <c r="C24" s="8"/>
      <c r="D24" s="18"/>
      <c r="E24" s="18"/>
      <c r="F24" s="18"/>
      <c r="G24" s="18"/>
      <c r="H24" s="18"/>
    </row>
    <row r="25" spans="2:8" x14ac:dyDescent="0.2">
      <c r="B25" s="2"/>
      <c r="C25" s="8"/>
      <c r="D25" s="18"/>
      <c r="E25" s="18"/>
      <c r="F25" s="18"/>
      <c r="G25" s="18"/>
      <c r="H25" s="18"/>
    </row>
    <row r="26" spans="2:8" x14ac:dyDescent="0.2">
      <c r="B26" s="2"/>
      <c r="C26" s="8"/>
      <c r="D26" s="18"/>
      <c r="E26" s="18"/>
      <c r="F26" s="18"/>
      <c r="G26" s="18"/>
      <c r="H26" s="18"/>
    </row>
    <row r="27" spans="2:8" x14ac:dyDescent="0.2">
      <c r="B27" s="2"/>
      <c r="C27" s="8"/>
      <c r="D27" s="18"/>
      <c r="E27" s="18"/>
      <c r="F27" s="18"/>
      <c r="G27" s="18"/>
      <c r="H27" s="18"/>
    </row>
    <row r="28" spans="2:8" x14ac:dyDescent="0.2">
      <c r="B28" s="2"/>
      <c r="C28" s="8"/>
      <c r="D28" s="18"/>
      <c r="E28" s="18"/>
      <c r="F28" s="18"/>
      <c r="G28" s="18"/>
      <c r="H28" s="18"/>
    </row>
    <row r="29" spans="2:8" x14ac:dyDescent="0.2">
      <c r="B29" s="2"/>
      <c r="C29" s="8"/>
      <c r="D29" s="18"/>
      <c r="E29" s="18"/>
      <c r="F29" s="18"/>
      <c r="G29" s="18"/>
      <c r="H29" s="18"/>
    </row>
    <row r="30" spans="2:8" x14ac:dyDescent="0.2">
      <c r="B30" s="2"/>
      <c r="C30" s="8"/>
      <c r="D30" s="18"/>
      <c r="E30" s="18"/>
      <c r="F30" s="18"/>
      <c r="G30" s="18"/>
      <c r="H30" s="18"/>
    </row>
    <row r="31" spans="2:8" x14ac:dyDescent="0.2">
      <c r="B31" s="2"/>
      <c r="C31" s="8"/>
      <c r="D31" s="18"/>
      <c r="E31" s="18"/>
      <c r="F31" s="18"/>
      <c r="G31" s="18"/>
      <c r="H31" s="18"/>
    </row>
    <row r="32" spans="2:8" x14ac:dyDescent="0.2">
      <c r="B32" s="2"/>
      <c r="C32" s="8"/>
      <c r="D32" s="18"/>
      <c r="E32" s="18"/>
      <c r="F32" s="18"/>
      <c r="G32" s="18"/>
      <c r="H32" s="18"/>
    </row>
    <row r="33" spans="2:8" x14ac:dyDescent="0.2">
      <c r="B33" s="2"/>
      <c r="C33" s="8"/>
      <c r="D33" s="18"/>
      <c r="E33" s="18"/>
      <c r="F33" s="18"/>
      <c r="G33" s="18"/>
      <c r="H33" s="18"/>
    </row>
    <row r="34" spans="2:8" x14ac:dyDescent="0.2">
      <c r="B34" s="2"/>
      <c r="C34" s="8"/>
      <c r="D34" s="18"/>
      <c r="E34" s="18"/>
      <c r="F34" s="18"/>
      <c r="G34" s="18"/>
      <c r="H34" s="18"/>
    </row>
    <row r="35" spans="2:8" x14ac:dyDescent="0.2">
      <c r="B35" s="2"/>
      <c r="C35" s="8"/>
      <c r="D35" s="18"/>
      <c r="E35" s="18"/>
      <c r="F35" s="18"/>
      <c r="G35" s="18"/>
      <c r="H35" s="18"/>
    </row>
    <row r="36" spans="2:8" x14ac:dyDescent="0.2">
      <c r="B36" s="2"/>
      <c r="C36" s="8"/>
      <c r="D36" s="18"/>
      <c r="E36" s="18"/>
      <c r="F36" s="18"/>
      <c r="G36" s="18"/>
      <c r="H36" s="18"/>
    </row>
    <row r="37" spans="2:8" x14ac:dyDescent="0.2">
      <c r="B37" s="2"/>
      <c r="C37" s="8"/>
      <c r="D37" s="18"/>
      <c r="E37" s="18"/>
      <c r="F37" s="18"/>
      <c r="G37" s="18"/>
      <c r="H37" s="18"/>
    </row>
    <row r="38" spans="2:8" x14ac:dyDescent="0.2">
      <c r="B38" s="2"/>
      <c r="C38" s="8"/>
      <c r="D38" s="18"/>
      <c r="E38" s="18"/>
      <c r="F38" s="18"/>
      <c r="G38" s="18"/>
      <c r="H38" s="18"/>
    </row>
    <row r="39" spans="2:8" x14ac:dyDescent="0.2">
      <c r="B39" s="2"/>
      <c r="C39" s="8"/>
      <c r="D39" s="18"/>
      <c r="E39" s="18"/>
      <c r="F39" s="18"/>
      <c r="G39" s="18"/>
      <c r="H39" s="18"/>
    </row>
    <row r="40" spans="2:8" x14ac:dyDescent="0.2">
      <c r="B40" s="2"/>
      <c r="C40" s="8"/>
      <c r="D40" s="18"/>
      <c r="E40" s="18"/>
      <c r="F40" s="18"/>
      <c r="G40" s="18"/>
      <c r="H40" s="18"/>
    </row>
    <row r="41" spans="2:8" x14ac:dyDescent="0.2">
      <c r="B41" s="2"/>
      <c r="C41" s="8"/>
      <c r="D41" s="18"/>
      <c r="E41" s="18"/>
      <c r="F41" s="18"/>
      <c r="G41" s="18"/>
      <c r="H41" s="18"/>
    </row>
    <row r="42" spans="2:8" x14ac:dyDescent="0.2">
      <c r="B42" s="2"/>
      <c r="C42" s="8"/>
      <c r="D42" s="18"/>
      <c r="E42" s="18"/>
      <c r="F42" s="18"/>
      <c r="G42" s="18"/>
      <c r="H42" s="18"/>
    </row>
    <row r="43" spans="2:8" x14ac:dyDescent="0.2">
      <c r="B43" s="2"/>
      <c r="C43" s="8"/>
      <c r="D43" s="18"/>
      <c r="E43" s="18"/>
      <c r="F43" s="18"/>
      <c r="G43" s="18"/>
      <c r="H43" s="18"/>
    </row>
    <row r="44" spans="2:8" x14ac:dyDescent="0.2">
      <c r="B44" s="2"/>
      <c r="C44" s="8"/>
      <c r="D44" s="18"/>
      <c r="E44" s="18"/>
      <c r="F44" s="18"/>
      <c r="G44" s="18"/>
      <c r="H44" s="18"/>
    </row>
    <row r="45" spans="2:8" x14ac:dyDescent="0.2">
      <c r="B45" s="2"/>
      <c r="C45" s="8"/>
      <c r="D45" s="18"/>
      <c r="E45" s="18"/>
      <c r="F45" s="18"/>
      <c r="G45" s="18"/>
      <c r="H45" s="18"/>
    </row>
    <row r="46" spans="2:8" x14ac:dyDescent="0.2">
      <c r="B46" s="2"/>
      <c r="C46" s="8"/>
      <c r="D46" s="18"/>
      <c r="E46" s="18"/>
      <c r="F46" s="18"/>
      <c r="G46" s="18"/>
      <c r="H46" s="18"/>
    </row>
    <row r="47" spans="2:8" x14ac:dyDescent="0.2">
      <c r="B47" s="2"/>
      <c r="C47" s="8"/>
      <c r="D47" s="18"/>
      <c r="E47" s="18"/>
      <c r="F47" s="18"/>
      <c r="G47" s="18"/>
      <c r="H47" s="18"/>
    </row>
    <row r="48" spans="2:8" x14ac:dyDescent="0.2">
      <c r="B48" s="2"/>
      <c r="C48" s="8"/>
      <c r="D48" s="18"/>
      <c r="E48" s="18"/>
      <c r="F48" s="18"/>
      <c r="G48" s="18"/>
      <c r="H48" s="18"/>
    </row>
    <row r="49" spans="1:16" x14ac:dyDescent="0.2">
      <c r="B49" s="2"/>
      <c r="C49" s="8"/>
      <c r="D49" s="18"/>
      <c r="E49" s="18"/>
      <c r="F49" s="18"/>
      <c r="G49" s="18"/>
      <c r="H49" s="18"/>
    </row>
    <row r="50" spans="1:16" x14ac:dyDescent="0.2">
      <c r="B50" s="2"/>
      <c r="C50" s="8"/>
      <c r="D50" s="18"/>
      <c r="E50" s="18"/>
      <c r="F50" s="18"/>
      <c r="G50" s="18"/>
      <c r="H50" s="18"/>
    </row>
    <row r="51" spans="1:16" x14ac:dyDescent="0.2">
      <c r="B51" s="2"/>
      <c r="C51" s="8"/>
      <c r="D51" s="18"/>
      <c r="E51" s="18"/>
      <c r="F51" s="18"/>
      <c r="G51" s="18"/>
      <c r="H51" s="18"/>
    </row>
    <row r="52" spans="1:16" x14ac:dyDescent="0.2">
      <c r="B52" s="2"/>
      <c r="C52" s="8"/>
      <c r="D52" s="18"/>
      <c r="E52" s="18"/>
      <c r="F52" s="18"/>
      <c r="G52" s="18"/>
      <c r="H52" s="18"/>
    </row>
    <row r="53" spans="1:16" x14ac:dyDescent="0.2">
      <c r="B53" s="2"/>
      <c r="C53" s="8"/>
      <c r="D53" s="18"/>
      <c r="E53" s="18"/>
      <c r="F53" s="18"/>
      <c r="G53" s="18"/>
      <c r="H53" s="18"/>
    </row>
    <row r="54" spans="1:16" ht="15" customHeight="1" x14ac:dyDescent="0.2">
      <c r="C54" s="8"/>
      <c r="D54" s="18"/>
      <c r="E54" s="18"/>
      <c r="F54" s="18"/>
      <c r="G54" s="18"/>
      <c r="H54" s="18"/>
    </row>
    <row r="55" spans="1:16" ht="15" customHeight="1" x14ac:dyDescent="0.2">
      <c r="C55" s="8"/>
      <c r="D55" s="18"/>
      <c r="E55" s="18"/>
      <c r="F55" s="18"/>
      <c r="G55" s="18"/>
      <c r="H55" s="18"/>
    </row>
    <row r="56" spans="1:16" ht="15" customHeight="1" x14ac:dyDescent="0.2">
      <c r="C56" s="8"/>
      <c r="D56" s="18"/>
      <c r="E56" s="18"/>
      <c r="F56" s="18"/>
      <c r="G56" s="18"/>
      <c r="H56" s="18"/>
    </row>
    <row r="57" spans="1:16" ht="15" customHeight="1" x14ac:dyDescent="0.2">
      <c r="C57" s="8"/>
      <c r="D57" s="18"/>
      <c r="E57" s="18"/>
      <c r="F57" s="18"/>
      <c r="G57" s="18"/>
      <c r="H57" s="18"/>
    </row>
    <row r="58" spans="1:16" ht="15" customHeight="1" x14ac:dyDescent="0.2">
      <c r="B58" s="2" t="s">
        <v>69</v>
      </c>
      <c r="C58" s="8"/>
      <c r="D58" s="18"/>
      <c r="E58" s="18"/>
      <c r="F58" s="18"/>
      <c r="G58" s="18"/>
      <c r="H58" s="18"/>
    </row>
    <row r="59" spans="1:16" x14ac:dyDescent="0.2">
      <c r="B59" s="7" t="s">
        <v>52</v>
      </c>
      <c r="C59" s="8"/>
      <c r="D59" s="18"/>
      <c r="E59" s="18"/>
      <c r="F59" s="18"/>
      <c r="G59" s="18"/>
      <c r="H59" s="18"/>
    </row>
    <row r="60" spans="1:16" x14ac:dyDescent="0.2">
      <c r="B60" s="2"/>
      <c r="C60" s="8"/>
      <c r="D60" s="18"/>
      <c r="E60" s="18"/>
      <c r="F60" s="18"/>
      <c r="G60" s="18"/>
      <c r="H60" s="18"/>
    </row>
    <row r="61" spans="1:16" x14ac:dyDescent="0.2">
      <c r="C61" s="8"/>
      <c r="D61" s="18"/>
      <c r="E61" s="18"/>
      <c r="F61" s="18"/>
      <c r="G61" s="18"/>
      <c r="H61" s="18"/>
    </row>
    <row r="62" spans="1:16" x14ac:dyDescent="0.2">
      <c r="B62" s="20"/>
      <c r="C62" s="20">
        <v>2022</v>
      </c>
      <c r="D62" s="20">
        <v>2023</v>
      </c>
      <c r="E62" s="18"/>
      <c r="F62" s="18"/>
    </row>
    <row r="63" spans="1:16" x14ac:dyDescent="0.2">
      <c r="A63" s="21"/>
      <c r="B63" s="22" t="s">
        <v>45</v>
      </c>
      <c r="C63" s="23">
        <v>4.5</v>
      </c>
      <c r="D63" s="23">
        <v>4.7</v>
      </c>
      <c r="E63" s="18"/>
      <c r="F63" s="18"/>
      <c r="P63" s="24"/>
    </row>
    <row r="64" spans="1:16" x14ac:dyDescent="0.2">
      <c r="A64" s="21"/>
      <c r="B64" s="25"/>
      <c r="C64" s="26"/>
      <c r="D64" s="26"/>
      <c r="E64" s="18"/>
      <c r="F64" s="18"/>
      <c r="P64" s="24"/>
    </row>
    <row r="65" spans="1:16" x14ac:dyDescent="0.2">
      <c r="A65" s="21"/>
      <c r="B65" s="27" t="s">
        <v>11</v>
      </c>
      <c r="C65" s="23">
        <v>9.6</v>
      </c>
      <c r="D65" s="23">
        <v>10.5</v>
      </c>
      <c r="E65" s="18"/>
      <c r="F65" s="18"/>
    </row>
    <row r="66" spans="1:16" x14ac:dyDescent="0.2">
      <c r="A66" s="21"/>
      <c r="B66" s="28" t="s">
        <v>26</v>
      </c>
      <c r="C66" s="23">
        <v>10</v>
      </c>
      <c r="D66" s="23">
        <v>9.9</v>
      </c>
      <c r="E66" s="18"/>
      <c r="F66" s="18"/>
    </row>
    <row r="67" spans="1:16" x14ac:dyDescent="0.2">
      <c r="A67" s="21"/>
      <c r="B67" s="11" t="s">
        <v>5</v>
      </c>
      <c r="C67" s="23">
        <v>16.399999999999999</v>
      </c>
      <c r="D67" s="23">
        <v>9.8000000000000007</v>
      </c>
      <c r="E67" s="18"/>
      <c r="F67" s="18"/>
      <c r="P67" s="24"/>
    </row>
    <row r="68" spans="1:16" x14ac:dyDescent="0.2">
      <c r="A68" s="21"/>
      <c r="B68" s="11" t="s">
        <v>1</v>
      </c>
      <c r="C68" s="23">
        <v>8.9</v>
      </c>
      <c r="D68" s="23">
        <v>8.9</v>
      </c>
      <c r="E68" s="18"/>
      <c r="F68" s="18"/>
      <c r="P68" s="24"/>
    </row>
    <row r="69" spans="1:16" x14ac:dyDescent="0.2">
      <c r="A69" s="21"/>
      <c r="B69" s="11" t="s">
        <v>3</v>
      </c>
      <c r="C69" s="23">
        <v>7.6</v>
      </c>
      <c r="D69" s="23">
        <v>7.4</v>
      </c>
      <c r="E69" s="18"/>
      <c r="F69" s="18"/>
      <c r="P69" s="24"/>
    </row>
    <row r="70" spans="1:16" x14ac:dyDescent="0.2">
      <c r="A70" s="21"/>
      <c r="B70" s="11" t="s">
        <v>10</v>
      </c>
      <c r="C70" s="23">
        <v>3.6</v>
      </c>
      <c r="D70" s="23">
        <v>3.6</v>
      </c>
      <c r="E70" s="18"/>
      <c r="F70" s="18"/>
      <c r="P70" s="24"/>
    </row>
    <row r="71" spans="1:16" x14ac:dyDescent="0.2">
      <c r="A71" s="21"/>
      <c r="B71" s="11" t="s">
        <v>6</v>
      </c>
      <c r="C71" s="23">
        <v>3.4</v>
      </c>
      <c r="D71" s="23">
        <v>3.3</v>
      </c>
      <c r="E71" s="18"/>
      <c r="F71" s="18"/>
      <c r="P71" s="24"/>
    </row>
    <row r="72" spans="1:16" x14ac:dyDescent="0.2">
      <c r="A72" s="21"/>
      <c r="B72" s="11" t="s">
        <v>19</v>
      </c>
      <c r="C72" s="23">
        <v>3.3</v>
      </c>
      <c r="D72" s="23">
        <v>3.3</v>
      </c>
      <c r="E72" s="18"/>
      <c r="F72" s="18"/>
      <c r="P72" s="24"/>
    </row>
    <row r="73" spans="1:16" x14ac:dyDescent="0.2">
      <c r="A73" s="21"/>
      <c r="B73" s="11" t="s">
        <v>4</v>
      </c>
      <c r="C73" s="23">
        <v>2.2000000000000002</v>
      </c>
      <c r="D73" s="23">
        <v>2.1</v>
      </c>
      <c r="E73" s="18"/>
      <c r="F73" s="18"/>
      <c r="P73" s="24"/>
    </row>
    <row r="74" spans="1:16" x14ac:dyDescent="0.2">
      <c r="A74" s="21"/>
      <c r="B74" s="11" t="s">
        <v>20</v>
      </c>
      <c r="C74" s="23">
        <v>4.5</v>
      </c>
      <c r="D74" s="23">
        <v>1.9</v>
      </c>
      <c r="E74" s="18"/>
      <c r="F74" s="18"/>
      <c r="P74" s="24"/>
    </row>
    <row r="75" spans="1:16" x14ac:dyDescent="0.2">
      <c r="A75" s="21"/>
      <c r="B75" s="11" t="s">
        <v>27</v>
      </c>
      <c r="C75" s="23">
        <v>0.9</v>
      </c>
      <c r="D75" s="23">
        <v>1.8</v>
      </c>
      <c r="E75" s="18"/>
      <c r="F75" s="18"/>
      <c r="P75" s="24"/>
    </row>
    <row r="76" spans="1:16" x14ac:dyDescent="0.2">
      <c r="A76" s="21"/>
      <c r="B76" s="11" t="s">
        <v>16</v>
      </c>
      <c r="C76" s="23">
        <v>4</v>
      </c>
      <c r="D76" s="23">
        <v>1.5</v>
      </c>
      <c r="E76" s="18"/>
      <c r="F76" s="18"/>
      <c r="P76" s="24"/>
    </row>
    <row r="77" spans="1:16" x14ac:dyDescent="0.2">
      <c r="A77" s="21"/>
      <c r="B77" s="11" t="s">
        <v>18</v>
      </c>
      <c r="C77" s="23">
        <v>1.5</v>
      </c>
      <c r="D77" s="23">
        <v>1.5</v>
      </c>
      <c r="E77" s="18"/>
      <c r="F77" s="18"/>
      <c r="P77" s="24"/>
    </row>
    <row r="78" spans="1:16" x14ac:dyDescent="0.2">
      <c r="A78" s="21"/>
      <c r="B78" s="11" t="s">
        <v>9</v>
      </c>
      <c r="C78" s="23">
        <v>1.6</v>
      </c>
      <c r="D78" s="23">
        <v>1.4</v>
      </c>
      <c r="E78" s="18"/>
      <c r="F78" s="18"/>
      <c r="P78" s="24"/>
    </row>
    <row r="79" spans="1:16" x14ac:dyDescent="0.2">
      <c r="A79" s="21"/>
      <c r="B79" s="11" t="s">
        <v>24</v>
      </c>
      <c r="C79" s="23">
        <v>0.7</v>
      </c>
      <c r="D79" s="23">
        <v>1.2</v>
      </c>
      <c r="E79" s="18"/>
      <c r="F79" s="18"/>
      <c r="P79" s="24"/>
    </row>
    <row r="80" spans="1:16" x14ac:dyDescent="0.2">
      <c r="A80" s="21"/>
      <c r="B80" s="11" t="s">
        <v>42</v>
      </c>
      <c r="C80" s="23">
        <v>1.3</v>
      </c>
      <c r="D80" s="23">
        <v>1.1000000000000001</v>
      </c>
      <c r="E80" s="18"/>
      <c r="F80" s="18"/>
      <c r="P80" s="24"/>
    </row>
    <row r="81" spans="1:19" x14ac:dyDescent="0.2">
      <c r="A81" s="21"/>
      <c r="B81" s="11" t="s">
        <v>17</v>
      </c>
      <c r="C81" s="23">
        <v>0.5</v>
      </c>
      <c r="D81" s="23">
        <v>1.1000000000000001</v>
      </c>
      <c r="E81" s="18"/>
      <c r="F81" s="18"/>
      <c r="P81" s="24"/>
    </row>
    <row r="82" spans="1:19" x14ac:dyDescent="0.2">
      <c r="A82" s="21"/>
      <c r="B82" s="11" t="s">
        <v>22</v>
      </c>
      <c r="C82" s="23">
        <v>1.3</v>
      </c>
      <c r="D82" s="23">
        <v>1</v>
      </c>
      <c r="E82" s="18"/>
      <c r="F82" s="18"/>
      <c r="P82" s="24"/>
    </row>
    <row r="83" spans="1:19" x14ac:dyDescent="0.2">
      <c r="A83" s="21"/>
      <c r="B83" s="11" t="s">
        <v>23</v>
      </c>
      <c r="C83" s="23">
        <v>0.5</v>
      </c>
      <c r="D83" s="23">
        <v>1</v>
      </c>
      <c r="E83" s="18"/>
      <c r="F83" s="18"/>
      <c r="P83" s="24"/>
    </row>
    <row r="84" spans="1:19" x14ac:dyDescent="0.2">
      <c r="A84" s="21"/>
      <c r="B84" s="11" t="s">
        <v>2</v>
      </c>
      <c r="C84" s="23">
        <v>1</v>
      </c>
      <c r="D84" s="23">
        <v>0.9</v>
      </c>
      <c r="E84" s="18"/>
      <c r="F84" s="18"/>
      <c r="P84" s="24"/>
    </row>
    <row r="85" spans="1:19" x14ac:dyDescent="0.2">
      <c r="A85" s="21"/>
      <c r="B85" s="11" t="s">
        <v>25</v>
      </c>
      <c r="C85" s="23">
        <v>0.7</v>
      </c>
      <c r="D85" s="23">
        <v>0.9</v>
      </c>
      <c r="E85" s="18"/>
      <c r="F85" s="18"/>
      <c r="P85" s="24"/>
    </row>
    <row r="86" spans="1:19" x14ac:dyDescent="0.2">
      <c r="A86" s="21"/>
      <c r="B86" s="11" t="s">
        <v>8</v>
      </c>
      <c r="C86" s="23">
        <v>0.5</v>
      </c>
      <c r="D86" s="23">
        <v>0.5</v>
      </c>
      <c r="E86" s="18"/>
      <c r="F86" s="18"/>
      <c r="P86" s="24"/>
    </row>
    <row r="87" spans="1:19" x14ac:dyDescent="0.2">
      <c r="A87" s="21"/>
      <c r="B87" s="11" t="s">
        <v>28</v>
      </c>
      <c r="C87" s="23">
        <v>0.5</v>
      </c>
      <c r="D87" s="23">
        <v>0.3</v>
      </c>
      <c r="E87" s="18"/>
      <c r="F87" s="18"/>
      <c r="P87" s="24"/>
    </row>
    <row r="88" spans="1:19" x14ac:dyDescent="0.2">
      <c r="A88" s="21"/>
      <c r="B88" s="22" t="s">
        <v>21</v>
      </c>
      <c r="C88" s="29">
        <v>0.2</v>
      </c>
      <c r="D88" s="29">
        <v>0.2</v>
      </c>
      <c r="E88" s="18"/>
      <c r="F88" s="18"/>
      <c r="P88" s="24"/>
    </row>
    <row r="89" spans="1:19" x14ac:dyDescent="0.2">
      <c r="A89" s="21"/>
      <c r="B89" s="25" t="s">
        <v>7</v>
      </c>
      <c r="C89" s="30">
        <v>0.2</v>
      </c>
      <c r="D89" s="30">
        <v>0.2</v>
      </c>
      <c r="E89" s="18"/>
      <c r="F89" s="18"/>
      <c r="P89" s="24"/>
    </row>
    <row r="90" spans="1:19" x14ac:dyDescent="0.2">
      <c r="A90" s="8"/>
      <c r="B90" s="5"/>
      <c r="C90" s="32"/>
      <c r="D90" s="32"/>
      <c r="E90" s="18"/>
      <c r="F90" s="18"/>
      <c r="P90" s="24"/>
    </row>
    <row r="91" spans="1:19" x14ac:dyDescent="0.2">
      <c r="A91" s="21"/>
      <c r="B91" s="5" t="s">
        <v>29</v>
      </c>
      <c r="C91" s="29">
        <v>2.2000000000000002</v>
      </c>
      <c r="D91" s="29">
        <v>2.7</v>
      </c>
      <c r="E91" s="18"/>
      <c r="P91" s="24"/>
    </row>
    <row r="92" spans="1:19" x14ac:dyDescent="0.2">
      <c r="A92" s="21"/>
      <c r="B92" s="33" t="s">
        <v>30</v>
      </c>
      <c r="C92" s="34">
        <v>1.6</v>
      </c>
      <c r="D92" s="34">
        <v>1.3</v>
      </c>
      <c r="E92" s="18"/>
      <c r="F92" s="21"/>
      <c r="S92" s="24"/>
    </row>
    <row r="93" spans="1:19" x14ac:dyDescent="0.2">
      <c r="B93" s="8"/>
      <c r="D93" s="18"/>
      <c r="E93" s="18"/>
      <c r="F93" s="21"/>
      <c r="S93" s="24"/>
    </row>
    <row r="94" spans="1:19" x14ac:dyDescent="0.2">
      <c r="B94" s="8"/>
      <c r="D94" s="18"/>
      <c r="E94" s="18"/>
      <c r="S94" s="24"/>
    </row>
    <row r="95" spans="1:19" x14ac:dyDescent="0.2">
      <c r="B95" s="8"/>
      <c r="C95" s="8"/>
      <c r="S95" s="24"/>
    </row>
    <row r="96" spans="1:19" x14ac:dyDescent="0.2">
      <c r="B96" s="8"/>
      <c r="C96" s="8"/>
      <c r="S96" s="24"/>
    </row>
    <row r="97" spans="1:19" x14ac:dyDescent="0.2">
      <c r="A97" s="8"/>
      <c r="B97" s="8"/>
      <c r="C97" s="8"/>
      <c r="S97" s="24"/>
    </row>
    <row r="98" spans="1:19" x14ac:dyDescent="0.2">
      <c r="A98" s="8"/>
      <c r="B98" s="8"/>
      <c r="C98" s="8"/>
    </row>
    <row r="99" spans="1:19" x14ac:dyDescent="0.2">
      <c r="B99" s="8"/>
      <c r="D99" s="35"/>
      <c r="E99" s="35"/>
      <c r="G99" s="36"/>
    </row>
    <row r="100" spans="1:19" x14ac:dyDescent="0.2">
      <c r="B100" s="8"/>
      <c r="C100" s="8"/>
    </row>
    <row r="101" spans="1:19" x14ac:dyDescent="0.2">
      <c r="B101" s="8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36"/>
  <sheetViews>
    <sheetView showGridLines="0" zoomScaleNormal="100" zoomScalePageLayoutView="150" workbookViewId="0"/>
  </sheetViews>
  <sheetFormatPr defaultColWidth="8.85546875" defaultRowHeight="12.75" x14ac:dyDescent="0.2"/>
  <cols>
    <col min="1" max="1" width="15.85546875" style="4" customWidth="1"/>
    <col min="2" max="6" width="12.7109375" style="4" customWidth="1"/>
    <col min="7" max="16384" width="8.85546875" style="4"/>
  </cols>
  <sheetData>
    <row r="1" spans="1:7" ht="15.75" x14ac:dyDescent="0.25">
      <c r="A1" s="122" t="s">
        <v>61</v>
      </c>
    </row>
    <row r="2" spans="1:7" ht="14.25" x14ac:dyDescent="0.2">
      <c r="A2" s="124" t="s">
        <v>35</v>
      </c>
      <c r="E2" s="6"/>
    </row>
    <row r="3" spans="1:7" ht="14.25" customHeight="1" x14ac:dyDescent="0.2">
      <c r="A3" s="20"/>
      <c r="B3" s="47">
        <v>2019</v>
      </c>
      <c r="C3" s="47">
        <v>2020</v>
      </c>
      <c r="D3" s="47">
        <v>2021</v>
      </c>
      <c r="E3" s="47">
        <v>2022</v>
      </c>
      <c r="F3" s="47">
        <v>2023</v>
      </c>
    </row>
    <row r="4" spans="1:7" x14ac:dyDescent="0.2">
      <c r="A4" s="48" t="s">
        <v>46</v>
      </c>
      <c r="B4" s="137">
        <f>SUM(B5:B31)</f>
        <v>47112.337</v>
      </c>
      <c r="C4" s="137">
        <f t="shared" ref="C4:F4" si="0">SUM(C5:C31)</f>
        <v>49361.06500000001</v>
      </c>
      <c r="D4" s="137">
        <f t="shared" si="0"/>
        <v>52249.971999999994</v>
      </c>
      <c r="E4" s="137">
        <f t="shared" si="0"/>
        <v>48124.325000000019</v>
      </c>
      <c r="F4" s="137">
        <f t="shared" si="0"/>
        <v>48028.158999999992</v>
      </c>
    </row>
    <row r="5" spans="1:7" x14ac:dyDescent="0.2">
      <c r="A5" s="49" t="s">
        <v>1</v>
      </c>
      <c r="B5" s="138">
        <v>1690.75</v>
      </c>
      <c r="C5" s="138">
        <v>1637.384</v>
      </c>
      <c r="D5" s="138">
        <v>1701.6569999999999</v>
      </c>
      <c r="E5" s="138">
        <v>1638.9639999999999</v>
      </c>
      <c r="F5" s="138">
        <v>1695.847</v>
      </c>
      <c r="G5" s="121"/>
    </row>
    <row r="6" spans="1:7" x14ac:dyDescent="0.2">
      <c r="A6" s="50" t="s">
        <v>17</v>
      </c>
      <c r="B6" s="139">
        <v>11.704000000000001</v>
      </c>
      <c r="C6" s="139">
        <v>15.693</v>
      </c>
      <c r="D6" s="139">
        <v>20.600999999999999</v>
      </c>
      <c r="E6" s="139">
        <v>25.199000000000002</v>
      </c>
      <c r="F6" s="138">
        <v>67.22</v>
      </c>
      <c r="G6" s="121"/>
    </row>
    <row r="7" spans="1:7" x14ac:dyDescent="0.2">
      <c r="A7" s="50" t="s">
        <v>42</v>
      </c>
      <c r="B7" s="139">
        <v>286.50900000000001</v>
      </c>
      <c r="C7" s="139">
        <v>275.42500000000001</v>
      </c>
      <c r="D7" s="139">
        <v>186.48099999999999</v>
      </c>
      <c r="E7" s="139">
        <v>317.47899999999998</v>
      </c>
      <c r="F7" s="138">
        <v>244.37799999999999</v>
      </c>
      <c r="G7" s="121"/>
    </row>
    <row r="8" spans="1:7" x14ac:dyDescent="0.2">
      <c r="A8" s="50" t="s">
        <v>19</v>
      </c>
      <c r="B8" s="139">
        <v>340.51299999999998</v>
      </c>
      <c r="C8" s="139">
        <v>466.56599999999997</v>
      </c>
      <c r="D8" s="139">
        <v>369.91800000000001</v>
      </c>
      <c r="E8" s="139">
        <v>369.25700000000001</v>
      </c>
      <c r="F8" s="138">
        <v>402.57</v>
      </c>
      <c r="G8" s="121"/>
    </row>
    <row r="9" spans="1:7" x14ac:dyDescent="0.2">
      <c r="A9" s="50" t="s">
        <v>11</v>
      </c>
      <c r="B9" s="139">
        <v>22944.064999999999</v>
      </c>
      <c r="C9" s="139">
        <v>25644.596000000001</v>
      </c>
      <c r="D9" s="139">
        <v>27181.508999999998</v>
      </c>
      <c r="E9" s="139">
        <v>24901.231</v>
      </c>
      <c r="F9" s="138">
        <v>25950.487000000001</v>
      </c>
      <c r="G9" s="121"/>
    </row>
    <row r="10" spans="1:7" x14ac:dyDescent="0.2">
      <c r="A10" s="50" t="s">
        <v>20</v>
      </c>
      <c r="B10" s="139">
        <v>31.901</v>
      </c>
      <c r="C10" s="139">
        <v>61.344999999999999</v>
      </c>
      <c r="D10" s="139">
        <v>33.619999999999997</v>
      </c>
      <c r="E10" s="139">
        <v>71.361999999999995</v>
      </c>
      <c r="F10" s="138">
        <v>25.088000000000001</v>
      </c>
      <c r="G10" s="121"/>
    </row>
    <row r="11" spans="1:7" x14ac:dyDescent="0.2">
      <c r="A11" s="50" t="s">
        <v>21</v>
      </c>
      <c r="B11" s="139">
        <v>214.06899999999999</v>
      </c>
      <c r="C11" s="139">
        <v>74.381</v>
      </c>
      <c r="D11" s="139">
        <v>14.811</v>
      </c>
      <c r="E11" s="139">
        <v>10.948</v>
      </c>
      <c r="F11" s="138">
        <v>11.69</v>
      </c>
      <c r="G11" s="121"/>
    </row>
    <row r="12" spans="1:7" x14ac:dyDescent="0.2">
      <c r="A12" s="50" t="s">
        <v>22</v>
      </c>
      <c r="B12" s="139">
        <v>100.602</v>
      </c>
      <c r="C12" s="139">
        <v>117.77500000000001</v>
      </c>
      <c r="D12" s="139">
        <v>186.04400000000001</v>
      </c>
      <c r="E12" s="139">
        <v>138.39699999999999</v>
      </c>
      <c r="F12" s="138">
        <v>103.52800000000001</v>
      </c>
      <c r="G12" s="121"/>
    </row>
    <row r="13" spans="1:7" x14ac:dyDescent="0.2">
      <c r="A13" s="50" t="s">
        <v>2</v>
      </c>
      <c r="B13" s="139">
        <v>2094.0909999999999</v>
      </c>
      <c r="C13" s="139">
        <v>1784.8430000000001</v>
      </c>
      <c r="D13" s="139">
        <v>1987.6579999999999</v>
      </c>
      <c r="E13" s="139">
        <v>1665.3440000000001</v>
      </c>
      <c r="F13" s="138">
        <v>1494.8440000000001</v>
      </c>
      <c r="G13" s="121"/>
    </row>
    <row r="14" spans="1:7" x14ac:dyDescent="0.2">
      <c r="A14" s="51" t="s">
        <v>3</v>
      </c>
      <c r="B14" s="139">
        <v>12294.233</v>
      </c>
      <c r="C14" s="139">
        <v>12295.549000000001</v>
      </c>
      <c r="D14" s="139">
        <v>12937.704</v>
      </c>
      <c r="E14" s="139">
        <v>11518.601000000001</v>
      </c>
      <c r="F14" s="138">
        <v>11134.815000000001</v>
      </c>
      <c r="G14" s="121"/>
    </row>
    <row r="15" spans="1:7" x14ac:dyDescent="0.2">
      <c r="A15" s="52" t="s">
        <v>23</v>
      </c>
      <c r="B15" s="139">
        <v>13.805999999999999</v>
      </c>
      <c r="C15" s="139">
        <v>20.594999999999999</v>
      </c>
      <c r="D15" s="139">
        <v>26.018000000000001</v>
      </c>
      <c r="E15" s="139">
        <v>16.184000000000001</v>
      </c>
      <c r="F15" s="138">
        <v>32.823</v>
      </c>
      <c r="G15" s="121"/>
    </row>
    <row r="16" spans="1:7" x14ac:dyDescent="0.2">
      <c r="A16" s="53" t="s">
        <v>4</v>
      </c>
      <c r="B16" s="139">
        <v>2279.105</v>
      </c>
      <c r="C16" s="139">
        <v>2322.2089999999998</v>
      </c>
      <c r="D16" s="139">
        <v>3017.7469999999998</v>
      </c>
      <c r="E16" s="139">
        <v>2792.5549999999998</v>
      </c>
      <c r="F16" s="138">
        <v>2657.8220000000001</v>
      </c>
      <c r="G16" s="121"/>
    </row>
    <row r="17" spans="1:7" x14ac:dyDescent="0.2">
      <c r="A17" s="50" t="s">
        <v>31</v>
      </c>
      <c r="B17" s="139">
        <v>0</v>
      </c>
      <c r="C17" s="139">
        <v>0</v>
      </c>
      <c r="D17" s="139">
        <v>3.2970000000000002</v>
      </c>
      <c r="E17" s="139">
        <v>0</v>
      </c>
      <c r="F17" s="139">
        <v>0</v>
      </c>
      <c r="G17" s="121"/>
    </row>
    <row r="18" spans="1:7" x14ac:dyDescent="0.2">
      <c r="A18" s="50" t="s">
        <v>24</v>
      </c>
      <c r="B18" s="139">
        <v>23.562000000000001</v>
      </c>
      <c r="C18" s="139">
        <v>9.81</v>
      </c>
      <c r="D18" s="139">
        <v>23.471</v>
      </c>
      <c r="E18" s="139">
        <v>22.956</v>
      </c>
      <c r="F18" s="138">
        <v>37.838000000000001</v>
      </c>
      <c r="G18" s="121"/>
    </row>
    <row r="19" spans="1:7" x14ac:dyDescent="0.2">
      <c r="A19" s="50" t="s">
        <v>16</v>
      </c>
      <c r="B19" s="139">
        <v>93.832999999999998</v>
      </c>
      <c r="C19" s="139">
        <v>38.374000000000002</v>
      </c>
      <c r="D19" s="139">
        <v>145.15600000000001</v>
      </c>
      <c r="E19" s="139">
        <v>98.991</v>
      </c>
      <c r="F19" s="138">
        <v>46.328000000000003</v>
      </c>
      <c r="G19" s="121"/>
    </row>
    <row r="20" spans="1:7" x14ac:dyDescent="0.2">
      <c r="A20" s="50" t="s">
        <v>5</v>
      </c>
      <c r="B20" s="139">
        <v>18.814</v>
      </c>
      <c r="C20" s="139">
        <v>26.113</v>
      </c>
      <c r="D20" s="139">
        <v>26.335999999999999</v>
      </c>
      <c r="E20" s="139">
        <v>21.789000000000001</v>
      </c>
      <c r="F20" s="138">
        <v>10.707000000000001</v>
      </c>
      <c r="G20" s="121"/>
    </row>
    <row r="21" spans="1:7" x14ac:dyDescent="0.2">
      <c r="A21" s="50" t="s">
        <v>25</v>
      </c>
      <c r="B21" s="139">
        <v>117.953</v>
      </c>
      <c r="C21" s="139">
        <v>74.399000000000001</v>
      </c>
      <c r="D21" s="139">
        <v>84.789000000000001</v>
      </c>
      <c r="E21" s="139">
        <v>80.119</v>
      </c>
      <c r="F21" s="138">
        <v>106.56699999999999</v>
      </c>
      <c r="G21" s="121"/>
    </row>
    <row r="22" spans="1:7" x14ac:dyDescent="0.2">
      <c r="A22" s="50" t="s">
        <v>32</v>
      </c>
      <c r="B22" s="139" t="s">
        <v>15</v>
      </c>
      <c r="C22" s="139" t="s">
        <v>15</v>
      </c>
      <c r="D22" s="139" t="s">
        <v>15</v>
      </c>
      <c r="E22" s="139" t="s">
        <v>15</v>
      </c>
      <c r="F22" s="138" t="s">
        <v>15</v>
      </c>
      <c r="G22" s="121"/>
    </row>
    <row r="23" spans="1:7" x14ac:dyDescent="0.2">
      <c r="A23" s="50" t="s">
        <v>6</v>
      </c>
      <c r="B23" s="139">
        <v>1096.2349999999999</v>
      </c>
      <c r="C23" s="139">
        <v>1162.5930000000001</v>
      </c>
      <c r="D23" s="139">
        <v>954.94299999999998</v>
      </c>
      <c r="E23" s="139">
        <v>1028.116</v>
      </c>
      <c r="F23" s="138">
        <v>926.79499999999996</v>
      </c>
      <c r="G23" s="121"/>
    </row>
    <row r="24" spans="1:7" x14ac:dyDescent="0.2">
      <c r="A24" s="50" t="s">
        <v>26</v>
      </c>
      <c r="B24" s="139">
        <v>1018.409</v>
      </c>
      <c r="C24" s="139">
        <v>1139.9190000000001</v>
      </c>
      <c r="D24" s="139">
        <v>1101.856</v>
      </c>
      <c r="E24" s="139">
        <v>1237.1369999999999</v>
      </c>
      <c r="F24" s="138">
        <v>1121.1949999999999</v>
      </c>
      <c r="G24" s="121"/>
    </row>
    <row r="25" spans="1:7" x14ac:dyDescent="0.2">
      <c r="A25" s="50" t="s">
        <v>7</v>
      </c>
      <c r="B25" s="139">
        <v>143.66</v>
      </c>
      <c r="C25" s="139">
        <v>147.584</v>
      </c>
      <c r="D25" s="139">
        <v>130.40600000000001</v>
      </c>
      <c r="E25" s="139">
        <v>175.74100000000001</v>
      </c>
      <c r="F25" s="138">
        <v>208.125</v>
      </c>
      <c r="G25" s="121"/>
    </row>
    <row r="26" spans="1:7" x14ac:dyDescent="0.2">
      <c r="A26" s="50" t="s">
        <v>18</v>
      </c>
      <c r="B26" s="139">
        <v>118.82</v>
      </c>
      <c r="C26" s="139">
        <v>102.517</v>
      </c>
      <c r="D26" s="139">
        <v>127.88</v>
      </c>
      <c r="E26" s="139">
        <v>113.33199999999999</v>
      </c>
      <c r="F26" s="138">
        <v>86.938999999999993</v>
      </c>
      <c r="G26" s="121"/>
    </row>
    <row r="27" spans="1:7" x14ac:dyDescent="0.2">
      <c r="A27" s="50" t="s">
        <v>8</v>
      </c>
      <c r="B27" s="139">
        <v>79.308999999999997</v>
      </c>
      <c r="C27" s="139">
        <v>33.027999999999999</v>
      </c>
      <c r="D27" s="139">
        <v>81.793999999999997</v>
      </c>
      <c r="E27" s="139">
        <v>63.530999999999999</v>
      </c>
      <c r="F27" s="138">
        <v>68.772000000000006</v>
      </c>
      <c r="G27" s="121"/>
    </row>
    <row r="28" spans="1:7" x14ac:dyDescent="0.2">
      <c r="A28" s="50" t="s">
        <v>27</v>
      </c>
      <c r="B28" s="139">
        <v>30.064</v>
      </c>
      <c r="C28" s="139">
        <v>18.327999999999999</v>
      </c>
      <c r="D28" s="139">
        <v>26.187999999999999</v>
      </c>
      <c r="E28" s="139">
        <v>16.364000000000001</v>
      </c>
      <c r="F28" s="138">
        <v>38.462000000000003</v>
      </c>
      <c r="G28" s="121"/>
    </row>
    <row r="29" spans="1:7" x14ac:dyDescent="0.2">
      <c r="A29" s="50" t="s">
        <v>9</v>
      </c>
      <c r="B29" s="139">
        <v>136.15899999999999</v>
      </c>
      <c r="C29" s="139">
        <v>63.487000000000002</v>
      </c>
      <c r="D29" s="139">
        <v>57.747999999999998</v>
      </c>
      <c r="E29" s="139">
        <v>83.209000000000003</v>
      </c>
      <c r="F29" s="138">
        <v>71.105999999999995</v>
      </c>
      <c r="G29" s="121"/>
    </row>
    <row r="30" spans="1:7" x14ac:dyDescent="0.2">
      <c r="A30" s="50" t="s">
        <v>28</v>
      </c>
      <c r="B30" s="139">
        <v>111.955</v>
      </c>
      <c r="C30" s="139">
        <v>93.929000000000002</v>
      </c>
      <c r="D30" s="139">
        <v>59.725000000000001</v>
      </c>
      <c r="E30" s="139">
        <v>126.613</v>
      </c>
      <c r="F30" s="138">
        <v>79.620999999999995</v>
      </c>
      <c r="G30" s="121"/>
    </row>
    <row r="31" spans="1:7" x14ac:dyDescent="0.2">
      <c r="A31" s="54" t="s">
        <v>10</v>
      </c>
      <c r="B31" s="140">
        <v>1822.2159999999999</v>
      </c>
      <c r="C31" s="140">
        <v>1734.623</v>
      </c>
      <c r="D31" s="140">
        <v>1762.615</v>
      </c>
      <c r="E31" s="140">
        <v>1590.9059999999999</v>
      </c>
      <c r="F31" s="145">
        <v>1404.5920000000001</v>
      </c>
      <c r="G31" s="121"/>
    </row>
    <row r="32" spans="1:7" x14ac:dyDescent="0.2">
      <c r="A32" s="49" t="s">
        <v>29</v>
      </c>
      <c r="B32" s="45">
        <v>643.28800000000001</v>
      </c>
      <c r="C32" s="45">
        <v>547.03200000000004</v>
      </c>
      <c r="D32" s="45">
        <v>813.46</v>
      </c>
      <c r="E32" s="45">
        <v>424.226</v>
      </c>
      <c r="F32" s="45">
        <v>535.02499999999998</v>
      </c>
      <c r="G32" s="121"/>
    </row>
    <row r="33" spans="1:7" x14ac:dyDescent="0.2">
      <c r="A33" s="55" t="s">
        <v>30</v>
      </c>
      <c r="B33" s="44">
        <v>140.66300000000001</v>
      </c>
      <c r="C33" s="44">
        <v>100.98699999999999</v>
      </c>
      <c r="D33" s="44">
        <v>134.47900000000001</v>
      </c>
      <c r="E33" s="44">
        <v>124.991</v>
      </c>
      <c r="F33" s="44">
        <v>98.710999999999999</v>
      </c>
      <c r="G33" s="121"/>
    </row>
    <row r="34" spans="1:7" x14ac:dyDescent="0.2">
      <c r="A34" s="2" t="s">
        <v>36</v>
      </c>
      <c r="B34" s="56"/>
      <c r="C34" s="56"/>
      <c r="D34" s="56"/>
      <c r="E34" s="56"/>
      <c r="F34" s="56"/>
    </row>
    <row r="35" spans="1:7" ht="15" customHeight="1" x14ac:dyDescent="0.2">
      <c r="A35" s="2" t="s">
        <v>37</v>
      </c>
    </row>
    <row r="36" spans="1:7" ht="15" customHeight="1" x14ac:dyDescent="0.2">
      <c r="A36" s="3" t="s">
        <v>53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40"/>
  <sheetViews>
    <sheetView showGridLines="0" zoomScaleNormal="100" zoomScalePageLayoutView="150" workbookViewId="0">
      <selection sqref="A1:E2"/>
    </sheetView>
  </sheetViews>
  <sheetFormatPr defaultColWidth="8.85546875" defaultRowHeight="12.75" x14ac:dyDescent="0.2"/>
  <cols>
    <col min="1" max="1" width="8.7109375" style="4" customWidth="1"/>
    <col min="2" max="4" width="16.7109375" style="4" customWidth="1"/>
    <col min="5" max="5" width="9.28515625" style="4" customWidth="1"/>
    <col min="6" max="6" width="9.42578125" style="4" customWidth="1"/>
    <col min="7" max="7" width="6.7109375" style="4" customWidth="1"/>
    <col min="8" max="8" width="9.42578125" style="4" customWidth="1"/>
    <col min="9" max="9" width="6.42578125" style="4" customWidth="1"/>
    <col min="10" max="10" width="9.42578125" style="4" customWidth="1"/>
    <col min="11" max="11" width="7.140625" style="4" customWidth="1"/>
    <col min="12" max="12" width="8.7109375" style="4" customWidth="1"/>
    <col min="13" max="15" width="16.7109375" style="4" customWidth="1"/>
    <col min="16" max="16" width="9.28515625" style="4" customWidth="1"/>
    <col min="17" max="17" width="9.140625" style="4" bestFit="1" customWidth="1"/>
    <col min="18" max="18" width="9" style="4" bestFit="1" customWidth="1"/>
    <col min="19" max="19" width="9.140625" style="4" bestFit="1" customWidth="1"/>
    <col min="20" max="20" width="9" style="4" bestFit="1" customWidth="1"/>
    <col min="21" max="21" width="9.140625" style="4" bestFit="1" customWidth="1"/>
    <col min="22" max="22" width="9" style="4" bestFit="1" customWidth="1"/>
    <col min="23" max="16384" width="8.85546875" style="4"/>
  </cols>
  <sheetData>
    <row r="1" spans="1:5" ht="15" customHeight="1" x14ac:dyDescent="0.2">
      <c r="A1" s="161" t="s">
        <v>62</v>
      </c>
      <c r="B1" s="161"/>
      <c r="C1" s="161"/>
      <c r="D1" s="161"/>
      <c r="E1" s="161"/>
    </row>
    <row r="2" spans="1:5" ht="15" customHeight="1" x14ac:dyDescent="0.2">
      <c r="A2" s="161"/>
      <c r="B2" s="161"/>
      <c r="C2" s="161"/>
      <c r="D2" s="161"/>
      <c r="E2" s="161"/>
    </row>
    <row r="3" spans="1:5" ht="14.25" x14ac:dyDescent="0.2">
      <c r="A3" s="123" t="s">
        <v>34</v>
      </c>
      <c r="D3" s="6"/>
    </row>
    <row r="4" spans="1:5" ht="51" x14ac:dyDescent="0.2">
      <c r="A4" s="57" t="s">
        <v>0</v>
      </c>
      <c r="B4" s="58" t="s">
        <v>41</v>
      </c>
      <c r="C4" s="59" t="s">
        <v>40</v>
      </c>
      <c r="D4" s="60" t="s">
        <v>57</v>
      </c>
      <c r="E4" s="59" t="s">
        <v>47</v>
      </c>
    </row>
    <row r="5" spans="1:5" ht="15" customHeight="1" x14ac:dyDescent="0.2">
      <c r="A5" s="160">
        <v>2023</v>
      </c>
      <c r="B5" s="160"/>
      <c r="C5" s="160"/>
      <c r="D5" s="160"/>
      <c r="E5" s="160"/>
    </row>
    <row r="6" spans="1:5" ht="11.25" customHeight="1" x14ac:dyDescent="0.2">
      <c r="A6" s="152">
        <v>1</v>
      </c>
      <c r="B6" s="155" t="s">
        <v>7</v>
      </c>
      <c r="C6" s="158">
        <v>21689.870999999999</v>
      </c>
      <c r="D6" s="62" t="s">
        <v>11</v>
      </c>
      <c r="E6" s="63">
        <v>76.991702716904115</v>
      </c>
    </row>
    <row r="7" spans="1:5" ht="11.25" customHeight="1" x14ac:dyDescent="0.2">
      <c r="A7" s="152"/>
      <c r="B7" s="155"/>
      <c r="C7" s="158"/>
      <c r="D7" s="64" t="s">
        <v>3</v>
      </c>
      <c r="E7" s="65">
        <v>11.483415461530408</v>
      </c>
    </row>
    <row r="8" spans="1:5" ht="11.25" customHeight="1" x14ac:dyDescent="0.2">
      <c r="A8" s="153"/>
      <c r="B8" s="156"/>
      <c r="C8" s="159"/>
      <c r="D8" s="66" t="s">
        <v>10</v>
      </c>
      <c r="E8" s="67">
        <v>2.2955507665306079</v>
      </c>
    </row>
    <row r="9" spans="1:5" ht="11.25" customHeight="1" x14ac:dyDescent="0.2">
      <c r="A9" s="151">
        <v>2</v>
      </c>
      <c r="B9" s="154" t="s">
        <v>16</v>
      </c>
      <c r="C9" s="157">
        <v>6807.4470000000001</v>
      </c>
      <c r="D9" s="68" t="s">
        <v>11</v>
      </c>
      <c r="E9" s="69">
        <v>39.455481621817988</v>
      </c>
    </row>
    <row r="10" spans="1:5" ht="11.25" customHeight="1" x14ac:dyDescent="0.2">
      <c r="A10" s="152"/>
      <c r="B10" s="155"/>
      <c r="C10" s="158"/>
      <c r="D10" s="64" t="s">
        <v>3</v>
      </c>
      <c r="E10" s="65">
        <v>34.457484575348147</v>
      </c>
    </row>
    <row r="11" spans="1:5" ht="11.25" customHeight="1" x14ac:dyDescent="0.2">
      <c r="A11" s="153"/>
      <c r="B11" s="156"/>
      <c r="C11" s="159"/>
      <c r="D11" s="66" t="s">
        <v>4</v>
      </c>
      <c r="E11" s="70">
        <v>8.4727064345855343</v>
      </c>
    </row>
    <row r="12" spans="1:5" ht="11.25" customHeight="1" x14ac:dyDescent="0.2">
      <c r="A12" s="151">
        <v>3</v>
      </c>
      <c r="B12" s="154" t="s">
        <v>8</v>
      </c>
      <c r="C12" s="157">
        <v>2894.4349999999999</v>
      </c>
      <c r="D12" s="68" t="s">
        <v>11</v>
      </c>
      <c r="E12" s="71">
        <v>35.854354995016294</v>
      </c>
    </row>
    <row r="13" spans="1:5" ht="11.25" customHeight="1" x14ac:dyDescent="0.2">
      <c r="A13" s="152"/>
      <c r="B13" s="155"/>
      <c r="C13" s="158"/>
      <c r="D13" s="64" t="s">
        <v>3</v>
      </c>
      <c r="E13" s="65">
        <v>22.527470819002673</v>
      </c>
    </row>
    <row r="14" spans="1:5" ht="11.25" customHeight="1" x14ac:dyDescent="0.2">
      <c r="A14" s="153"/>
      <c r="B14" s="156"/>
      <c r="C14" s="159"/>
      <c r="D14" s="66" t="s">
        <v>4</v>
      </c>
      <c r="E14" s="67">
        <v>9.427263006424397</v>
      </c>
    </row>
    <row r="15" spans="1:5" ht="11.25" customHeight="1" x14ac:dyDescent="0.2">
      <c r="A15" s="151">
        <v>4</v>
      </c>
      <c r="B15" s="154" t="s">
        <v>2</v>
      </c>
      <c r="C15" s="157">
        <v>2577.3960000000002</v>
      </c>
      <c r="D15" s="68" t="s">
        <v>3</v>
      </c>
      <c r="E15" s="69">
        <v>84.655792125075081</v>
      </c>
    </row>
    <row r="16" spans="1:5" ht="11.25" customHeight="1" x14ac:dyDescent="0.2">
      <c r="A16" s="152"/>
      <c r="B16" s="155"/>
      <c r="C16" s="158"/>
      <c r="D16" s="66" t="s">
        <v>4</v>
      </c>
      <c r="E16" s="65">
        <v>5.553550948321484</v>
      </c>
    </row>
    <row r="17" spans="1:5" ht="11.25" customHeight="1" x14ac:dyDescent="0.2">
      <c r="A17" s="153"/>
      <c r="B17" s="156"/>
      <c r="C17" s="159"/>
      <c r="D17" s="66" t="s">
        <v>11</v>
      </c>
      <c r="E17" s="70">
        <v>4.1450751068132332</v>
      </c>
    </row>
    <row r="18" spans="1:5" ht="11.25" customHeight="1" x14ac:dyDescent="0.2">
      <c r="A18" s="151">
        <v>5</v>
      </c>
      <c r="B18" s="154" t="s">
        <v>6</v>
      </c>
      <c r="C18" s="157">
        <v>1779.04</v>
      </c>
      <c r="D18" s="68" t="s">
        <v>11</v>
      </c>
      <c r="E18" s="71">
        <v>56.660727133735044</v>
      </c>
    </row>
    <row r="19" spans="1:5" ht="11.25" customHeight="1" x14ac:dyDescent="0.2">
      <c r="A19" s="152"/>
      <c r="B19" s="155"/>
      <c r="C19" s="158"/>
      <c r="D19" s="66" t="s">
        <v>1</v>
      </c>
      <c r="E19" s="65">
        <v>28.075141649428904</v>
      </c>
    </row>
    <row r="20" spans="1:5" ht="11.25" customHeight="1" x14ac:dyDescent="0.2">
      <c r="A20" s="153"/>
      <c r="B20" s="156"/>
      <c r="C20" s="159"/>
      <c r="D20" s="72" t="s">
        <v>3</v>
      </c>
      <c r="E20" s="67">
        <v>8.5956470905656985</v>
      </c>
    </row>
    <row r="21" spans="1:5" x14ac:dyDescent="0.2">
      <c r="A21" s="160">
        <v>2022</v>
      </c>
      <c r="B21" s="160"/>
      <c r="C21" s="160"/>
      <c r="D21" s="160"/>
      <c r="E21" s="160"/>
    </row>
    <row r="22" spans="1:5" x14ac:dyDescent="0.2">
      <c r="A22" s="152">
        <v>1</v>
      </c>
      <c r="B22" s="155" t="s">
        <v>7</v>
      </c>
      <c r="C22" s="158">
        <v>21750.609</v>
      </c>
      <c r="D22" s="62" t="s">
        <v>11</v>
      </c>
      <c r="E22" s="63">
        <v>76.399938962628582</v>
      </c>
    </row>
    <row r="23" spans="1:5" x14ac:dyDescent="0.2">
      <c r="A23" s="152"/>
      <c r="B23" s="155"/>
      <c r="C23" s="158"/>
      <c r="D23" s="64" t="s">
        <v>3</v>
      </c>
      <c r="E23" s="65">
        <v>9.984699738752143</v>
      </c>
    </row>
    <row r="24" spans="1:5" x14ac:dyDescent="0.2">
      <c r="A24" s="153"/>
      <c r="B24" s="156"/>
      <c r="C24" s="159"/>
      <c r="D24" s="66" t="s">
        <v>10</v>
      </c>
      <c r="E24" s="67">
        <v>3.3120773767759792</v>
      </c>
    </row>
    <row r="25" spans="1:5" x14ac:dyDescent="0.2">
      <c r="A25" s="151">
        <v>2</v>
      </c>
      <c r="B25" s="154" t="s">
        <v>16</v>
      </c>
      <c r="C25" s="157">
        <v>5674.2610000000004</v>
      </c>
      <c r="D25" s="68" t="s">
        <v>3</v>
      </c>
      <c r="E25" s="69">
        <v>41.080644686594432</v>
      </c>
    </row>
    <row r="26" spans="1:5" x14ac:dyDescent="0.2">
      <c r="A26" s="152"/>
      <c r="B26" s="155"/>
      <c r="C26" s="158"/>
      <c r="D26" s="64" t="s">
        <v>11</v>
      </c>
      <c r="E26" s="65">
        <v>33.742103156693005</v>
      </c>
    </row>
    <row r="27" spans="1:5" x14ac:dyDescent="0.2">
      <c r="A27" s="153"/>
      <c r="B27" s="156"/>
      <c r="C27" s="159"/>
      <c r="D27" s="66" t="s">
        <v>4</v>
      </c>
      <c r="E27" s="70">
        <v>6.4082001162794597</v>
      </c>
    </row>
    <row r="28" spans="1:5" x14ac:dyDescent="0.2">
      <c r="A28" s="151">
        <v>3</v>
      </c>
      <c r="B28" s="154" t="s">
        <v>8</v>
      </c>
      <c r="C28" s="157">
        <v>2874.1</v>
      </c>
      <c r="D28" s="68" t="s">
        <v>11</v>
      </c>
      <c r="E28" s="71">
        <v>32.505271215336975</v>
      </c>
    </row>
    <row r="29" spans="1:5" x14ac:dyDescent="0.2">
      <c r="A29" s="152"/>
      <c r="B29" s="155"/>
      <c r="C29" s="158"/>
      <c r="D29" s="64" t="s">
        <v>3</v>
      </c>
      <c r="E29" s="65">
        <v>23.969172958491352</v>
      </c>
    </row>
    <row r="30" spans="1:5" x14ac:dyDescent="0.2">
      <c r="A30" s="153"/>
      <c r="B30" s="156"/>
      <c r="C30" s="159"/>
      <c r="D30" s="66" t="s">
        <v>4</v>
      </c>
      <c r="E30" s="67">
        <v>11.437876204724958</v>
      </c>
    </row>
    <row r="31" spans="1:5" x14ac:dyDescent="0.2">
      <c r="A31" s="151">
        <v>4</v>
      </c>
      <c r="B31" s="154" t="s">
        <v>2</v>
      </c>
      <c r="C31" s="157">
        <v>2654.9789999999998</v>
      </c>
      <c r="D31" s="68" t="s">
        <v>3</v>
      </c>
      <c r="E31" s="69">
        <v>87.039746830389248</v>
      </c>
    </row>
    <row r="32" spans="1:5" x14ac:dyDescent="0.2">
      <c r="A32" s="152"/>
      <c r="B32" s="155"/>
      <c r="C32" s="158"/>
      <c r="D32" s="66" t="s">
        <v>18</v>
      </c>
      <c r="E32" s="65">
        <v>3.6176557328702037</v>
      </c>
    </row>
    <row r="33" spans="1:5" x14ac:dyDescent="0.2">
      <c r="A33" s="153"/>
      <c r="B33" s="156"/>
      <c r="C33" s="159"/>
      <c r="D33" s="66" t="s">
        <v>11</v>
      </c>
      <c r="E33" s="70">
        <v>2.6689476639928227</v>
      </c>
    </row>
    <row r="34" spans="1:5" x14ac:dyDescent="0.2">
      <c r="A34" s="151">
        <v>5</v>
      </c>
      <c r="B34" s="154" t="s">
        <v>6</v>
      </c>
      <c r="C34" s="157">
        <v>1738.479</v>
      </c>
      <c r="D34" s="68" t="s">
        <v>11</v>
      </c>
      <c r="E34" s="71">
        <v>52.949733646480638</v>
      </c>
    </row>
    <row r="35" spans="1:5" x14ac:dyDescent="0.2">
      <c r="A35" s="152"/>
      <c r="B35" s="155"/>
      <c r="C35" s="158"/>
      <c r="D35" s="66" t="s">
        <v>1</v>
      </c>
      <c r="E35" s="65">
        <v>26.131520714371586</v>
      </c>
    </row>
    <row r="36" spans="1:5" x14ac:dyDescent="0.2">
      <c r="A36" s="153"/>
      <c r="B36" s="156"/>
      <c r="C36" s="159"/>
      <c r="D36" s="72" t="s">
        <v>3</v>
      </c>
      <c r="E36" s="67">
        <v>10.338117400325226</v>
      </c>
    </row>
    <row r="37" spans="1:5" ht="15" customHeight="1" x14ac:dyDescent="0.2">
      <c r="A37" s="1" t="s">
        <v>50</v>
      </c>
    </row>
    <row r="38" spans="1:5" ht="11.25" customHeight="1" x14ac:dyDescent="0.2"/>
    <row r="39" spans="1:5" ht="11.25" customHeight="1" x14ac:dyDescent="0.2"/>
    <row r="40" spans="1:5" ht="11.25" customHeight="1" x14ac:dyDescent="0.2"/>
  </sheetData>
  <sortState xmlns:xlrd2="http://schemas.microsoft.com/office/spreadsheetml/2017/richdata2" ref="G1:I40">
    <sortCondition descending="1" ref="G1:G40"/>
  </sortState>
  <mergeCells count="33">
    <mergeCell ref="A1:E2"/>
    <mergeCell ref="A22:A24"/>
    <mergeCell ref="B22:B24"/>
    <mergeCell ref="C22:C24"/>
    <mergeCell ref="B25:B27"/>
    <mergeCell ref="A21:E21"/>
    <mergeCell ref="A25:A27"/>
    <mergeCell ref="C25:C27"/>
    <mergeCell ref="B6:B8"/>
    <mergeCell ref="C6:C8"/>
    <mergeCell ref="A9:A11"/>
    <mergeCell ref="B9:B11"/>
    <mergeCell ref="B28:B30"/>
    <mergeCell ref="C28:C30"/>
    <mergeCell ref="A5:E5"/>
    <mergeCell ref="A6:A8"/>
    <mergeCell ref="C9:C11"/>
    <mergeCell ref="A34:A36"/>
    <mergeCell ref="B34:B36"/>
    <mergeCell ref="C34:C36"/>
    <mergeCell ref="A12:A14"/>
    <mergeCell ref="B12:B14"/>
    <mergeCell ref="C12:C14"/>
    <mergeCell ref="A18:A20"/>
    <mergeCell ref="B18:B20"/>
    <mergeCell ref="C18:C20"/>
    <mergeCell ref="A15:A17"/>
    <mergeCell ref="B15:B17"/>
    <mergeCell ref="C15:C17"/>
    <mergeCell ref="A31:A33"/>
    <mergeCell ref="B31:B33"/>
    <mergeCell ref="C31:C33"/>
    <mergeCell ref="A28:A30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73"/>
  <sheetViews>
    <sheetView showGridLines="0" zoomScaleNormal="100" zoomScalePageLayoutView="150" workbookViewId="0"/>
  </sheetViews>
  <sheetFormatPr defaultColWidth="8.85546875" defaultRowHeight="12.75" x14ac:dyDescent="0.2"/>
  <cols>
    <col min="1" max="4" width="8.85546875" style="4"/>
    <col min="5" max="5" width="14.140625" style="4" customWidth="1"/>
    <col min="6" max="16384" width="8.85546875" style="4"/>
  </cols>
  <sheetData>
    <row r="1" spans="1:2" ht="15.75" x14ac:dyDescent="0.25">
      <c r="A1" s="122" t="s">
        <v>63</v>
      </c>
    </row>
    <row r="2" spans="1:2" ht="14.25" x14ac:dyDescent="0.2">
      <c r="A2" s="123" t="s">
        <v>48</v>
      </c>
    </row>
    <row r="4" spans="1:2" x14ac:dyDescent="0.2">
      <c r="B4" s="1"/>
    </row>
    <row r="5" spans="1:2" x14ac:dyDescent="0.2">
      <c r="B5" s="1"/>
    </row>
    <row r="6" spans="1:2" x14ac:dyDescent="0.2">
      <c r="B6" s="1"/>
    </row>
    <row r="7" spans="1:2" x14ac:dyDescent="0.2">
      <c r="B7" s="1"/>
    </row>
    <row r="8" spans="1:2" x14ac:dyDescent="0.2">
      <c r="B8" s="1"/>
    </row>
    <row r="9" spans="1:2" x14ac:dyDescent="0.2">
      <c r="B9" s="1"/>
    </row>
    <row r="10" spans="1:2" x14ac:dyDescent="0.2">
      <c r="B10" s="1"/>
    </row>
    <row r="11" spans="1:2" x14ac:dyDescent="0.2">
      <c r="B11" s="1"/>
    </row>
    <row r="12" spans="1:2" x14ac:dyDescent="0.2">
      <c r="B12" s="1"/>
    </row>
    <row r="13" spans="1:2" x14ac:dyDescent="0.2">
      <c r="B13" s="1"/>
    </row>
    <row r="14" spans="1:2" x14ac:dyDescent="0.2">
      <c r="B14" s="1"/>
    </row>
    <row r="15" spans="1:2" x14ac:dyDescent="0.2">
      <c r="B15" s="1"/>
    </row>
    <row r="16" spans="1:2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40" spans="1:16" ht="15" customHeight="1" x14ac:dyDescent="0.2">
      <c r="B40" s="2" t="s">
        <v>33</v>
      </c>
    </row>
    <row r="41" spans="1:16" ht="15" customHeight="1" x14ac:dyDescent="0.2">
      <c r="B41" s="3" t="s">
        <v>54</v>
      </c>
    </row>
    <row r="44" spans="1:16" x14ac:dyDescent="0.2">
      <c r="A44" s="148"/>
      <c r="B44" s="61"/>
      <c r="C44" s="61">
        <v>2022</v>
      </c>
      <c r="E44" s="73"/>
      <c r="F44" s="73">
        <v>2022</v>
      </c>
      <c r="G44" s="73"/>
      <c r="H44" s="73"/>
      <c r="J44" s="73"/>
      <c r="K44" s="73">
        <v>2023</v>
      </c>
      <c r="M44" s="73"/>
      <c r="N44" s="73">
        <v>2023</v>
      </c>
      <c r="O44" s="73"/>
      <c r="P44" s="73"/>
    </row>
    <row r="45" spans="1:16" x14ac:dyDescent="0.2">
      <c r="B45" s="100" t="str">
        <f>E45</f>
        <v>Poland</v>
      </c>
      <c r="C45" s="101">
        <f>F45</f>
        <v>21751</v>
      </c>
      <c r="E45" s="74" t="s">
        <v>7</v>
      </c>
      <c r="F45" s="42">
        <v>21751</v>
      </c>
      <c r="G45" s="80">
        <f t="shared" ref="G45:G69" si="0">F45/SUM($F$45:$F$72)</f>
        <v>0.43460278132992325</v>
      </c>
      <c r="H45" s="81">
        <f>G45</f>
        <v>0.43460278132992325</v>
      </c>
      <c r="J45" s="74" t="str">
        <f>M45</f>
        <v>Poland</v>
      </c>
      <c r="K45" s="42">
        <f>N45</f>
        <v>21690</v>
      </c>
      <c r="M45" s="102" t="s">
        <v>7</v>
      </c>
      <c r="N45" s="102">
        <v>21690</v>
      </c>
      <c r="O45" s="80">
        <f>N45/SUM($N$45:$N$72)</f>
        <v>0.43688440389147382</v>
      </c>
      <c r="P45" s="81">
        <f>O45</f>
        <v>0.43688440389147382</v>
      </c>
    </row>
    <row r="46" spans="1:16" x14ac:dyDescent="0.2">
      <c r="B46" s="103" t="str">
        <f t="shared" ref="B46:B54" si="1">E46</f>
        <v>Lithuania</v>
      </c>
      <c r="C46" s="43">
        <f t="shared" ref="C46:C54" si="2">F46</f>
        <v>5674</v>
      </c>
      <c r="E46" s="75" t="s">
        <v>16</v>
      </c>
      <c r="F46" s="43">
        <v>5674</v>
      </c>
      <c r="G46" s="83">
        <f t="shared" si="0"/>
        <v>0.11337116368286446</v>
      </c>
      <c r="H46" s="84">
        <f>H45+G46</f>
        <v>0.54797394501278773</v>
      </c>
      <c r="J46" s="75" t="str">
        <f t="shared" ref="J46:J54" si="3">M46</f>
        <v>Lithuania</v>
      </c>
      <c r="K46" s="43">
        <f t="shared" ref="K46:K54" si="4">N46</f>
        <v>6807</v>
      </c>
      <c r="M46" s="103" t="s">
        <v>16</v>
      </c>
      <c r="N46" s="103">
        <v>6807</v>
      </c>
      <c r="O46" s="83">
        <f t="shared" ref="O46:O69" si="5">N46/SUM($N$45:$N$72)</f>
        <v>0.13710798235542934</v>
      </c>
      <c r="P46" s="84">
        <f>P45+O46</f>
        <v>0.57399238624690319</v>
      </c>
    </row>
    <row r="47" spans="1:16" x14ac:dyDescent="0.2">
      <c r="B47" s="103" t="str">
        <f t="shared" si="1"/>
        <v>Romania</v>
      </c>
      <c r="C47" s="43">
        <f t="shared" si="2"/>
        <v>2874</v>
      </c>
      <c r="E47" s="75" t="s">
        <v>8</v>
      </c>
      <c r="F47" s="43">
        <v>2874</v>
      </c>
      <c r="G47" s="83">
        <f t="shared" si="0"/>
        <v>5.7424872122762149E-2</v>
      </c>
      <c r="H47" s="84">
        <f t="shared" ref="H47:H64" si="6">H46+G47</f>
        <v>0.60539881713554988</v>
      </c>
      <c r="J47" s="75" t="str">
        <f t="shared" si="3"/>
        <v>Romania</v>
      </c>
      <c r="K47" s="43">
        <f t="shared" si="4"/>
        <v>2894</v>
      </c>
      <c r="M47" s="103" t="s">
        <v>8</v>
      </c>
      <c r="N47" s="103">
        <v>2894</v>
      </c>
      <c r="O47" s="83">
        <f t="shared" si="5"/>
        <v>5.8291538260116425E-2</v>
      </c>
      <c r="P47" s="84">
        <f t="shared" ref="P47:P67" si="7">P46+O47</f>
        <v>0.63228392450701965</v>
      </c>
    </row>
    <row r="48" spans="1:16" x14ac:dyDescent="0.2">
      <c r="B48" s="103" t="str">
        <f t="shared" si="1"/>
        <v>Spain</v>
      </c>
      <c r="C48" s="43">
        <f t="shared" si="2"/>
        <v>2655</v>
      </c>
      <c r="E48" s="75" t="s">
        <v>2</v>
      </c>
      <c r="F48" s="43">
        <v>2655</v>
      </c>
      <c r="G48" s="83">
        <f t="shared" si="0"/>
        <v>5.3049072890025577E-2</v>
      </c>
      <c r="H48" s="84">
        <f t="shared" si="6"/>
        <v>0.65844789002557547</v>
      </c>
      <c r="J48" s="75" t="str">
        <f t="shared" si="3"/>
        <v>Spain</v>
      </c>
      <c r="K48" s="43">
        <f t="shared" si="4"/>
        <v>2577</v>
      </c>
      <c r="M48" s="103" t="s">
        <v>2</v>
      </c>
      <c r="N48" s="103">
        <v>2577</v>
      </c>
      <c r="O48" s="83">
        <f t="shared" si="5"/>
        <v>5.1906459604809961E-2</v>
      </c>
      <c r="P48" s="84">
        <f t="shared" si="7"/>
        <v>0.68419038411182964</v>
      </c>
    </row>
    <row r="49" spans="2:16" x14ac:dyDescent="0.2">
      <c r="B49" s="103" t="str">
        <f t="shared" si="1"/>
        <v>Netherlands</v>
      </c>
      <c r="C49" s="43">
        <f t="shared" si="2"/>
        <v>1738</v>
      </c>
      <c r="E49" s="75" t="s">
        <v>6</v>
      </c>
      <c r="F49" s="43">
        <v>1738</v>
      </c>
      <c r="G49" s="83">
        <f t="shared" si="0"/>
        <v>3.4726662404092071E-2</v>
      </c>
      <c r="H49" s="84">
        <f t="shared" si="6"/>
        <v>0.69317455242966752</v>
      </c>
      <c r="J49" s="75" t="str">
        <f t="shared" si="3"/>
        <v>Netherlands</v>
      </c>
      <c r="K49" s="43">
        <f t="shared" si="4"/>
        <v>1779</v>
      </c>
      <c r="M49" s="103" t="s">
        <v>6</v>
      </c>
      <c r="N49" s="103">
        <v>1779</v>
      </c>
      <c r="O49" s="83">
        <f t="shared" si="5"/>
        <v>3.5832980844764037E-2</v>
      </c>
      <c r="P49" s="84">
        <f t="shared" si="7"/>
        <v>0.72002336495659369</v>
      </c>
    </row>
    <row r="50" spans="2:16" x14ac:dyDescent="0.2">
      <c r="B50" s="103" t="str">
        <f t="shared" si="1"/>
        <v>Luxembourg</v>
      </c>
      <c r="C50" s="43">
        <f t="shared" si="2"/>
        <v>1594</v>
      </c>
      <c r="E50" s="75" t="s">
        <v>5</v>
      </c>
      <c r="F50" s="43">
        <v>1594</v>
      </c>
      <c r="G50" s="83">
        <f t="shared" si="0"/>
        <v>3.1849424552429666E-2</v>
      </c>
      <c r="H50" s="84">
        <f t="shared" si="6"/>
        <v>0.7250239769820972</v>
      </c>
      <c r="J50" s="75" t="str">
        <f t="shared" si="3"/>
        <v>Luxembourg</v>
      </c>
      <c r="K50" s="43">
        <f t="shared" si="4"/>
        <v>1437</v>
      </c>
      <c r="M50" s="103" t="s">
        <v>5</v>
      </c>
      <c r="N50" s="103">
        <v>1437</v>
      </c>
      <c r="O50" s="83">
        <f t="shared" si="5"/>
        <v>2.8944347090458639E-2</v>
      </c>
      <c r="P50" s="84">
        <f t="shared" si="7"/>
        <v>0.74896771204705237</v>
      </c>
    </row>
    <row r="51" spans="2:16" x14ac:dyDescent="0.2">
      <c r="B51" s="103" t="str">
        <f t="shared" si="1"/>
        <v>Germany</v>
      </c>
      <c r="C51" s="43">
        <f t="shared" si="2"/>
        <v>1510</v>
      </c>
      <c r="E51" s="75" t="s">
        <v>11</v>
      </c>
      <c r="F51" s="43">
        <v>1510</v>
      </c>
      <c r="G51" s="83">
        <f t="shared" si="0"/>
        <v>3.0171035805626599E-2</v>
      </c>
      <c r="H51" s="84">
        <f t="shared" si="6"/>
        <v>0.75519501278772383</v>
      </c>
      <c r="J51" s="75" t="str">
        <f t="shared" si="3"/>
        <v>Germany</v>
      </c>
      <c r="K51" s="43">
        <f t="shared" si="4"/>
        <v>1436</v>
      </c>
      <c r="M51" s="103" t="s">
        <v>11</v>
      </c>
      <c r="N51" s="103">
        <v>1436</v>
      </c>
      <c r="O51" s="83">
        <f t="shared" si="5"/>
        <v>2.8924204886498682E-2</v>
      </c>
      <c r="P51" s="84">
        <f t="shared" si="7"/>
        <v>0.77789191693355109</v>
      </c>
    </row>
    <row r="52" spans="2:16" x14ac:dyDescent="0.2">
      <c r="B52" s="103" t="str">
        <f t="shared" si="1"/>
        <v>Portugal</v>
      </c>
      <c r="C52" s="43">
        <f t="shared" si="2"/>
        <v>1306</v>
      </c>
      <c r="E52" s="75" t="s">
        <v>18</v>
      </c>
      <c r="F52" s="43">
        <v>1306</v>
      </c>
      <c r="G52" s="83">
        <f t="shared" si="0"/>
        <v>2.6094948849104859E-2</v>
      </c>
      <c r="H52" s="84">
        <f t="shared" si="6"/>
        <v>0.78128996163682873</v>
      </c>
      <c r="J52" s="75" t="str">
        <f t="shared" si="3"/>
        <v>Slovenia</v>
      </c>
      <c r="K52" s="43">
        <f t="shared" si="4"/>
        <v>1334</v>
      </c>
      <c r="M52" s="103" t="s">
        <v>27</v>
      </c>
      <c r="N52" s="103">
        <v>1334</v>
      </c>
      <c r="O52" s="83">
        <f t="shared" si="5"/>
        <v>2.6869700082583037E-2</v>
      </c>
      <c r="P52" s="84">
        <f t="shared" si="7"/>
        <v>0.80476161701613413</v>
      </c>
    </row>
    <row r="53" spans="2:16" x14ac:dyDescent="0.2">
      <c r="B53" s="103" t="str">
        <f t="shared" si="1"/>
        <v>Slovenia</v>
      </c>
      <c r="C53" s="43">
        <f t="shared" si="2"/>
        <v>1300</v>
      </c>
      <c r="E53" s="75" t="s">
        <v>27</v>
      </c>
      <c r="F53" s="43">
        <v>1300</v>
      </c>
      <c r="G53" s="83">
        <f t="shared" si="0"/>
        <v>2.5975063938618925E-2</v>
      </c>
      <c r="H53" s="84">
        <f t="shared" si="6"/>
        <v>0.80726502557544766</v>
      </c>
      <c r="J53" s="75" t="str">
        <f t="shared" si="3"/>
        <v>Czechia</v>
      </c>
      <c r="K53" s="43">
        <f t="shared" si="4"/>
        <v>1295</v>
      </c>
      <c r="M53" s="103" t="s">
        <v>42</v>
      </c>
      <c r="N53" s="103">
        <v>1295</v>
      </c>
      <c r="O53" s="83">
        <f t="shared" si="5"/>
        <v>2.6084154128144701E-2</v>
      </c>
      <c r="P53" s="84">
        <f t="shared" si="7"/>
        <v>0.83084577114427882</v>
      </c>
    </row>
    <row r="54" spans="2:16" x14ac:dyDescent="0.2">
      <c r="B54" s="103" t="str">
        <f t="shared" si="1"/>
        <v>Belgium</v>
      </c>
      <c r="C54" s="43">
        <f t="shared" si="2"/>
        <v>1260</v>
      </c>
      <c r="E54" s="75" t="s">
        <v>1</v>
      </c>
      <c r="F54" s="43">
        <v>1260</v>
      </c>
      <c r="G54" s="83">
        <f t="shared" si="0"/>
        <v>2.5175831202046035E-2</v>
      </c>
      <c r="H54" s="84">
        <f t="shared" si="6"/>
        <v>0.83244085677749369</v>
      </c>
      <c r="J54" s="75" t="str">
        <f t="shared" si="3"/>
        <v>Belgium</v>
      </c>
      <c r="K54" s="43">
        <f t="shared" si="4"/>
        <v>1144</v>
      </c>
      <c r="M54" s="103" t="s">
        <v>1</v>
      </c>
      <c r="N54" s="103">
        <v>1144</v>
      </c>
      <c r="O54" s="83">
        <f t="shared" si="5"/>
        <v>2.3042681330191151E-2</v>
      </c>
      <c r="P54" s="84">
        <f t="shared" si="7"/>
        <v>0.85388845247446998</v>
      </c>
    </row>
    <row r="55" spans="2:16" x14ac:dyDescent="0.2">
      <c r="B55" s="149" t="s">
        <v>70</v>
      </c>
      <c r="C55" s="44">
        <f>SUM(F55:F69)</f>
        <v>8386</v>
      </c>
      <c r="E55" s="75" t="s">
        <v>17</v>
      </c>
      <c r="F55" s="43">
        <v>1192</v>
      </c>
      <c r="G55" s="83">
        <f t="shared" si="0"/>
        <v>2.3817135549872123E-2</v>
      </c>
      <c r="H55" s="84">
        <f t="shared" si="6"/>
        <v>0.85625799232736577</v>
      </c>
      <c r="J55" s="149" t="s">
        <v>70</v>
      </c>
      <c r="K55" s="44">
        <f>SUM(N55:N69)</f>
        <v>7254</v>
      </c>
      <c r="M55" s="103" t="s">
        <v>18</v>
      </c>
      <c r="N55" s="103">
        <v>958</v>
      </c>
      <c r="O55" s="83">
        <f t="shared" si="5"/>
        <v>1.9296231393639091E-2</v>
      </c>
      <c r="P55" s="84">
        <f t="shared" si="7"/>
        <v>0.8731846838681091</v>
      </c>
    </row>
    <row r="56" spans="2:16" x14ac:dyDescent="0.2">
      <c r="E56" s="75" t="s">
        <v>42</v>
      </c>
      <c r="F56" s="43">
        <v>1098</v>
      </c>
      <c r="G56" s="83">
        <f t="shared" si="0"/>
        <v>2.1938938618925832E-2</v>
      </c>
      <c r="H56" s="84">
        <f t="shared" si="6"/>
        <v>0.87819693094629159</v>
      </c>
      <c r="M56" s="103" t="s">
        <v>9</v>
      </c>
      <c r="N56" s="103">
        <v>938</v>
      </c>
      <c r="O56" s="83">
        <f t="shared" si="5"/>
        <v>1.8893387314439947E-2</v>
      </c>
      <c r="P56" s="84">
        <f t="shared" si="7"/>
        <v>0.892078071182549</v>
      </c>
    </row>
    <row r="57" spans="2:16" x14ac:dyDescent="0.2">
      <c r="E57" s="75" t="s">
        <v>25</v>
      </c>
      <c r="F57" s="43">
        <v>987</v>
      </c>
      <c r="G57" s="83">
        <f t="shared" si="0"/>
        <v>1.9721067774936062E-2</v>
      </c>
      <c r="H57" s="84">
        <f t="shared" si="6"/>
        <v>0.89791799872122768</v>
      </c>
      <c r="M57" s="103" t="s">
        <v>17</v>
      </c>
      <c r="N57" s="103">
        <v>819</v>
      </c>
      <c r="O57" s="83">
        <f t="shared" si="5"/>
        <v>1.6496465043205028E-2</v>
      </c>
      <c r="P57" s="84">
        <f t="shared" si="7"/>
        <v>0.90857453622575401</v>
      </c>
    </row>
    <row r="58" spans="2:16" x14ac:dyDescent="0.2">
      <c r="E58" s="75" t="s">
        <v>9</v>
      </c>
      <c r="F58" s="43">
        <v>952</v>
      </c>
      <c r="G58" s="83">
        <f t="shared" si="0"/>
        <v>1.9021739130434784E-2</v>
      </c>
      <c r="H58" s="84">
        <f t="shared" si="6"/>
        <v>0.9169397378516625</v>
      </c>
      <c r="M58" s="103" t="s">
        <v>4</v>
      </c>
      <c r="N58" s="103">
        <v>808</v>
      </c>
      <c r="O58" s="83">
        <f t="shared" si="5"/>
        <v>1.6274900799645498E-2</v>
      </c>
      <c r="P58" s="84">
        <f t="shared" si="7"/>
        <v>0.92484943702539946</v>
      </c>
    </row>
    <row r="59" spans="2:16" x14ac:dyDescent="0.2">
      <c r="E59" s="75" t="s">
        <v>4</v>
      </c>
      <c r="F59" s="43">
        <v>826</v>
      </c>
      <c r="G59" s="83">
        <f t="shared" si="0"/>
        <v>1.650415601023018E-2</v>
      </c>
      <c r="H59" s="84">
        <f t="shared" si="6"/>
        <v>0.93344389386189264</v>
      </c>
      <c r="M59" s="103" t="s">
        <v>25</v>
      </c>
      <c r="N59" s="103">
        <v>767</v>
      </c>
      <c r="O59" s="83">
        <f t="shared" si="5"/>
        <v>1.5449070437287249E-2</v>
      </c>
      <c r="P59" s="84">
        <f t="shared" si="7"/>
        <v>0.94029850746268673</v>
      </c>
    </row>
    <row r="60" spans="2:16" x14ac:dyDescent="0.2">
      <c r="E60" s="75" t="s">
        <v>24</v>
      </c>
      <c r="F60" s="43">
        <v>775</v>
      </c>
      <c r="G60" s="83">
        <f t="shared" si="0"/>
        <v>1.5485134271099744E-2</v>
      </c>
      <c r="H60" s="84">
        <f t="shared" si="6"/>
        <v>0.9489290281329924</v>
      </c>
      <c r="M60" s="103" t="s">
        <v>24</v>
      </c>
      <c r="N60" s="103">
        <v>646</v>
      </c>
      <c r="O60" s="83">
        <f t="shared" si="5"/>
        <v>1.3011863758132415E-2</v>
      </c>
      <c r="P60" s="84">
        <f t="shared" si="7"/>
        <v>0.95331037122081919</v>
      </c>
    </row>
    <row r="61" spans="2:16" x14ac:dyDescent="0.2">
      <c r="E61" s="75" t="s">
        <v>26</v>
      </c>
      <c r="F61" s="43">
        <v>685</v>
      </c>
      <c r="G61" s="83">
        <f t="shared" si="0"/>
        <v>1.3686860613810742E-2</v>
      </c>
      <c r="H61" s="84">
        <f t="shared" si="6"/>
        <v>0.96261588874680315</v>
      </c>
      <c r="M61" s="103" t="s">
        <v>26</v>
      </c>
      <c r="N61" s="103">
        <v>578</v>
      </c>
      <c r="O61" s="83">
        <f t="shared" si="5"/>
        <v>1.1642193888855318E-2</v>
      </c>
      <c r="P61" s="84">
        <f t="shared" si="7"/>
        <v>0.96495256510967453</v>
      </c>
    </row>
    <row r="62" spans="2:16" x14ac:dyDescent="0.2">
      <c r="E62" s="75" t="s">
        <v>3</v>
      </c>
      <c r="F62" s="43">
        <v>601</v>
      </c>
      <c r="G62" s="83">
        <f t="shared" si="0"/>
        <v>1.2008471867007672E-2</v>
      </c>
      <c r="H62" s="84">
        <f t="shared" si="6"/>
        <v>0.97462436061381086</v>
      </c>
      <c r="M62" s="103" t="s">
        <v>3</v>
      </c>
      <c r="N62" s="103">
        <v>473</v>
      </c>
      <c r="O62" s="83">
        <f t="shared" si="5"/>
        <v>9.527262473059803E-3</v>
      </c>
      <c r="P62" s="84">
        <f t="shared" si="7"/>
        <v>0.97447982758273433</v>
      </c>
    </row>
    <row r="63" spans="2:16" x14ac:dyDescent="0.2">
      <c r="E63" s="75" t="s">
        <v>21</v>
      </c>
      <c r="F63" s="104">
        <v>337</v>
      </c>
      <c r="G63" s="83">
        <f t="shared" si="0"/>
        <v>6.7335358056265981E-3</v>
      </c>
      <c r="H63" s="84">
        <f t="shared" si="6"/>
        <v>0.98135789641943749</v>
      </c>
      <c r="M63" s="103" t="s">
        <v>21</v>
      </c>
      <c r="N63" s="103">
        <v>349</v>
      </c>
      <c r="O63" s="83">
        <f t="shared" si="5"/>
        <v>7.0296291820250972E-3</v>
      </c>
      <c r="P63" s="84">
        <f t="shared" si="7"/>
        <v>0.98150945676475942</v>
      </c>
    </row>
    <row r="64" spans="2:16" x14ac:dyDescent="0.2">
      <c r="E64" s="75" t="s">
        <v>23</v>
      </c>
      <c r="F64" s="43">
        <v>335</v>
      </c>
      <c r="G64" s="83">
        <f t="shared" si="0"/>
        <v>6.6935741687979538E-3</v>
      </c>
      <c r="H64" s="84">
        <f t="shared" si="6"/>
        <v>0.98805147058823539</v>
      </c>
      <c r="M64" s="103" t="s">
        <v>23</v>
      </c>
      <c r="N64" s="103">
        <v>279</v>
      </c>
      <c r="O64" s="83">
        <f t="shared" si="5"/>
        <v>5.6196749048280864E-3</v>
      </c>
      <c r="P64" s="84">
        <f t="shared" si="7"/>
        <v>0.98712913166958749</v>
      </c>
    </row>
    <row r="65" spans="5:16" x14ac:dyDescent="0.2">
      <c r="E65" s="75" t="s">
        <v>20</v>
      </c>
      <c r="F65" s="43">
        <v>196</v>
      </c>
      <c r="G65" s="83">
        <f t="shared" si="0"/>
        <v>3.9162404092071609E-3</v>
      </c>
      <c r="H65" s="84">
        <f t="shared" ref="H65:H67" si="8">H64+G65</f>
        <v>0.99196771099744252</v>
      </c>
      <c r="M65" s="103" t="s">
        <v>28</v>
      </c>
      <c r="N65" s="103">
        <v>253</v>
      </c>
      <c r="O65" s="83">
        <f t="shared" si="5"/>
        <v>5.0959776018691966E-3</v>
      </c>
      <c r="P65" s="84">
        <f t="shared" si="7"/>
        <v>0.99222510927145668</v>
      </c>
    </row>
    <row r="66" spans="5:16" x14ac:dyDescent="0.2">
      <c r="E66" s="75" t="s">
        <v>28</v>
      </c>
      <c r="F66" s="43">
        <v>158</v>
      </c>
      <c r="G66" s="83">
        <f t="shared" si="0"/>
        <v>3.1569693094629157E-3</v>
      </c>
      <c r="H66" s="84">
        <f t="shared" si="8"/>
        <v>0.99512468030690548</v>
      </c>
      <c r="M66" s="103" t="s">
        <v>20</v>
      </c>
      <c r="N66" s="103">
        <v>180</v>
      </c>
      <c r="O66" s="83">
        <f t="shared" si="5"/>
        <v>3.6255967127923139E-3</v>
      </c>
      <c r="P66" s="84">
        <f t="shared" si="7"/>
        <v>0.99585070598424896</v>
      </c>
    </row>
    <row r="67" spans="5:16" x14ac:dyDescent="0.2">
      <c r="E67" s="75" t="s">
        <v>19</v>
      </c>
      <c r="F67" s="43">
        <v>129</v>
      </c>
      <c r="G67" s="83">
        <f t="shared" si="0"/>
        <v>2.5775255754475705E-3</v>
      </c>
      <c r="H67" s="84">
        <f t="shared" si="8"/>
        <v>0.99770220588235303</v>
      </c>
      <c r="M67" s="103" t="s">
        <v>19</v>
      </c>
      <c r="N67" s="103">
        <v>103</v>
      </c>
      <c r="O67" s="83">
        <f t="shared" si="5"/>
        <v>2.0746470078756019E-3</v>
      </c>
      <c r="P67" s="84">
        <f t="shared" si="7"/>
        <v>0.99792535299212459</v>
      </c>
    </row>
    <row r="68" spans="5:16" x14ac:dyDescent="0.2">
      <c r="E68" s="75" t="s">
        <v>10</v>
      </c>
      <c r="F68" s="43">
        <v>68</v>
      </c>
      <c r="G68" s="83">
        <f t="shared" si="0"/>
        <v>1.358695652173913E-3</v>
      </c>
      <c r="H68" s="84">
        <f>H67+G68</f>
        <v>0.99906090153452698</v>
      </c>
      <c r="M68" s="103" t="s">
        <v>10</v>
      </c>
      <c r="N68" s="103">
        <v>102</v>
      </c>
      <c r="O68" s="83">
        <f t="shared" si="5"/>
        <v>2.0545048039156445E-3</v>
      </c>
      <c r="P68" s="84">
        <f>P67+O68</f>
        <v>0.99997985779604026</v>
      </c>
    </row>
    <row r="69" spans="5:16" x14ac:dyDescent="0.2">
      <c r="E69" s="77" t="s">
        <v>22</v>
      </c>
      <c r="F69" s="44">
        <v>47</v>
      </c>
      <c r="G69" s="92">
        <f t="shared" si="0"/>
        <v>9.3909846547314579E-4</v>
      </c>
      <c r="H69" s="91">
        <f>H68+G69</f>
        <v>1.0000000000000002</v>
      </c>
      <c r="M69" s="46" t="s">
        <v>22</v>
      </c>
      <c r="N69" s="46">
        <v>1</v>
      </c>
      <c r="O69" s="92">
        <f t="shared" si="5"/>
        <v>2.0142203959957299E-5</v>
      </c>
      <c r="P69" s="91">
        <f>P68+O69</f>
        <v>1.0000000000000002</v>
      </c>
    </row>
    <row r="70" spans="5:16" x14ac:dyDescent="0.2">
      <c r="G70" s="16"/>
      <c r="H70" s="78"/>
    </row>
    <row r="71" spans="5:16" x14ac:dyDescent="0.2">
      <c r="G71" s="16"/>
      <c r="H71" s="78"/>
    </row>
    <row r="72" spans="5:16" x14ac:dyDescent="0.2">
      <c r="G72" s="16"/>
      <c r="H72" s="78"/>
    </row>
    <row r="73" spans="5:16" x14ac:dyDescent="0.2">
      <c r="G73" s="16"/>
      <c r="H73" s="78"/>
    </row>
  </sheetData>
  <sortState xmlns:xlrd2="http://schemas.microsoft.com/office/spreadsheetml/2017/richdata2" ref="E46:F72">
    <sortCondition descending="1" ref="F46:F72"/>
  </sortState>
  <pageMargins left="0.7" right="0.7" top="0.75" bottom="0.75" header="0.3" footer="0.3"/>
  <pageSetup paperSize="9" orientation="portrait" verticalDpi="0" r:id="rId1"/>
  <ignoredErrors>
    <ignoredError sqref="C55 K55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72"/>
  <sheetViews>
    <sheetView showGridLines="0" zoomScaleNormal="100" zoomScalePageLayoutView="150" workbookViewId="0"/>
  </sheetViews>
  <sheetFormatPr defaultColWidth="8.85546875" defaultRowHeight="12.75" x14ac:dyDescent="0.2"/>
  <cols>
    <col min="1" max="2" width="8.85546875" style="4"/>
    <col min="3" max="3" width="10.140625" style="4" bestFit="1" customWidth="1"/>
    <col min="4" max="4" width="8.85546875" style="4"/>
    <col min="5" max="5" width="14.140625" style="4" customWidth="1"/>
    <col min="6" max="6" width="10.140625" style="4" bestFit="1" customWidth="1"/>
    <col min="7" max="8" width="9.140625" style="4" bestFit="1" customWidth="1"/>
    <col min="9" max="10" width="8.85546875" style="4"/>
    <col min="11" max="11" width="10.28515625" style="4" customWidth="1"/>
    <col min="12" max="13" width="8.85546875" style="4"/>
    <col min="14" max="14" width="10" style="4" customWidth="1"/>
    <col min="15" max="16" width="9" style="4" bestFit="1" customWidth="1"/>
    <col min="17" max="16384" width="8.85546875" style="4"/>
  </cols>
  <sheetData>
    <row r="1" spans="1:1" ht="15.75" x14ac:dyDescent="0.25">
      <c r="A1" s="122" t="s">
        <v>64</v>
      </c>
    </row>
    <row r="2" spans="1:1" ht="14.25" x14ac:dyDescent="0.2">
      <c r="A2" s="123" t="s">
        <v>48</v>
      </c>
    </row>
    <row r="40" spans="2:16" ht="15" customHeight="1" x14ac:dyDescent="0.2">
      <c r="B40" s="2" t="s">
        <v>33</v>
      </c>
      <c r="G40" s="16"/>
      <c r="H40" s="78"/>
    </row>
    <row r="41" spans="2:16" ht="15" customHeight="1" x14ac:dyDescent="0.2">
      <c r="B41" s="3" t="s">
        <v>53</v>
      </c>
    </row>
    <row r="44" spans="2:16" x14ac:dyDescent="0.2">
      <c r="B44" s="73"/>
      <c r="C44" s="73">
        <v>2022</v>
      </c>
      <c r="E44" s="73"/>
      <c r="F44" s="73">
        <v>2022</v>
      </c>
      <c r="G44" s="73"/>
      <c r="H44" s="73"/>
      <c r="J44" s="73"/>
      <c r="K44" s="73">
        <v>2023</v>
      </c>
      <c r="M44" s="73"/>
      <c r="N44" s="73">
        <v>2023</v>
      </c>
      <c r="O44" s="73"/>
      <c r="P44" s="73"/>
    </row>
    <row r="45" spans="2:16" x14ac:dyDescent="0.2">
      <c r="B45" s="74" t="str">
        <f>E45</f>
        <v>Germany</v>
      </c>
      <c r="C45" s="79">
        <f>F45</f>
        <v>24901231</v>
      </c>
      <c r="E45" s="74" t="s">
        <v>11</v>
      </c>
      <c r="F45" s="79">
        <v>24901231</v>
      </c>
      <c r="G45" s="80">
        <f>F45/(SUM($F$45:$F$70))</f>
        <v>0.51743543415933624</v>
      </c>
      <c r="H45" s="81">
        <f>G45</f>
        <v>0.51743543415933624</v>
      </c>
      <c r="J45" s="74" t="str">
        <f>M45</f>
        <v>Germany</v>
      </c>
      <c r="K45" s="79">
        <f>N45</f>
        <v>25950487</v>
      </c>
      <c r="M45" s="74" t="s">
        <v>11</v>
      </c>
      <c r="N45" s="79">
        <v>25950487</v>
      </c>
      <c r="O45" s="80">
        <f>N45/(SUM($N$45:$N$70))</f>
        <v>0.54031817042997632</v>
      </c>
      <c r="P45" s="81">
        <f>O45</f>
        <v>0.54031817042997632</v>
      </c>
    </row>
    <row r="46" spans="2:16" x14ac:dyDescent="0.2">
      <c r="B46" s="75" t="str">
        <f t="shared" ref="B46:B51" si="0">E46</f>
        <v>France</v>
      </c>
      <c r="C46" s="82">
        <f t="shared" ref="C46:C51" si="1">F46</f>
        <v>11518601</v>
      </c>
      <c r="E46" s="75" t="s">
        <v>3</v>
      </c>
      <c r="F46" s="82">
        <v>11518601</v>
      </c>
      <c r="G46" s="83">
        <f t="shared" ref="G46:G70" si="2">F46/(SUM($F$45:$F$70))</f>
        <v>0.23935091037640527</v>
      </c>
      <c r="H46" s="84">
        <f>H45+G46</f>
        <v>0.75678634453574145</v>
      </c>
      <c r="J46" s="75" t="str">
        <f t="shared" ref="J46:J51" si="3">M46</f>
        <v>France</v>
      </c>
      <c r="K46" s="82">
        <f t="shared" ref="K46:K51" si="4">N46</f>
        <v>11134815</v>
      </c>
      <c r="M46" s="75" t="s">
        <v>3</v>
      </c>
      <c r="N46" s="82">
        <v>11134815</v>
      </c>
      <c r="O46" s="83">
        <f t="shared" ref="O46:O70" si="5">N46/(SUM($N$45:$N$70))</f>
        <v>0.23183930493775537</v>
      </c>
      <c r="P46" s="84">
        <f>P45+O46</f>
        <v>0.77215747536773172</v>
      </c>
    </row>
    <row r="47" spans="2:16" x14ac:dyDescent="0.2">
      <c r="B47" s="75" t="str">
        <f t="shared" si="0"/>
        <v>Italy</v>
      </c>
      <c r="C47" s="82">
        <f t="shared" si="1"/>
        <v>2792555</v>
      </c>
      <c r="E47" s="75" t="s">
        <v>4</v>
      </c>
      <c r="F47" s="82">
        <v>2792555</v>
      </c>
      <c r="G47" s="83">
        <f t="shared" si="2"/>
        <v>5.8027930781366803E-2</v>
      </c>
      <c r="H47" s="84">
        <f>H46+G47</f>
        <v>0.81481427531710826</v>
      </c>
      <c r="J47" s="75" t="str">
        <f t="shared" si="3"/>
        <v>Italy</v>
      </c>
      <c r="K47" s="82">
        <f t="shared" si="4"/>
        <v>2657822</v>
      </c>
      <c r="M47" s="75" t="s">
        <v>4</v>
      </c>
      <c r="N47" s="82">
        <v>2657822</v>
      </c>
      <c r="O47" s="83">
        <f t="shared" si="5"/>
        <v>5.5338827374166059E-2</v>
      </c>
      <c r="P47" s="84">
        <f>P46+O47</f>
        <v>0.82749630274189778</v>
      </c>
    </row>
    <row r="48" spans="2:16" x14ac:dyDescent="0.2">
      <c r="B48" s="75" t="str">
        <f t="shared" si="0"/>
        <v>Spain</v>
      </c>
      <c r="C48" s="82">
        <f t="shared" si="1"/>
        <v>1665344</v>
      </c>
      <c r="E48" s="75" t="s">
        <v>2</v>
      </c>
      <c r="F48" s="82">
        <v>1665344</v>
      </c>
      <c r="G48" s="83">
        <f t="shared" si="2"/>
        <v>3.4605036018687016E-2</v>
      </c>
      <c r="H48" s="84">
        <f>H47+G48</f>
        <v>0.84941931133579529</v>
      </c>
      <c r="J48" s="75" t="str">
        <f t="shared" si="3"/>
        <v>Belgium</v>
      </c>
      <c r="K48" s="82">
        <f t="shared" si="4"/>
        <v>1695847</v>
      </c>
      <c r="M48" s="75" t="s">
        <v>1</v>
      </c>
      <c r="N48" s="82">
        <v>1695847</v>
      </c>
      <c r="O48" s="83">
        <f t="shared" si="5"/>
        <v>3.5309431702347786E-2</v>
      </c>
      <c r="P48" s="84">
        <f>P47+O48</f>
        <v>0.86280573444424558</v>
      </c>
    </row>
    <row r="49" spans="2:16" x14ac:dyDescent="0.2">
      <c r="B49" s="75" t="str">
        <f t="shared" si="0"/>
        <v>Belgium</v>
      </c>
      <c r="C49" s="82">
        <f t="shared" si="1"/>
        <v>1638964</v>
      </c>
      <c r="E49" s="75" t="s">
        <v>1</v>
      </c>
      <c r="F49" s="82">
        <v>1638964</v>
      </c>
      <c r="G49" s="83">
        <f t="shared" si="2"/>
        <v>3.4056872486003698E-2</v>
      </c>
      <c r="H49" s="84">
        <f>H48+G49</f>
        <v>0.88347618382179904</v>
      </c>
      <c r="J49" s="75" t="str">
        <f t="shared" si="3"/>
        <v>Spain</v>
      </c>
      <c r="K49" s="82">
        <f t="shared" si="4"/>
        <v>1494844</v>
      </c>
      <c r="M49" s="75" t="s">
        <v>2</v>
      </c>
      <c r="N49" s="82">
        <v>1494844</v>
      </c>
      <c r="O49" s="83">
        <f t="shared" si="5"/>
        <v>3.1124324378121595E-2</v>
      </c>
      <c r="P49" s="84">
        <f>P48+O49</f>
        <v>0.8939300588223672</v>
      </c>
    </row>
    <row r="50" spans="2:16" x14ac:dyDescent="0.2">
      <c r="B50" s="75" t="str">
        <f t="shared" si="0"/>
        <v>Sweden</v>
      </c>
      <c r="C50" s="82">
        <f t="shared" si="1"/>
        <v>1590906</v>
      </c>
      <c r="E50" s="75" t="s">
        <v>10</v>
      </c>
      <c r="F50" s="82">
        <v>1590906</v>
      </c>
      <c r="G50" s="83">
        <f t="shared" si="2"/>
        <v>3.3058250687152492E-2</v>
      </c>
      <c r="H50" s="84">
        <f t="shared" ref="H50:H70" si="6">H49+G50</f>
        <v>0.91653443450895156</v>
      </c>
      <c r="J50" s="75" t="str">
        <f t="shared" si="3"/>
        <v>Sweden</v>
      </c>
      <c r="K50" s="82">
        <f t="shared" si="4"/>
        <v>1404592</v>
      </c>
      <c r="M50" s="75" t="s">
        <v>10</v>
      </c>
      <c r="N50" s="82">
        <v>1404592</v>
      </c>
      <c r="O50" s="83">
        <f t="shared" si="5"/>
        <v>2.9245176772234805E-2</v>
      </c>
      <c r="P50" s="84">
        <f t="shared" ref="P50:P54" si="7">P49+O50</f>
        <v>0.92317523559460202</v>
      </c>
    </row>
    <row r="51" spans="2:16" x14ac:dyDescent="0.2">
      <c r="B51" s="75" t="str">
        <f t="shared" si="0"/>
        <v>Austria</v>
      </c>
      <c r="C51" s="82">
        <f t="shared" si="1"/>
        <v>1237137</v>
      </c>
      <c r="E51" s="75" t="s">
        <v>26</v>
      </c>
      <c r="F51" s="82">
        <v>1237137</v>
      </c>
      <c r="G51" s="83">
        <f t="shared" si="2"/>
        <v>2.5707103424307768E-2</v>
      </c>
      <c r="H51" s="84">
        <f t="shared" si="6"/>
        <v>0.94224153793325938</v>
      </c>
      <c r="J51" s="75" t="str">
        <f t="shared" si="3"/>
        <v>Austria</v>
      </c>
      <c r="K51" s="82">
        <f t="shared" si="4"/>
        <v>1121195</v>
      </c>
      <c r="M51" s="75" t="s">
        <v>26</v>
      </c>
      <c r="N51" s="82">
        <v>1121195</v>
      </c>
      <c r="O51" s="83">
        <f t="shared" si="5"/>
        <v>2.3344534192951263E-2</v>
      </c>
      <c r="P51" s="84">
        <f t="shared" si="7"/>
        <v>0.94651976978755326</v>
      </c>
    </row>
    <row r="52" spans="2:16" x14ac:dyDescent="0.2">
      <c r="B52" s="149" t="s">
        <v>70</v>
      </c>
      <c r="C52" s="85">
        <f>SUM(F52:F70)</f>
        <v>2779587</v>
      </c>
      <c r="E52" s="75" t="s">
        <v>6</v>
      </c>
      <c r="F52" s="82">
        <v>1028116</v>
      </c>
      <c r="G52" s="83">
        <f t="shared" si="2"/>
        <v>2.1363748998037894E-2</v>
      </c>
      <c r="H52" s="84">
        <f t="shared" si="6"/>
        <v>0.96360528693129732</v>
      </c>
      <c r="J52" s="149" t="s">
        <v>70</v>
      </c>
      <c r="K52" s="85">
        <f>SUM(N52:N70)</f>
        <v>2568557</v>
      </c>
      <c r="M52" s="75" t="s">
        <v>6</v>
      </c>
      <c r="N52" s="82">
        <v>926795</v>
      </c>
      <c r="O52" s="83">
        <f t="shared" si="5"/>
        <v>1.9296908715572464E-2</v>
      </c>
      <c r="P52" s="84">
        <f t="shared" si="7"/>
        <v>0.96581667850312569</v>
      </c>
    </row>
    <row r="53" spans="2:16" x14ac:dyDescent="0.2">
      <c r="E53" s="75" t="s">
        <v>19</v>
      </c>
      <c r="F53" s="82">
        <v>369257</v>
      </c>
      <c r="G53" s="83">
        <f t="shared" si="2"/>
        <v>7.6729803482957944E-3</v>
      </c>
      <c r="H53" s="84">
        <f t="shared" si="6"/>
        <v>0.9712782672795931</v>
      </c>
      <c r="M53" s="75" t="s">
        <v>19</v>
      </c>
      <c r="N53" s="82">
        <v>402570</v>
      </c>
      <c r="O53" s="83">
        <f t="shared" si="5"/>
        <v>8.3819577594052685E-3</v>
      </c>
      <c r="P53" s="84">
        <f t="shared" si="7"/>
        <v>0.974198636262531</v>
      </c>
    </row>
    <row r="54" spans="2:16" x14ac:dyDescent="0.2">
      <c r="E54" s="75" t="s">
        <v>42</v>
      </c>
      <c r="F54" s="82">
        <v>317479</v>
      </c>
      <c r="G54" s="83">
        <f t="shared" si="2"/>
        <v>6.5970587639411042E-3</v>
      </c>
      <c r="H54" s="84">
        <f t="shared" si="6"/>
        <v>0.97787532604353422</v>
      </c>
      <c r="M54" s="75" t="s">
        <v>42</v>
      </c>
      <c r="N54" s="82">
        <v>244378</v>
      </c>
      <c r="O54" s="83">
        <f t="shared" si="5"/>
        <v>5.0882233483069798E-3</v>
      </c>
      <c r="P54" s="84">
        <f t="shared" si="7"/>
        <v>0.97928685961083795</v>
      </c>
    </row>
    <row r="55" spans="2:16" x14ac:dyDescent="0.2">
      <c r="E55" s="75" t="s">
        <v>7</v>
      </c>
      <c r="F55" s="82">
        <v>175741</v>
      </c>
      <c r="G55" s="83">
        <f t="shared" si="2"/>
        <v>3.6518122591849339E-3</v>
      </c>
      <c r="H55" s="84">
        <f>H54+G55</f>
        <v>0.9815271383027192</v>
      </c>
      <c r="M55" s="75" t="s">
        <v>7</v>
      </c>
      <c r="N55" s="82">
        <v>208125</v>
      </c>
      <c r="O55" s="83">
        <f t="shared" si="5"/>
        <v>4.3333953316844814E-3</v>
      </c>
      <c r="P55" s="84">
        <f>P54+O55</f>
        <v>0.98362025494252248</v>
      </c>
    </row>
    <row r="56" spans="2:16" x14ac:dyDescent="0.2">
      <c r="E56" s="75" t="s">
        <v>22</v>
      </c>
      <c r="F56" s="82">
        <v>138397</v>
      </c>
      <c r="G56" s="83">
        <f t="shared" si="2"/>
        <v>2.8758221543886591E-3</v>
      </c>
      <c r="H56" s="84">
        <f t="shared" si="6"/>
        <v>0.98440296045710785</v>
      </c>
      <c r="M56" s="75" t="s">
        <v>25</v>
      </c>
      <c r="N56" s="82">
        <v>106567</v>
      </c>
      <c r="O56" s="83">
        <f t="shared" si="5"/>
        <v>2.21884415765343E-3</v>
      </c>
      <c r="P56" s="84">
        <f t="shared" ref="P56:P63" si="8">P55+O56</f>
        <v>0.98583909910017586</v>
      </c>
    </row>
    <row r="57" spans="2:16" x14ac:dyDescent="0.2">
      <c r="E57" s="75" t="s">
        <v>28</v>
      </c>
      <c r="F57" s="82">
        <v>126613</v>
      </c>
      <c r="G57" s="83">
        <f t="shared" si="2"/>
        <v>2.6309563822453615E-3</v>
      </c>
      <c r="H57" s="84">
        <f t="shared" si="6"/>
        <v>0.98703391683935315</v>
      </c>
      <c r="M57" s="75" t="s">
        <v>22</v>
      </c>
      <c r="N57" s="82">
        <v>103528</v>
      </c>
      <c r="O57" s="83">
        <f t="shared" si="5"/>
        <v>2.15556877789132E-3</v>
      </c>
      <c r="P57" s="84">
        <f t="shared" si="8"/>
        <v>0.98799466787806722</v>
      </c>
    </row>
    <row r="58" spans="2:16" x14ac:dyDescent="0.2">
      <c r="E58" s="75" t="s">
        <v>18</v>
      </c>
      <c r="F58" s="82">
        <v>113332</v>
      </c>
      <c r="G58" s="83">
        <f t="shared" si="2"/>
        <v>2.3549836802905805E-3</v>
      </c>
      <c r="H58" s="84">
        <f t="shared" si="6"/>
        <v>0.98938890051964379</v>
      </c>
      <c r="M58" s="75" t="s">
        <v>18</v>
      </c>
      <c r="N58" s="82">
        <v>86939</v>
      </c>
      <c r="O58" s="83">
        <f t="shared" si="5"/>
        <v>1.81016723959792E-3</v>
      </c>
      <c r="P58" s="84">
        <f t="shared" si="8"/>
        <v>0.98980483511766515</v>
      </c>
    </row>
    <row r="59" spans="2:16" x14ac:dyDescent="0.2">
      <c r="E59" s="75" t="s">
        <v>16</v>
      </c>
      <c r="F59" s="82">
        <v>98991</v>
      </c>
      <c r="G59" s="83">
        <f t="shared" si="2"/>
        <v>2.0569846953697531E-3</v>
      </c>
      <c r="H59" s="84">
        <f t="shared" si="6"/>
        <v>0.99144588521501353</v>
      </c>
      <c r="M59" s="75" t="s">
        <v>28</v>
      </c>
      <c r="N59" s="82">
        <v>79621</v>
      </c>
      <c r="O59" s="83">
        <f t="shared" si="5"/>
        <v>1.6577982928723126E-3</v>
      </c>
      <c r="P59" s="84">
        <f t="shared" si="8"/>
        <v>0.99146263341053742</v>
      </c>
    </row>
    <row r="60" spans="2:16" x14ac:dyDescent="0.2">
      <c r="E60" s="75" t="s">
        <v>9</v>
      </c>
      <c r="F60" s="82">
        <v>83209</v>
      </c>
      <c r="G60" s="83">
        <f t="shared" si="2"/>
        <v>1.7290424333224414E-3</v>
      </c>
      <c r="H60" s="84">
        <f t="shared" si="6"/>
        <v>0.99317492764833593</v>
      </c>
      <c r="M60" s="75" t="s">
        <v>9</v>
      </c>
      <c r="N60" s="82">
        <v>71106</v>
      </c>
      <c r="O60" s="83">
        <f t="shared" si="5"/>
        <v>1.4805064670498822E-3</v>
      </c>
      <c r="P60" s="84">
        <f t="shared" si="8"/>
        <v>0.99294313987758731</v>
      </c>
    </row>
    <row r="61" spans="2:16" x14ac:dyDescent="0.2">
      <c r="E61" s="75" t="s">
        <v>25</v>
      </c>
      <c r="F61" s="82">
        <v>80119</v>
      </c>
      <c r="G61" s="83">
        <f t="shared" si="2"/>
        <v>1.6648337405251918E-3</v>
      </c>
      <c r="H61" s="84">
        <f t="shared" si="6"/>
        <v>0.9948397613888611</v>
      </c>
      <c r="M61" s="75" t="s">
        <v>8</v>
      </c>
      <c r="N61" s="82">
        <v>68772</v>
      </c>
      <c r="O61" s="83">
        <f t="shared" si="5"/>
        <v>1.4319099759788835E-3</v>
      </c>
      <c r="P61" s="84">
        <f t="shared" si="8"/>
        <v>0.99437504985356617</v>
      </c>
    </row>
    <row r="62" spans="2:16" x14ac:dyDescent="0.2">
      <c r="E62" s="75" t="s">
        <v>20</v>
      </c>
      <c r="F62" s="82">
        <v>71362</v>
      </c>
      <c r="G62" s="83">
        <f t="shared" si="2"/>
        <v>1.4828675519085203E-3</v>
      </c>
      <c r="H62" s="84">
        <f t="shared" si="6"/>
        <v>0.99632262894076962</v>
      </c>
      <c r="M62" s="75" t="s">
        <v>17</v>
      </c>
      <c r="N62" s="82">
        <v>67220</v>
      </c>
      <c r="O62" s="83">
        <f t="shared" si="5"/>
        <v>1.3995955997397277E-3</v>
      </c>
      <c r="P62" s="84">
        <f t="shared" si="8"/>
        <v>0.99577464545330585</v>
      </c>
    </row>
    <row r="63" spans="2:16" x14ac:dyDescent="0.2">
      <c r="E63" s="75" t="s">
        <v>8</v>
      </c>
      <c r="F63" s="82">
        <v>63531</v>
      </c>
      <c r="G63" s="83">
        <f t="shared" si="2"/>
        <v>1.3201431916187915E-3</v>
      </c>
      <c r="H63" s="84">
        <f t="shared" si="6"/>
        <v>0.99764277213238839</v>
      </c>
      <c r="M63" s="75" t="s">
        <v>16</v>
      </c>
      <c r="N63" s="82">
        <v>46328</v>
      </c>
      <c r="O63" s="83">
        <f t="shared" si="5"/>
        <v>9.6460078763377127E-4</v>
      </c>
      <c r="P63" s="84">
        <f t="shared" si="8"/>
        <v>0.99673924624093957</v>
      </c>
    </row>
    <row r="64" spans="2:16" x14ac:dyDescent="0.2">
      <c r="E64" s="75" t="s">
        <v>17</v>
      </c>
      <c r="F64" s="82">
        <v>25199</v>
      </c>
      <c r="G64" s="83">
        <f t="shared" si="2"/>
        <v>5.2362292873718227E-4</v>
      </c>
      <c r="H64" s="84">
        <f>H63+G64</f>
        <v>0.99816639506112559</v>
      </c>
      <c r="M64" s="75" t="s">
        <v>27</v>
      </c>
      <c r="N64" s="82">
        <v>38462</v>
      </c>
      <c r="O64" s="83">
        <f t="shared" si="5"/>
        <v>8.0082186785464748E-4</v>
      </c>
      <c r="P64" s="84">
        <f>P63+O64</f>
        <v>0.99754006810879425</v>
      </c>
    </row>
    <row r="65" spans="5:16" x14ac:dyDescent="0.2">
      <c r="E65" s="75" t="s">
        <v>24</v>
      </c>
      <c r="F65" s="82">
        <v>22956</v>
      </c>
      <c r="G65" s="83">
        <f t="shared" si="2"/>
        <v>4.7701448280053799E-4</v>
      </c>
      <c r="H65" s="84">
        <f t="shared" si="6"/>
        <v>0.99864340954392616</v>
      </c>
      <c r="M65" s="75" t="s">
        <v>24</v>
      </c>
      <c r="N65" s="82">
        <v>37838</v>
      </c>
      <c r="O65" s="83">
        <f t="shared" si="5"/>
        <v>7.8782948977911059E-4</v>
      </c>
      <c r="P65" s="84">
        <f t="shared" ref="P65:P70" si="9">P64+O65</f>
        <v>0.99832789759857332</v>
      </c>
    </row>
    <row r="66" spans="5:16" x14ac:dyDescent="0.2">
      <c r="E66" s="75" t="s">
        <v>5</v>
      </c>
      <c r="F66" s="82">
        <v>21789</v>
      </c>
      <c r="G66" s="83">
        <f t="shared" si="2"/>
        <v>4.527647920256544E-4</v>
      </c>
      <c r="H66" s="84">
        <f t="shared" si="6"/>
        <v>0.99909617433595177</v>
      </c>
      <c r="M66" s="75" t="s">
        <v>23</v>
      </c>
      <c r="N66" s="82">
        <v>32823</v>
      </c>
      <c r="O66" s="83">
        <f t="shared" si="5"/>
        <v>6.8341157944446711E-4</v>
      </c>
      <c r="P66" s="84">
        <f t="shared" si="9"/>
        <v>0.99901130917801784</v>
      </c>
    </row>
    <row r="67" spans="5:16" x14ac:dyDescent="0.2">
      <c r="E67" s="75" t="s">
        <v>27</v>
      </c>
      <c r="F67" s="82">
        <v>16364</v>
      </c>
      <c r="G67" s="83">
        <f t="shared" si="2"/>
        <v>3.4003593816640544E-4</v>
      </c>
      <c r="H67" s="84">
        <f t="shared" si="6"/>
        <v>0.99943621027411822</v>
      </c>
      <c r="M67" s="75" t="s">
        <v>20</v>
      </c>
      <c r="N67" s="82">
        <v>25088</v>
      </c>
      <c r="O67" s="83">
        <f t="shared" si="5"/>
        <v>5.2236022621645771E-4</v>
      </c>
      <c r="P67" s="84">
        <f t="shared" si="9"/>
        <v>0.99953366940423427</v>
      </c>
    </row>
    <row r="68" spans="5:16" x14ac:dyDescent="0.2">
      <c r="E68" s="76" t="s">
        <v>23</v>
      </c>
      <c r="F68" s="86">
        <v>16184</v>
      </c>
      <c r="G68" s="87">
        <f t="shared" si="2"/>
        <v>3.362956259646239E-4</v>
      </c>
      <c r="H68" s="88">
        <f t="shared" si="6"/>
        <v>0.99977250590008282</v>
      </c>
      <c r="M68" s="76" t="s">
        <v>21</v>
      </c>
      <c r="N68" s="86">
        <v>11690</v>
      </c>
      <c r="O68" s="87">
        <f t="shared" si="5"/>
        <v>2.4339887772920882E-4</v>
      </c>
      <c r="P68" s="88">
        <f t="shared" si="9"/>
        <v>0.99977706828196344</v>
      </c>
    </row>
    <row r="69" spans="5:16" x14ac:dyDescent="0.2">
      <c r="E69" s="75" t="s">
        <v>21</v>
      </c>
      <c r="F69" s="82">
        <v>10948</v>
      </c>
      <c r="G69" s="83">
        <f t="shared" si="2"/>
        <v>2.2749409991724558E-4</v>
      </c>
      <c r="H69" s="84">
        <f t="shared" si="6"/>
        <v>1</v>
      </c>
      <c r="M69" s="75" t="s">
        <v>5</v>
      </c>
      <c r="N69" s="82">
        <v>10707</v>
      </c>
      <c r="O69" s="87">
        <f t="shared" si="5"/>
        <v>2.2293171803649604E-4</v>
      </c>
      <c r="P69" s="88">
        <f t="shared" si="9"/>
        <v>0.99999999999999989</v>
      </c>
    </row>
    <row r="70" spans="5:16" x14ac:dyDescent="0.2">
      <c r="E70" s="89" t="s">
        <v>31</v>
      </c>
      <c r="F70" s="85">
        <v>0</v>
      </c>
      <c r="G70" s="90">
        <f t="shared" si="2"/>
        <v>0</v>
      </c>
      <c r="H70" s="91">
        <f t="shared" si="6"/>
        <v>1</v>
      </c>
      <c r="M70" s="89" t="s">
        <v>31</v>
      </c>
      <c r="N70" s="46">
        <v>0</v>
      </c>
      <c r="O70" s="92">
        <f t="shared" si="5"/>
        <v>0</v>
      </c>
      <c r="P70" s="91">
        <f t="shared" si="9"/>
        <v>0.99999999999999989</v>
      </c>
    </row>
    <row r="71" spans="5:16" x14ac:dyDescent="0.2">
      <c r="F71" s="36"/>
      <c r="G71" s="16"/>
      <c r="H71" s="78"/>
    </row>
    <row r="72" spans="5:16" x14ac:dyDescent="0.2">
      <c r="F72" s="36"/>
      <c r="G72" s="16"/>
      <c r="H72" s="78"/>
    </row>
  </sheetData>
  <pageMargins left="0.7" right="0.7" top="0.75" bottom="0.75" header="0.3" footer="0.3"/>
  <pageSetup paperSize="9" orientation="portrait" verticalDpi="0" r:id="rId1"/>
  <ignoredErrors>
    <ignoredError sqref="C52 K5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37"/>
  <sheetViews>
    <sheetView showGridLines="0" zoomScaleNormal="100" zoomScalePageLayoutView="150" workbookViewId="0">
      <selection sqref="A1:E2"/>
    </sheetView>
  </sheetViews>
  <sheetFormatPr defaultColWidth="8.85546875" defaultRowHeight="12.75" x14ac:dyDescent="0.2"/>
  <cols>
    <col min="1" max="1" width="8.7109375" style="4" customWidth="1"/>
    <col min="2" max="4" width="16.7109375" style="4" customWidth="1"/>
    <col min="5" max="5" width="9.28515625" style="4" customWidth="1"/>
    <col min="6" max="6" width="9.140625" style="4" bestFit="1" customWidth="1"/>
    <col min="7" max="7" width="7.85546875" style="4" customWidth="1"/>
    <col min="8" max="8" width="9.7109375" style="4" customWidth="1"/>
    <col min="9" max="9" width="6.42578125" style="4" customWidth="1"/>
    <col min="10" max="10" width="9.140625" style="4" bestFit="1" customWidth="1"/>
    <col min="11" max="11" width="6.7109375" style="4" customWidth="1"/>
    <col min="12" max="12" width="8.7109375" style="4" customWidth="1"/>
    <col min="13" max="15" width="16.7109375" style="4" customWidth="1"/>
    <col min="16" max="16" width="9.28515625" style="4" customWidth="1"/>
    <col min="17" max="17" width="9.140625" style="4" bestFit="1" customWidth="1"/>
    <col min="18" max="18" width="9" style="4" bestFit="1" customWidth="1"/>
    <col min="19" max="19" width="9.140625" style="4" bestFit="1" customWidth="1"/>
    <col min="20" max="20" width="9" style="4" bestFit="1" customWidth="1"/>
    <col min="21" max="21" width="9.140625" style="4" bestFit="1" customWidth="1"/>
    <col min="22" max="22" width="9" style="4" bestFit="1" customWidth="1"/>
    <col min="23" max="16384" width="8.85546875" style="4"/>
  </cols>
  <sheetData>
    <row r="1" spans="1:5" ht="15.75" customHeight="1" x14ac:dyDescent="0.2">
      <c r="A1" s="161" t="s">
        <v>65</v>
      </c>
      <c r="B1" s="161"/>
      <c r="C1" s="161"/>
      <c r="D1" s="161"/>
      <c r="E1" s="161"/>
    </row>
    <row r="2" spans="1:5" ht="15.75" customHeight="1" x14ac:dyDescent="0.2">
      <c r="A2" s="161"/>
      <c r="B2" s="161"/>
      <c r="C2" s="161"/>
      <c r="D2" s="161"/>
      <c r="E2" s="161"/>
    </row>
    <row r="3" spans="1:5" ht="14.25" x14ac:dyDescent="0.2">
      <c r="A3" s="123" t="s">
        <v>34</v>
      </c>
      <c r="D3" s="6"/>
    </row>
    <row r="4" spans="1:5" ht="38.25" x14ac:dyDescent="0.2">
      <c r="A4" s="73" t="s">
        <v>0</v>
      </c>
      <c r="B4" s="93" t="s">
        <v>14</v>
      </c>
      <c r="C4" s="59" t="s">
        <v>40</v>
      </c>
      <c r="D4" s="60" t="s">
        <v>74</v>
      </c>
      <c r="E4" s="59" t="s">
        <v>47</v>
      </c>
    </row>
    <row r="5" spans="1:5" ht="15" customHeight="1" x14ac:dyDescent="0.2">
      <c r="A5" s="160">
        <v>2023</v>
      </c>
      <c r="B5" s="160"/>
      <c r="C5" s="160"/>
      <c r="D5" s="160"/>
      <c r="E5" s="160"/>
    </row>
    <row r="6" spans="1:5" x14ac:dyDescent="0.2">
      <c r="A6" s="152">
        <v>1</v>
      </c>
      <c r="B6" s="155" t="s">
        <v>11</v>
      </c>
      <c r="C6" s="158">
        <v>25887.902999999998</v>
      </c>
      <c r="D6" s="62" t="s">
        <v>7</v>
      </c>
      <c r="E6" s="94">
        <v>64.506580544588715</v>
      </c>
    </row>
    <row r="7" spans="1:5" x14ac:dyDescent="0.2">
      <c r="A7" s="152"/>
      <c r="B7" s="155"/>
      <c r="C7" s="158"/>
      <c r="D7" s="64" t="s">
        <v>16</v>
      </c>
      <c r="E7" s="95">
        <v>10.375158621383896</v>
      </c>
    </row>
    <row r="8" spans="1:5" x14ac:dyDescent="0.2">
      <c r="A8" s="153"/>
      <c r="B8" s="156"/>
      <c r="C8" s="159"/>
      <c r="D8" s="96" t="s">
        <v>8</v>
      </c>
      <c r="E8" s="97">
        <v>4.0087487966870086</v>
      </c>
    </row>
    <row r="9" spans="1:5" x14ac:dyDescent="0.2">
      <c r="A9" s="151">
        <v>2</v>
      </c>
      <c r="B9" s="154" t="s">
        <v>3</v>
      </c>
      <c r="C9" s="157">
        <v>11111.773999999999</v>
      </c>
      <c r="D9" s="62" t="s">
        <v>7</v>
      </c>
      <c r="E9" s="95">
        <v>22.415304702921425</v>
      </c>
    </row>
    <row r="10" spans="1:5" x14ac:dyDescent="0.2">
      <c r="A10" s="152"/>
      <c r="B10" s="155"/>
      <c r="C10" s="158"/>
      <c r="D10" s="64" t="s">
        <v>16</v>
      </c>
      <c r="E10" s="95">
        <v>21.109815588401997</v>
      </c>
    </row>
    <row r="11" spans="1:5" x14ac:dyDescent="0.2">
      <c r="A11" s="153"/>
      <c r="B11" s="156"/>
      <c r="C11" s="159"/>
      <c r="D11" s="96" t="s">
        <v>2</v>
      </c>
      <c r="E11" s="97">
        <v>19.636063512450846</v>
      </c>
    </row>
    <row r="12" spans="1:5" x14ac:dyDescent="0.2">
      <c r="A12" s="151">
        <v>3</v>
      </c>
      <c r="B12" s="154" t="s">
        <v>4</v>
      </c>
      <c r="C12" s="157">
        <v>2624.2739999999999</v>
      </c>
      <c r="D12" s="62" t="s">
        <v>16</v>
      </c>
      <c r="E12" s="94">
        <v>21.978459566341016</v>
      </c>
    </row>
    <row r="13" spans="1:5" x14ac:dyDescent="0.2">
      <c r="A13" s="152"/>
      <c r="B13" s="155"/>
      <c r="C13" s="158"/>
      <c r="D13" s="64" t="s">
        <v>7</v>
      </c>
      <c r="E13" s="95">
        <v>14.875352192644517</v>
      </c>
    </row>
    <row r="14" spans="1:5" x14ac:dyDescent="0.2">
      <c r="A14" s="153"/>
      <c r="B14" s="156"/>
      <c r="C14" s="159"/>
      <c r="D14" s="66" t="s">
        <v>8</v>
      </c>
      <c r="E14" s="98">
        <v>10.39777096446484</v>
      </c>
    </row>
    <row r="15" spans="1:5" x14ac:dyDescent="0.2">
      <c r="A15" s="151">
        <v>4</v>
      </c>
      <c r="B15" s="162" t="s">
        <v>1</v>
      </c>
      <c r="C15" s="157">
        <v>1670.7629999999999</v>
      </c>
      <c r="D15" s="68" t="s">
        <v>5</v>
      </c>
      <c r="E15" s="99">
        <v>34.166485611663653</v>
      </c>
    </row>
    <row r="16" spans="1:5" x14ac:dyDescent="0.2">
      <c r="A16" s="152"/>
      <c r="B16" s="163"/>
      <c r="C16" s="158"/>
      <c r="D16" s="66" t="s">
        <v>6</v>
      </c>
      <c r="E16" s="95">
        <v>29.894605039733342</v>
      </c>
    </row>
    <row r="17" spans="1:5" x14ac:dyDescent="0.2">
      <c r="A17" s="153"/>
      <c r="B17" s="164"/>
      <c r="C17" s="159"/>
      <c r="D17" s="72" t="s">
        <v>8</v>
      </c>
      <c r="E17" s="97">
        <v>8.4008324340436076</v>
      </c>
    </row>
    <row r="18" spans="1:5" x14ac:dyDescent="0.2">
      <c r="A18" s="151">
        <v>5</v>
      </c>
      <c r="B18" s="154" t="s">
        <v>2</v>
      </c>
      <c r="C18" s="157">
        <v>1470.8330000000001</v>
      </c>
      <c r="D18" s="68" t="s">
        <v>18</v>
      </c>
      <c r="E18" s="99">
        <v>43.937755000057791</v>
      </c>
    </row>
    <row r="19" spans="1:5" x14ac:dyDescent="0.2">
      <c r="A19" s="152"/>
      <c r="B19" s="155"/>
      <c r="C19" s="158"/>
      <c r="D19" s="66" t="s">
        <v>7</v>
      </c>
      <c r="E19" s="95">
        <v>19.587471861183424</v>
      </c>
    </row>
    <row r="20" spans="1:5" x14ac:dyDescent="0.2">
      <c r="A20" s="153"/>
      <c r="B20" s="156"/>
      <c r="C20" s="159"/>
      <c r="D20" s="72" t="s">
        <v>8</v>
      </c>
      <c r="E20" s="97">
        <v>10.886280087542231</v>
      </c>
    </row>
    <row r="21" spans="1:5" x14ac:dyDescent="0.2">
      <c r="A21" s="160">
        <v>2022</v>
      </c>
      <c r="B21" s="160"/>
      <c r="C21" s="160"/>
      <c r="D21" s="160"/>
      <c r="E21" s="160"/>
    </row>
    <row r="22" spans="1:5" x14ac:dyDescent="0.2">
      <c r="A22" s="152">
        <v>1</v>
      </c>
      <c r="B22" s="155" t="s">
        <v>11</v>
      </c>
      <c r="C22" s="158">
        <v>24849.526000000002</v>
      </c>
      <c r="D22" s="62" t="s">
        <v>7</v>
      </c>
      <c r="E22" s="94">
        <v>66.872309757538233</v>
      </c>
    </row>
    <row r="23" spans="1:5" x14ac:dyDescent="0.2">
      <c r="A23" s="152"/>
      <c r="B23" s="155"/>
      <c r="C23" s="158"/>
      <c r="D23" s="64" t="s">
        <v>16</v>
      </c>
      <c r="E23" s="95">
        <v>7.7048350942388195</v>
      </c>
    </row>
    <row r="24" spans="1:5" x14ac:dyDescent="0.2">
      <c r="A24" s="153"/>
      <c r="B24" s="156"/>
      <c r="C24" s="159"/>
      <c r="D24" s="96" t="s">
        <v>8</v>
      </c>
      <c r="E24" s="97">
        <v>3.7595646693623053</v>
      </c>
    </row>
    <row r="25" spans="1:5" x14ac:dyDescent="0.2">
      <c r="A25" s="151">
        <v>2</v>
      </c>
      <c r="B25" s="154" t="s">
        <v>3</v>
      </c>
      <c r="C25" s="157">
        <v>11504.484</v>
      </c>
      <c r="D25" s="62" t="s">
        <v>16</v>
      </c>
      <c r="E25" s="95">
        <v>20.261864852000315</v>
      </c>
    </row>
    <row r="26" spans="1:5" x14ac:dyDescent="0.2">
      <c r="A26" s="152"/>
      <c r="B26" s="155"/>
      <c r="C26" s="158"/>
      <c r="D26" s="64" t="s">
        <v>2</v>
      </c>
      <c r="E26" s="95">
        <v>20.086837445295245</v>
      </c>
    </row>
    <row r="27" spans="1:5" x14ac:dyDescent="0.2">
      <c r="A27" s="153"/>
      <c r="B27" s="156"/>
      <c r="C27" s="159"/>
      <c r="D27" s="96" t="s">
        <v>7</v>
      </c>
      <c r="E27" s="97">
        <v>18.877274287138825</v>
      </c>
    </row>
    <row r="28" spans="1:5" x14ac:dyDescent="0.2">
      <c r="A28" s="151">
        <v>3</v>
      </c>
      <c r="B28" s="154" t="s">
        <v>4</v>
      </c>
      <c r="C28" s="157">
        <v>2726.8739999999998</v>
      </c>
      <c r="D28" s="62" t="s">
        <v>7</v>
      </c>
      <c r="E28" s="94">
        <v>17.734959517748162</v>
      </c>
    </row>
    <row r="29" spans="1:5" x14ac:dyDescent="0.2">
      <c r="A29" s="152"/>
      <c r="B29" s="155"/>
      <c r="C29" s="158"/>
      <c r="D29" s="64" t="s">
        <v>16</v>
      </c>
      <c r="E29" s="95">
        <v>13.334609519911812</v>
      </c>
    </row>
    <row r="30" spans="1:5" x14ac:dyDescent="0.2">
      <c r="A30" s="153"/>
      <c r="B30" s="156"/>
      <c r="C30" s="159"/>
      <c r="D30" s="66" t="s">
        <v>8</v>
      </c>
      <c r="E30" s="98">
        <v>12.055415835128429</v>
      </c>
    </row>
    <row r="31" spans="1:5" x14ac:dyDescent="0.2">
      <c r="A31" s="151">
        <v>4</v>
      </c>
      <c r="B31" s="162" t="s">
        <v>1</v>
      </c>
      <c r="C31" s="157">
        <v>1609.7670000000001</v>
      </c>
      <c r="D31" s="68" t="s">
        <v>5</v>
      </c>
      <c r="E31" s="99">
        <v>34.509901122336338</v>
      </c>
    </row>
    <row r="32" spans="1:5" x14ac:dyDescent="0.2">
      <c r="A32" s="152"/>
      <c r="B32" s="163"/>
      <c r="C32" s="158"/>
      <c r="D32" s="66" t="s">
        <v>6</v>
      </c>
      <c r="E32" s="95">
        <v>28.220916443187122</v>
      </c>
    </row>
    <row r="33" spans="1:5" x14ac:dyDescent="0.2">
      <c r="A33" s="153"/>
      <c r="B33" s="164"/>
      <c r="C33" s="159"/>
      <c r="D33" s="72" t="s">
        <v>7</v>
      </c>
      <c r="E33" s="97">
        <v>9.7839625237689667</v>
      </c>
    </row>
    <row r="34" spans="1:5" x14ac:dyDescent="0.2">
      <c r="A34" s="151">
        <v>5</v>
      </c>
      <c r="B34" s="154" t="s">
        <v>2</v>
      </c>
      <c r="C34" s="157">
        <v>1529.096</v>
      </c>
      <c r="D34" s="68" t="s">
        <v>18</v>
      </c>
      <c r="E34" s="99">
        <v>54.52705389328073</v>
      </c>
    </row>
    <row r="35" spans="1:5" x14ac:dyDescent="0.2">
      <c r="A35" s="152"/>
      <c r="B35" s="155"/>
      <c r="C35" s="158"/>
      <c r="D35" s="66" t="s">
        <v>8</v>
      </c>
      <c r="E35" s="95">
        <v>11.635109894996782</v>
      </c>
    </row>
    <row r="36" spans="1:5" x14ac:dyDescent="0.2">
      <c r="A36" s="153"/>
      <c r="B36" s="156"/>
      <c r="C36" s="159"/>
      <c r="D36" s="72" t="s">
        <v>17</v>
      </c>
      <c r="E36" s="97">
        <v>8.3628496837347033</v>
      </c>
    </row>
    <row r="37" spans="1:5" ht="15" customHeight="1" x14ac:dyDescent="0.2">
      <c r="A37" s="3" t="s">
        <v>49</v>
      </c>
    </row>
  </sheetData>
  <mergeCells count="33">
    <mergeCell ref="A1:E2"/>
    <mergeCell ref="A22:A24"/>
    <mergeCell ref="B22:B24"/>
    <mergeCell ref="C22:C24"/>
    <mergeCell ref="A21:E21"/>
    <mergeCell ref="A5:E5"/>
    <mergeCell ref="A6:A8"/>
    <mergeCell ref="B6:B8"/>
    <mergeCell ref="C6:C8"/>
    <mergeCell ref="A9:A11"/>
    <mergeCell ref="B9:B11"/>
    <mergeCell ref="C9:C11"/>
    <mergeCell ref="A18:A20"/>
    <mergeCell ref="B18:B20"/>
    <mergeCell ref="C18:C20"/>
    <mergeCell ref="A12:A14"/>
    <mergeCell ref="A34:A36"/>
    <mergeCell ref="B34:B36"/>
    <mergeCell ref="C34:C36"/>
    <mergeCell ref="A31:A33"/>
    <mergeCell ref="B31:B33"/>
    <mergeCell ref="C31:C33"/>
    <mergeCell ref="A25:A27"/>
    <mergeCell ref="B25:B27"/>
    <mergeCell ref="C25:C27"/>
    <mergeCell ref="A28:A30"/>
    <mergeCell ref="B28:B30"/>
    <mergeCell ref="C28:C30"/>
    <mergeCell ref="B12:B14"/>
    <mergeCell ref="C12:C14"/>
    <mergeCell ref="A15:A17"/>
    <mergeCell ref="B15:B17"/>
    <mergeCell ref="C15:C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37"/>
  <sheetViews>
    <sheetView showGridLines="0" zoomScaleNormal="100" zoomScalePageLayoutView="150" workbookViewId="0"/>
  </sheetViews>
  <sheetFormatPr defaultColWidth="8.85546875" defaultRowHeight="12.75" x14ac:dyDescent="0.2"/>
  <cols>
    <col min="1" max="8" width="11.7109375" style="4" customWidth="1"/>
    <col min="9" max="9" width="9.85546875" style="4" customWidth="1"/>
    <col min="10" max="10" width="12.28515625" style="4" customWidth="1"/>
    <col min="11" max="16384" width="8.85546875" style="4"/>
  </cols>
  <sheetData>
    <row r="1" spans="1:9" ht="15.75" x14ac:dyDescent="0.25">
      <c r="A1" s="122" t="s">
        <v>66</v>
      </c>
      <c r="B1" s="105"/>
      <c r="C1" s="105"/>
      <c r="D1" s="105"/>
      <c r="E1" s="105"/>
    </row>
    <row r="2" spans="1:9" ht="14.25" x14ac:dyDescent="0.2">
      <c r="A2" s="123" t="s">
        <v>35</v>
      </c>
      <c r="B2" s="105"/>
      <c r="C2" s="105"/>
      <c r="D2" s="106"/>
      <c r="E2" s="106"/>
      <c r="F2" s="6"/>
      <c r="G2" s="6"/>
    </row>
    <row r="3" spans="1:9" ht="63.75" x14ac:dyDescent="0.2">
      <c r="A3" s="107"/>
      <c r="B3" s="47">
        <v>2019</v>
      </c>
      <c r="C3" s="37">
        <v>2020</v>
      </c>
      <c r="D3" s="47">
        <v>2021</v>
      </c>
      <c r="E3" s="47">
        <v>2022</v>
      </c>
      <c r="F3" s="47">
        <v>2023</v>
      </c>
      <c r="G3" s="108" t="s">
        <v>71</v>
      </c>
      <c r="H3" s="109" t="s">
        <v>67</v>
      </c>
      <c r="I3" s="110"/>
    </row>
    <row r="4" spans="1:9" x14ac:dyDescent="0.2">
      <c r="A4" s="40" t="s">
        <v>46</v>
      </c>
      <c r="B4" s="137">
        <f>SUM(B5:B31)</f>
        <v>49453</v>
      </c>
      <c r="C4" s="137">
        <f t="shared" ref="C4:F4" si="0">SUM(C5:C31)</f>
        <v>51569</v>
      </c>
      <c r="D4" s="137">
        <f t="shared" si="0"/>
        <v>54974</v>
      </c>
      <c r="E4" s="137">
        <f t="shared" si="0"/>
        <v>50048</v>
      </c>
      <c r="F4" s="137">
        <f t="shared" si="0"/>
        <v>49647</v>
      </c>
      <c r="G4" s="128">
        <f t="shared" ref="G4:G16" si="1">(F4-E4)/E4*100</f>
        <v>-0.8012308184143222</v>
      </c>
      <c r="H4" s="127">
        <f>(POWER(F4/B4,1/5)-1)*100</f>
        <v>7.8335508958526923E-2</v>
      </c>
      <c r="I4" s="111"/>
    </row>
    <row r="5" spans="1:9" x14ac:dyDescent="0.2">
      <c r="A5" s="28" t="s">
        <v>1</v>
      </c>
      <c r="B5" s="138">
        <v>1377</v>
      </c>
      <c r="C5" s="138">
        <v>1183</v>
      </c>
      <c r="D5" s="138">
        <v>1048</v>
      </c>
      <c r="E5" s="138">
        <v>1260</v>
      </c>
      <c r="F5" s="138">
        <v>1144</v>
      </c>
      <c r="G5" s="130">
        <f t="shared" si="1"/>
        <v>-9.2063492063492074</v>
      </c>
      <c r="H5" s="129">
        <f t="shared" ref="H5:H11" si="2">(POWER(F5/B5,1/5)-1)*100</f>
        <v>-3.6396393350576428</v>
      </c>
      <c r="I5" s="111"/>
    </row>
    <row r="6" spans="1:9" x14ac:dyDescent="0.2">
      <c r="A6" s="165" t="s">
        <v>17</v>
      </c>
      <c r="B6" s="139">
        <v>1173</v>
      </c>
      <c r="C6" s="139">
        <v>1386</v>
      </c>
      <c r="D6" s="139">
        <v>1402</v>
      </c>
      <c r="E6" s="139">
        <v>1192</v>
      </c>
      <c r="F6" s="139">
        <v>819</v>
      </c>
      <c r="G6" s="132">
        <f t="shared" si="1"/>
        <v>-31.291946308724832</v>
      </c>
      <c r="H6" s="131">
        <f t="shared" si="2"/>
        <v>-6.932686442563007</v>
      </c>
      <c r="I6" s="111"/>
    </row>
    <row r="7" spans="1:9" x14ac:dyDescent="0.2">
      <c r="A7" s="165" t="s">
        <v>42</v>
      </c>
      <c r="B7" s="139">
        <v>512</v>
      </c>
      <c r="C7" s="139">
        <v>995</v>
      </c>
      <c r="D7" s="139">
        <v>1118</v>
      </c>
      <c r="E7" s="139">
        <v>1098</v>
      </c>
      <c r="F7" s="139">
        <v>1295</v>
      </c>
      <c r="G7" s="132">
        <f t="shared" si="1"/>
        <v>17.941712204007285</v>
      </c>
      <c r="H7" s="131">
        <f t="shared" si="2"/>
        <v>20.392646545602489</v>
      </c>
      <c r="I7" s="111"/>
    </row>
    <row r="8" spans="1:9" x14ac:dyDescent="0.2">
      <c r="A8" s="165" t="s">
        <v>19</v>
      </c>
      <c r="B8" s="139">
        <v>171</v>
      </c>
      <c r="C8" s="139">
        <v>126</v>
      </c>
      <c r="D8" s="139">
        <v>99</v>
      </c>
      <c r="E8" s="139">
        <v>129</v>
      </c>
      <c r="F8" s="139">
        <v>103</v>
      </c>
      <c r="G8" s="132">
        <f t="shared" si="1"/>
        <v>-20.155038759689923</v>
      </c>
      <c r="H8" s="131">
        <f t="shared" si="2"/>
        <v>-9.6416643495762173</v>
      </c>
      <c r="I8" s="111"/>
    </row>
    <row r="9" spans="1:9" x14ac:dyDescent="0.2">
      <c r="A9" s="165" t="s">
        <v>11</v>
      </c>
      <c r="B9" s="139">
        <v>1654</v>
      </c>
      <c r="C9" s="139">
        <v>1306</v>
      </c>
      <c r="D9" s="139">
        <v>1245</v>
      </c>
      <c r="E9" s="139">
        <v>1510</v>
      </c>
      <c r="F9" s="139">
        <v>1436</v>
      </c>
      <c r="G9" s="132">
        <f t="shared" si="1"/>
        <v>-4.9006622516556293</v>
      </c>
      <c r="H9" s="131">
        <f t="shared" si="2"/>
        <v>-2.7871250728351393</v>
      </c>
      <c r="I9" s="111"/>
    </row>
    <row r="10" spans="1:9" x14ac:dyDescent="0.2">
      <c r="A10" s="165" t="s">
        <v>20</v>
      </c>
      <c r="B10" s="139">
        <v>283</v>
      </c>
      <c r="C10" s="139">
        <v>337</v>
      </c>
      <c r="D10" s="139">
        <v>346</v>
      </c>
      <c r="E10" s="139">
        <v>196</v>
      </c>
      <c r="F10" s="139">
        <v>180</v>
      </c>
      <c r="G10" s="132">
        <f t="shared" si="1"/>
        <v>-8.1632653061224492</v>
      </c>
      <c r="H10" s="131">
        <f t="shared" si="2"/>
        <v>-8.6523847690107463</v>
      </c>
      <c r="I10" s="111"/>
    </row>
    <row r="11" spans="1:9" x14ac:dyDescent="0.2">
      <c r="A11" s="165" t="s">
        <v>21</v>
      </c>
      <c r="B11" s="139">
        <v>326</v>
      </c>
      <c r="C11" s="139">
        <v>308</v>
      </c>
      <c r="D11" s="139">
        <v>346</v>
      </c>
      <c r="E11" s="139">
        <v>337</v>
      </c>
      <c r="F11" s="139">
        <v>349</v>
      </c>
      <c r="G11" s="132">
        <f t="shared" si="1"/>
        <v>3.5608308605341246</v>
      </c>
      <c r="H11" s="131">
        <f t="shared" si="2"/>
        <v>1.3728287450827104</v>
      </c>
      <c r="I11" s="111"/>
    </row>
    <row r="12" spans="1:9" x14ac:dyDescent="0.2">
      <c r="A12" s="165" t="s">
        <v>22</v>
      </c>
      <c r="B12" s="139">
        <v>18</v>
      </c>
      <c r="C12" s="139">
        <v>26</v>
      </c>
      <c r="D12" s="139">
        <v>50</v>
      </c>
      <c r="E12" s="139">
        <v>47</v>
      </c>
      <c r="F12" s="139">
        <v>1</v>
      </c>
      <c r="G12" s="132">
        <f t="shared" si="1"/>
        <v>-97.872340425531917</v>
      </c>
      <c r="H12" s="131" t="s">
        <v>13</v>
      </c>
      <c r="I12" s="111"/>
    </row>
    <row r="13" spans="1:9" x14ac:dyDescent="0.2">
      <c r="A13" s="165" t="s">
        <v>2</v>
      </c>
      <c r="B13" s="139">
        <v>2933</v>
      </c>
      <c r="C13" s="139">
        <v>2742</v>
      </c>
      <c r="D13" s="139">
        <v>3156</v>
      </c>
      <c r="E13" s="139">
        <v>2655</v>
      </c>
      <c r="F13" s="139">
        <v>2577</v>
      </c>
      <c r="G13" s="132">
        <f t="shared" si="1"/>
        <v>-2.9378531073446328</v>
      </c>
      <c r="H13" s="131">
        <f t="shared" ref="H13:H16" si="3">(POWER(F13/B13,1/5)-1)*100</f>
        <v>-2.5547955553922863</v>
      </c>
      <c r="I13" s="111"/>
    </row>
    <row r="14" spans="1:9" x14ac:dyDescent="0.2">
      <c r="A14" s="165" t="s">
        <v>3</v>
      </c>
      <c r="B14" s="139">
        <v>361</v>
      </c>
      <c r="C14" s="139">
        <v>559</v>
      </c>
      <c r="D14" s="139">
        <v>626</v>
      </c>
      <c r="E14" s="139">
        <v>601</v>
      </c>
      <c r="F14" s="139">
        <v>473</v>
      </c>
      <c r="G14" s="132">
        <f t="shared" si="1"/>
        <v>-21.297836938435939</v>
      </c>
      <c r="H14" s="131">
        <f t="shared" si="3"/>
        <v>5.5530501990058267</v>
      </c>
      <c r="I14" s="111"/>
    </row>
    <row r="15" spans="1:9" x14ac:dyDescent="0.2">
      <c r="A15" s="165" t="s">
        <v>23</v>
      </c>
      <c r="B15" s="139">
        <v>261</v>
      </c>
      <c r="C15" s="139">
        <v>298</v>
      </c>
      <c r="D15" s="139">
        <v>295</v>
      </c>
      <c r="E15" s="139">
        <v>335</v>
      </c>
      <c r="F15" s="139">
        <v>279</v>
      </c>
      <c r="G15" s="132">
        <f t="shared" si="1"/>
        <v>-16.716417910447763</v>
      </c>
      <c r="H15" s="131">
        <f t="shared" si="3"/>
        <v>1.3427626511878232</v>
      </c>
      <c r="I15" s="111"/>
    </row>
    <row r="16" spans="1:9" x14ac:dyDescent="0.2">
      <c r="A16" s="165" t="s">
        <v>4</v>
      </c>
      <c r="B16" s="139">
        <v>522</v>
      </c>
      <c r="C16" s="139">
        <v>665</v>
      </c>
      <c r="D16" s="139">
        <v>683</v>
      </c>
      <c r="E16" s="139">
        <v>826</v>
      </c>
      <c r="F16" s="139">
        <v>808</v>
      </c>
      <c r="G16" s="132">
        <f t="shared" si="1"/>
        <v>-2.1791767554479415</v>
      </c>
      <c r="H16" s="131">
        <f t="shared" si="3"/>
        <v>9.1310092379010008</v>
      </c>
      <c r="I16" s="111"/>
    </row>
    <row r="17" spans="1:9" x14ac:dyDescent="0.2">
      <c r="A17" s="165" t="s">
        <v>31</v>
      </c>
      <c r="B17" s="139" t="s">
        <v>15</v>
      </c>
      <c r="C17" s="139" t="s">
        <v>15</v>
      </c>
      <c r="D17" s="139" t="s">
        <v>15</v>
      </c>
      <c r="E17" s="139" t="s">
        <v>15</v>
      </c>
      <c r="F17" s="139" t="s">
        <v>15</v>
      </c>
      <c r="G17" s="132" t="s">
        <v>13</v>
      </c>
      <c r="H17" s="131" t="s">
        <v>13</v>
      </c>
      <c r="I17" s="111"/>
    </row>
    <row r="18" spans="1:9" x14ac:dyDescent="0.2">
      <c r="A18" s="165" t="s">
        <v>24</v>
      </c>
      <c r="B18" s="139">
        <v>1068</v>
      </c>
      <c r="C18" s="139">
        <v>848</v>
      </c>
      <c r="D18" s="139">
        <v>1016</v>
      </c>
      <c r="E18" s="139">
        <v>775</v>
      </c>
      <c r="F18" s="139">
        <v>646</v>
      </c>
      <c r="G18" s="132">
        <f>(F18-E18)/E18*100</f>
        <v>-16.64516129032258</v>
      </c>
      <c r="H18" s="131">
        <f t="shared" ref="H18:H21" si="4">(POWER(F18/B18,1/5)-1)*100</f>
        <v>-9.5658932916181332</v>
      </c>
      <c r="I18" s="111"/>
    </row>
    <row r="19" spans="1:9" x14ac:dyDescent="0.2">
      <c r="A19" s="165" t="s">
        <v>16</v>
      </c>
      <c r="B19" s="139">
        <v>5110</v>
      </c>
      <c r="C19" s="139">
        <v>5731</v>
      </c>
      <c r="D19" s="139">
        <v>6377</v>
      </c>
      <c r="E19" s="139">
        <v>5674</v>
      </c>
      <c r="F19" s="139">
        <v>6807</v>
      </c>
      <c r="G19" s="132">
        <f>(F19-E19)/E19*100</f>
        <v>19.968276348255198</v>
      </c>
      <c r="H19" s="131">
        <f t="shared" si="4"/>
        <v>5.9026847505496249</v>
      </c>
      <c r="I19" s="111"/>
    </row>
    <row r="20" spans="1:9" x14ac:dyDescent="0.2">
      <c r="A20" s="165" t="s">
        <v>5</v>
      </c>
      <c r="B20" s="139">
        <v>1368</v>
      </c>
      <c r="C20" s="139">
        <v>1209</v>
      </c>
      <c r="D20" s="139">
        <v>1388</v>
      </c>
      <c r="E20" s="139">
        <v>1594</v>
      </c>
      <c r="F20" s="139">
        <v>1437</v>
      </c>
      <c r="G20" s="132">
        <f>(F20-E20)/E20*100</f>
        <v>-9.8494353826850691</v>
      </c>
      <c r="H20" s="131">
        <f t="shared" si="4"/>
        <v>0.98901449681532139</v>
      </c>
      <c r="I20" s="111"/>
    </row>
    <row r="21" spans="1:9" x14ac:dyDescent="0.2">
      <c r="A21" s="165" t="s">
        <v>25</v>
      </c>
      <c r="B21" s="139">
        <v>905</v>
      </c>
      <c r="C21" s="139">
        <v>894</v>
      </c>
      <c r="D21" s="139">
        <v>878</v>
      </c>
      <c r="E21" s="139">
        <v>987</v>
      </c>
      <c r="F21" s="139">
        <v>767</v>
      </c>
      <c r="G21" s="132">
        <f>(F21-E21)/E21*100</f>
        <v>-22.289766970618036</v>
      </c>
      <c r="H21" s="131">
        <f t="shared" si="4"/>
        <v>-3.2548155522247213</v>
      </c>
      <c r="I21" s="111"/>
    </row>
    <row r="22" spans="1:9" x14ac:dyDescent="0.2">
      <c r="A22" s="165" t="s">
        <v>32</v>
      </c>
      <c r="B22" s="139" t="s">
        <v>13</v>
      </c>
      <c r="C22" s="139" t="s">
        <v>13</v>
      </c>
      <c r="D22" s="139" t="s">
        <v>13</v>
      </c>
      <c r="E22" s="139" t="s">
        <v>13</v>
      </c>
      <c r="F22" s="139" t="s">
        <v>13</v>
      </c>
      <c r="G22" s="132" t="s">
        <v>13</v>
      </c>
      <c r="H22" s="131" t="s">
        <v>13</v>
      </c>
      <c r="I22" s="111"/>
    </row>
    <row r="23" spans="1:9" x14ac:dyDescent="0.2">
      <c r="A23" s="165" t="s">
        <v>6</v>
      </c>
      <c r="B23" s="139">
        <v>1939</v>
      </c>
      <c r="C23" s="139">
        <v>1923</v>
      </c>
      <c r="D23" s="139">
        <v>2028</v>
      </c>
      <c r="E23" s="139">
        <v>1738</v>
      </c>
      <c r="F23" s="139">
        <v>1779</v>
      </c>
      <c r="G23" s="132">
        <f t="shared" ref="G23:G33" si="5">(F23-E23)/E23*100</f>
        <v>2.3590333716915999</v>
      </c>
      <c r="H23" s="131">
        <f t="shared" ref="H23:H33" si="6">(POWER(F23/B23,1/5)-1)*100</f>
        <v>-1.7076705097958333</v>
      </c>
      <c r="I23" s="111"/>
    </row>
    <row r="24" spans="1:9" x14ac:dyDescent="0.2">
      <c r="A24" s="165" t="s">
        <v>26</v>
      </c>
      <c r="B24" s="139">
        <v>513</v>
      </c>
      <c r="C24" s="139">
        <v>725</v>
      </c>
      <c r="D24" s="139">
        <v>742</v>
      </c>
      <c r="E24" s="139">
        <v>685</v>
      </c>
      <c r="F24" s="139">
        <v>578</v>
      </c>
      <c r="G24" s="132">
        <f t="shared" si="5"/>
        <v>-15.62043795620438</v>
      </c>
      <c r="H24" s="131">
        <f t="shared" si="6"/>
        <v>2.4146522438822648</v>
      </c>
      <c r="I24" s="111"/>
    </row>
    <row r="25" spans="1:9" x14ac:dyDescent="0.2">
      <c r="A25" s="165" t="s">
        <v>7</v>
      </c>
      <c r="B25" s="139">
        <v>20985</v>
      </c>
      <c r="C25" s="139">
        <v>23286</v>
      </c>
      <c r="D25" s="139">
        <v>24882</v>
      </c>
      <c r="E25" s="139">
        <v>21751</v>
      </c>
      <c r="F25" s="139">
        <v>21690</v>
      </c>
      <c r="G25" s="132">
        <f t="shared" si="5"/>
        <v>-0.2804468760057009</v>
      </c>
      <c r="H25" s="131">
        <f t="shared" si="6"/>
        <v>0.66305711584011551</v>
      </c>
      <c r="I25" s="111"/>
    </row>
    <row r="26" spans="1:9" x14ac:dyDescent="0.2">
      <c r="A26" s="165" t="s">
        <v>18</v>
      </c>
      <c r="B26" s="139">
        <v>1094</v>
      </c>
      <c r="C26" s="139">
        <v>981</v>
      </c>
      <c r="D26" s="139">
        <v>1267</v>
      </c>
      <c r="E26" s="139">
        <v>1306</v>
      </c>
      <c r="F26" s="139">
        <v>958</v>
      </c>
      <c r="G26" s="132">
        <f t="shared" si="5"/>
        <v>-26.646248085758039</v>
      </c>
      <c r="H26" s="131">
        <f t="shared" si="6"/>
        <v>-2.6200297757491775</v>
      </c>
      <c r="I26" s="111"/>
    </row>
    <row r="27" spans="1:9" x14ac:dyDescent="0.2">
      <c r="A27" s="165" t="s">
        <v>8</v>
      </c>
      <c r="B27" s="139">
        <v>4083</v>
      </c>
      <c r="C27" s="139">
        <v>3404</v>
      </c>
      <c r="D27" s="139">
        <v>3183</v>
      </c>
      <c r="E27" s="139">
        <v>2874</v>
      </c>
      <c r="F27" s="139">
        <v>2894</v>
      </c>
      <c r="G27" s="132">
        <f t="shared" si="5"/>
        <v>0.69589422407794022</v>
      </c>
      <c r="H27" s="131">
        <f t="shared" si="6"/>
        <v>-6.6522553857928157</v>
      </c>
      <c r="I27" s="111"/>
    </row>
    <row r="28" spans="1:9" x14ac:dyDescent="0.2">
      <c r="A28" s="165" t="s">
        <v>27</v>
      </c>
      <c r="B28" s="139">
        <v>1263</v>
      </c>
      <c r="C28" s="139">
        <v>1303</v>
      </c>
      <c r="D28" s="139">
        <v>1383</v>
      </c>
      <c r="E28" s="139">
        <v>1300</v>
      </c>
      <c r="F28" s="139">
        <v>1334</v>
      </c>
      <c r="G28" s="132">
        <f t="shared" si="5"/>
        <v>2.6153846153846154</v>
      </c>
      <c r="H28" s="131">
        <f t="shared" si="6"/>
        <v>1.0998464076501513</v>
      </c>
      <c r="I28" s="111"/>
    </row>
    <row r="29" spans="1:9" x14ac:dyDescent="0.2">
      <c r="A29" s="165" t="s">
        <v>9</v>
      </c>
      <c r="B29" s="139">
        <v>1149</v>
      </c>
      <c r="C29" s="139">
        <v>1094</v>
      </c>
      <c r="D29" s="139">
        <v>1066</v>
      </c>
      <c r="E29" s="139">
        <v>952</v>
      </c>
      <c r="F29" s="139">
        <v>938</v>
      </c>
      <c r="G29" s="132">
        <f t="shared" si="5"/>
        <v>-1.4705882352941175</v>
      </c>
      <c r="H29" s="131">
        <f t="shared" si="6"/>
        <v>-3.9767144162344614</v>
      </c>
      <c r="I29" s="111"/>
    </row>
    <row r="30" spans="1:9" x14ac:dyDescent="0.2">
      <c r="A30" s="22" t="s">
        <v>28</v>
      </c>
      <c r="B30" s="139">
        <v>272</v>
      </c>
      <c r="C30" s="139">
        <v>206</v>
      </c>
      <c r="D30" s="139">
        <v>259</v>
      </c>
      <c r="E30" s="139">
        <v>158</v>
      </c>
      <c r="F30" s="139">
        <v>253</v>
      </c>
      <c r="G30" s="133">
        <f t="shared" si="5"/>
        <v>60.12658227848101</v>
      </c>
      <c r="H30" s="134">
        <f>(POWER(F30/B30,1/5)-1)*100</f>
        <v>-1.4378148326505524</v>
      </c>
      <c r="I30" s="111"/>
    </row>
    <row r="31" spans="1:9" x14ac:dyDescent="0.2">
      <c r="A31" s="33" t="s">
        <v>10</v>
      </c>
      <c r="B31" s="140">
        <v>113</v>
      </c>
      <c r="C31" s="140">
        <v>34</v>
      </c>
      <c r="D31" s="140">
        <v>91</v>
      </c>
      <c r="E31" s="140">
        <v>68</v>
      </c>
      <c r="F31" s="140">
        <v>102</v>
      </c>
      <c r="G31" s="136">
        <f t="shared" si="5"/>
        <v>50</v>
      </c>
      <c r="H31" s="135">
        <f t="shared" si="6"/>
        <v>-2.0274649399676825</v>
      </c>
      <c r="I31" s="111"/>
    </row>
    <row r="32" spans="1:9" x14ac:dyDescent="0.2">
      <c r="A32" s="41" t="s">
        <v>29</v>
      </c>
      <c r="B32" s="138">
        <v>26</v>
      </c>
      <c r="C32" s="138">
        <v>11</v>
      </c>
      <c r="D32" s="138">
        <v>17</v>
      </c>
      <c r="E32" s="138">
        <v>13</v>
      </c>
      <c r="F32" s="138">
        <v>45</v>
      </c>
      <c r="G32" s="142">
        <f t="shared" si="5"/>
        <v>246.15384615384616</v>
      </c>
      <c r="H32" s="143">
        <f t="shared" si="6"/>
        <v>11.595795704392353</v>
      </c>
      <c r="I32" s="111"/>
    </row>
    <row r="33" spans="1:9" x14ac:dyDescent="0.2">
      <c r="A33" s="31" t="s">
        <v>30</v>
      </c>
      <c r="B33" s="44">
        <v>147</v>
      </c>
      <c r="C33" s="44">
        <v>180</v>
      </c>
      <c r="D33" s="44">
        <v>167</v>
      </c>
      <c r="E33" s="44">
        <v>202</v>
      </c>
      <c r="F33" s="44">
        <v>217</v>
      </c>
      <c r="G33" s="144">
        <f t="shared" si="5"/>
        <v>7.4257425742574252</v>
      </c>
      <c r="H33" s="141">
        <f t="shared" si="6"/>
        <v>8.1006934307831244</v>
      </c>
      <c r="I33" s="111"/>
    </row>
    <row r="34" spans="1:9" x14ac:dyDescent="0.2">
      <c r="A34" s="2" t="s">
        <v>36</v>
      </c>
      <c r="B34" s="56"/>
      <c r="C34" s="56"/>
      <c r="D34" s="56"/>
      <c r="E34" s="56"/>
      <c r="F34" s="56"/>
      <c r="G34" s="112"/>
      <c r="H34" s="112"/>
      <c r="I34" s="111"/>
    </row>
    <row r="35" spans="1:9" x14ac:dyDescent="0.2">
      <c r="A35" s="2" t="s">
        <v>38</v>
      </c>
      <c r="B35" s="56"/>
      <c r="C35" s="56"/>
      <c r="D35" s="56"/>
      <c r="E35" s="56"/>
      <c r="F35" s="56"/>
      <c r="G35" s="112"/>
      <c r="H35" s="112"/>
      <c r="I35" s="111"/>
    </row>
    <row r="36" spans="1:9" ht="15" customHeight="1" x14ac:dyDescent="0.2">
      <c r="A36" s="2" t="s">
        <v>37</v>
      </c>
    </row>
    <row r="37" spans="1:9" ht="15" customHeight="1" x14ac:dyDescent="0.2">
      <c r="A37" s="3" t="s">
        <v>54</v>
      </c>
    </row>
  </sheetData>
  <phoneticPr fontId="6" type="noConversion"/>
  <pageMargins left="0.7" right="0.7" top="0.75" bottom="0.75" header="0.3" footer="0.3"/>
  <pageSetup paperSize="9" orientation="portrait" r:id="rId1"/>
  <ignoredErrors>
    <ignoredError sqref="B4:F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97"/>
  <sheetViews>
    <sheetView showGridLines="0" zoomScaleNormal="100" zoomScalePageLayoutView="150" workbookViewId="0"/>
  </sheetViews>
  <sheetFormatPr defaultColWidth="8.85546875" defaultRowHeight="12.75" x14ac:dyDescent="0.2"/>
  <cols>
    <col min="1" max="1" width="8.85546875" style="4"/>
    <col min="2" max="2" width="14.28515625" style="4" customWidth="1"/>
    <col min="3" max="16384" width="8.85546875" style="4"/>
  </cols>
  <sheetData>
    <row r="1" spans="1:15" ht="15.75" x14ac:dyDescent="0.25">
      <c r="A1" s="122" t="s">
        <v>68</v>
      </c>
    </row>
    <row r="2" spans="1:15" ht="14.25" x14ac:dyDescent="0.2">
      <c r="A2" s="123" t="s">
        <v>39</v>
      </c>
      <c r="O2" s="110"/>
    </row>
    <row r="3" spans="1:15" ht="13.5" customHeight="1" x14ac:dyDescent="0.2">
      <c r="I3" s="6"/>
    </row>
    <row r="4" spans="1:15" ht="13.5" customHeight="1" x14ac:dyDescent="0.2">
      <c r="I4" s="6"/>
    </row>
    <row r="5" spans="1:15" ht="13.5" customHeight="1" x14ac:dyDescent="0.2">
      <c r="I5" s="6"/>
    </row>
    <row r="6" spans="1:15" ht="13.5" customHeight="1" x14ac:dyDescent="0.2">
      <c r="I6" s="6"/>
    </row>
    <row r="7" spans="1:15" ht="13.5" customHeight="1" x14ac:dyDescent="0.2">
      <c r="I7" s="6"/>
    </row>
    <row r="8" spans="1:15" ht="13.5" customHeight="1" x14ac:dyDescent="0.2">
      <c r="I8" s="6"/>
    </row>
    <row r="9" spans="1:15" ht="13.5" customHeight="1" x14ac:dyDescent="0.2">
      <c r="I9" s="6"/>
    </row>
    <row r="10" spans="1:15" ht="13.5" customHeight="1" x14ac:dyDescent="0.2">
      <c r="I10" s="6"/>
    </row>
    <row r="11" spans="1:15" ht="13.5" customHeight="1" x14ac:dyDescent="0.2">
      <c r="I11" s="6"/>
    </row>
    <row r="12" spans="1:15" ht="13.5" customHeight="1" x14ac:dyDescent="0.2">
      <c r="I12" s="6"/>
    </row>
    <row r="13" spans="1:15" ht="13.5" customHeight="1" x14ac:dyDescent="0.2">
      <c r="I13" s="6"/>
    </row>
    <row r="14" spans="1:15" ht="13.5" customHeight="1" x14ac:dyDescent="0.2">
      <c r="I14" s="6"/>
    </row>
    <row r="15" spans="1:15" ht="13.5" customHeight="1" x14ac:dyDescent="0.2">
      <c r="I15" s="6"/>
    </row>
    <row r="16" spans="1:15" ht="13.5" customHeight="1" x14ac:dyDescent="0.2">
      <c r="I16" s="6"/>
    </row>
    <row r="17" spans="2:9" ht="13.5" customHeight="1" x14ac:dyDescent="0.2">
      <c r="I17" s="6"/>
    </row>
    <row r="18" spans="2:9" ht="13.5" customHeight="1" x14ac:dyDescent="0.2">
      <c r="I18" s="6"/>
    </row>
    <row r="19" spans="2:9" ht="13.5" customHeight="1" x14ac:dyDescent="0.2">
      <c r="I19" s="6"/>
    </row>
    <row r="20" spans="2:9" ht="13.5" customHeight="1" x14ac:dyDescent="0.2">
      <c r="I20" s="6"/>
    </row>
    <row r="21" spans="2:9" ht="13.5" customHeight="1" x14ac:dyDescent="0.2">
      <c r="I21" s="6"/>
    </row>
    <row r="22" spans="2:9" ht="13.5" customHeight="1" x14ac:dyDescent="0.2">
      <c r="I22" s="6"/>
    </row>
    <row r="23" spans="2:9" ht="13.5" customHeight="1" x14ac:dyDescent="0.2">
      <c r="I23" s="6"/>
    </row>
    <row r="24" spans="2:9" ht="13.5" customHeight="1" x14ac:dyDescent="0.2">
      <c r="I24" s="6"/>
    </row>
    <row r="25" spans="2:9" ht="13.5" customHeight="1" x14ac:dyDescent="0.2">
      <c r="I25" s="6"/>
    </row>
    <row r="26" spans="2:9" ht="13.5" customHeight="1" x14ac:dyDescent="0.2">
      <c r="I26" s="6"/>
    </row>
    <row r="27" spans="2:9" ht="13.5" customHeight="1" x14ac:dyDescent="0.2">
      <c r="B27" s="1"/>
    </row>
    <row r="28" spans="2:9" ht="13.5" customHeight="1" x14ac:dyDescent="0.2">
      <c r="B28" s="1"/>
    </row>
    <row r="29" spans="2:9" ht="13.5" customHeight="1" x14ac:dyDescent="0.2">
      <c r="B29" s="1"/>
    </row>
    <row r="30" spans="2:9" ht="13.5" customHeight="1" x14ac:dyDescent="0.2">
      <c r="B30" s="1"/>
    </row>
    <row r="31" spans="2:9" ht="13.5" customHeight="1" x14ac:dyDescent="0.2">
      <c r="B31" s="1"/>
    </row>
    <row r="32" spans="2:9" ht="13.5" customHeight="1" x14ac:dyDescent="0.2">
      <c r="B32" s="1"/>
    </row>
    <row r="33" spans="2:2" ht="13.5" customHeight="1" x14ac:dyDescent="0.2">
      <c r="B33" s="1"/>
    </row>
    <row r="34" spans="2:2" ht="13.5" customHeight="1" x14ac:dyDescent="0.2">
      <c r="B34" s="1"/>
    </row>
    <row r="35" spans="2:2" ht="13.5" customHeight="1" x14ac:dyDescent="0.2">
      <c r="B35" s="1"/>
    </row>
    <row r="36" spans="2:2" ht="13.5" customHeight="1" x14ac:dyDescent="0.2">
      <c r="B36" s="1"/>
    </row>
    <row r="37" spans="2:2" ht="13.5" customHeight="1" x14ac:dyDescent="0.2">
      <c r="B37" s="1"/>
    </row>
    <row r="38" spans="2:2" ht="13.5" customHeight="1" x14ac:dyDescent="0.2">
      <c r="B38" s="1"/>
    </row>
    <row r="39" spans="2:2" ht="13.5" customHeight="1" x14ac:dyDescent="0.2">
      <c r="B39" s="1"/>
    </row>
    <row r="40" spans="2:2" ht="13.5" customHeight="1" x14ac:dyDescent="0.2">
      <c r="B40" s="1"/>
    </row>
    <row r="41" spans="2:2" ht="13.5" customHeight="1" x14ac:dyDescent="0.2"/>
    <row r="42" spans="2:2" ht="13.5" customHeight="1" x14ac:dyDescent="0.2"/>
    <row r="43" spans="2:2" ht="13.5" customHeight="1" x14ac:dyDescent="0.2"/>
    <row r="44" spans="2:2" ht="13.5" customHeight="1" x14ac:dyDescent="0.2"/>
    <row r="45" spans="2:2" ht="13.5" customHeight="1" x14ac:dyDescent="0.2"/>
    <row r="46" spans="2:2" ht="13.5" customHeight="1" x14ac:dyDescent="0.2"/>
    <row r="47" spans="2:2" ht="13.5" customHeight="1" x14ac:dyDescent="0.2"/>
    <row r="48" spans="2:2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2" spans="2:2" ht="13.5" customHeight="1" x14ac:dyDescent="0.2"/>
    <row r="53" spans="2:2" ht="13.5" customHeight="1" x14ac:dyDescent="0.2"/>
    <row r="54" spans="2:2" ht="13.5" customHeight="1" x14ac:dyDescent="0.2"/>
    <row r="55" spans="2:2" ht="13.5" customHeight="1" x14ac:dyDescent="0.2"/>
    <row r="61" spans="2:2" x14ac:dyDescent="0.2">
      <c r="B61" s="8"/>
    </row>
    <row r="62" spans="2:2" x14ac:dyDescent="0.2">
      <c r="B62" s="2" t="s">
        <v>72</v>
      </c>
    </row>
    <row r="63" spans="2:2" x14ac:dyDescent="0.2">
      <c r="B63" s="113" t="s">
        <v>55</v>
      </c>
    </row>
    <row r="67" spans="2:10" x14ac:dyDescent="0.2">
      <c r="B67" s="13"/>
      <c r="C67" s="13">
        <v>2022</v>
      </c>
      <c r="D67" s="13">
        <v>2023</v>
      </c>
      <c r="F67" s="8"/>
      <c r="G67" s="8"/>
      <c r="J67" s="114"/>
    </row>
    <row r="68" spans="2:10" x14ac:dyDescent="0.2">
      <c r="B68" s="41" t="s">
        <v>7</v>
      </c>
      <c r="C68" s="115">
        <v>62830</v>
      </c>
      <c r="D68" s="115">
        <v>63980</v>
      </c>
      <c r="E68" s="36">
        <f>D68-C68</f>
        <v>1150</v>
      </c>
      <c r="F68" s="150">
        <f>D68/C68-1</f>
        <v>1.8303358268343173E-2</v>
      </c>
      <c r="G68" s="18"/>
      <c r="J68" s="116"/>
    </row>
    <row r="69" spans="2:10" x14ac:dyDescent="0.2">
      <c r="B69" s="38" t="s">
        <v>6</v>
      </c>
      <c r="C69" s="117">
        <v>16048</v>
      </c>
      <c r="D69" s="117">
        <v>17598</v>
      </c>
      <c r="E69" s="36">
        <f>D69-C69</f>
        <v>1550</v>
      </c>
      <c r="F69" s="150">
        <f>D69/C69-1</f>
        <v>9.6585244267198389E-2</v>
      </c>
      <c r="G69" s="18"/>
      <c r="J69" s="116"/>
    </row>
    <row r="70" spans="2:10" x14ac:dyDescent="0.2">
      <c r="B70" s="38" t="s">
        <v>16</v>
      </c>
      <c r="C70" s="117">
        <v>12973</v>
      </c>
      <c r="D70" s="117">
        <v>15136</v>
      </c>
      <c r="E70" s="36">
        <f t="shared" ref="E70:E92" si="0">D70-C70</f>
        <v>2163</v>
      </c>
      <c r="F70" s="150">
        <f>D70/C70-1</f>
        <v>0.16673090264395274</v>
      </c>
      <c r="G70" s="18"/>
      <c r="J70" s="118"/>
    </row>
    <row r="71" spans="2:10" x14ac:dyDescent="0.2">
      <c r="B71" s="38" t="s">
        <v>8</v>
      </c>
      <c r="C71" s="117">
        <v>12165</v>
      </c>
      <c r="D71" s="117">
        <v>11863</v>
      </c>
      <c r="E71" s="36">
        <f t="shared" si="0"/>
        <v>-302</v>
      </c>
      <c r="F71" s="150">
        <f>D71/C71-1</f>
        <v>-2.4825318536785823E-2</v>
      </c>
      <c r="G71" s="18"/>
      <c r="J71" s="118"/>
    </row>
    <row r="72" spans="2:10" x14ac:dyDescent="0.2">
      <c r="B72" s="38" t="s">
        <v>11</v>
      </c>
      <c r="C72" s="117">
        <v>9319</v>
      </c>
      <c r="D72" s="117">
        <v>9294</v>
      </c>
      <c r="E72" s="36">
        <f t="shared" si="0"/>
        <v>-25</v>
      </c>
      <c r="F72" s="150">
        <f>D72/C72-1</f>
        <v>-2.6826912758879384E-3</v>
      </c>
      <c r="G72" s="18"/>
      <c r="J72" s="118"/>
    </row>
    <row r="73" spans="2:10" x14ac:dyDescent="0.2">
      <c r="B73" s="38" t="s">
        <v>5</v>
      </c>
      <c r="C73" s="117">
        <v>9200</v>
      </c>
      <c r="D73" s="117">
        <v>9136</v>
      </c>
      <c r="E73" s="36">
        <f t="shared" si="0"/>
        <v>-64</v>
      </c>
      <c r="F73" s="150">
        <f t="shared" ref="F73:F92" si="1">D73/C73-1</f>
        <v>-6.9565217391304168E-3</v>
      </c>
      <c r="G73" s="18"/>
      <c r="J73" s="118"/>
    </row>
    <row r="74" spans="2:10" x14ac:dyDescent="0.2">
      <c r="B74" s="38" t="s">
        <v>2</v>
      </c>
      <c r="C74" s="117">
        <v>6276</v>
      </c>
      <c r="D74" s="117">
        <v>7060</v>
      </c>
      <c r="E74" s="36">
        <f t="shared" si="0"/>
        <v>784</v>
      </c>
      <c r="F74" s="150">
        <f t="shared" si="1"/>
        <v>0.12492033142128744</v>
      </c>
      <c r="G74" s="18"/>
      <c r="J74" s="118"/>
    </row>
    <row r="75" spans="2:10" x14ac:dyDescent="0.2">
      <c r="B75" s="38" t="s">
        <v>1</v>
      </c>
      <c r="C75" s="117">
        <v>5720</v>
      </c>
      <c r="D75" s="117">
        <v>6362</v>
      </c>
      <c r="E75" s="36">
        <f t="shared" si="0"/>
        <v>642</v>
      </c>
      <c r="F75" s="150">
        <f t="shared" si="1"/>
        <v>0.11223776223776216</v>
      </c>
      <c r="G75" s="18"/>
      <c r="J75" s="118"/>
    </row>
    <row r="76" spans="2:10" x14ac:dyDescent="0.2">
      <c r="B76" s="38" t="s">
        <v>27</v>
      </c>
      <c r="C76" s="117">
        <v>4312</v>
      </c>
      <c r="D76" s="117">
        <v>4766</v>
      </c>
      <c r="E76" s="36">
        <f t="shared" si="0"/>
        <v>454</v>
      </c>
      <c r="F76" s="150">
        <f t="shared" si="1"/>
        <v>0.10528756957328378</v>
      </c>
      <c r="G76" s="18"/>
      <c r="J76" s="118"/>
    </row>
    <row r="77" spans="2:10" x14ac:dyDescent="0.2">
      <c r="B77" s="38" t="s">
        <v>17</v>
      </c>
      <c r="C77" s="117">
        <v>4611</v>
      </c>
      <c r="D77" s="117">
        <v>3904</v>
      </c>
      <c r="E77" s="36">
        <f t="shared" si="0"/>
        <v>-707</v>
      </c>
      <c r="F77" s="150">
        <f t="shared" si="1"/>
        <v>-0.15332899587941873</v>
      </c>
      <c r="G77" s="18"/>
      <c r="J77" s="118"/>
    </row>
    <row r="78" spans="2:10" x14ac:dyDescent="0.2">
      <c r="B78" s="38" t="s">
        <v>42</v>
      </c>
      <c r="C78" s="117">
        <v>3592</v>
      </c>
      <c r="D78" s="117">
        <v>4199</v>
      </c>
      <c r="E78" s="36">
        <f t="shared" si="0"/>
        <v>607</v>
      </c>
      <c r="F78" s="150">
        <f t="shared" si="1"/>
        <v>0.16898663697104688</v>
      </c>
      <c r="G78" s="18"/>
      <c r="J78" s="118"/>
    </row>
    <row r="79" spans="2:10" x14ac:dyDescent="0.2">
      <c r="B79" s="38" t="s">
        <v>9</v>
      </c>
      <c r="C79" s="117">
        <v>3747</v>
      </c>
      <c r="D79" s="117">
        <v>3823</v>
      </c>
      <c r="E79" s="36">
        <f t="shared" si="0"/>
        <v>76</v>
      </c>
      <c r="F79" s="150">
        <f t="shared" si="1"/>
        <v>2.0282892981051459E-2</v>
      </c>
      <c r="G79" s="18"/>
      <c r="J79" s="118"/>
    </row>
    <row r="80" spans="2:10" x14ac:dyDescent="0.2">
      <c r="B80" s="38" t="s">
        <v>26</v>
      </c>
      <c r="C80" s="117">
        <v>4137</v>
      </c>
      <c r="D80" s="117">
        <v>3146</v>
      </c>
      <c r="E80" s="36">
        <f t="shared" si="0"/>
        <v>-991</v>
      </c>
      <c r="F80" s="150">
        <f t="shared" si="1"/>
        <v>-0.23954556441866082</v>
      </c>
      <c r="G80" s="18"/>
      <c r="J80" s="118"/>
    </row>
    <row r="81" spans="2:10" x14ac:dyDescent="0.2">
      <c r="B81" s="38" t="s">
        <v>25</v>
      </c>
      <c r="C81" s="117">
        <v>3924</v>
      </c>
      <c r="D81" s="117">
        <v>2909</v>
      </c>
      <c r="E81" s="36">
        <f t="shared" si="0"/>
        <v>-1015</v>
      </c>
      <c r="F81" s="150">
        <f t="shared" si="1"/>
        <v>-0.25866462793068301</v>
      </c>
      <c r="G81" s="18"/>
      <c r="J81" s="118"/>
    </row>
    <row r="82" spans="2:10" x14ac:dyDescent="0.2">
      <c r="B82" s="38" t="s">
        <v>3</v>
      </c>
      <c r="C82" s="117">
        <v>3504</v>
      </c>
      <c r="D82" s="117">
        <v>3180</v>
      </c>
      <c r="E82" s="36">
        <f t="shared" si="0"/>
        <v>-324</v>
      </c>
      <c r="F82" s="150">
        <f t="shared" si="1"/>
        <v>-9.2465753424657571E-2</v>
      </c>
      <c r="G82" s="18"/>
      <c r="J82" s="118"/>
    </row>
    <row r="83" spans="2:10" x14ac:dyDescent="0.2">
      <c r="B83" s="38" t="s">
        <v>4</v>
      </c>
      <c r="C83" s="117">
        <v>3164</v>
      </c>
      <c r="D83" s="117">
        <v>3139</v>
      </c>
      <c r="E83" s="36">
        <f t="shared" si="0"/>
        <v>-25</v>
      </c>
      <c r="F83" s="150">
        <f t="shared" si="1"/>
        <v>-7.901390644753481E-3</v>
      </c>
      <c r="G83" s="18"/>
      <c r="J83" s="118"/>
    </row>
    <row r="84" spans="2:10" x14ac:dyDescent="0.2">
      <c r="B84" s="38" t="s">
        <v>24</v>
      </c>
      <c r="C84" s="117">
        <v>2987</v>
      </c>
      <c r="D84" s="117">
        <v>2488</v>
      </c>
      <c r="E84" s="36">
        <f t="shared" si="0"/>
        <v>-499</v>
      </c>
      <c r="F84" s="150">
        <f t="shared" si="1"/>
        <v>-0.16705724807499167</v>
      </c>
      <c r="G84" s="18"/>
      <c r="J84" s="118"/>
    </row>
    <row r="85" spans="2:10" x14ac:dyDescent="0.2">
      <c r="B85" s="38" t="s">
        <v>18</v>
      </c>
      <c r="C85" s="117">
        <v>3316</v>
      </c>
      <c r="D85" s="117">
        <v>2156</v>
      </c>
      <c r="E85" s="36">
        <f t="shared" si="0"/>
        <v>-1160</v>
      </c>
      <c r="F85" s="150">
        <f t="shared" si="1"/>
        <v>-0.34981905910735822</v>
      </c>
      <c r="G85" s="18"/>
      <c r="J85" s="118"/>
    </row>
    <row r="86" spans="2:10" x14ac:dyDescent="0.2">
      <c r="B86" s="38" t="s">
        <v>21</v>
      </c>
      <c r="C86" s="117">
        <v>1468</v>
      </c>
      <c r="D86" s="117">
        <v>1478</v>
      </c>
      <c r="E86" s="36">
        <f t="shared" si="0"/>
        <v>10</v>
      </c>
      <c r="F86" s="150">
        <f t="shared" si="1"/>
        <v>6.8119891008173727E-3</v>
      </c>
      <c r="G86" s="18"/>
      <c r="J86" s="118"/>
    </row>
    <row r="87" spans="2:10" x14ac:dyDescent="0.2">
      <c r="B87" s="38" t="s">
        <v>23</v>
      </c>
      <c r="C87" s="117">
        <v>1218</v>
      </c>
      <c r="D87" s="117">
        <v>960</v>
      </c>
      <c r="E87" s="36">
        <f t="shared" si="0"/>
        <v>-258</v>
      </c>
      <c r="F87" s="150">
        <f t="shared" si="1"/>
        <v>-0.21182266009852213</v>
      </c>
      <c r="G87" s="18"/>
      <c r="J87" s="118"/>
    </row>
    <row r="88" spans="2:10" x14ac:dyDescent="0.2">
      <c r="B88" s="38" t="s">
        <v>20</v>
      </c>
      <c r="C88" s="117">
        <v>642</v>
      </c>
      <c r="D88" s="117">
        <v>648</v>
      </c>
      <c r="E88" s="36">
        <f t="shared" si="0"/>
        <v>6</v>
      </c>
      <c r="F88" s="150">
        <f t="shared" si="1"/>
        <v>9.3457943925232545E-3</v>
      </c>
      <c r="G88" s="18"/>
      <c r="J88" s="118"/>
    </row>
    <row r="89" spans="2:10" x14ac:dyDescent="0.2">
      <c r="B89" s="38" t="s">
        <v>19</v>
      </c>
      <c r="C89" s="117">
        <v>478</v>
      </c>
      <c r="D89" s="117">
        <v>393</v>
      </c>
      <c r="E89" s="36">
        <f t="shared" si="0"/>
        <v>-85</v>
      </c>
      <c r="F89" s="150">
        <f t="shared" si="1"/>
        <v>-0.17782426778242677</v>
      </c>
      <c r="G89" s="18"/>
      <c r="J89" s="118"/>
    </row>
    <row r="90" spans="2:10" x14ac:dyDescent="0.2">
      <c r="B90" s="38" t="s">
        <v>10</v>
      </c>
      <c r="C90" s="117">
        <v>420</v>
      </c>
      <c r="D90" s="117">
        <v>379</v>
      </c>
      <c r="E90" s="36">
        <f t="shared" si="0"/>
        <v>-41</v>
      </c>
      <c r="F90" s="150">
        <f t="shared" si="1"/>
        <v>-9.7619047619047605E-2</v>
      </c>
      <c r="G90" s="18"/>
      <c r="J90" s="118"/>
    </row>
    <row r="91" spans="2:10" x14ac:dyDescent="0.2">
      <c r="B91" s="39" t="s">
        <v>28</v>
      </c>
      <c r="C91" s="119">
        <v>254</v>
      </c>
      <c r="D91" s="119">
        <v>341</v>
      </c>
      <c r="E91" s="36">
        <f t="shared" si="0"/>
        <v>87</v>
      </c>
      <c r="F91" s="150">
        <f t="shared" si="1"/>
        <v>0.34251968503937014</v>
      </c>
      <c r="G91" s="18"/>
      <c r="J91" s="118"/>
    </row>
    <row r="92" spans="2:10" x14ac:dyDescent="0.2">
      <c r="B92" s="31" t="s">
        <v>22</v>
      </c>
      <c r="C92" s="120">
        <v>106</v>
      </c>
      <c r="D92" s="120">
        <v>294</v>
      </c>
      <c r="E92" s="36">
        <f t="shared" si="0"/>
        <v>188</v>
      </c>
      <c r="F92" s="150">
        <f t="shared" si="1"/>
        <v>1.7735849056603774</v>
      </c>
      <c r="G92" s="18"/>
      <c r="J92" s="118"/>
    </row>
    <row r="93" spans="2:10" x14ac:dyDescent="0.2">
      <c r="B93" s="41"/>
      <c r="C93" s="115"/>
      <c r="D93" s="115"/>
      <c r="E93" s="18"/>
      <c r="F93" s="18"/>
      <c r="G93" s="18"/>
      <c r="J93" s="118"/>
    </row>
    <row r="94" spans="2:10" x14ac:dyDescent="0.2">
      <c r="B94" s="5" t="s">
        <v>30</v>
      </c>
      <c r="C94" s="18">
        <v>1187</v>
      </c>
      <c r="D94" s="18">
        <v>1161</v>
      </c>
      <c r="E94" s="18"/>
      <c r="F94" s="18"/>
      <c r="G94" s="18"/>
      <c r="J94" s="118"/>
    </row>
    <row r="95" spans="2:10" x14ac:dyDescent="0.2">
      <c r="B95" s="31" t="s">
        <v>29</v>
      </c>
      <c r="C95" s="120">
        <v>44</v>
      </c>
      <c r="D95" s="120">
        <v>118</v>
      </c>
      <c r="E95" s="18"/>
      <c r="F95" s="18"/>
      <c r="G95" s="18"/>
      <c r="J95" s="118"/>
    </row>
    <row r="96" spans="2:10" x14ac:dyDescent="0.2">
      <c r="B96" s="146"/>
      <c r="C96" s="147"/>
      <c r="D96" s="147"/>
      <c r="E96" s="18"/>
      <c r="F96" s="18"/>
      <c r="G96" s="18"/>
      <c r="J96" s="118"/>
    </row>
    <row r="97" spans="8:10" x14ac:dyDescent="0.2">
      <c r="H97" s="24"/>
      <c r="I97" s="18"/>
      <c r="J97" s="15"/>
    </row>
  </sheetData>
  <conditionalFormatting sqref="F68:F92">
    <cfRule type="top10" dxfId="1" priority="1" bottom="1" rank="3"/>
    <cfRule type="top10" dxfId="0" priority="2" rank="4"/>
  </conditionalFormatting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Table1</vt:lpstr>
      <vt:lpstr>Table 2</vt:lpstr>
      <vt:lpstr>Figure 3</vt:lpstr>
      <vt:lpstr>Figure 4</vt:lpstr>
      <vt:lpstr>Table 3</vt:lpstr>
      <vt:lpstr>Table 4</vt:lpstr>
      <vt:lpstr>Figure 5</vt:lpstr>
    </vt:vector>
  </TitlesOfParts>
  <Company>Artemis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Doul M.</dc:creator>
  <cp:lastModifiedBy>Daniel Ganea</cp:lastModifiedBy>
  <dcterms:created xsi:type="dcterms:W3CDTF">2012-07-23T08:44:23Z</dcterms:created>
  <dcterms:modified xsi:type="dcterms:W3CDTF">2024-10-30T09:30:41Z</dcterms:modified>
</cp:coreProperties>
</file>