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M:\Projet\Aviation\Working_area\Contract-2024\Task3-Dissemination\January 2025 - Q2 2024\"/>
    </mc:Choice>
  </mc:AlternateContent>
  <xr:revisionPtr revIDLastSave="0" documentId="13_ncr:1_{671AEBD7-DCB1-4412-94B7-F84B264A35EA}" xr6:coauthVersionLast="47" xr6:coauthVersionMax="47" xr10:uidLastSave="{00000000-0000-0000-0000-000000000000}"/>
  <bookViews>
    <workbookView xWindow="-120" yWindow="-120" windowWidth="29040" windowHeight="15840" tabRatio="517" activeTab="3" xr2:uid="{00000000-000D-0000-FFFF-FFFF00000000}"/>
  </bookViews>
  <sheets>
    <sheet name="Figure 1" sheetId="56" r:id="rId1"/>
    <sheet name="Figure 2" sheetId="54" r:id="rId2"/>
    <sheet name="Figure 3" sheetId="55" r:id="rId3"/>
    <sheet name="Table1" sheetId="52" r:id="rId4"/>
    <sheet name="Table2" sheetId="53" r:id="rId5"/>
  </sheets>
  <calcPr calcId="191029"/>
</workbook>
</file>

<file path=xl/calcChain.xml><?xml version="1.0" encoding="utf-8"?>
<calcChain xmlns="http://schemas.openxmlformats.org/spreadsheetml/2006/main">
  <c r="E76" i="54" l="1"/>
  <c r="E75" i="54"/>
  <c r="E74" i="54"/>
  <c r="F75" i="54"/>
  <c r="F77" i="54"/>
  <c r="X68" i="54" l="1"/>
  <c r="W5" i="53"/>
  <c r="W6" i="53"/>
  <c r="W7" i="53"/>
  <c r="W8" i="53"/>
  <c r="W9" i="53"/>
  <c r="W10" i="53"/>
  <c r="W11" i="53"/>
  <c r="W12" i="53"/>
  <c r="W13" i="53"/>
  <c r="W14" i="53"/>
  <c r="W15" i="53"/>
  <c r="W16" i="53"/>
  <c r="W17" i="53"/>
  <c r="W18" i="53"/>
  <c r="W19" i="53"/>
  <c r="W20" i="53"/>
  <c r="W21" i="53"/>
  <c r="W22" i="53"/>
  <c r="W23" i="53"/>
  <c r="W24" i="53"/>
  <c r="W25" i="53"/>
  <c r="W26" i="53"/>
  <c r="W27" i="53"/>
  <c r="W28" i="53"/>
  <c r="W29" i="53"/>
  <c r="W30" i="53"/>
  <c r="W31" i="53"/>
  <c r="W32" i="53"/>
  <c r="W33" i="53"/>
  <c r="W34" i="53"/>
  <c r="U39" i="52"/>
  <c r="U35" i="52"/>
  <c r="U34" i="52"/>
  <c r="U33" i="52"/>
  <c r="U32" i="52"/>
  <c r="U31" i="52"/>
  <c r="U30" i="52"/>
  <c r="U29" i="52"/>
  <c r="U28" i="52"/>
  <c r="U27" i="52"/>
  <c r="U26" i="52"/>
  <c r="U25" i="52"/>
  <c r="U24" i="52"/>
  <c r="U23" i="52"/>
  <c r="U22" i="52"/>
  <c r="U21" i="52"/>
  <c r="U20" i="52"/>
  <c r="U19" i="52"/>
  <c r="U18" i="52"/>
  <c r="U17" i="52"/>
  <c r="U16" i="52"/>
  <c r="U15" i="52"/>
  <c r="U14" i="52"/>
  <c r="U13" i="52"/>
  <c r="U12" i="52"/>
  <c r="U11" i="52"/>
  <c r="U10" i="52"/>
  <c r="U9" i="52"/>
  <c r="U8" i="52"/>
  <c r="U7" i="52"/>
  <c r="U6" i="52"/>
  <c r="U5" i="52"/>
  <c r="Q65" i="54"/>
  <c r="R65" i="54"/>
  <c r="S65" i="54"/>
  <c r="T65" i="54"/>
  <c r="N5" i="52" l="1"/>
  <c r="K65" i="54" l="1"/>
  <c r="E65" i="54"/>
  <c r="M65" i="54" l="1"/>
  <c r="F65" i="54" l="1"/>
  <c r="G65" i="54"/>
  <c r="H65" i="54"/>
  <c r="I65" i="54"/>
  <c r="J65" i="54"/>
  <c r="L65" i="54"/>
  <c r="N65" i="54"/>
  <c r="O65" i="54"/>
  <c r="P65" i="54"/>
  <c r="D65" i="54"/>
  <c r="F76" i="54" l="1"/>
  <c r="F74" i="54" s="1"/>
  <c r="B65" i="55" l="1"/>
  <c r="B64" i="55"/>
  <c r="B63" i="55"/>
  <c r="E77" i="54"/>
  <c r="B62" i="55"/>
  <c r="F61" i="55" l="1"/>
  <c r="E61" i="55"/>
</calcChain>
</file>

<file path=xl/sharedStrings.xml><?xml version="1.0" encoding="utf-8"?>
<sst xmlns="http://schemas.openxmlformats.org/spreadsheetml/2006/main" count="226" uniqueCount="141">
  <si>
    <t>Country</t>
  </si>
  <si>
    <t>SE</t>
  </si>
  <si>
    <t>IE</t>
  </si>
  <si>
    <t>IT</t>
  </si>
  <si>
    <t>PT</t>
  </si>
  <si>
    <t>BE</t>
  </si>
  <si>
    <t>AT</t>
  </si>
  <si>
    <t>DE</t>
  </si>
  <si>
    <t>FR</t>
  </si>
  <si>
    <t>ES</t>
  </si>
  <si>
    <t>NL</t>
  </si>
  <si>
    <t>DK</t>
  </si>
  <si>
    <t>Total</t>
  </si>
  <si>
    <t>Extra-EU</t>
  </si>
  <si>
    <t>Intra-EU</t>
  </si>
  <si>
    <t>Jan</t>
  </si>
  <si>
    <t>Feb</t>
  </si>
  <si>
    <t>Mar</t>
  </si>
  <si>
    <t>Apr</t>
  </si>
  <si>
    <t>May</t>
  </si>
  <si>
    <t>Jun</t>
  </si>
  <si>
    <t>Nat.</t>
  </si>
  <si>
    <t>Dec</t>
  </si>
  <si>
    <t>Nov</t>
  </si>
  <si>
    <t>Oct</t>
  </si>
  <si>
    <t>Sep</t>
  </si>
  <si>
    <t>Aug</t>
  </si>
  <si>
    <t>Jul</t>
  </si>
  <si>
    <t>PL</t>
  </si>
  <si>
    <t>EL</t>
  </si>
  <si>
    <t>Year Y</t>
  </si>
  <si>
    <t>Belgium</t>
  </si>
  <si>
    <t>Bulgaria</t>
  </si>
  <si>
    <t>Denmark</t>
  </si>
  <si>
    <t>Germany</t>
  </si>
  <si>
    <t>Estonia</t>
  </si>
  <si>
    <t>Ireland</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</si>
  <si>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</si>
  <si>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</si>
  <si>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</si>
  <si>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</si>
  <si>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</si>
  <si>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</si>
  <si>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</si>
  <si>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</si>
  <si>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</si>
  <si>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</si>
  <si>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</si>
  <si>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</si>
  <si>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</si>
  <si>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</si>
  <si>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</si>
  <si>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</si>
  <si>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</si>
  <si>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</si>
  <si>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</si>
  <si>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Iceland</t>
  </si>
  <si>
    <t>Norway</t>
  </si>
  <si>
    <t>Switzerland</t>
  </si>
  <si>
    <t>Montenegro</t>
  </si>
  <si>
    <t>Czechia</t>
  </si>
  <si>
    <t>North Macedonia</t>
  </si>
  <si>
    <t>Serbia</t>
  </si>
  <si>
    <t>Growth (%)</t>
  </si>
  <si>
    <t>-</t>
  </si>
  <si>
    <t xml:space="preserve">EU-27 monthly passengers carried </t>
  </si>
  <si>
    <t>Growth M-1/M</t>
  </si>
  <si>
    <t>(million passengers)</t>
  </si>
  <si>
    <t>UNIT</t>
  </si>
  <si>
    <t>GEO/TIME</t>
  </si>
  <si>
    <t>EU27</t>
  </si>
  <si>
    <t>(million passengers carried)</t>
  </si>
  <si>
    <t>(% change compared to the same period of the previous year)</t>
  </si>
  <si>
    <t>(thousand passengers carried)</t>
  </si>
  <si>
    <t>Note: The national transport (included in total transport at country level) and intra-EU transport aggregates (included in total transport at EU level) have been calculated so as to exclude double counting by taking into account only departure declarations.</t>
  </si>
  <si>
    <t>Airports</t>
  </si>
  <si>
    <t>Commercial flights by reporting country – monthly data (source: Eurocontrol) [avia_tf_cm]</t>
  </si>
  <si>
    <t>RO</t>
  </si>
  <si>
    <t>Percentage change 2019</t>
  </si>
  <si>
    <t>(% change compared to the same month in 2019)</t>
  </si>
  <si>
    <r>
      <t>Source:</t>
    </r>
    <r>
      <rPr>
        <sz val="10"/>
        <rFont val="Arial"/>
        <family val="2"/>
      </rPr>
      <t xml:space="preserve"> European Organisation for the Safety of Air Navigation (Eurocontrol) (online data code: avia_tf_cm)</t>
    </r>
  </si>
  <si>
    <r>
      <t>Source:</t>
    </r>
    <r>
      <rPr>
        <sz val="10"/>
        <rFont val="Arial"/>
        <family val="2"/>
      </rPr>
      <t xml:space="preserve"> Eurostat (online data code: avia_paoc)</t>
    </r>
  </si>
  <si>
    <r>
      <t>Source:</t>
    </r>
    <r>
      <rPr>
        <sz val="10"/>
        <rFont val="Arial"/>
        <family val="2"/>
      </rPr>
      <t xml:space="preserve"> Eurostat (online data code: avia_paoa)</t>
    </r>
  </si>
  <si>
    <t>Bosnia and Herzegovina</t>
  </si>
  <si>
    <t>:</t>
  </si>
  <si>
    <t>FI</t>
  </si>
  <si>
    <t>EU(¹)</t>
  </si>
  <si>
    <t>Greece(²)</t>
  </si>
  <si>
    <t>PARIS-CHARLES DE GAULLE</t>
  </si>
  <si>
    <t>AMSTERDAM/SCHIPHOL</t>
  </si>
  <si>
    <t>ADOLFO SUAREZ MADRID-BARAJAS</t>
  </si>
  <si>
    <t>FRANKFURT/MAIN</t>
  </si>
  <si>
    <t>BARCELONA/EL PRAT</t>
  </si>
  <si>
    <t>LISBOA</t>
  </si>
  <si>
    <t>ROMA/FIUMICINO</t>
  </si>
  <si>
    <t>DUBLIN</t>
  </si>
  <si>
    <t>PALMA DE MALLORCA</t>
  </si>
  <si>
    <t>KOBENHAVN/KASTRUP</t>
  </si>
  <si>
    <t>BERLIN-BRANDENBURG</t>
  </si>
  <si>
    <t>STOCKHOLM/ARLANDA</t>
  </si>
  <si>
    <t>DUESSELDORF</t>
  </si>
  <si>
    <t>WARSZAWA/CHOPINA</t>
  </si>
  <si>
    <t>BERGAMO/ORIO AL SERIO</t>
  </si>
  <si>
    <t>HELSINKI-VANTAA</t>
  </si>
  <si>
    <t>GRAN CANARIA</t>
  </si>
  <si>
    <t>ALICANTE</t>
  </si>
  <si>
    <t>PORTO</t>
  </si>
  <si>
    <t>BUDAPEST/LISZT FERENC INTERNATIONAL</t>
  </si>
  <si>
    <t>NICE-COTE D AZUR</t>
  </si>
  <si>
    <t>Note: 2024: provisionnal. Based on passengers carried.</t>
  </si>
  <si>
    <t>(¹) 2024: Provisional.</t>
  </si>
  <si>
    <t xml:space="preserve">MUENCHEN </t>
  </si>
  <si>
    <t xml:space="preserve">PARIS-ORLY </t>
  </si>
  <si>
    <t xml:space="preserve">WIEN-SCHWECHAT </t>
  </si>
  <si>
    <t xml:space="preserve">MILANO/MALPENSA </t>
  </si>
  <si>
    <t xml:space="preserve">BRUSSELS </t>
  </si>
  <si>
    <t xml:space="preserve">MALAGA/COSTA DEL SOL </t>
  </si>
  <si>
    <t xml:space="preserve">BUCURESTI/HENRI COANDA </t>
  </si>
  <si>
    <t>PRAHA/RUZYNE</t>
  </si>
  <si>
    <t>HU</t>
  </si>
  <si>
    <t>CZ</t>
  </si>
  <si>
    <t xml:space="preserve">ATHINAI/ELEFTHERIOS VENIZELOS (¹) </t>
  </si>
  <si>
    <t>Turkey</t>
  </si>
  <si>
    <t>Note: 2024: provisionnal. The national and intra-EU transport aggregates (included in total transport at EU level) have been calculated so as to exclude double counting by taking into account only departure declarations. The percentages presented next to the arrows correspond to the change between the two periods.</t>
  </si>
  <si>
    <t>Growth 2024Q2/2023Q2</t>
  </si>
  <si>
    <t>2023Q2</t>
  </si>
  <si>
    <t>2024Q2</t>
  </si>
  <si>
    <t>Change 2023/2024 based on months available in 2024
(%)</t>
  </si>
  <si>
    <t>(²) 2024-June: Estimated.</t>
  </si>
  <si>
    <t>(¹) 2024-June: estimated.</t>
  </si>
  <si>
    <t>Share of EU-27 monthly passengers carried in 2023Q2 and 2024Q2</t>
  </si>
  <si>
    <t>Share on 2024Q2
Total</t>
  </si>
  <si>
    <t>Note:airports are ranked based on the total annual passengers carried in 2023.</t>
  </si>
  <si>
    <t>Rank 2023</t>
  </si>
  <si>
    <t>Figure 1: Commercial air flights, EU, January 2023 - June 2024</t>
  </si>
  <si>
    <t>Figure 2: Air passengers transport, EU, January 2023 - June 2024</t>
  </si>
  <si>
    <t>Figure 3: Air passengers transport, EU, January 2023 - June 2024</t>
  </si>
  <si>
    <t>Table 1: Air passengers transport, January 2023 - June 2024</t>
  </si>
  <si>
    <t>(:) Not available.</t>
  </si>
  <si>
    <t>Table 2: Top 30 EU airports, January 2023 - June 2024</t>
  </si>
  <si>
    <t>Change 
first semester 2024/2023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</si>
</sst>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_i"/>
    <numFmt numFmtId="167" formatCode="#,##0.000"/>
    <numFmt numFmtId="168" formatCode="dd\.mm\.yy"/>
    <numFmt numFmtId="169" formatCode="#,##0_i"/>
    <numFmt numFmtId="170" formatCode="0.0"/>
  </numFmts>
  <fonts count="15">
    <font>
      <sz val="10"/>
      <name val="Arial "/>
    </font>
    <font>
      <b/>
      <i/>
      <sz val="10"/>
      <name val="Arial "/>
    </font>
    <font>
      <sz val="10"/>
      <name val="Arial"/>
      <family val="2"/>
    </font>
    <font>
      <sz val="10"/>
      <name val="Arial"/>
      <family val="2"/>
    </font>
    <font>
      <sz val="9"/>
      <name val="Arial"/>
      <family val="2"/>
    </font>
    <font>
      <sz val="11"/>
      <name val="Arial"/>
      <family val="2"/>
    </font>
    <font>
      <b/>
      <sz val="12"/>
      <name val="Arial"/>
      <family val="2"/>
    </font>
    <font>
      <sz val="8"/>
      <name val="Arial "/>
    </font>
    <font>
      <i/>
      <sz val="10"/>
      <name val="Arial"/>
      <family val="2"/>
    </font>
    <font>
      <b/>
      <sz val="10"/>
      <name val="Arial"/>
      <family val="2"/>
    </font>
    <font>
      <sz val="10"/>
      <color theme="0"/>
      <name val="Arial"/>
      <family val="2"/>
    </font>
    <font>
      <b/>
      <sz val="10"/>
      <color theme="0"/>
      <name val="Arial"/>
      <family val="2"/>
    </font>
    <font>
      <sz val="9"/>
      <name val="Arial"/>
    </font>
    <font>
      <sz val="11"/>
      <color indexed="8"/>
      <name val="Calibri"/>
      <family val="2"/>
      <scheme val="minor"/>
    </font>
    <font>
      <b/>
      <sz val="12"/>
      <color rgb="FF00000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77">
    <border>
      <left/>
      <right/>
      <top/>
      <bottom/>
      <diagonal/>
    </border>
    <border>
      <left/>
      <right/>
      <top/>
      <bottom style="hair">
        <color indexed="11"/>
      </bottom>
      <diagonal/>
    </border>
    <border>
      <left/>
      <right/>
      <top style="hair">
        <color indexed="11"/>
      </top>
      <bottom style="hair">
        <color indexed="11"/>
      </bottom>
      <diagonal/>
    </border>
    <border>
      <left/>
      <right/>
      <top style="thin">
        <color rgb="FF000000"/>
      </top>
      <bottom style="hair">
        <color indexed="11"/>
      </bottom>
      <diagonal/>
    </border>
    <border>
      <left/>
      <right/>
      <top style="thin">
        <color rgb="FF000000"/>
      </top>
      <bottom style="thin">
        <color rgb="FF000000"/>
      </bottom>
      <diagonal/>
    </border>
    <border>
      <left/>
      <right/>
      <top style="hair">
        <color indexed="11"/>
      </top>
      <bottom style="thin">
        <color rgb="FF000000"/>
      </bottom>
      <diagonal/>
    </border>
    <border>
      <left style="thin">
        <color indexed="64"/>
      </left>
      <right/>
      <top style="thin">
        <color rgb="FF000000"/>
      </top>
      <bottom style="hair">
        <color rgb="FFC0C0C0"/>
      </bottom>
      <diagonal/>
    </border>
    <border>
      <left/>
      <right/>
      <top style="thin">
        <color rgb="FF000000"/>
      </top>
      <bottom style="hair">
        <color rgb="FFC0C0C0"/>
      </bottom>
      <diagonal/>
    </border>
    <border>
      <left style="thin">
        <color indexed="64"/>
      </left>
      <right/>
      <top style="hair">
        <color rgb="FFC0C0C0"/>
      </top>
      <bottom style="thin">
        <color rgb="FF000000"/>
      </bottom>
      <diagonal/>
    </border>
    <border>
      <left/>
      <right/>
      <top style="hair">
        <color indexed="11"/>
      </top>
      <bottom/>
      <diagonal/>
    </border>
    <border>
      <left style="thin">
        <color indexed="64"/>
      </left>
      <right/>
      <top style="hair">
        <color rgb="FFC0C0C0"/>
      </top>
      <bottom/>
      <diagonal/>
    </border>
    <border>
      <left style="thin">
        <color indexed="64"/>
      </left>
      <right/>
      <top style="hair">
        <color rgb="FFC0C0C0"/>
      </top>
      <bottom style="hair">
        <color rgb="FFC0C0C0"/>
      </bottom>
      <diagonal/>
    </border>
    <border>
      <left style="thin">
        <color indexed="64"/>
      </left>
      <right/>
      <top/>
      <bottom style="hair">
        <color rgb="FFC0C0C0"/>
      </bottom>
      <diagonal/>
    </border>
    <border>
      <left/>
      <right/>
      <top style="thin">
        <color rgb="FF000000"/>
      </top>
      <bottom/>
      <diagonal/>
    </border>
    <border>
      <left style="hair">
        <color rgb="FFA6A6A6"/>
      </left>
      <right/>
      <top style="thin">
        <color rgb="FF000000"/>
      </top>
      <bottom style="thin">
        <color rgb="FF000000"/>
      </bottom>
      <diagonal/>
    </border>
    <border>
      <left/>
      <right/>
      <top style="hair">
        <color rgb="FFC0C0C0"/>
      </top>
      <bottom style="hair">
        <color rgb="FFC0C0C0"/>
      </bottom>
      <diagonal/>
    </border>
    <border>
      <left/>
      <right/>
      <top style="hair">
        <color rgb="FFC0C0C0"/>
      </top>
      <bottom/>
      <diagonal/>
    </border>
    <border>
      <left/>
      <right/>
      <top style="hair">
        <color rgb="FFC0C0C0"/>
      </top>
      <bottom style="thin">
        <color rgb="FF000000"/>
      </bottom>
      <diagonal/>
    </border>
    <border>
      <left style="hair">
        <color rgb="FFA6A6A6"/>
      </left>
      <right/>
      <top style="thin">
        <color rgb="FF000000"/>
      </top>
      <bottom style="hair">
        <color rgb="FFC0C0C0"/>
      </bottom>
      <diagonal/>
    </border>
    <border>
      <left style="hair">
        <color rgb="FFA6A6A6"/>
      </left>
      <right/>
      <top style="hair">
        <color rgb="FFC0C0C0"/>
      </top>
      <bottom style="hair">
        <color rgb="FFC0C0C0"/>
      </bottom>
      <diagonal/>
    </border>
    <border>
      <left style="hair">
        <color rgb="FFA6A6A6"/>
      </left>
      <right/>
      <top style="hair">
        <color rgb="FFC0C0C0"/>
      </top>
      <bottom/>
      <diagonal/>
    </border>
    <border>
      <left style="hair">
        <color rgb="FFA6A6A6"/>
      </left>
      <right/>
      <top style="hair">
        <color rgb="FFC0C0C0"/>
      </top>
      <bottom style="thin">
        <color rgb="FF000000"/>
      </bottom>
      <diagonal/>
    </border>
    <border>
      <left/>
      <right/>
      <top/>
      <bottom style="hair">
        <color rgb="FFC0C0C0"/>
      </bottom>
      <diagonal/>
    </border>
    <border>
      <left style="hair">
        <color rgb="FFA6A6A6"/>
      </left>
      <right/>
      <top/>
      <bottom style="hair">
        <color rgb="FFC0C0C0"/>
      </bottom>
      <diagonal/>
    </border>
    <border>
      <left/>
      <right/>
      <top/>
      <bottom style="thin">
        <color rgb="FF000000"/>
      </bottom>
      <diagonal/>
    </border>
    <border>
      <left style="thin">
        <color indexed="64"/>
      </left>
      <right/>
      <top/>
      <bottom style="thin">
        <color rgb="FF000000"/>
      </bottom>
      <diagonal/>
    </border>
    <border>
      <left style="hair">
        <color rgb="FFA6A6A6"/>
      </left>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theme="0" tint="-0.24994659260841701"/>
      </bottom>
      <diagonal/>
    </border>
    <border>
      <left/>
      <right/>
      <top style="hair">
        <color theme="0" tint="-0.24994659260841701"/>
      </top>
      <bottom style="hair">
        <color theme="0" tint="-0.24994659260841701"/>
      </bottom>
      <diagonal/>
    </border>
    <border>
      <left/>
      <right/>
      <top style="hair">
        <color theme="0" tint="-0.24994659260841701"/>
      </top>
      <bottom style="thin">
        <color indexed="64"/>
      </bottom>
      <diagonal/>
    </border>
    <border>
      <left/>
      <right/>
      <top style="hair">
        <color theme="0" tint="-0.24994659260841701"/>
      </top>
      <bottom/>
      <diagonal/>
    </border>
    <border>
      <left style="hair">
        <color indexed="22"/>
      </left>
      <right/>
      <top style="thin">
        <color rgb="FF000000"/>
      </top>
      <bottom style="thin">
        <color rgb="FF000000"/>
      </bottom>
      <diagonal/>
    </border>
    <border>
      <left style="hair">
        <color rgb="FFA6A6A6"/>
      </left>
      <right/>
      <top/>
      <bottom style="hair">
        <color indexed="11"/>
      </bottom>
      <diagonal/>
    </border>
    <border>
      <left style="hair">
        <color rgb="FFA6A6A6"/>
      </left>
      <right/>
      <top style="hair">
        <color indexed="11"/>
      </top>
      <bottom style="thin">
        <color rgb="FF000000"/>
      </bottom>
      <diagonal/>
    </border>
    <border>
      <left/>
      <right/>
      <top style="hair">
        <color indexed="11"/>
      </top>
      <bottom style="thin">
        <color indexed="64"/>
      </bottom>
      <diagonal/>
    </border>
    <border>
      <left style="hair">
        <color rgb="FFA6A6A6"/>
      </left>
      <right/>
      <top style="hair">
        <color indexed="11"/>
      </top>
      <bottom style="hair">
        <color indexed="11"/>
      </bottom>
      <diagonal/>
    </border>
    <border>
      <left style="hair">
        <color rgb="FFA6A6A6"/>
      </left>
      <right/>
      <top style="hair">
        <color indexed="11"/>
      </top>
      <bottom/>
      <diagonal/>
    </border>
    <border>
      <left style="hair">
        <color rgb="FFA6A6A6"/>
      </left>
      <right/>
      <top/>
      <bottom style="hair">
        <color theme="0" tint="-0.24994659260841701"/>
      </bottom>
      <diagonal/>
    </border>
    <border>
      <left style="hair">
        <color rgb="FFA6A6A6"/>
      </left>
      <right/>
      <top style="hair">
        <color theme="0" tint="-0.24994659260841701"/>
      </top>
      <bottom style="hair">
        <color theme="0" tint="-0.24994659260841701"/>
      </bottom>
      <diagonal/>
    </border>
    <border>
      <left style="hair">
        <color rgb="FFA6A6A6"/>
      </left>
      <right/>
      <top style="hair">
        <color theme="0" tint="-0.24994659260841701"/>
      </top>
      <bottom style="thin">
        <color indexed="64"/>
      </bottom>
      <diagonal/>
    </border>
    <border>
      <left/>
      <right style="hair">
        <color rgb="FFA6A6A6"/>
      </right>
      <top style="thin">
        <color rgb="FF000000"/>
      </top>
      <bottom style="hair">
        <color rgb="FFC0C0C0"/>
      </bottom>
      <diagonal/>
    </border>
    <border>
      <left/>
      <right style="hair">
        <color rgb="FFA6A6A6"/>
      </right>
      <top style="hair">
        <color rgb="FFC0C0C0"/>
      </top>
      <bottom/>
      <diagonal/>
    </border>
    <border>
      <left/>
      <right style="hair">
        <color rgb="FFA6A6A6"/>
      </right>
      <top style="thin">
        <color rgb="FF000000"/>
      </top>
      <bottom style="thin">
        <color rgb="FF000000"/>
      </bottom>
      <diagonal/>
    </border>
    <border>
      <left/>
      <right style="hair">
        <color rgb="FFA6A6A6"/>
      </right>
      <top/>
      <bottom style="hair">
        <color indexed="11"/>
      </bottom>
      <diagonal/>
    </border>
    <border>
      <left/>
      <right style="hair">
        <color rgb="FFA6A6A6"/>
      </right>
      <top/>
      <bottom/>
      <diagonal/>
    </border>
    <border>
      <left/>
      <right style="hair">
        <color rgb="FFA6A6A6"/>
      </right>
      <top style="hair">
        <color indexed="11"/>
      </top>
      <bottom style="thin">
        <color rgb="FF000000"/>
      </bottom>
      <diagonal/>
    </border>
    <border>
      <left/>
      <right style="hair">
        <color rgb="FFA6A6A6"/>
      </right>
      <top/>
      <bottom style="hair">
        <color theme="0" tint="-0.24994659260841701"/>
      </bottom>
      <diagonal/>
    </border>
    <border>
      <left/>
      <right style="hair">
        <color rgb="FFA6A6A6"/>
      </right>
      <top style="hair">
        <color theme="0" tint="-0.24994659260841701"/>
      </top>
      <bottom style="hair">
        <color theme="0" tint="-0.24994659260841701"/>
      </bottom>
      <diagonal/>
    </border>
    <border>
      <left/>
      <right style="hair">
        <color rgb="FFA6A6A6"/>
      </right>
      <top style="hair">
        <color theme="0" tint="-0.24994659260841701"/>
      </top>
      <bottom style="thin">
        <color indexed="64"/>
      </bottom>
      <diagonal/>
    </border>
    <border>
      <left/>
      <right style="hair">
        <color rgb="FFA6A6A6"/>
      </right>
      <top style="hair">
        <color theme="0" tint="-0.24994659260841701"/>
      </top>
      <bottom/>
      <diagonal/>
    </border>
    <border>
      <left style="hair">
        <color rgb="FFA6A6A6"/>
      </left>
      <right/>
      <top style="hair">
        <color theme="0" tint="-0.24994659260841701"/>
      </top>
      <bottom/>
      <diagonal/>
    </border>
    <border>
      <left/>
      <right style="hair">
        <color rgb="FFA6A6A6"/>
      </right>
      <top style="hair">
        <color rgb="FFC0C0C0"/>
      </top>
      <bottom style="thin">
        <color rgb="FF000000"/>
      </bottom>
      <diagonal/>
    </border>
    <border>
      <left style="hair">
        <color rgb="FFA6A6A6"/>
      </left>
      <right style="hair">
        <color rgb="FFA6A6A6"/>
      </right>
      <top style="thin">
        <color rgb="FF000000"/>
      </top>
      <bottom style="hair">
        <color rgb="FFC0C0C0"/>
      </bottom>
      <diagonal/>
    </border>
    <border>
      <left style="hair">
        <color rgb="FFA6A6A6"/>
      </left>
      <right style="hair">
        <color rgb="FFA6A6A6"/>
      </right>
      <top style="hair">
        <color rgb="FFC0C0C0"/>
      </top>
      <bottom style="thin">
        <color rgb="FF000000"/>
      </bottom>
      <diagonal/>
    </border>
    <border>
      <left style="hair">
        <color rgb="FFA6A6A6"/>
      </left>
      <right style="hair">
        <color rgb="FFA6A6A6"/>
      </right>
      <top/>
      <bottom style="hair">
        <color indexed="11"/>
      </bottom>
      <diagonal/>
    </border>
    <border>
      <left/>
      <right style="hair">
        <color rgb="FFA6A6A6"/>
      </right>
      <top style="hair">
        <color indexed="11"/>
      </top>
      <bottom style="hair">
        <color indexed="11"/>
      </bottom>
      <diagonal/>
    </border>
    <border>
      <left style="hair">
        <color rgb="FFA6A6A6"/>
      </left>
      <right/>
      <top style="thin">
        <color indexed="64"/>
      </top>
      <bottom style="hair">
        <color indexed="11"/>
      </bottom>
      <diagonal/>
    </border>
    <border>
      <left style="hair">
        <color rgb="FFA6A6A6"/>
      </left>
      <right/>
      <top style="thin">
        <color rgb="FF000000"/>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hair">
        <color rgb="FFC0C0C0"/>
      </bottom>
      <diagonal/>
    </border>
    <border>
      <left style="thin">
        <color indexed="64"/>
      </left>
      <right style="thin">
        <color indexed="64"/>
      </right>
      <top style="hair">
        <color rgb="FFC0C0C0"/>
      </top>
      <bottom/>
      <diagonal/>
    </border>
    <border>
      <left style="thin">
        <color indexed="64"/>
      </left>
      <right style="thin">
        <color indexed="64"/>
      </right>
      <top style="hair">
        <color rgb="FFC0C0C0"/>
      </top>
      <bottom style="hair">
        <color rgb="FFC0C0C0"/>
      </bottom>
      <diagonal/>
    </border>
    <border>
      <left style="thin">
        <color indexed="64"/>
      </left>
      <right style="thin">
        <color indexed="64"/>
      </right>
      <top style="hair">
        <color rgb="FFC0C0C0"/>
      </top>
      <bottom style="thin">
        <color rgb="FF000000"/>
      </bottom>
      <diagonal/>
    </border>
    <border>
      <left style="hair">
        <color rgb="FFA6A6A6"/>
      </left>
      <right style="thin">
        <color indexed="64"/>
      </right>
      <top style="thin">
        <color rgb="FF000000"/>
      </top>
      <bottom style="hair">
        <color rgb="FFC0C0C0"/>
      </bottom>
      <diagonal/>
    </border>
    <border>
      <left/>
      <right/>
      <top/>
      <bottom style="thin">
        <color indexed="64"/>
      </bottom>
      <diagonal/>
    </border>
    <border>
      <left/>
      <right style="hair">
        <color rgb="FFA6A6A6"/>
      </right>
      <top style="hair">
        <color indexed="11"/>
      </top>
      <bottom style="thin">
        <color indexed="64"/>
      </bottom>
      <diagonal/>
    </border>
    <border>
      <left/>
      <right style="hair">
        <color rgb="FFA6A6A6"/>
      </right>
      <top/>
      <bottom style="thin">
        <color indexed="64"/>
      </bottom>
      <diagonal/>
    </border>
    <border>
      <left style="hair">
        <color rgb="FFA6A6A6"/>
      </left>
      <right/>
      <top/>
      <bottom style="thin">
        <color indexed="64"/>
      </bottom>
      <diagonal/>
    </border>
    <border>
      <left/>
      <right style="hair">
        <color rgb="FFA6A6A6"/>
      </right>
      <top style="thin">
        <color rgb="FF000000"/>
      </top>
      <bottom/>
      <diagonal/>
    </border>
    <border>
      <left style="hair">
        <color rgb="FFA6A6A6"/>
      </left>
      <right/>
      <top style="thin">
        <color auto="1"/>
      </top>
      <bottom style="hair">
        <color rgb="FFC0C0C0"/>
      </bottom>
      <diagonal/>
    </border>
    <border>
      <left style="hair">
        <color rgb="FFA6A6A6"/>
      </left>
      <right/>
      <top/>
      <bottom/>
      <diagonal/>
    </border>
    <border>
      <left/>
      <right style="hair">
        <color rgb="FFA6A6A6"/>
      </right>
      <top style="thin">
        <color indexed="64"/>
      </top>
      <bottom style="hair">
        <color rgb="FFC0C0C0"/>
      </bottom>
      <diagonal/>
    </border>
    <border>
      <left/>
      <right style="hair">
        <color rgb="FFA6A6A6"/>
      </right>
      <top style="hair">
        <color rgb="FFC0C0C0"/>
      </top>
      <bottom style="hair">
        <color indexed="11"/>
      </bottom>
      <diagonal/>
    </border>
    <border>
      <left/>
      <right/>
      <top style="thin">
        <color indexed="64"/>
      </top>
      <bottom/>
      <diagonal/>
    </border>
  </borders>
  <cellStyleXfs count="8">
    <xf numFmtId="0" fontId="0" fillId="0" borderId="0"/>
    <xf numFmtId="0" fontId="3"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0" fontId="5" fillId="0" borderId="0"/>
    <xf numFmtId="166" fontId="4" fillId="0" borderId="0" applyFill="0" applyBorder="0" applyProtection="0">
      <alignment horizontal="right"/>
    </xf>
    <xf numFmtId="0" fontId="13" fillId="0" borderId="0"/>
  </cellStyleXfs>
  <cellXfs count="191">
    <xf numFmtId="0" fontId="0" fillId="0" borderId="0" xfId="0"/>
    <xf numFmtId="0" fontId="6" fillId="2" borderId="0" xfId="2" applyFont="1" applyFill="1" applyAlignment="1">
      <alignment horizontal="left"/>
    </xf>
    <xf numFmtId="0" fontId="2" fillId="0" borderId="0" xfId="0" applyFont="1"/>
    <xf numFmtId="168" fontId="2" fillId="0" borderId="0" xfId="0" applyNumberFormat="1" applyFont="1"/>
    <xf numFmtId="0" fontId="9" fillId="4" borderId="27" xfId="0" applyFont="1" applyFill="1" applyBorder="1" applyAlignment="1">
      <alignment horizontal="center" vertical="center" wrapText="1"/>
    </xf>
    <xf numFmtId="17" fontId="9" fillId="4" borderId="13" xfId="2" applyNumberFormat="1" applyFont="1" applyFill="1" applyBorder="1" applyAlignment="1">
      <alignment horizontal="center" vertical="center"/>
    </xf>
    <xf numFmtId="0" fontId="9" fillId="5" borderId="22" xfId="0" applyFont="1" applyFill="1" applyBorder="1" applyAlignment="1">
      <alignment horizontal="left" vertical="center" wrapText="1"/>
    </xf>
    <xf numFmtId="165" fontId="2" fillId="0" borderId="6" xfId="2" applyNumberFormat="1" applyBorder="1" applyAlignment="1">
      <alignment horizontal="right" vertical="center"/>
    </xf>
    <xf numFmtId="0" fontId="2" fillId="2" borderId="0" xfId="2" applyFill="1"/>
    <xf numFmtId="0" fontId="2" fillId="0" borderId="0" xfId="2"/>
    <xf numFmtId="1" fontId="2" fillId="0" borderId="0" xfId="0" applyNumberFormat="1" applyFont="1"/>
    <xf numFmtId="0" fontId="9" fillId="0" borderId="0" xfId="0" applyFont="1"/>
    <xf numFmtId="0" fontId="2" fillId="0" borderId="0" xfId="0" applyFont="1" applyAlignment="1">
      <alignment horizontal="left"/>
    </xf>
    <xf numFmtId="3" fontId="2" fillId="0" borderId="0" xfId="0" applyNumberFormat="1" applyFont="1"/>
    <xf numFmtId="0" fontId="9" fillId="5" borderId="15" xfId="0" applyFont="1" applyFill="1" applyBorder="1" applyAlignment="1">
      <alignment horizontal="left" vertical="center" wrapText="1"/>
    </xf>
    <xf numFmtId="0" fontId="9" fillId="5" borderId="16" xfId="0" applyFont="1" applyFill="1" applyBorder="1" applyAlignment="1">
      <alignment horizontal="left" vertical="center" wrapText="1"/>
    </xf>
    <xf numFmtId="164" fontId="2" fillId="0" borderId="10" xfId="3" applyNumberFormat="1" applyFont="1" applyFill="1" applyBorder="1" applyAlignment="1">
      <alignment horizontal="right"/>
    </xf>
    <xf numFmtId="0" fontId="9" fillId="5" borderId="17" xfId="0" applyFont="1" applyFill="1" applyBorder="1" applyAlignment="1">
      <alignment horizontal="left" vertical="center" wrapText="1"/>
    </xf>
    <xf numFmtId="164" fontId="2" fillId="0" borderId="8" xfId="3" applyNumberFormat="1" applyFont="1" applyFill="1" applyBorder="1" applyAlignment="1">
      <alignment horizontal="right"/>
    </xf>
    <xf numFmtId="164" fontId="2" fillId="0" borderId="21" xfId="3" applyNumberFormat="1" applyFont="1" applyFill="1" applyBorder="1" applyAlignment="1">
      <alignment horizontal="right"/>
    </xf>
    <xf numFmtId="10" fontId="2" fillId="0" borderId="0" xfId="2" applyNumberFormat="1"/>
    <xf numFmtId="0" fontId="2" fillId="3" borderId="0" xfId="2" applyFill="1"/>
    <xf numFmtId="0" fontId="2" fillId="3" borderId="0" xfId="0" applyFont="1" applyFill="1"/>
    <xf numFmtId="164" fontId="2" fillId="3" borderId="0" xfId="3" applyNumberFormat="1" applyFont="1" applyFill="1" applyBorder="1"/>
    <xf numFmtId="0" fontId="9" fillId="4" borderId="28" xfId="2" applyFont="1" applyFill="1" applyBorder="1" applyAlignment="1">
      <alignment horizontal="center" vertical="center" wrapText="1"/>
    </xf>
    <xf numFmtId="164" fontId="2" fillId="0" borderId="28" xfId="3" applyNumberFormat="1" applyFont="1" applyFill="1" applyBorder="1" applyAlignment="1">
      <alignment horizontal="right"/>
    </xf>
    <xf numFmtId="0" fontId="2" fillId="0" borderId="24" xfId="0" applyFont="1" applyBorder="1"/>
    <xf numFmtId="0" fontId="9" fillId="4" borderId="24" xfId="0" applyFont="1" applyFill="1" applyBorder="1" applyAlignment="1">
      <alignment horizontal="center" vertical="center" wrapText="1"/>
    </xf>
    <xf numFmtId="0" fontId="9" fillId="4" borderId="25" xfId="2" applyFont="1" applyFill="1" applyBorder="1" applyAlignment="1">
      <alignment horizontal="center" vertical="center"/>
    </xf>
    <xf numFmtId="0" fontId="9" fillId="4" borderId="26" xfId="2" applyFont="1" applyFill="1" applyBorder="1" applyAlignment="1">
      <alignment horizontal="center" vertical="center"/>
    </xf>
    <xf numFmtId="0" fontId="9" fillId="4" borderId="25" xfId="2" applyFont="1" applyFill="1" applyBorder="1" applyAlignment="1">
      <alignment horizontal="center" vertical="center" wrapText="1"/>
    </xf>
    <xf numFmtId="164" fontId="2" fillId="0" borderId="12" xfId="3" applyNumberFormat="1" applyFont="1" applyFill="1" applyBorder="1" applyAlignment="1">
      <alignment horizontal="right"/>
    </xf>
    <xf numFmtId="164" fontId="2" fillId="0" borderId="11" xfId="3" applyNumberFormat="1" applyFont="1" applyFill="1" applyBorder="1" applyAlignment="1">
      <alignment horizontal="right"/>
    </xf>
    <xf numFmtId="0" fontId="8" fillId="0" borderId="0" xfId="0" applyFont="1" applyAlignment="1">
      <alignment wrapText="1"/>
    </xf>
    <xf numFmtId="0" fontId="10" fillId="3" borderId="0" xfId="0" applyFont="1" applyFill="1"/>
    <xf numFmtId="0" fontId="9" fillId="4" borderId="29" xfId="0" applyFont="1" applyFill="1" applyBorder="1" applyAlignment="1">
      <alignment horizontal="center" vertical="center"/>
    </xf>
    <xf numFmtId="0" fontId="9" fillId="5" borderId="29" xfId="0" applyFont="1" applyFill="1" applyBorder="1" applyAlignment="1">
      <alignment horizontal="left" vertical="center" wrapText="1"/>
    </xf>
    <xf numFmtId="165" fontId="2" fillId="0" borderId="4" xfId="2" applyNumberFormat="1" applyBorder="1" applyAlignment="1">
      <alignment horizontal="right" vertical="center"/>
    </xf>
    <xf numFmtId="165" fontId="2" fillId="0" borderId="14" xfId="2" applyNumberFormat="1" applyBorder="1" applyAlignment="1">
      <alignment horizontal="right" vertical="center"/>
    </xf>
    <xf numFmtId="10" fontId="2" fillId="3" borderId="0" xfId="2" applyNumberFormat="1" applyFill="1"/>
    <xf numFmtId="17" fontId="9" fillId="3" borderId="0" xfId="0" applyNumberFormat="1" applyFont="1" applyFill="1" applyAlignment="1">
      <alignment horizontal="center" vertical="center" wrapText="1"/>
    </xf>
    <xf numFmtId="0" fontId="9" fillId="3" borderId="0" xfId="0" applyFont="1" applyFill="1" applyAlignment="1">
      <alignment horizontal="center" vertical="center" wrapText="1"/>
    </xf>
    <xf numFmtId="164" fontId="2" fillId="3" borderId="0" xfId="4" applyNumberFormat="1" applyFont="1" applyFill="1" applyBorder="1"/>
    <xf numFmtId="9" fontId="2" fillId="3" borderId="0" xfId="2" applyNumberFormat="1" applyFill="1"/>
    <xf numFmtId="164" fontId="2" fillId="3" borderId="0" xfId="2" applyNumberFormat="1" applyFill="1"/>
    <xf numFmtId="0" fontId="10" fillId="3" borderId="0" xfId="2" applyFont="1" applyFill="1"/>
    <xf numFmtId="164" fontId="10" fillId="3" borderId="0" xfId="2" applyNumberFormat="1" applyFont="1" applyFill="1"/>
    <xf numFmtId="3" fontId="10" fillId="3" borderId="0" xfId="2" applyNumberFormat="1" applyFont="1" applyFill="1"/>
    <xf numFmtId="0" fontId="11" fillId="3" borderId="0" xfId="0" applyFont="1" applyFill="1" applyAlignment="1">
      <alignment horizontal="center" vertical="center" wrapText="1"/>
    </xf>
    <xf numFmtId="9" fontId="10" fillId="3" borderId="0" xfId="2" applyNumberFormat="1" applyFont="1" applyFill="1"/>
    <xf numFmtId="1" fontId="10" fillId="3" borderId="0" xfId="2" applyNumberFormat="1" applyFont="1" applyFill="1"/>
    <xf numFmtId="0" fontId="9" fillId="4" borderId="20" xfId="2" applyFont="1" applyFill="1" applyBorder="1" applyAlignment="1">
      <alignment horizontal="center" vertical="center"/>
    </xf>
    <xf numFmtId="0" fontId="9" fillId="4" borderId="16" xfId="2" applyFont="1" applyFill="1" applyBorder="1" applyAlignment="1">
      <alignment horizontal="center" vertical="center"/>
    </xf>
    <xf numFmtId="0" fontId="9" fillId="4" borderId="44" xfId="2" applyFont="1" applyFill="1" applyBorder="1" applyAlignment="1">
      <alignment horizontal="center" vertical="center"/>
    </xf>
    <xf numFmtId="0" fontId="9" fillId="5" borderId="34" xfId="0" applyFont="1" applyFill="1" applyBorder="1" applyAlignment="1">
      <alignment horizontal="left" vertical="center" wrapText="1"/>
    </xf>
    <xf numFmtId="3" fontId="9" fillId="5" borderId="14" xfId="0" applyNumberFormat="1" applyFont="1" applyFill="1" applyBorder="1" applyAlignment="1">
      <alignment horizontal="right" vertical="center" wrapText="1"/>
    </xf>
    <xf numFmtId="3" fontId="9" fillId="5" borderId="4" xfId="0" applyNumberFormat="1" applyFont="1" applyFill="1" applyBorder="1" applyAlignment="1">
      <alignment horizontal="right" vertical="center" wrapText="1"/>
    </xf>
    <xf numFmtId="3" fontId="9" fillId="5" borderId="45" xfId="0" applyNumberFormat="1" applyFont="1" applyFill="1" applyBorder="1" applyAlignment="1">
      <alignment horizontal="right" vertical="center" wrapText="1"/>
    </xf>
    <xf numFmtId="0" fontId="9" fillId="0" borderId="1" xfId="2" applyFont="1" applyBorder="1" applyAlignment="1">
      <alignment horizontal="left" vertical="center"/>
    </xf>
    <xf numFmtId="169" fontId="2" fillId="0" borderId="35" xfId="6" applyNumberFormat="1" applyFont="1" applyFill="1" applyBorder="1">
      <alignment horizontal="right"/>
    </xf>
    <xf numFmtId="169" fontId="2" fillId="0" borderId="1" xfId="6" applyNumberFormat="1" applyFont="1" applyFill="1" applyBorder="1">
      <alignment horizontal="right"/>
    </xf>
    <xf numFmtId="169" fontId="2" fillId="0" borderId="46" xfId="6" applyNumberFormat="1" applyFont="1" applyFill="1" applyBorder="1">
      <alignment horizontal="right"/>
    </xf>
    <xf numFmtId="0" fontId="9" fillId="0" borderId="2" xfId="2" applyFont="1" applyBorder="1" applyAlignment="1">
      <alignment horizontal="left" vertical="center"/>
    </xf>
    <xf numFmtId="169" fontId="2" fillId="0" borderId="38" xfId="6" applyNumberFormat="1" applyFont="1" applyFill="1" applyBorder="1">
      <alignment horizontal="right"/>
    </xf>
    <xf numFmtId="169" fontId="2" fillId="0" borderId="2" xfId="6" applyNumberFormat="1" applyFont="1" applyFill="1" applyBorder="1">
      <alignment horizontal="right"/>
    </xf>
    <xf numFmtId="166" fontId="2" fillId="0" borderId="19" xfId="6" applyFont="1" applyBorder="1">
      <alignment horizontal="right"/>
    </xf>
    <xf numFmtId="169" fontId="2" fillId="3" borderId="1" xfId="6" applyNumberFormat="1" applyFont="1" applyFill="1" applyBorder="1">
      <alignment horizontal="right"/>
    </xf>
    <xf numFmtId="169" fontId="2" fillId="3" borderId="46" xfId="6" applyNumberFormat="1" applyFont="1" applyFill="1" applyBorder="1">
      <alignment horizontal="right"/>
    </xf>
    <xf numFmtId="0" fontId="9" fillId="0" borderId="9" xfId="2" applyFont="1" applyBorder="1" applyAlignment="1">
      <alignment horizontal="left" vertical="center"/>
    </xf>
    <xf numFmtId="169" fontId="2" fillId="0" borderId="39" xfId="6" applyNumberFormat="1" applyFont="1" applyFill="1" applyBorder="1">
      <alignment horizontal="right"/>
    </xf>
    <xf numFmtId="169" fontId="2" fillId="0" borderId="9" xfId="6" applyNumberFormat="1" applyFont="1" applyFill="1" applyBorder="1">
      <alignment horizontal="right"/>
    </xf>
    <xf numFmtId="169" fontId="2" fillId="0" borderId="0" xfId="6" applyNumberFormat="1" applyFont="1" applyFill="1" applyBorder="1">
      <alignment horizontal="right"/>
    </xf>
    <xf numFmtId="169" fontId="2" fillId="0" borderId="47" xfId="6" applyNumberFormat="1" applyFont="1" applyFill="1" applyBorder="1">
      <alignment horizontal="right"/>
    </xf>
    <xf numFmtId="0" fontId="9" fillId="0" borderId="5" xfId="2" applyFont="1" applyBorder="1" applyAlignment="1">
      <alignment horizontal="left" vertical="center"/>
    </xf>
    <xf numFmtId="169" fontId="2" fillId="0" borderId="36" xfId="6" applyNumberFormat="1" applyFont="1" applyFill="1" applyBorder="1">
      <alignment horizontal="right"/>
    </xf>
    <xf numFmtId="169" fontId="2" fillId="0" borderId="5" xfId="6" applyNumberFormat="1" applyFont="1" applyFill="1" applyBorder="1">
      <alignment horizontal="right"/>
    </xf>
    <xf numFmtId="169" fontId="2" fillId="0" borderId="48" xfId="6" applyNumberFormat="1" applyFont="1" applyFill="1" applyBorder="1">
      <alignment horizontal="right"/>
    </xf>
    <xf numFmtId="169" fontId="2" fillId="0" borderId="40" xfId="6" applyNumberFormat="1" applyFont="1" applyFill="1" applyBorder="1">
      <alignment horizontal="right"/>
    </xf>
    <xf numFmtId="169" fontId="2" fillId="0" borderId="30" xfId="6" applyNumberFormat="1" applyFont="1" applyFill="1" applyBorder="1">
      <alignment horizontal="right"/>
    </xf>
    <xf numFmtId="169" fontId="2" fillId="0" borderId="49" xfId="6" applyNumberFormat="1" applyFont="1" applyFill="1" applyBorder="1">
      <alignment horizontal="right"/>
    </xf>
    <xf numFmtId="0" fontId="9" fillId="0" borderId="2" xfId="2" applyFont="1" applyBorder="1" applyAlignment="1">
      <alignment horizontal="left" vertical="center" wrapText="1"/>
    </xf>
    <xf numFmtId="169" fontId="2" fillId="0" borderId="41" xfId="6" applyNumberFormat="1" applyFont="1" applyFill="1" applyBorder="1">
      <alignment horizontal="right"/>
    </xf>
    <xf numFmtId="169" fontId="2" fillId="0" borderId="31" xfId="6" applyNumberFormat="1" applyFont="1" applyFill="1" applyBorder="1">
      <alignment horizontal="right"/>
    </xf>
    <xf numFmtId="169" fontId="2" fillId="0" borderId="50" xfId="6" applyNumberFormat="1" applyFont="1" applyFill="1" applyBorder="1">
      <alignment horizontal="right"/>
    </xf>
    <xf numFmtId="0" fontId="9" fillId="0" borderId="37" xfId="2" applyFont="1" applyBorder="1" applyAlignment="1">
      <alignment horizontal="left" vertical="center"/>
    </xf>
    <xf numFmtId="169" fontId="2" fillId="0" borderId="42" xfId="6" applyNumberFormat="1" applyFont="1" applyFill="1" applyBorder="1">
      <alignment horizontal="right"/>
    </xf>
    <xf numFmtId="169" fontId="2" fillId="0" borderId="32" xfId="6" applyNumberFormat="1" applyFont="1" applyFill="1" applyBorder="1">
      <alignment horizontal="right"/>
    </xf>
    <xf numFmtId="169" fontId="2" fillId="0" borderId="51" xfId="6" applyNumberFormat="1" applyFont="1" applyFill="1" applyBorder="1">
      <alignment horizontal="right"/>
    </xf>
    <xf numFmtId="169" fontId="2" fillId="0" borderId="53" xfId="6" applyNumberFormat="1" applyFont="1" applyFill="1" applyBorder="1">
      <alignment horizontal="right"/>
    </xf>
    <xf numFmtId="169" fontId="2" fillId="0" borderId="33" xfId="6" applyNumberFormat="1" applyFont="1" applyFill="1" applyBorder="1">
      <alignment horizontal="right"/>
    </xf>
    <xf numFmtId="169" fontId="2" fillId="0" borderId="52" xfId="6" applyNumberFormat="1" applyFont="1" applyFill="1" applyBorder="1">
      <alignment horizontal="right"/>
    </xf>
    <xf numFmtId="0" fontId="9" fillId="0" borderId="1" xfId="2" applyFont="1" applyBorder="1" applyAlignment="1">
      <alignment horizontal="left" vertical="center" wrapText="1"/>
    </xf>
    <xf numFmtId="169" fontId="2" fillId="0" borderId="0" xfId="2" applyNumberFormat="1"/>
    <xf numFmtId="0" fontId="2" fillId="0" borderId="0" xfId="2" applyAlignment="1">
      <alignment horizontal="center" vertical="center"/>
    </xf>
    <xf numFmtId="0" fontId="9" fillId="4" borderId="17" xfId="2" applyFont="1" applyFill="1" applyBorder="1" applyAlignment="1">
      <alignment horizontal="center" vertical="center"/>
    </xf>
    <xf numFmtId="0" fontId="9" fillId="4" borderId="54" xfId="2" applyFont="1" applyFill="1" applyBorder="1" applyAlignment="1">
      <alignment horizontal="center" vertical="center"/>
    </xf>
    <xf numFmtId="0" fontId="9" fillId="0" borderId="1" xfId="2" applyFont="1" applyBorder="1" applyAlignment="1">
      <alignment horizontal="center" vertical="center"/>
    </xf>
    <xf numFmtId="0" fontId="9" fillId="0" borderId="57" xfId="2" applyFont="1" applyBorder="1" applyAlignment="1">
      <alignment horizontal="left" vertical="center"/>
    </xf>
    <xf numFmtId="0" fontId="2" fillId="0" borderId="46" xfId="2" applyBorder="1" applyAlignment="1">
      <alignment horizontal="center" vertical="center"/>
    </xf>
    <xf numFmtId="3" fontId="2" fillId="0" borderId="1" xfId="2" applyNumberFormat="1" applyBorder="1" applyAlignment="1">
      <alignment horizontal="right" vertical="center"/>
    </xf>
    <xf numFmtId="3" fontId="2" fillId="0" borderId="46" xfId="2" applyNumberFormat="1" applyBorder="1" applyAlignment="1">
      <alignment horizontal="right" vertical="center"/>
    </xf>
    <xf numFmtId="3" fontId="2" fillId="0" borderId="35" xfId="2" applyNumberFormat="1" applyBorder="1" applyAlignment="1">
      <alignment horizontal="right" vertical="center"/>
    </xf>
    <xf numFmtId="166" fontId="2" fillId="0" borderId="59" xfId="6" applyFont="1" applyBorder="1">
      <alignment horizontal="right"/>
    </xf>
    <xf numFmtId="0" fontId="9" fillId="0" borderId="2" xfId="2" applyFont="1" applyBorder="1" applyAlignment="1">
      <alignment horizontal="center" vertical="center"/>
    </xf>
    <xf numFmtId="0" fontId="2" fillId="0" borderId="58" xfId="2" applyBorder="1" applyAlignment="1">
      <alignment horizontal="center" vertical="center"/>
    </xf>
    <xf numFmtId="166" fontId="2" fillId="0" borderId="35" xfId="6" applyFont="1" applyBorder="1">
      <alignment horizontal="right"/>
    </xf>
    <xf numFmtId="0" fontId="10" fillId="0" borderId="0" xfId="0" applyFont="1"/>
    <xf numFmtId="166" fontId="2" fillId="0" borderId="23" xfId="6" applyFont="1" applyBorder="1">
      <alignment horizontal="right"/>
    </xf>
    <xf numFmtId="2" fontId="2" fillId="0" borderId="0" xfId="3" applyNumberFormat="1" applyFont="1"/>
    <xf numFmtId="170" fontId="2" fillId="0" borderId="0" xfId="2" applyNumberFormat="1"/>
    <xf numFmtId="0" fontId="2" fillId="0" borderId="24" xfId="2" applyBorder="1"/>
    <xf numFmtId="3" fontId="12" fillId="0" borderId="0" xfId="0" applyNumberFormat="1" applyFont="1" applyAlignment="1">
      <alignment horizontal="right" vertical="center" shrinkToFit="1"/>
    </xf>
    <xf numFmtId="0" fontId="2" fillId="0" borderId="0" xfId="2" applyAlignment="1">
      <alignment horizontal="left"/>
    </xf>
    <xf numFmtId="164" fontId="2" fillId="0" borderId="62" xfId="3" applyNumberFormat="1" applyFont="1" applyFill="1" applyBorder="1" applyAlignment="1">
      <alignment horizontal="right"/>
    </xf>
    <xf numFmtId="164" fontId="2" fillId="0" borderId="63" xfId="3" applyNumberFormat="1" applyFont="1" applyFill="1" applyBorder="1" applyAlignment="1">
      <alignment horizontal="right"/>
    </xf>
    <xf numFmtId="164" fontId="2" fillId="0" borderId="64" xfId="3" applyNumberFormat="1" applyFont="1" applyFill="1" applyBorder="1" applyAlignment="1">
      <alignment horizontal="right"/>
    </xf>
    <xf numFmtId="164" fontId="2" fillId="0" borderId="65" xfId="3" applyNumberFormat="1" applyFont="1" applyFill="1" applyBorder="1" applyAlignment="1">
      <alignment horizontal="right"/>
    </xf>
    <xf numFmtId="0" fontId="9" fillId="4" borderId="61" xfId="2" applyFont="1" applyFill="1" applyBorder="1" applyAlignment="1">
      <alignment horizontal="center" vertical="center" wrapText="1"/>
    </xf>
    <xf numFmtId="0" fontId="2" fillId="0" borderId="68" xfId="2" applyBorder="1" applyAlignment="1">
      <alignment horizontal="center" vertical="center"/>
    </xf>
    <xf numFmtId="3" fontId="2" fillId="0" borderId="67" xfId="2" applyNumberFormat="1" applyBorder="1" applyAlignment="1">
      <alignment horizontal="right" vertical="center"/>
    </xf>
    <xf numFmtId="3" fontId="2" fillId="0" borderId="69" xfId="2" applyNumberFormat="1" applyBorder="1" applyAlignment="1">
      <alignment horizontal="right" vertical="center"/>
    </xf>
    <xf numFmtId="3" fontId="2" fillId="0" borderId="70" xfId="2" applyNumberFormat="1" applyBorder="1" applyAlignment="1">
      <alignment horizontal="right" vertical="center"/>
    </xf>
    <xf numFmtId="166" fontId="2" fillId="0" borderId="70" xfId="6" applyFont="1" applyBorder="1">
      <alignment horizontal="right"/>
    </xf>
    <xf numFmtId="167" fontId="2" fillId="0" borderId="0" xfId="0" applyNumberFormat="1" applyFont="1"/>
    <xf numFmtId="165" fontId="2" fillId="0" borderId="18" xfId="2" applyNumberFormat="1" applyBorder="1" applyAlignment="1">
      <alignment horizontal="right" vertical="center"/>
    </xf>
    <xf numFmtId="165" fontId="2" fillId="0" borderId="66" xfId="2" applyNumberFormat="1" applyBorder="1" applyAlignment="1">
      <alignment horizontal="right" vertical="center"/>
    </xf>
    <xf numFmtId="3" fontId="2" fillId="0" borderId="0" xfId="2" applyNumberFormat="1"/>
    <xf numFmtId="3" fontId="2" fillId="0" borderId="24" xfId="2" applyNumberFormat="1" applyBorder="1"/>
    <xf numFmtId="0" fontId="14" fillId="0" borderId="0" xfId="0" applyFont="1" applyAlignment="1">
      <alignment horizontal="left" vertical="center" readingOrder="1"/>
    </xf>
    <xf numFmtId="0" fontId="5" fillId="0" borderId="0" xfId="0" applyFont="1" applyAlignment="1">
      <alignment horizontal="left"/>
    </xf>
    <xf numFmtId="0" fontId="5" fillId="2" borderId="0" xfId="2" applyFont="1" applyFill="1" applyAlignment="1">
      <alignment horizontal="left"/>
    </xf>
    <xf numFmtId="0" fontId="6" fillId="0" borderId="0" xfId="2" applyFont="1" applyAlignment="1">
      <alignment horizontal="left"/>
    </xf>
    <xf numFmtId="0" fontId="6" fillId="0" borderId="0" xfId="2" applyFont="1"/>
    <xf numFmtId="0" fontId="5" fillId="0" borderId="24" xfId="2" applyFont="1" applyBorder="1" applyAlignment="1">
      <alignment horizontal="left"/>
    </xf>
    <xf numFmtId="166" fontId="2" fillId="0" borderId="20" xfId="6" applyFont="1" applyBorder="1">
      <alignment horizontal="right"/>
    </xf>
    <xf numFmtId="166" fontId="2" fillId="0" borderId="72" xfId="6" applyFont="1" applyBorder="1">
      <alignment horizontal="right"/>
    </xf>
    <xf numFmtId="166" fontId="2" fillId="0" borderId="41" xfId="6" applyFont="1" applyFill="1" applyBorder="1">
      <alignment horizontal="right"/>
    </xf>
    <xf numFmtId="0" fontId="5" fillId="0" borderId="0" xfId="2" applyFont="1" applyAlignment="1">
      <alignment horizontal="left"/>
    </xf>
    <xf numFmtId="0" fontId="9" fillId="4" borderId="21" xfId="2" applyFont="1" applyFill="1" applyBorder="1" applyAlignment="1">
      <alignment horizontal="center" vertical="center"/>
    </xf>
    <xf numFmtId="166" fontId="9" fillId="5" borderId="4" xfId="6" applyFont="1" applyFill="1" applyBorder="1">
      <alignment horizontal="right"/>
    </xf>
    <xf numFmtId="169" fontId="2" fillId="0" borderId="73" xfId="6" applyNumberFormat="1" applyFont="1" applyFill="1" applyBorder="1">
      <alignment horizontal="right"/>
    </xf>
    <xf numFmtId="166" fontId="2" fillId="0" borderId="21" xfId="6" applyFont="1" applyBorder="1">
      <alignment horizontal="right"/>
    </xf>
    <xf numFmtId="3" fontId="9" fillId="0" borderId="30" xfId="2" applyNumberFormat="1" applyFont="1" applyBorder="1" applyAlignment="1">
      <alignment horizontal="right" vertical="center"/>
    </xf>
    <xf numFmtId="3" fontId="9" fillId="0" borderId="31" xfId="2" applyNumberFormat="1" applyFont="1" applyBorder="1" applyAlignment="1">
      <alignment horizontal="right" vertical="center"/>
    </xf>
    <xf numFmtId="3" fontId="9" fillId="0" borderId="32" xfId="2" applyNumberFormat="1" applyFont="1" applyBorder="1" applyAlignment="1">
      <alignment horizontal="right" vertical="center"/>
    </xf>
    <xf numFmtId="169" fontId="9" fillId="0" borderId="1" xfId="6" applyNumberFormat="1" applyFont="1" applyFill="1" applyBorder="1">
      <alignment horizontal="right"/>
    </xf>
    <xf numFmtId="169" fontId="9" fillId="0" borderId="0" xfId="6" applyNumberFormat="1" applyFont="1" applyFill="1" applyBorder="1">
      <alignment horizontal="right"/>
    </xf>
    <xf numFmtId="169" fontId="9" fillId="0" borderId="5" xfId="6" applyNumberFormat="1" applyFont="1" applyFill="1" applyBorder="1">
      <alignment horizontal="right"/>
    </xf>
    <xf numFmtId="169" fontId="9" fillId="0" borderId="37" xfId="6" applyNumberFormat="1" applyFont="1" applyFill="1" applyBorder="1">
      <alignment horizontal="right"/>
    </xf>
    <xf numFmtId="0" fontId="9" fillId="0" borderId="69" xfId="2" applyFont="1" applyBorder="1" applyAlignment="1">
      <alignment horizontal="left" vertical="center"/>
    </xf>
    <xf numFmtId="0" fontId="9" fillId="0" borderId="0" xfId="2" applyFont="1" applyAlignment="1">
      <alignment horizontal="center" vertical="center"/>
    </xf>
    <xf numFmtId="0" fontId="9" fillId="0" borderId="48" xfId="2" applyFont="1" applyBorder="1" applyAlignment="1">
      <alignment horizontal="center" vertical="center"/>
    </xf>
    <xf numFmtId="0" fontId="9" fillId="0" borderId="74" xfId="2" applyFont="1" applyBorder="1" applyAlignment="1">
      <alignment horizontal="left" vertical="center"/>
    </xf>
    <xf numFmtId="0" fontId="9" fillId="0" borderId="75" xfId="2" applyFont="1" applyBorder="1" applyAlignment="1">
      <alignment horizontal="left" vertical="center"/>
    </xf>
    <xf numFmtId="3" fontId="2" fillId="0" borderId="12" xfId="2" applyNumberFormat="1" applyBorder="1" applyAlignment="1">
      <alignment horizontal="right" vertical="center"/>
    </xf>
    <xf numFmtId="3" fontId="2" fillId="0" borderId="23" xfId="2" applyNumberFormat="1" applyBorder="1" applyAlignment="1">
      <alignment horizontal="right" vertical="center"/>
    </xf>
    <xf numFmtId="3" fontId="2" fillId="0" borderId="10" xfId="2" applyNumberFormat="1" applyBorder="1" applyAlignment="1">
      <alignment horizontal="right" vertical="center"/>
    </xf>
    <xf numFmtId="3" fontId="2" fillId="0" borderId="20" xfId="2" applyNumberFormat="1" applyBorder="1" applyAlignment="1">
      <alignment horizontal="right" vertical="center"/>
    </xf>
    <xf numFmtId="3" fontId="2" fillId="0" borderId="11" xfId="2" applyNumberFormat="1" applyBorder="1" applyAlignment="1">
      <alignment horizontal="right" vertical="center"/>
    </xf>
    <xf numFmtId="3" fontId="2" fillId="0" borderId="19" xfId="2" applyNumberFormat="1" applyBorder="1" applyAlignment="1">
      <alignment horizontal="right" vertical="center"/>
    </xf>
    <xf numFmtId="3" fontId="2" fillId="0" borderId="8" xfId="2" applyNumberFormat="1" applyBorder="1" applyAlignment="1">
      <alignment horizontal="right" vertical="center"/>
    </xf>
    <xf numFmtId="3" fontId="2" fillId="0" borderId="21" xfId="2" applyNumberFormat="1" applyBorder="1" applyAlignment="1">
      <alignment horizontal="right" vertical="center"/>
    </xf>
    <xf numFmtId="164" fontId="2" fillId="0" borderId="0" xfId="3" applyNumberFormat="1" applyFont="1" applyFill="1"/>
    <xf numFmtId="0" fontId="2" fillId="0" borderId="0" xfId="2" applyAlignment="1">
      <alignment wrapText="1"/>
    </xf>
    <xf numFmtId="2" fontId="2" fillId="0" borderId="0" xfId="3" applyNumberFormat="1" applyFont="1" applyFill="1" applyBorder="1"/>
    <xf numFmtId="164" fontId="2" fillId="0" borderId="0" xfId="3" applyNumberFormat="1" applyFont="1" applyFill="1" applyBorder="1"/>
    <xf numFmtId="1" fontId="2" fillId="0" borderId="0" xfId="2" applyNumberFormat="1"/>
    <xf numFmtId="10" fontId="2" fillId="0" borderId="0" xfId="3" applyNumberFormat="1" applyFont="1" applyFill="1"/>
    <xf numFmtId="0" fontId="8" fillId="0" borderId="0" xfId="0" applyFont="1" applyAlignment="1">
      <alignment horizontal="left"/>
    </xf>
    <xf numFmtId="0" fontId="8" fillId="0" borderId="0" xfId="0" applyFont="1"/>
    <xf numFmtId="0" fontId="8" fillId="0" borderId="0" xfId="2" applyFont="1"/>
    <xf numFmtId="0" fontId="2" fillId="0" borderId="76" xfId="0" applyFont="1" applyBorder="1" applyAlignment="1">
      <alignment horizontal="left"/>
    </xf>
    <xf numFmtId="0" fontId="2" fillId="0" borderId="76" xfId="0" applyFont="1" applyBorder="1"/>
    <xf numFmtId="0" fontId="9" fillId="4" borderId="43" xfId="2" applyFont="1" applyFill="1" applyBorder="1" applyAlignment="1">
      <alignment horizontal="center" vertical="center" wrapText="1"/>
    </xf>
    <xf numFmtId="0" fontId="9" fillId="4" borderId="44" xfId="2" applyFont="1" applyFill="1" applyBorder="1" applyAlignment="1">
      <alignment horizontal="center" vertical="center" wrapText="1"/>
    </xf>
    <xf numFmtId="0" fontId="9" fillId="4" borderId="3" xfId="2" applyFont="1" applyFill="1" applyBorder="1" applyAlignment="1">
      <alignment horizontal="center" vertical="center"/>
    </xf>
    <xf numFmtId="0" fontId="9" fillId="4" borderId="9" xfId="2" applyFont="1" applyFill="1" applyBorder="1" applyAlignment="1">
      <alignment horizontal="center" vertical="center"/>
    </xf>
    <xf numFmtId="0" fontId="9" fillId="4" borderId="7" xfId="2" applyFont="1" applyFill="1" applyBorder="1" applyAlignment="1">
      <alignment horizontal="center" vertical="center" wrapText="1"/>
    </xf>
    <xf numFmtId="0" fontId="9" fillId="4" borderId="16" xfId="2" applyFont="1" applyFill="1" applyBorder="1" applyAlignment="1">
      <alignment horizontal="center" vertical="center" wrapText="1"/>
    </xf>
    <xf numFmtId="0" fontId="9" fillId="4" borderId="18" xfId="2" applyFont="1" applyFill="1" applyBorder="1" applyAlignment="1">
      <alignment horizontal="center" vertical="center"/>
    </xf>
    <xf numFmtId="0" fontId="9" fillId="4" borderId="7" xfId="2" applyFont="1" applyFill="1" applyBorder="1" applyAlignment="1">
      <alignment horizontal="center" vertical="center"/>
    </xf>
    <xf numFmtId="0" fontId="9" fillId="4" borderId="43" xfId="2" applyFont="1" applyFill="1" applyBorder="1" applyAlignment="1">
      <alignment horizontal="center" vertical="center"/>
    </xf>
    <xf numFmtId="0" fontId="9" fillId="4" borderId="17" xfId="2" applyFont="1" applyFill="1" applyBorder="1" applyAlignment="1">
      <alignment horizontal="center" vertical="center" wrapText="1"/>
    </xf>
    <xf numFmtId="0" fontId="9" fillId="4" borderId="3" xfId="2" applyFont="1" applyFill="1" applyBorder="1" applyAlignment="1">
      <alignment horizontal="center" vertical="center" wrapText="1"/>
    </xf>
    <xf numFmtId="0" fontId="9" fillId="4" borderId="5" xfId="2" applyFont="1" applyFill="1" applyBorder="1" applyAlignment="1">
      <alignment horizontal="center" vertical="center" wrapText="1"/>
    </xf>
    <xf numFmtId="0" fontId="9" fillId="4" borderId="55" xfId="2" applyFont="1" applyFill="1" applyBorder="1" applyAlignment="1">
      <alignment horizontal="center" vertical="center" wrapText="1"/>
    </xf>
    <xf numFmtId="0" fontId="9" fillId="4" borderId="56" xfId="2" applyFont="1" applyFill="1" applyBorder="1" applyAlignment="1">
      <alignment horizontal="center" vertical="center" wrapText="1"/>
    </xf>
    <xf numFmtId="0" fontId="9" fillId="4" borderId="54" xfId="2" applyFont="1" applyFill="1" applyBorder="1" applyAlignment="1">
      <alignment horizontal="center" vertical="center" wrapText="1"/>
    </xf>
    <xf numFmtId="0" fontId="9" fillId="4" borderId="60" xfId="2" applyFont="1" applyFill="1" applyBorder="1" applyAlignment="1">
      <alignment horizontal="center" vertical="center"/>
    </xf>
    <xf numFmtId="0" fontId="9" fillId="4" borderId="13" xfId="2" applyFont="1" applyFill="1" applyBorder="1" applyAlignment="1">
      <alignment horizontal="center" vertical="center"/>
    </xf>
    <xf numFmtId="0" fontId="9" fillId="4" borderId="71" xfId="2" applyFont="1" applyFill="1" applyBorder="1" applyAlignment="1">
      <alignment horizontal="center" vertical="center"/>
    </xf>
  </cellXfs>
  <cellStyles count="8">
    <cellStyle name="Normal" xfId="0" builtinId="0"/>
    <cellStyle name="Normal 2" xfId="1" xr:uid="{00000000-0005-0000-0000-000001000000}"/>
    <cellStyle name="Normal 3" xfId="2" xr:uid="{00000000-0005-0000-0000-000002000000}"/>
    <cellStyle name="Normal 4" xfId="5" xr:uid="{00000000-0005-0000-0000-000003000000}"/>
    <cellStyle name="Normal 5" xfId="7" xr:uid="{FFC7CA20-AB64-4FC3-B0B0-D965AF08B016}"/>
    <cellStyle name="NumberCellStyle" xfId="6" xr:uid="{00000000-0005-0000-0000-000004000000}"/>
    <cellStyle name="Percent" xfId="3" builtinId="5"/>
    <cellStyle name="Percent 2"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000080"/>
      <rgbColor rgb="00C0C0C0"/>
      <rgbColor rgb="00FF0000"/>
      <rgbColor rgb="00FFFF00"/>
      <rgbColor rgb="00FF00FF"/>
      <rgbColor rgb="0000FFFF"/>
      <rgbColor rgb="00800000"/>
      <rgbColor rgb="00008000"/>
      <rgbColor rgb="00000080"/>
      <rgbColor rgb="00808000"/>
      <rgbColor rgb="00800080"/>
      <rgbColor rgb="00008080"/>
      <rgbColor rgb="00C0C0C0"/>
      <rgbColor rgb="00808080"/>
      <rgbColor rgb="009D8D85"/>
      <rgbColor rgb="0074AFB6"/>
      <rgbColor rgb="00922B71"/>
      <rgbColor rgb="00026A72"/>
      <rgbColor rgb="00543F4B"/>
      <rgbColor rgb="00DFD7D1"/>
      <rgbColor rgb="00DFE1DE"/>
      <rgbColor rgb="00B2D2D6"/>
      <rgbColor rgb="009D8D85"/>
      <rgbColor rgb="0074AFB6"/>
      <rgbColor rgb="00922B71"/>
      <rgbColor rgb="00026A72"/>
      <rgbColor rgb="00543F4B"/>
      <rgbColor rgb="00DFD7D1"/>
      <rgbColor rgb="00DFE1DE"/>
      <rgbColor rgb="00B2D2D6"/>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Commercial air flights, EU,</a:t>
            </a:r>
            <a:r>
              <a:rPr lang="en-US" baseline="0"/>
              <a:t> </a:t>
            </a:r>
            <a:r>
              <a:rPr lang="en-US"/>
              <a:t>January 2023 - June 2024</a:t>
            </a:r>
            <a:r>
              <a:rPr lang="en-US" baseline="0"/>
              <a:t>                                                    </a:t>
            </a:r>
          </a:p>
          <a:p>
            <a:pPr algn="l">
              <a:defRPr sz="1800" b="1"/>
            </a:pPr>
            <a:r>
              <a:rPr lang="en-US" sz="1600" b="0"/>
              <a:t>(% change compared to </a:t>
            </a:r>
            <a:r>
              <a:rPr lang="en-US" sz="1600" b="0" i="0" u="none" strike="noStrike" baseline="0">
                <a:effectLst/>
              </a:rPr>
              <a:t>the same month in 2019</a:t>
            </a:r>
            <a:r>
              <a:rPr lang="en-US" sz="1600" b="0"/>
              <a:t>)</a:t>
            </a:r>
          </a:p>
        </c:rich>
      </c:tx>
      <c:layout>
        <c:manualLayout>
          <c:xMode val="edge"/>
          <c:yMode val="edge"/>
          <c:x val="5.2910052910052907E-3"/>
          <c:y val="7.2858794063614622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550264550264549E-2"/>
          <c:y val="0.1076488682289906"/>
          <c:w val="0.97089947089947093"/>
          <c:h val="0.80600141328849739"/>
        </c:manualLayout>
      </c:layout>
      <c:barChart>
        <c:barDir val="col"/>
        <c:grouping val="clustered"/>
        <c:varyColors val="0"/>
        <c:ser>
          <c:idx val="0"/>
          <c:order val="0"/>
          <c:tx>
            <c:strRef>
              <c:f>'Figure 1'!$A$57</c:f>
              <c:strCache>
                <c:ptCount val="1"/>
                <c:pt idx="0">
                  <c:v>EU27</c:v>
                </c:pt>
              </c:strCache>
            </c:strRef>
          </c:tx>
          <c:spPr>
            <a:solidFill>
              <a:schemeClr val="accent1"/>
            </a:solidFill>
            <a:ln>
              <a:noFill/>
            </a:ln>
            <a:effectLst/>
            <a:extLst>
              <a:ext uri="{91240B29-F687-4F45-9708-019B960494DF}">
                <a14:hiddenLine xmlns:a14="http://schemas.microsoft.com/office/drawing/2010/main" cmpd="sng" algn="ctr">
                  <a:solidFill>
                    <a:srgbClr val="B9C31E">
                      <a:lumMod val="100000"/>
                    </a:srgbClr>
                  </a:solidFill>
                  <a:prstDash val="solid"/>
                  <a:headEnd type="none" w="med" len="med"/>
                  <a:tailEnd type="none" w="med" len="med"/>
                </a14:hiddenLine>
              </a:ext>
            </a:extLst>
          </c:spPr>
          <c:invertIfNegative val="0"/>
          <c:dLbls>
            <c:dLbl>
              <c:idx val="0"/>
              <c:layout>
                <c:manualLayout>
                  <c:x val="-2.6454251358115121E-3"/>
                  <c:y val="6.9495792775186062E-3"/>
                </c:manualLayout>
              </c:layout>
              <c:dLblPos val="out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3989-40A9-B54B-9B4583F728D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numRef>
              <c:f>'Figure 1'!$B$56:$S$56</c:f>
              <c:numCache>
                <c:formatCode>mmm\-yy</c:formatCode>
                <c:ptCount val="18"/>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numCache>
            </c:numRef>
          </c:cat>
          <c:val>
            <c:numRef>
              <c:f>'Figure 1'!$B$57:$S$57</c:f>
              <c:numCache>
                <c:formatCode>#,##0.0</c:formatCode>
                <c:ptCount val="18"/>
                <c:pt idx="0">
                  <c:v>-17.5</c:v>
                </c:pt>
                <c:pt idx="1">
                  <c:v>-16.399999999999999</c:v>
                </c:pt>
                <c:pt idx="2">
                  <c:v>-15.4</c:v>
                </c:pt>
                <c:pt idx="3">
                  <c:v>-12.5</c:v>
                </c:pt>
                <c:pt idx="4">
                  <c:v>-10.4</c:v>
                </c:pt>
                <c:pt idx="5">
                  <c:v>-10.3</c:v>
                </c:pt>
                <c:pt idx="6">
                  <c:v>-8.8000000000000007</c:v>
                </c:pt>
                <c:pt idx="7">
                  <c:v>-8.4</c:v>
                </c:pt>
                <c:pt idx="8">
                  <c:v>-8.6999999999999993</c:v>
                </c:pt>
                <c:pt idx="9">
                  <c:v>-6.4</c:v>
                </c:pt>
                <c:pt idx="10">
                  <c:v>-9.9</c:v>
                </c:pt>
                <c:pt idx="11">
                  <c:v>-8.9</c:v>
                </c:pt>
                <c:pt idx="12">
                  <c:v>-13.5</c:v>
                </c:pt>
                <c:pt idx="13">
                  <c:v>-9</c:v>
                </c:pt>
                <c:pt idx="14">
                  <c:v>-9.1999999999999993</c:v>
                </c:pt>
                <c:pt idx="15">
                  <c:v>-6.2</c:v>
                </c:pt>
                <c:pt idx="16">
                  <c:v>-3.7</c:v>
                </c:pt>
                <c:pt idx="17">
                  <c:v>-4.7</c:v>
                </c:pt>
              </c:numCache>
            </c:numRef>
          </c:val>
          <c:extLst>
            <c:ext xmlns:c16="http://schemas.microsoft.com/office/drawing/2014/chart" uri="{C3380CC4-5D6E-409C-BE32-E72D297353CC}">
              <c16:uniqueId val="{00000000-A5BE-4840-8578-8179A0036B1C}"/>
            </c:ext>
          </c:extLst>
        </c:ser>
        <c:dLbls>
          <c:showLegendKey val="0"/>
          <c:showVal val="0"/>
          <c:showCatName val="0"/>
          <c:showSerName val="0"/>
          <c:showPercent val="0"/>
          <c:showBubbleSize val="0"/>
        </c:dLbls>
        <c:gapWidth val="150"/>
        <c:axId val="531270840"/>
        <c:axId val="531272408"/>
      </c:barChart>
      <c:dateAx>
        <c:axId val="531270840"/>
        <c:scaling>
          <c:orientation val="minMax"/>
        </c:scaling>
        <c:delete val="0"/>
        <c:axPos val="b"/>
        <c:numFmt formatCode="mmm\-yy" sourceLinked="1"/>
        <c:majorTickMark val="out"/>
        <c:minorTickMark val="none"/>
        <c:tickLblPos val="low"/>
        <c:spPr>
          <a:noFill/>
          <a:ln w="317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31272408"/>
        <c:crosses val="autoZero"/>
        <c:auto val="1"/>
        <c:lblOffset val="100"/>
        <c:baseTimeUnit val="months"/>
      </c:dateAx>
      <c:valAx>
        <c:axId val="531272408"/>
        <c:scaling>
          <c:orientation val="minMax"/>
          <c:min val="-2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5312708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822369646377913E-2"/>
          <c:y val="4.1146321082190039E-2"/>
          <c:w val="0.94551099975529496"/>
          <c:h val="0.76360490117546964"/>
        </c:manualLayout>
      </c:layout>
      <c:lineChart>
        <c:grouping val="standard"/>
        <c:varyColors val="0"/>
        <c:ser>
          <c:idx val="0"/>
          <c:order val="0"/>
          <c:spPr>
            <a:ln w="28575" cap="rnd" cmpd="sng" algn="ctr">
              <a:solidFill>
                <a:srgbClr val="2644A7">
                  <a:lumMod val="100000"/>
                </a:srgbClr>
              </a:solidFill>
              <a:prstDash val="solid"/>
              <a:round/>
              <a:headEnd type="none" w="med" len="med"/>
              <a:tailEnd type="none" w="med" len="med"/>
            </a:ln>
          </c:spPr>
          <c:marker>
            <c:symbol val="square"/>
            <c:size val="5"/>
            <c:spPr>
              <a:solidFill>
                <a:srgbClr val="2644A7"/>
              </a:solidFill>
              <a:ln w="28575">
                <a:solidFill>
                  <a:srgbClr val="2644A7"/>
                </a:solidFill>
                <a:prstDash val="solid"/>
              </a:ln>
            </c:spPr>
          </c:marker>
          <c:dPt>
            <c:idx val="12"/>
            <c:bubble3D val="0"/>
            <c:extLst>
              <c:ext xmlns:c16="http://schemas.microsoft.com/office/drawing/2014/chart" uri="{C3380CC4-5D6E-409C-BE32-E72D297353CC}">
                <c16:uniqueId val="{00000000-6D6F-4ED0-8074-1B5096AD5740}"/>
              </c:ext>
            </c:extLst>
          </c:dPt>
          <c:cat>
            <c:numRef>
              <c:f>'Figure 2'!$C$63:$T$63</c:f>
              <c:numCache>
                <c:formatCode>mmm\-yy</c:formatCode>
                <c:ptCount val="18"/>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numCache>
            </c:numRef>
          </c:cat>
          <c:val>
            <c:numRef>
              <c:f>'Figure 2'!$C$64:$T$64</c:f>
              <c:numCache>
                <c:formatCode>#,##0.0</c:formatCode>
                <c:ptCount val="18"/>
                <c:pt idx="0">
                  <c:v>56.759292000000002</c:v>
                </c:pt>
                <c:pt idx="1">
                  <c:v>55.302311000000003</c:v>
                </c:pt>
                <c:pt idx="2">
                  <c:v>66.004509999999996</c:v>
                </c:pt>
                <c:pt idx="3">
                  <c:v>78.454897000000003</c:v>
                </c:pt>
                <c:pt idx="4">
                  <c:v>87.219452000000004</c:v>
                </c:pt>
                <c:pt idx="5">
                  <c:v>94.540020999999996</c:v>
                </c:pt>
                <c:pt idx="6">
                  <c:v>105.682401</c:v>
                </c:pt>
                <c:pt idx="7">
                  <c:v>106.01499199999999</c:v>
                </c:pt>
                <c:pt idx="8">
                  <c:v>97.464407000000008</c:v>
                </c:pt>
                <c:pt idx="9">
                  <c:v>91.194817999999998</c:v>
                </c:pt>
                <c:pt idx="10">
                  <c:v>66.117176000000001</c:v>
                </c:pt>
                <c:pt idx="11">
                  <c:v>68.239437999999993</c:v>
                </c:pt>
                <c:pt idx="12">
                  <c:v>61.811141000000006</c:v>
                </c:pt>
                <c:pt idx="13">
                  <c:v>62.557571000000003</c:v>
                </c:pt>
                <c:pt idx="14">
                  <c:v>73.976065000000006</c:v>
                </c:pt>
                <c:pt idx="15">
                  <c:v>84.428308999999999</c:v>
                </c:pt>
                <c:pt idx="16">
                  <c:v>95.933542000000003</c:v>
                </c:pt>
                <c:pt idx="17">
                  <c:v>103.254542</c:v>
                </c:pt>
              </c:numCache>
            </c:numRef>
          </c:val>
          <c:smooth val="0"/>
          <c:extLst>
            <c:ext xmlns:c16="http://schemas.microsoft.com/office/drawing/2014/chart" uri="{C3380CC4-5D6E-409C-BE32-E72D297353CC}">
              <c16:uniqueId val="{00000001-6D6F-4ED0-8074-1B5096AD5740}"/>
            </c:ext>
          </c:extLst>
        </c:ser>
        <c:dLbls>
          <c:showLegendKey val="0"/>
          <c:showVal val="0"/>
          <c:showCatName val="0"/>
          <c:showSerName val="0"/>
          <c:showPercent val="0"/>
          <c:showBubbleSize val="0"/>
        </c:dLbls>
        <c:marker val="1"/>
        <c:smooth val="0"/>
        <c:axId val="531273192"/>
        <c:axId val="531273584"/>
      </c:lineChart>
      <c:catAx>
        <c:axId val="531273192"/>
        <c:scaling>
          <c:orientation val="minMax"/>
        </c:scaling>
        <c:delete val="0"/>
        <c:axPos val="b"/>
        <c:numFmt formatCode="mmm\-yy" sourceLinked="1"/>
        <c:majorTickMark val="out"/>
        <c:minorTickMark val="none"/>
        <c:tickLblPos val="nextTo"/>
        <c:spPr>
          <a:ln>
            <a:solidFill>
              <a:srgbClr val="000000"/>
            </a:solidFill>
            <a:prstDash val="solid"/>
          </a:ln>
        </c:spPr>
        <c:txPr>
          <a:bodyPr rot="-3600000" vert="horz"/>
          <a:lstStyle/>
          <a:p>
            <a:pPr>
              <a:defRPr/>
            </a:pPr>
            <a:endParaRPr lang="en-US"/>
          </a:p>
        </c:txPr>
        <c:crossAx val="531273584"/>
        <c:crosses val="autoZero"/>
        <c:auto val="0"/>
        <c:lblAlgn val="ctr"/>
        <c:lblOffset val="100"/>
        <c:tickLblSkip val="1"/>
        <c:tickMarkSkip val="1"/>
        <c:noMultiLvlLbl val="0"/>
      </c:catAx>
      <c:valAx>
        <c:axId val="531273584"/>
        <c:scaling>
          <c:orientation val="minMax"/>
          <c:min val="0"/>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c:spPr>
        <c:txPr>
          <a:bodyPr rot="0" vert="horz"/>
          <a:lstStyle/>
          <a:p>
            <a:pPr>
              <a:defRPr/>
            </a:pPr>
            <a:endParaRPr lang="en-US"/>
          </a:p>
        </c:txPr>
        <c:crossAx val="531273192"/>
        <c:crosses val="autoZero"/>
        <c:crossBetween val="between"/>
        <c:majorUnit val="10"/>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033" r="0.75000000000000033" t="1" header="0.5" footer="0.5"/>
    <c:pageSetup paperSize="9" orientation="landscape"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b="1"/>
              <a:t>Air</a:t>
            </a:r>
            <a:r>
              <a:rPr lang="en-US" b="1" baseline="0"/>
              <a:t> passenger transport, EU, </a:t>
            </a:r>
          </a:p>
          <a:p>
            <a:pPr>
              <a:defRPr/>
            </a:pPr>
            <a:r>
              <a:rPr lang="en-US" b="1" baseline="0"/>
              <a:t>January 2024 - June 2024</a:t>
            </a:r>
          </a:p>
          <a:p>
            <a:pPr>
              <a:defRPr/>
            </a:pPr>
            <a:r>
              <a:rPr lang="en-US" b="1" baseline="0"/>
              <a:t>284 millions passengers carried</a:t>
            </a:r>
            <a:endParaRPr lang="en-US" b="1"/>
          </a:p>
        </c:rich>
      </c:tx>
      <c:layout>
        <c:manualLayout>
          <c:xMode val="edge"/>
          <c:yMode val="edge"/>
          <c:x val="0.21470755417809581"/>
          <c:y val="2.04039990749470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9.3478288053432682E-2"/>
          <c:y val="1.6328197875906097E-2"/>
          <c:w val="0.79788904981679931"/>
          <c:h val="0.9531796621371262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335-4674-B8F2-DDCB7D7EA8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335-4674-B8F2-DDCB7D7EA8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335-4674-B8F2-DDCB7D7EA86C}"/>
              </c:ext>
            </c:extLst>
          </c:dPt>
          <c:cat>
            <c:strRef>
              <c:f>'Figure 2'!$B$75:$B$77</c:f>
              <c:strCache>
                <c:ptCount val="3"/>
                <c:pt idx="0">
                  <c:v>Extra-EU</c:v>
                </c:pt>
                <c:pt idx="1">
                  <c:v>Intra-EU</c:v>
                </c:pt>
                <c:pt idx="2">
                  <c:v>Nat.</c:v>
                </c:pt>
              </c:strCache>
            </c:strRef>
          </c:cat>
          <c:val>
            <c:numRef>
              <c:f>'Figure 2'!$C$75:$C$77</c:f>
              <c:numCache>
                <c:formatCode>#,##0</c:formatCode>
                <c:ptCount val="3"/>
                <c:pt idx="0">
                  <c:v>130367399.37</c:v>
                </c:pt>
                <c:pt idx="1">
                  <c:v>88733100.170000002</c:v>
                </c:pt>
                <c:pt idx="2">
                  <c:v>41113870.460000001</c:v>
                </c:pt>
              </c:numCache>
            </c:numRef>
          </c:val>
          <c:extLst>
            <c:ext xmlns:c16="http://schemas.microsoft.com/office/drawing/2014/chart" uri="{C3380CC4-5D6E-409C-BE32-E72D297353CC}">
              <c16:uniqueId val="{00000006-6335-4674-B8F2-DDCB7D7EA86C}"/>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7-B655-4A8F-ABB7-7B0FDDBBF7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9-B655-4A8F-ABB7-7B0FDDBBF7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B-B655-4A8F-ABB7-7B0FDDBBF754}"/>
              </c:ext>
            </c:extLst>
          </c:dPt>
          <c:cat>
            <c:strRef>
              <c:f>'Figure 2'!$B$75:$B$77</c:f>
              <c:strCache>
                <c:ptCount val="3"/>
                <c:pt idx="0">
                  <c:v>Extra-EU</c:v>
                </c:pt>
                <c:pt idx="1">
                  <c:v>Intra-EU</c:v>
                </c:pt>
                <c:pt idx="2">
                  <c:v>Nat.</c:v>
                </c:pt>
              </c:strCache>
            </c:strRef>
          </c:cat>
          <c:val>
            <c:numRef>
              <c:f>'Figure 2'!$D$75:$D$77</c:f>
              <c:numCache>
                <c:formatCode>#,##0</c:formatCode>
                <c:ptCount val="3"/>
                <c:pt idx="0">
                  <c:v>139091812.89300001</c:v>
                </c:pt>
                <c:pt idx="1">
                  <c:v>101713190.013</c:v>
                </c:pt>
                <c:pt idx="2">
                  <c:v>42811390.093999997</c:v>
                </c:pt>
              </c:numCache>
            </c:numRef>
          </c:val>
          <c:extLst>
            <c:ext xmlns:c16="http://schemas.microsoft.com/office/drawing/2014/chart" uri="{C3380CC4-5D6E-409C-BE32-E72D297353CC}">
              <c16:uniqueId val="{00000006-6D3A-410C-9D7D-066D5E6F12C1}"/>
            </c:ext>
          </c:extLst>
        </c:ser>
        <c:ser>
          <c:idx val="2"/>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0D-B655-4A8F-ABB7-7B0FDDBBF7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F-B655-4A8F-ABB7-7B0FDDBBF7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1-B655-4A8F-ABB7-7B0FDDBBF754}"/>
              </c:ext>
            </c:extLst>
          </c:dPt>
          <c:cat>
            <c:strRef>
              <c:f>'Figure 2'!$B$75:$B$77</c:f>
              <c:strCache>
                <c:ptCount val="3"/>
                <c:pt idx="0">
                  <c:v>Extra-EU</c:v>
                </c:pt>
                <c:pt idx="1">
                  <c:v>Intra-EU</c:v>
                </c:pt>
                <c:pt idx="2">
                  <c:v>Nat.</c:v>
                </c:pt>
              </c:strCache>
            </c:strRef>
          </c:cat>
          <c:val>
            <c:numRef>
              <c:f>'Figure 2'!$E$75:$E$77</c:f>
              <c:numCache>
                <c:formatCode>0.0%</c:formatCode>
                <c:ptCount val="3"/>
                <c:pt idx="0">
                  <c:v>6.6921742438375675E-2</c:v>
                </c:pt>
                <c:pt idx="1">
                  <c:v>0.14628238862534948</c:v>
                </c:pt>
                <c:pt idx="2">
                  <c:v>4.1288246886206581E-2</c:v>
                </c:pt>
              </c:numCache>
            </c:numRef>
          </c:val>
          <c:extLst>
            <c:ext xmlns:c16="http://schemas.microsoft.com/office/drawing/2014/chart" uri="{C3380CC4-5D6E-409C-BE32-E72D297353CC}">
              <c16:uniqueId val="{00000007-6D3A-410C-9D7D-066D5E6F12C1}"/>
            </c:ext>
          </c:extLst>
        </c:ser>
        <c:ser>
          <c:idx val="3"/>
          <c:order val="3"/>
          <c:dPt>
            <c:idx val="0"/>
            <c:bubble3D val="0"/>
            <c:spPr>
              <a:solidFill>
                <a:schemeClr val="accent1"/>
              </a:solidFill>
              <a:ln w="19050">
                <a:solidFill>
                  <a:schemeClr val="lt1"/>
                </a:solidFill>
              </a:ln>
              <a:effectLst/>
            </c:spPr>
            <c:extLst>
              <c:ext xmlns:c16="http://schemas.microsoft.com/office/drawing/2014/chart" uri="{C3380CC4-5D6E-409C-BE32-E72D297353CC}">
                <c16:uniqueId val="{00000013-B655-4A8F-ABB7-7B0FDDBBF75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5-B655-4A8F-ABB7-7B0FDDBBF75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7-B655-4A8F-ABB7-7B0FDDBBF754}"/>
              </c:ext>
            </c:extLst>
          </c:dPt>
          <c:cat>
            <c:strRef>
              <c:f>'Figure 2'!$B$75:$B$77</c:f>
              <c:strCache>
                <c:ptCount val="3"/>
                <c:pt idx="0">
                  <c:v>Extra-EU</c:v>
                </c:pt>
                <c:pt idx="1">
                  <c:v>Intra-EU</c:v>
                </c:pt>
                <c:pt idx="2">
                  <c:v>Nat.</c:v>
                </c:pt>
              </c:strCache>
            </c:strRef>
          </c:cat>
          <c:val>
            <c:numRef>
              <c:f>'Figure 2'!$F$75:$F$77</c:f>
              <c:numCache>
                <c:formatCode>0.0%</c:formatCode>
                <c:ptCount val="3"/>
                <c:pt idx="0">
                  <c:v>0.49042233215694275</c:v>
                </c:pt>
                <c:pt idx="1">
                  <c:v>0.35862944640509548</c:v>
                </c:pt>
                <c:pt idx="2">
                  <c:v>0.1509482214379618</c:v>
                </c:pt>
              </c:numCache>
            </c:numRef>
          </c:val>
          <c:extLst>
            <c:ext xmlns:c16="http://schemas.microsoft.com/office/drawing/2014/chart" uri="{C3380CC4-5D6E-409C-BE32-E72D297353CC}">
              <c16:uniqueId val="{00000008-6D3A-410C-9D7D-066D5E6F12C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noFill/>
    <a:ln w="9525" cap="flat" cmpd="sng" algn="ctr">
      <a:noFill/>
      <a:round/>
    </a:ln>
    <a:effectLst/>
  </c:spPr>
  <c:txPr>
    <a:bodyPr/>
    <a:lstStyle/>
    <a:p>
      <a:pPr>
        <a:defRPr>
          <a:solidFill>
            <a:schemeClr val="tx1"/>
          </a:solidFill>
        </a:defRPr>
      </a:pPr>
      <a:endParaRPr lang="en-US"/>
    </a:p>
  </c:txPr>
  <c:printSettings>
    <c:headerFooter alignWithMargins="0"/>
    <c:pageMargins b="1" l="0.75000000000000033" r="0.75000000000000033" t="1" header="0.5" footer="0.5"/>
    <c:pageSetup paperSize="9" orientation="landscape" horizontalDpi="1200" verticalDpi="1200"/>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Air passengers transport, EU, January 2023 - June 2024</a:t>
            </a:r>
          </a:p>
          <a:p>
            <a:pPr algn="l">
              <a:defRPr sz="1800" b="1">
                <a:latin typeface="Arial"/>
                <a:ea typeface="Arial"/>
                <a:cs typeface="Arial"/>
              </a:defRPr>
            </a:pPr>
            <a:r>
              <a:rPr lang="en-US" sz="1600" b="0"/>
              <a:t>(million passengers carried)</a:t>
            </a:r>
          </a:p>
        </c:rich>
      </c:tx>
      <c:layout>
        <c:manualLayout>
          <c:xMode val="edge"/>
          <c:yMode val="edge"/>
          <c:x val="2.690002188539182E-3"/>
          <c:y val="6.3665811895801307E-3"/>
        </c:manualLayout>
      </c:layout>
      <c:overlay val="0"/>
    </c:title>
    <c:autoTitleDeleted val="0"/>
    <c:plotArea>
      <c:layout>
        <c:manualLayout>
          <c:xMode val="edge"/>
          <c:yMode val="edge"/>
          <c:x val="2.690002188539182E-3"/>
          <c:y val="6.3665811895801307E-3"/>
          <c:w val="0"/>
          <c:h val="0"/>
        </c:manualLayout>
      </c:layout>
      <c:barChart>
        <c:barDir val="col"/>
        <c:grouping val="clustered"/>
        <c:varyColors val="0"/>
        <c:ser>
          <c:idx val="0"/>
          <c:order val="0"/>
          <c:invertIfNegative val="0"/>
          <c:cat>
            <c:strRef>
              <c:f>'Figure 2'!$A$1:$A$2</c:f>
              <c:strCache>
                <c:ptCount val="2"/>
                <c:pt idx="0">
                  <c:v>Figure 2: Air passengers transport, EU, January 2023 - June 2024</c:v>
                </c:pt>
                <c:pt idx="1">
                  <c:v>(million passengers carried)</c:v>
                </c:pt>
              </c:strCache>
            </c:strRef>
          </c:cat>
          <c:val>
            <c:numRef>
              <c:f>'Figure 2'!$B$1:$B$2</c:f>
              <c:numCache>
                <c:formatCode>General</c:formatCode>
                <c:ptCount val="2"/>
              </c:numCache>
            </c:numRef>
          </c:val>
          <c:extLst>
            <c:ext xmlns:c16="http://schemas.microsoft.com/office/drawing/2014/chart" uri="{C3380CC4-5D6E-409C-BE32-E72D297353CC}">
              <c16:uniqueId val="{00000000-A628-4064-A320-6BD3E384CCCB}"/>
            </c:ext>
          </c:extLst>
        </c:ser>
        <c:dLbls>
          <c:showLegendKey val="0"/>
          <c:showVal val="0"/>
          <c:showCatName val="0"/>
          <c:showSerName val="0"/>
          <c:showPercent val="0"/>
          <c:showBubbleSize val="0"/>
        </c:dLbls>
        <c:gapWidth val="150"/>
        <c:axId val="368417864"/>
        <c:axId val="368418224"/>
      </c:barChart>
      <c:catAx>
        <c:axId val="368417864"/>
        <c:scaling>
          <c:orientation val="minMax"/>
        </c:scaling>
        <c:delete val="1"/>
        <c:axPos val="b"/>
        <c:numFmt formatCode="General" sourceLinked="1"/>
        <c:majorTickMark val="out"/>
        <c:minorTickMark val="none"/>
        <c:tickLblPos val="nextTo"/>
        <c:crossAx val="368418224"/>
        <c:crosses val="autoZero"/>
        <c:auto val="1"/>
        <c:lblAlgn val="ctr"/>
        <c:lblOffset val="100"/>
        <c:noMultiLvlLbl val="0"/>
      </c:catAx>
      <c:valAx>
        <c:axId val="368418224"/>
        <c:scaling>
          <c:orientation val="minMax"/>
        </c:scaling>
        <c:delete val="1"/>
        <c:axPos val="l"/>
        <c:numFmt formatCode="General" sourceLinked="1"/>
        <c:majorTickMark val="out"/>
        <c:minorTickMark val="none"/>
        <c:tickLblPos val="nextTo"/>
        <c:crossAx val="368417864"/>
        <c:crosses val="autoZero"/>
        <c:crossBetween val="between"/>
      </c:valAx>
      <c:spPr>
        <a:noFill/>
        <a:ln w="25400">
          <a:noFill/>
        </a:ln>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panose="020B0604020202020204" pitchFamily="34" charset="0"/>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r>
              <a:rPr lang="en-US"/>
              <a:t>Air passengers transport, EU, January 2023 - June 2024</a:t>
            </a:r>
          </a:p>
          <a:p>
            <a:pPr algn="l">
              <a:defRPr sz="1800" b="1"/>
            </a:pPr>
            <a:r>
              <a:rPr lang="en-US" sz="1600" b="0"/>
              <a:t>(% change compared to the same period of the previous year)</a:t>
            </a:r>
          </a:p>
        </c:rich>
      </c:tx>
      <c:layout>
        <c:manualLayout>
          <c:xMode val="edge"/>
          <c:yMode val="edge"/>
          <c:x val="4.6509562613269786E-3"/>
          <c:y val="1.2133528043019566E-2"/>
        </c:manualLayout>
      </c:layout>
      <c:overlay val="0"/>
      <c:spPr>
        <a:noFill/>
        <a:ln>
          <a:noFill/>
        </a:ln>
        <a:effectLst/>
      </c:spPr>
      <c:txPr>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4.5216376914800405E-2"/>
          <c:y val="0.15025814693517295"/>
          <c:w val="0.94180992575774702"/>
          <c:h val="0.6307347687733723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numRef>
              <c:f>'Figure 3'!$B$45:$S$45</c:f>
              <c:numCache>
                <c:formatCode>mmm\-yy</c:formatCode>
                <c:ptCount val="18"/>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numCache>
            </c:numRef>
          </c:cat>
          <c:val>
            <c:numRef>
              <c:f>'Figure 3'!$B$46:$S$46</c:f>
              <c:numCache>
                <c:formatCode>#,##0.0</c:formatCode>
                <c:ptCount val="18"/>
                <c:pt idx="0">
                  <c:v>81.481731579541105</c:v>
                </c:pt>
                <c:pt idx="1">
                  <c:v>56.637768111135728</c:v>
                </c:pt>
                <c:pt idx="2">
                  <c:v>37.282106802320413</c:v>
                </c:pt>
                <c:pt idx="3">
                  <c:v>21.308504837990384</c:v>
                </c:pt>
                <c:pt idx="4">
                  <c:v>16.694284621342661</c:v>
                </c:pt>
                <c:pt idx="5">
                  <c:v>12.153609697054705</c:v>
                </c:pt>
                <c:pt idx="6">
                  <c:v>11.96983888406325</c:v>
                </c:pt>
                <c:pt idx="7">
                  <c:v>11.048443720599437</c:v>
                </c:pt>
                <c:pt idx="8">
                  <c:v>12.272034057827668</c:v>
                </c:pt>
                <c:pt idx="9">
                  <c:v>12.574144069096008</c:v>
                </c:pt>
                <c:pt idx="10">
                  <c:v>12.386204589375737</c:v>
                </c:pt>
                <c:pt idx="11">
                  <c:v>12.245980086184318</c:v>
                </c:pt>
                <c:pt idx="12">
                  <c:v>8.8449879287483952</c:v>
                </c:pt>
                <c:pt idx="13">
                  <c:v>13.086945346062834</c:v>
                </c:pt>
                <c:pt idx="14">
                  <c:v>12.07731042931816</c:v>
                </c:pt>
                <c:pt idx="15">
                  <c:v>7.613999068303869</c:v>
                </c:pt>
                <c:pt idx="16">
                  <c:v>9.9909937521735372</c:v>
                </c:pt>
                <c:pt idx="17">
                  <c:v>8.4</c:v>
                </c:pt>
              </c:numCache>
            </c:numRef>
          </c:val>
          <c:extLst>
            <c:ext xmlns:c16="http://schemas.microsoft.com/office/drawing/2014/chart" uri="{C3380CC4-5D6E-409C-BE32-E72D297353CC}">
              <c16:uniqueId val="{00000000-3166-473C-8883-AAE4F9FF5B71}"/>
            </c:ext>
          </c:extLst>
        </c:ser>
        <c:dLbls>
          <c:showLegendKey val="0"/>
          <c:showVal val="0"/>
          <c:showCatName val="0"/>
          <c:showSerName val="0"/>
          <c:showPercent val="0"/>
          <c:showBubbleSize val="0"/>
        </c:dLbls>
        <c:gapWidth val="150"/>
        <c:axId val="534471872"/>
        <c:axId val="534468736"/>
      </c:barChart>
      <c:dateAx>
        <c:axId val="534471872"/>
        <c:scaling>
          <c:orientation val="minMax"/>
        </c:scaling>
        <c:delete val="0"/>
        <c:axPos val="b"/>
        <c:numFmt formatCode="mmm\-yy" sourceLinked="0"/>
        <c:majorTickMark val="out"/>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534468736"/>
        <c:crosses val="autoZero"/>
        <c:auto val="1"/>
        <c:lblOffset val="100"/>
        <c:baseTimeUnit val="months"/>
      </c:dateAx>
      <c:valAx>
        <c:axId val="534468736"/>
        <c:scaling>
          <c:orientation val="minMax"/>
          <c:max val="100"/>
          <c:min val="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low"/>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534471872"/>
        <c:crosses val="autoZero"/>
        <c:crossBetween val="between"/>
        <c:majorUnit val="20"/>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200" b="0" i="0" u="none" strike="noStrike" baseline="0">
          <a:solidFill>
            <a:srgbClr val="000000"/>
          </a:solidFill>
          <a:latin typeface="Arial"/>
          <a:ea typeface="Arial"/>
          <a:cs typeface="Arial"/>
        </a:defRPr>
      </a:pPr>
      <a:endParaRPr lang="en-US"/>
    </a:p>
  </c:txPr>
  <c:printSettings>
    <c:headerFooter/>
    <c:pageMargins b="1" l="0.75000000000000033" r="0.75000000000000033" t="1" header="0.5" footer="0.5"/>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0</xdr:col>
      <xdr:colOff>86280</xdr:colOff>
      <xdr:row>3</xdr:row>
      <xdr:rowOff>22144</xdr:rowOff>
    </xdr:from>
    <xdr:to>
      <xdr:col>19</xdr:col>
      <xdr:colOff>162480</xdr:colOff>
      <xdr:row>46</xdr:row>
      <xdr:rowOff>125105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0.0043</cdr:x>
      <cdr:y>0.94859</cdr:y>
    </cdr:from>
    <cdr:ext cx="8058607" cy="259257"/>
    <cdr:sp macro="" textlink="">
      <cdr:nvSpPr>
        <cdr:cNvPr id="6" name="FootonotesShape"/>
        <cdr:cNvSpPr txBox="1"/>
      </cdr:nvSpPr>
      <cdr:spPr>
        <a:xfrm xmlns:a="http://schemas.openxmlformats.org/drawingml/2006/main">
          <a:off x="41285" y="6613915"/>
          <a:ext cx="8058607" cy="25925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European Organisation for the Safety of Air Navigation (Eurocontrol) (online data code: avia_tf_cm)</a:t>
          </a:r>
        </a:p>
      </cdr:txBody>
    </cdr:sp>
  </cdr:absSizeAnchor>
  <cdr:absSizeAnchor xmlns:cdr="http://schemas.openxmlformats.org/drawingml/2006/chartDrawing">
    <cdr:from>
      <cdr:x>0.83933</cdr:x>
      <cdr:y>0.94119</cdr:y>
    </cdr:from>
    <cdr:ext cx="1530358" cy="417915"/>
    <cdr:pic>
      <cdr:nvPicPr>
        <cdr:cNvPr id="7" name="LogoShape">
          <a:extLst xmlns:a="http://schemas.openxmlformats.org/drawingml/2006/main">
            <a:ext uri="{FF2B5EF4-FFF2-40B4-BE49-F238E27FC236}">
              <a16:creationId xmlns:a16="http://schemas.microsoft.com/office/drawing/2014/main" id="{2973E833-9502-4B9C-871B-DC195EE8EFCA}"/>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687826"/>
          <a:ext cx="1530358" cy="417915"/>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xdr:from>
      <xdr:col>10</xdr:col>
      <xdr:colOff>45240</xdr:colOff>
      <xdr:row>20</xdr:row>
      <xdr:rowOff>9524</xdr:rowOff>
    </xdr:from>
    <xdr:to>
      <xdr:col>15</xdr:col>
      <xdr:colOff>161925</xdr:colOff>
      <xdr:row>24</xdr:row>
      <xdr:rowOff>28574</xdr:rowOff>
    </xdr:to>
    <xdr:sp macro="" textlink="">
      <xdr:nvSpPr>
        <xdr:cNvPr id="49" name="TextBox 1">
          <a:extLst>
            <a:ext uri="{FF2B5EF4-FFF2-40B4-BE49-F238E27FC236}">
              <a16:creationId xmlns:a16="http://schemas.microsoft.com/office/drawing/2014/main" id="{A87BECAF-7380-2882-46FB-ED0F4A831771}"/>
            </a:ext>
          </a:extLst>
        </xdr:cNvPr>
        <xdr:cNvSpPr txBox="1"/>
      </xdr:nvSpPr>
      <xdr:spPr>
        <a:xfrm>
          <a:off x="7474740" y="2352674"/>
          <a:ext cx="3393285" cy="6667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US" sz="1100"/>
        </a:p>
      </xdr:txBody>
    </xdr:sp>
    <xdr:clientData/>
  </xdr:twoCellAnchor>
  <xdr:twoCellAnchor>
    <xdr:from>
      <xdr:col>0</xdr:col>
      <xdr:colOff>285750</xdr:colOff>
      <xdr:row>79</xdr:row>
      <xdr:rowOff>142872</xdr:rowOff>
    </xdr:from>
    <xdr:to>
      <xdr:col>24</xdr:col>
      <xdr:colOff>330045</xdr:colOff>
      <xdr:row>125</xdr:row>
      <xdr:rowOff>14603</xdr:rowOff>
    </xdr:to>
    <xdr:grpSp>
      <xdr:nvGrpSpPr>
        <xdr:cNvPr id="10" name="Group 9">
          <a:extLst>
            <a:ext uri="{FF2B5EF4-FFF2-40B4-BE49-F238E27FC236}">
              <a16:creationId xmlns:a16="http://schemas.microsoft.com/office/drawing/2014/main" id="{57DE28D1-7922-D7F2-2E93-4A8E17FADEDF}"/>
            </a:ext>
          </a:extLst>
        </xdr:cNvPr>
        <xdr:cNvGrpSpPr/>
      </xdr:nvGrpSpPr>
      <xdr:grpSpPr>
        <a:xfrm>
          <a:off x="285750" y="14004548"/>
          <a:ext cx="18668471" cy="7088320"/>
          <a:chOff x="380521" y="587373"/>
          <a:chExt cx="18660378" cy="7174231"/>
        </a:xfrm>
      </xdr:grpSpPr>
      <xdr:grpSp>
        <xdr:nvGrpSpPr>
          <xdr:cNvPr id="2" name="Group 1">
            <a:extLst>
              <a:ext uri="{FF2B5EF4-FFF2-40B4-BE49-F238E27FC236}">
                <a16:creationId xmlns:a16="http://schemas.microsoft.com/office/drawing/2014/main" id="{6A8A9DFD-44B6-4888-B5F1-824FC132C5AC}"/>
              </a:ext>
            </a:extLst>
          </xdr:cNvPr>
          <xdr:cNvGrpSpPr/>
        </xdr:nvGrpSpPr>
        <xdr:grpSpPr>
          <a:xfrm>
            <a:off x="380521" y="587373"/>
            <a:ext cx="18660378" cy="7174231"/>
            <a:chOff x="19243078" y="2190880"/>
            <a:chExt cx="17033297" cy="5614979"/>
          </a:xfrm>
        </xdr:grpSpPr>
        <xdr:grpSp>
          <xdr:nvGrpSpPr>
            <xdr:cNvPr id="19" name="Group 18">
              <a:extLst>
                <a:ext uri="{FF2B5EF4-FFF2-40B4-BE49-F238E27FC236}">
                  <a16:creationId xmlns:a16="http://schemas.microsoft.com/office/drawing/2014/main" id="{5FED2800-16BE-4D9A-B6A5-EFB9E4CE57CF}"/>
                </a:ext>
              </a:extLst>
            </xdr:cNvPr>
            <xdr:cNvGrpSpPr/>
          </xdr:nvGrpSpPr>
          <xdr:grpSpPr>
            <a:xfrm>
              <a:off x="19243078" y="2190880"/>
              <a:ext cx="17033297" cy="5614979"/>
              <a:chOff x="240703" y="724030"/>
              <a:chExt cx="16960314" cy="5237682"/>
            </a:xfrm>
          </xdr:grpSpPr>
          <xdr:grpSp>
            <xdr:nvGrpSpPr>
              <xdr:cNvPr id="15" name="Group 14">
                <a:extLst>
                  <a:ext uri="{FF2B5EF4-FFF2-40B4-BE49-F238E27FC236}">
                    <a16:creationId xmlns:a16="http://schemas.microsoft.com/office/drawing/2014/main" id="{00000000-0008-0000-0100-00000F000000}"/>
                  </a:ext>
                </a:extLst>
              </xdr:cNvPr>
              <xdr:cNvGrpSpPr/>
            </xdr:nvGrpSpPr>
            <xdr:grpSpPr>
              <a:xfrm>
                <a:off x="240703" y="724030"/>
                <a:ext cx="16960314" cy="5237682"/>
                <a:chOff x="2581090" y="713991"/>
                <a:chExt cx="15808922" cy="5537080"/>
              </a:xfrm>
            </xdr:grpSpPr>
            <xdr:graphicFrame macro="">
              <xdr:nvGraphicFramePr>
                <xdr:cNvPr id="6" name="Chart 1">
                  <a:extLst>
                    <a:ext uri="{FF2B5EF4-FFF2-40B4-BE49-F238E27FC236}">
                      <a16:creationId xmlns:a16="http://schemas.microsoft.com/office/drawing/2014/main" id="{00000000-0008-0000-0100-000006000000}"/>
                    </a:ext>
                  </a:extLst>
                </xdr:cNvPr>
                <xdr:cNvGraphicFramePr>
                  <a:graphicFrameLocks/>
                </xdr:cNvGraphicFramePr>
              </xdr:nvGraphicFramePr>
              <xdr:xfrm>
                <a:off x="2581090" y="713991"/>
                <a:ext cx="15808922" cy="553708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7" name="Text Box 176">
                  <a:extLst>
                    <a:ext uri="{FF2B5EF4-FFF2-40B4-BE49-F238E27FC236}">
                      <a16:creationId xmlns:a16="http://schemas.microsoft.com/office/drawing/2014/main" id="{315A9F29-B589-C946-4324-3E3291D56BDF}"/>
                    </a:ext>
                  </a:extLst>
                </xdr:cNvPr>
                <xdr:cNvSpPr txBox="1">
                  <a:spLocks noChangeArrowheads="1"/>
                </xdr:cNvSpPr>
              </xdr:nvSpPr>
              <xdr:spPr bwMode="auto">
                <a:xfrm>
                  <a:off x="4837462" y="2993976"/>
                  <a:ext cx="871081" cy="302907"/>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+19.4 %</a:t>
                  </a:r>
                </a:p>
                <a:p>
                  <a:pPr algn="l" rtl="1">
                    <a:defRPr sz="1000"/>
                  </a:pPr>
                  <a:endParaRPr lang="en-US" sz="1100" b="1" i="0" strike="noStrike">
                    <a:solidFill>
                      <a:srgbClr val="000000"/>
                    </a:solidFill>
                    <a:latin typeface="Arial"/>
                    <a:cs typeface="Arial"/>
                  </a:endParaRPr>
                </a:p>
              </xdr:txBody>
            </xdr:sp>
            <xdr:graphicFrame macro="">
              <xdr:nvGraphicFramePr>
                <xdr:cNvPr id="7" name="Chart 7">
                  <a:extLst>
                    <a:ext uri="{FF2B5EF4-FFF2-40B4-BE49-F238E27FC236}">
                      <a16:creationId xmlns:a16="http://schemas.microsoft.com/office/drawing/2014/main" id="{00000000-0008-0000-0100-000007000000}"/>
                    </a:ext>
                  </a:extLst>
                </xdr:cNvPr>
                <xdr:cNvGraphicFramePr>
                  <a:graphicFrameLocks/>
                </xdr:cNvGraphicFramePr>
              </xdr:nvGraphicFramePr>
              <xdr:xfrm>
                <a:off x="7932408" y="1910498"/>
                <a:ext cx="3566462" cy="3849707"/>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Text Box 168">
                  <a:extLst>
                    <a:ext uri="{FF2B5EF4-FFF2-40B4-BE49-F238E27FC236}">
                      <a16:creationId xmlns:a16="http://schemas.microsoft.com/office/drawing/2014/main" id="{00000000-0008-0000-0100-000009000000}"/>
                    </a:ext>
                  </a:extLst>
                </xdr:cNvPr>
                <xdr:cNvSpPr txBox="1">
                  <a:spLocks noChangeArrowheads="1"/>
                </xdr:cNvSpPr>
              </xdr:nvSpPr>
              <xdr:spPr bwMode="auto">
                <a:xfrm>
                  <a:off x="8374349" y="3794743"/>
                  <a:ext cx="1298940" cy="970529"/>
                </a:xfrm>
                <a:prstGeom prst="rect">
                  <a:avLst/>
                </a:prstGeom>
                <a:solidFill>
                  <a:srgbClr val="FFFFFF">
                    <a:alpha val="0"/>
                  </a:srgbClr>
                </a:solidFill>
                <a:ln w="9525">
                  <a:noFill/>
                  <a:miter lim="800000"/>
                  <a:headEnd/>
                  <a:tailEnd/>
                </a:ln>
              </xdr:spPr>
              <xdr:txBody>
                <a:bodyPr vertOverflow="clip" wrap="square" lIns="27432" tIns="22860" rIns="27432" bIns="0" anchor="t" upright="1"/>
                <a:lstStyle/>
                <a:p>
                  <a:pPr algn="ctr" rtl="1">
                    <a:defRPr sz="1000"/>
                  </a:pPr>
                  <a:r>
                    <a:rPr lang="en-US" sz="1100" b="1" i="0" strike="noStrike">
                      <a:solidFill>
                        <a:srgbClr val="000000"/>
                      </a:solidFill>
                      <a:latin typeface="Arial" panose="020B0604020202020204" pitchFamily="34" charset="0"/>
                      <a:cs typeface="Arial" panose="020B0604020202020204" pitchFamily="34" charset="0"/>
                    </a:rPr>
                    <a:t>Intra-EU</a:t>
                  </a:r>
                  <a:endParaRPr lang="en-US" sz="1100" b="0" i="0" strike="noStrike">
                    <a:solidFill>
                      <a:srgbClr val="000000"/>
                    </a:solidFill>
                    <a:latin typeface="Arial" panose="020B0604020202020204" pitchFamily="34" charset="0"/>
                    <a:cs typeface="Arial" panose="020B0604020202020204" pitchFamily="34" charset="0"/>
                  </a:endParaRPr>
                </a:p>
                <a:p>
                  <a:pPr algn="ctr" rtl="1">
                    <a:defRPr sz="1000"/>
                  </a:pPr>
                  <a:r>
                    <a:rPr lang="en-US" sz="1100" b="0" i="0" strike="noStrike">
                      <a:solidFill>
                        <a:srgbClr val="000000"/>
                      </a:solidFill>
                      <a:latin typeface="Arial" panose="020B0604020202020204" pitchFamily="34" charset="0"/>
                      <a:cs typeface="Arial" panose="020B0604020202020204" pitchFamily="34" charset="0"/>
                    </a:rPr>
                    <a:t> </a:t>
                  </a:r>
                  <a:r>
                    <a:rPr lang="en-US" sz="1100" b="0" i="0" strike="noStrike">
                      <a:solidFill>
                        <a:sysClr val="windowText" lastClr="000000"/>
                      </a:solidFill>
                      <a:latin typeface="Arial" panose="020B0604020202020204" pitchFamily="34" charset="0"/>
                      <a:cs typeface="Arial" panose="020B0604020202020204" pitchFamily="34" charset="0"/>
                    </a:rPr>
                    <a:t>Share on total: 35.9%</a:t>
                  </a:r>
                </a:p>
                <a:p>
                  <a:pPr algn="ctr" rtl="1">
                    <a:defRPr sz="1000"/>
                  </a:pPr>
                  <a:r>
                    <a:rPr lang="en-US" sz="1100" b="0" i="0">
                      <a:effectLst/>
                      <a:latin typeface="+mn-lt"/>
                      <a:ea typeface="+mn-ea"/>
                      <a:cs typeface="+mn-cs"/>
                    </a:rPr>
                    <a:t>Change M01-06</a:t>
                  </a:r>
                  <a:r>
                    <a:rPr lang="en-US" sz="1100" b="0" i="0" baseline="0">
                      <a:effectLst/>
                      <a:latin typeface="+mn-lt"/>
                      <a:ea typeface="+mn-ea"/>
                      <a:cs typeface="+mn-cs"/>
                    </a:rPr>
                    <a:t> 24/23</a:t>
                  </a:r>
                  <a:r>
                    <a:rPr lang="en-US" sz="1100" b="0" i="0">
                      <a:effectLst/>
                      <a:latin typeface="Arial" panose="020B0604020202020204" pitchFamily="34" charset="0"/>
                      <a:ea typeface="+mn-ea"/>
                      <a:cs typeface="Arial" panose="020B0604020202020204" pitchFamily="34" charset="0"/>
                    </a:rPr>
                    <a:t>: +14.6</a:t>
                  </a:r>
                  <a:r>
                    <a:rPr lang="en-US" sz="1100" b="0" i="0" strike="noStrike">
                      <a:solidFill>
                        <a:srgbClr val="000000"/>
                      </a:solidFill>
                      <a:latin typeface="Arial" panose="020B0604020202020204" pitchFamily="34" charset="0"/>
                      <a:cs typeface="Arial" panose="020B0604020202020204" pitchFamily="34" charset="0"/>
                    </a:rPr>
                    <a:t>%</a:t>
                  </a:r>
                </a:p>
              </xdr:txBody>
            </xdr:sp>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bwMode="auto">
                <a:xfrm flipV="1">
                  <a:off x="5755846" y="2483729"/>
                  <a:ext cx="921153" cy="419291"/>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xnSp macro="">
              <xdr:nvCxnSpPr>
                <xdr:cNvPr id="31" name="Straight Arrow Connector 30">
                  <a:extLst>
                    <a:ext uri="{FF2B5EF4-FFF2-40B4-BE49-F238E27FC236}">
                      <a16:creationId xmlns:a16="http://schemas.microsoft.com/office/drawing/2014/main" id="{00000000-0008-0000-0100-00001F000000}"/>
                    </a:ext>
                  </a:extLst>
                </xdr:cNvPr>
                <xdr:cNvCxnSpPr/>
              </xdr:nvCxnSpPr>
              <xdr:spPr bwMode="auto">
                <a:xfrm flipV="1">
                  <a:off x="7725551" y="1816192"/>
                  <a:ext cx="958233" cy="268992"/>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xnSp macro="">
              <xdr:nvCxnSpPr>
                <xdr:cNvPr id="30" name="Straight Arrow Connector 29">
                  <a:extLst>
                    <a:ext uri="{FF2B5EF4-FFF2-40B4-BE49-F238E27FC236}">
                      <a16:creationId xmlns:a16="http://schemas.microsoft.com/office/drawing/2014/main" id="{00000000-0008-0000-0100-00001E000000}"/>
                    </a:ext>
                  </a:extLst>
                </xdr:cNvPr>
                <xdr:cNvCxnSpPr/>
              </xdr:nvCxnSpPr>
              <xdr:spPr bwMode="auto">
                <a:xfrm>
                  <a:off x="9616929" y="1296466"/>
                  <a:ext cx="861792" cy="290609"/>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xnSp macro="">
              <xdr:nvCxnSpPr>
                <xdr:cNvPr id="36" name="Straight Arrow Connector 35">
                  <a:extLst>
                    <a:ext uri="{FF2B5EF4-FFF2-40B4-BE49-F238E27FC236}">
                      <a16:creationId xmlns:a16="http://schemas.microsoft.com/office/drawing/2014/main" id="{00000000-0008-0000-0100-000024000000}"/>
                    </a:ext>
                  </a:extLst>
                </xdr:cNvPr>
                <xdr:cNvCxnSpPr/>
              </xdr:nvCxnSpPr>
              <xdr:spPr bwMode="auto">
                <a:xfrm>
                  <a:off x="12936655" y="2680024"/>
                  <a:ext cx="654840" cy="183487"/>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xnSp macro="">
              <xdr:nvCxnSpPr>
                <xdr:cNvPr id="17" name="Straight Arrow Connector 16">
                  <a:extLst>
                    <a:ext uri="{FF2B5EF4-FFF2-40B4-BE49-F238E27FC236}">
                      <a16:creationId xmlns:a16="http://schemas.microsoft.com/office/drawing/2014/main" id="{877A874E-4E3D-871A-EBB6-A56757347DA4}"/>
                    </a:ext>
                  </a:extLst>
                </xdr:cNvPr>
                <xdr:cNvCxnSpPr/>
              </xdr:nvCxnSpPr>
              <xdr:spPr bwMode="auto">
                <a:xfrm flipV="1">
                  <a:off x="4753706" y="2972161"/>
                  <a:ext cx="877386" cy="33470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sp macro="" textlink="">
              <xdr:nvSpPr>
                <xdr:cNvPr id="55" name="Text Box 176">
                  <a:extLst>
                    <a:ext uri="{FF2B5EF4-FFF2-40B4-BE49-F238E27FC236}">
                      <a16:creationId xmlns:a16="http://schemas.microsoft.com/office/drawing/2014/main" id="{E4DB9438-2C61-DD4E-F387-C67928A9B70A}"/>
                    </a:ext>
                  </a:extLst>
                </xdr:cNvPr>
                <xdr:cNvSpPr txBox="1">
                  <a:spLocks noChangeArrowheads="1"/>
                </xdr:cNvSpPr>
              </xdr:nvSpPr>
              <xdr:spPr bwMode="auto">
                <a:xfrm>
                  <a:off x="13266721" y="2550787"/>
                  <a:ext cx="808932" cy="292837"/>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-8.9 %</a:t>
                  </a:r>
                </a:p>
              </xdr:txBody>
            </xdr:sp>
            <xdr:cxnSp macro="">
              <xdr:nvCxnSpPr>
                <xdr:cNvPr id="26" name="Straight Arrow Connector 25">
                  <a:extLst>
                    <a:ext uri="{FF2B5EF4-FFF2-40B4-BE49-F238E27FC236}">
                      <a16:creationId xmlns:a16="http://schemas.microsoft.com/office/drawing/2014/main" id="{35201068-5735-B059-8A72-BEBECC584C75}"/>
                    </a:ext>
                  </a:extLst>
                </xdr:cNvPr>
                <xdr:cNvCxnSpPr/>
              </xdr:nvCxnSpPr>
              <xdr:spPr bwMode="auto">
                <a:xfrm flipV="1">
                  <a:off x="6769012" y="2125241"/>
                  <a:ext cx="912109" cy="287538"/>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grpSp>
          <xdr:cxnSp macro="">
            <xdr:nvCxnSpPr>
              <xdr:cNvPr id="25" name="Straight Arrow Connector 24">
                <a:extLst>
                  <a:ext uri="{FF2B5EF4-FFF2-40B4-BE49-F238E27FC236}">
                    <a16:creationId xmlns:a16="http://schemas.microsoft.com/office/drawing/2014/main" id="{B3ABEED4-B90C-4147-8030-2A22FC2BE094}"/>
                  </a:ext>
                </a:extLst>
              </xdr:cNvPr>
              <xdr:cNvCxnSpPr/>
            </xdr:nvCxnSpPr>
            <xdr:spPr bwMode="auto">
              <a:xfrm flipV="1">
                <a:off x="12129377" y="2766982"/>
                <a:ext cx="727590" cy="15687"/>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sp macro="" textlink="">
            <xdr:nvSpPr>
              <xdr:cNvPr id="28" name="Text Box 176">
                <a:extLst>
                  <a:ext uri="{FF2B5EF4-FFF2-40B4-BE49-F238E27FC236}">
                    <a16:creationId xmlns:a16="http://schemas.microsoft.com/office/drawing/2014/main" id="{AF0EF36E-FF8B-4089-9C9B-BA8C3A90DE6E}"/>
                  </a:ext>
                </a:extLst>
              </xdr:cNvPr>
              <xdr:cNvSpPr txBox="1">
                <a:spLocks noChangeArrowheads="1"/>
              </xdr:cNvSpPr>
            </xdr:nvSpPr>
            <xdr:spPr bwMode="auto">
              <a:xfrm>
                <a:off x="12230309" y="2590076"/>
                <a:ext cx="801601" cy="250239"/>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+1.2 %</a:t>
                </a:r>
              </a:p>
            </xdr:txBody>
          </xdr:sp>
          <xdr:cxnSp macro="">
            <xdr:nvCxnSpPr>
              <xdr:cNvPr id="44" name="Straight Arrow Connector 43">
                <a:extLst>
                  <a:ext uri="{FF2B5EF4-FFF2-40B4-BE49-F238E27FC236}">
                    <a16:creationId xmlns:a16="http://schemas.microsoft.com/office/drawing/2014/main" id="{8B481CC6-FA14-EF91-24A8-24BE5632D1AF}"/>
                  </a:ext>
                </a:extLst>
              </xdr:cNvPr>
              <xdr:cNvCxnSpPr/>
            </xdr:nvCxnSpPr>
            <xdr:spPr bwMode="auto">
              <a:xfrm>
                <a:off x="9617259" y="1825307"/>
                <a:ext cx="679436" cy="709851"/>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sp macro="" textlink="">
            <xdr:nvSpPr>
              <xdr:cNvPr id="45" name="Text Box 176">
                <a:extLst>
                  <a:ext uri="{FF2B5EF4-FFF2-40B4-BE49-F238E27FC236}">
                    <a16:creationId xmlns:a16="http://schemas.microsoft.com/office/drawing/2014/main" id="{A34753F9-ED80-2603-E137-4D74B48089A1}"/>
                  </a:ext>
                </a:extLst>
              </xdr:cNvPr>
              <xdr:cNvSpPr txBox="1">
                <a:spLocks noChangeArrowheads="1"/>
              </xdr:cNvSpPr>
            </xdr:nvSpPr>
            <xdr:spPr bwMode="auto">
              <a:xfrm>
                <a:off x="10002019" y="1958227"/>
                <a:ext cx="824592" cy="269289"/>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-27.5 %</a:t>
                </a:r>
              </a:p>
            </xdr:txBody>
          </xdr:sp>
          <xdr:cxnSp macro="">
            <xdr:nvCxnSpPr>
              <xdr:cNvPr id="3" name="Straight Arrow Connector 2">
                <a:extLst>
                  <a:ext uri="{FF2B5EF4-FFF2-40B4-BE49-F238E27FC236}">
                    <a16:creationId xmlns:a16="http://schemas.microsoft.com/office/drawing/2014/main" id="{691A7B49-4444-E024-B3AD-55EDF8ED43E5}"/>
                  </a:ext>
                </a:extLst>
              </xdr:cNvPr>
              <xdr:cNvCxnSpPr/>
            </xdr:nvCxnSpPr>
            <xdr:spPr bwMode="auto">
              <a:xfrm flipV="1">
                <a:off x="10342920" y="2564136"/>
                <a:ext cx="757725" cy="67316"/>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sp macro="" textlink="">
            <xdr:nvSpPr>
              <xdr:cNvPr id="4" name="Text Box 176">
                <a:extLst>
                  <a:ext uri="{FF2B5EF4-FFF2-40B4-BE49-F238E27FC236}">
                    <a16:creationId xmlns:a16="http://schemas.microsoft.com/office/drawing/2014/main" id="{765AA90E-4853-EFEF-A4DA-FE54BD20D010}"/>
                  </a:ext>
                </a:extLst>
              </xdr:cNvPr>
              <xdr:cNvSpPr txBox="1">
                <a:spLocks noChangeArrowheads="1"/>
              </xdr:cNvSpPr>
            </xdr:nvSpPr>
            <xdr:spPr bwMode="auto">
              <a:xfrm>
                <a:off x="10535994" y="2414714"/>
                <a:ext cx="632904" cy="281904"/>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+3.2%</a:t>
                </a:r>
              </a:p>
            </xdr:txBody>
          </xdr:sp>
        </xdr:grpSp>
        <xdr:sp macro="" textlink="">
          <xdr:nvSpPr>
            <xdr:cNvPr id="24" name="Text Box 176">
              <a:extLst>
                <a:ext uri="{FF2B5EF4-FFF2-40B4-BE49-F238E27FC236}">
                  <a16:creationId xmlns:a16="http://schemas.microsoft.com/office/drawing/2014/main" id="{C747B37B-9857-4A06-BC8F-2C08C7701936}"/>
                </a:ext>
              </a:extLst>
            </xdr:cNvPr>
            <xdr:cNvSpPr txBox="1">
              <a:spLocks noChangeArrowheads="1"/>
            </xdr:cNvSpPr>
          </xdr:nvSpPr>
          <xdr:spPr bwMode="auto">
            <a:xfrm>
              <a:off x="25837869" y="2923394"/>
              <a:ext cx="810389" cy="415681"/>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+11.8 %</a:t>
              </a:r>
            </a:p>
          </xdr:txBody>
        </xdr:sp>
      </xdr:grpSp>
      <xdr:sp macro="" textlink="">
        <xdr:nvSpPr>
          <xdr:cNvPr id="16" name="Text Box 176">
            <a:extLst>
              <a:ext uri="{FF2B5EF4-FFF2-40B4-BE49-F238E27FC236}">
                <a16:creationId xmlns:a16="http://schemas.microsoft.com/office/drawing/2014/main" id="{DB9147EB-E4E3-4FB3-8AB1-9535AF3D698A}"/>
              </a:ext>
            </a:extLst>
          </xdr:cNvPr>
          <xdr:cNvSpPr txBox="1">
            <a:spLocks noChangeArrowheads="1"/>
          </xdr:cNvSpPr>
        </xdr:nvSpPr>
        <xdr:spPr bwMode="auto">
          <a:xfrm>
            <a:off x="17447381" y="1387929"/>
            <a:ext cx="881880" cy="343440"/>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+7.6 %</a:t>
            </a:r>
          </a:p>
        </xdr:txBody>
      </xdr:sp>
      <xdr:sp macro="" textlink="">
        <xdr:nvSpPr>
          <xdr:cNvPr id="18" name="Text Box 176">
            <a:extLst>
              <a:ext uri="{FF2B5EF4-FFF2-40B4-BE49-F238E27FC236}">
                <a16:creationId xmlns:a16="http://schemas.microsoft.com/office/drawing/2014/main" id="{AF3478E5-C7C0-425B-9B2C-F2A34471244C}"/>
              </a:ext>
            </a:extLst>
          </xdr:cNvPr>
          <xdr:cNvSpPr txBox="1">
            <a:spLocks noChangeArrowheads="1"/>
          </xdr:cNvSpPr>
        </xdr:nvSpPr>
        <xdr:spPr bwMode="auto">
          <a:xfrm>
            <a:off x="14377733" y="2850695"/>
            <a:ext cx="874321" cy="343441"/>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+18.3 %</a:t>
            </a:r>
          </a:p>
        </xdr:txBody>
      </xdr:sp>
      <xdr:sp macro="" textlink="">
        <xdr:nvSpPr>
          <xdr:cNvPr id="20" name="Text Box 176">
            <a:extLst>
              <a:ext uri="{FF2B5EF4-FFF2-40B4-BE49-F238E27FC236}">
                <a16:creationId xmlns:a16="http://schemas.microsoft.com/office/drawing/2014/main" id="{46CAA15B-66BA-41DA-BF32-DB9C953460FB}"/>
              </a:ext>
            </a:extLst>
          </xdr:cNvPr>
          <xdr:cNvSpPr txBox="1">
            <a:spLocks noChangeArrowheads="1"/>
          </xdr:cNvSpPr>
        </xdr:nvSpPr>
        <xdr:spPr bwMode="auto">
          <a:xfrm>
            <a:off x="15243753" y="2322738"/>
            <a:ext cx="883392" cy="343441"/>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+14.4 %</a:t>
            </a:r>
          </a:p>
        </xdr:txBody>
      </xdr:sp>
      <xdr:sp macro="" textlink="">
        <xdr:nvSpPr>
          <xdr:cNvPr id="21" name="Text Box 176">
            <a:extLst>
              <a:ext uri="{FF2B5EF4-FFF2-40B4-BE49-F238E27FC236}">
                <a16:creationId xmlns:a16="http://schemas.microsoft.com/office/drawing/2014/main" id="{DB7883E3-1CD9-44DD-87A9-64FF91F7F097}"/>
              </a:ext>
            </a:extLst>
          </xdr:cNvPr>
          <xdr:cNvSpPr txBox="1">
            <a:spLocks noChangeArrowheads="1"/>
          </xdr:cNvSpPr>
        </xdr:nvSpPr>
        <xdr:spPr bwMode="auto">
          <a:xfrm>
            <a:off x="16307102" y="1853293"/>
            <a:ext cx="883392" cy="343440"/>
          </a:xfrm>
          <a:prstGeom prst="rect">
            <a:avLst/>
          </a:prstGeom>
          <a:solidFill>
            <a:srgbClr val="FFFFFF">
              <a:alpha val="0"/>
            </a:srgbClr>
          </a:solidFill>
          <a:ln w="9525">
            <a:noFill/>
            <a:miter lim="800000"/>
            <a:headEnd/>
            <a:tailEnd/>
          </a:ln>
        </xdr:spPr>
        <xdr:txBody>
          <a:bodyPr vertOverflow="clip" wrap="square" lIns="27432" tIns="22860" rIns="0" bIns="0" anchor="t" upright="1"/>
          <a:lstStyle/>
          <a:p>
            <a:pPr algn="l" rtl="1">
              <a:defRPr sz="1000"/>
            </a:pPr>
            <a:r>
              <a:rPr lang="en-US" sz="1100" b="1" i="0" strike="noStrike">
                <a:solidFill>
                  <a:srgbClr val="000000"/>
                </a:solidFill>
                <a:latin typeface="Arial"/>
                <a:cs typeface="Arial"/>
              </a:rPr>
              <a:t>13.6 %</a:t>
            </a:r>
          </a:p>
        </xdr:txBody>
      </xdr:sp>
    </xdr:grpSp>
    <xdr:clientData/>
  </xdr:twoCellAnchor>
  <xdr:twoCellAnchor>
    <xdr:from>
      <xdr:col>0</xdr:col>
      <xdr:colOff>173470</xdr:colOff>
      <xdr:row>2</xdr:row>
      <xdr:rowOff>100446</xdr:rowOff>
    </xdr:from>
    <xdr:to>
      <xdr:col>24</xdr:col>
      <xdr:colOff>446363</xdr:colOff>
      <xdr:row>55</xdr:row>
      <xdr:rowOff>143521</xdr:rowOff>
    </xdr:to>
    <xdr:graphicFrame macro="">
      <xdr:nvGraphicFramePr>
        <xdr:cNvPr id="11" name="Chart 10">
          <a:extLst>
            <a:ext uri="{FF2B5EF4-FFF2-40B4-BE49-F238E27FC236}">
              <a16:creationId xmlns:a16="http://schemas.microsoft.com/office/drawing/2014/main" id="{7560A18F-EBE1-538A-1751-310BFE2921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0.387</cdr:x>
      <cdr:y>0.14477</cdr:y>
    </cdr:from>
    <cdr:to>
      <cdr:x>0.42956</cdr:x>
      <cdr:y>0.19142</cdr:y>
    </cdr:to>
    <cdr:cxnSp macro="">
      <cdr:nvCxnSpPr>
        <cdr:cNvPr id="2" name="Straight Arrow Connector 1">
          <a:extLst xmlns:a="http://schemas.openxmlformats.org/drawingml/2006/main">
            <a:ext uri="{FF2B5EF4-FFF2-40B4-BE49-F238E27FC236}">
              <a16:creationId xmlns:a16="http://schemas.microsoft.com/office/drawing/2014/main" id="{00000000-0008-0000-0100-000017000000}"/>
            </a:ext>
          </a:extLst>
        </cdr:cNvPr>
        <cdr:cNvCxnSpPr/>
      </cdr:nvCxnSpPr>
      <cdr:spPr bwMode="auto">
        <a:xfrm xmlns:a="http://schemas.openxmlformats.org/drawingml/2006/main" flipV="1">
          <a:off x="7220981" y="1068161"/>
          <a:ext cx="794106" cy="344200"/>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0.47775</cdr:x>
      <cdr:y>0.1053</cdr:y>
    </cdr:from>
    <cdr:to>
      <cdr:x>0.53248</cdr:x>
      <cdr:y>0.1484</cdr:y>
    </cdr:to>
    <cdr:sp macro="" textlink="">
      <cdr:nvSpPr>
        <cdr:cNvPr id="5" name="Text Box 176">
          <a:extLst xmlns:a="http://schemas.openxmlformats.org/drawingml/2006/main">
            <a:ext uri="{FF2B5EF4-FFF2-40B4-BE49-F238E27FC236}">
              <a16:creationId xmlns:a16="http://schemas.microsoft.com/office/drawing/2014/main" id="{880DBB78-BE35-E9B0-612E-A33EF23FFBE7}"/>
            </a:ext>
          </a:extLst>
        </cdr:cNvPr>
        <cdr:cNvSpPr txBox="1">
          <a:spLocks xmlns:a="http://schemas.openxmlformats.org/drawingml/2006/main" noChangeArrowheads="1"/>
        </cdr:cNvSpPr>
      </cdr:nvSpPr>
      <cdr:spPr bwMode="auto">
        <a:xfrm xmlns:a="http://schemas.openxmlformats.org/drawingml/2006/main">
          <a:off x="8914356" y="776912"/>
          <a:ext cx="1021200" cy="318007"/>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100" b="1" i="0" strike="noStrike">
              <a:solidFill>
                <a:srgbClr val="000000"/>
              </a:solidFill>
              <a:latin typeface="Arial"/>
              <a:cs typeface="Arial"/>
            </a:rPr>
            <a:t>-8.1%</a:t>
          </a:r>
        </a:p>
      </cdr:txBody>
    </cdr:sp>
  </cdr:relSizeAnchor>
  <cdr:relSizeAnchor xmlns:cdr="http://schemas.openxmlformats.org/drawingml/2006/chartDrawing">
    <cdr:from>
      <cdr:x>0.20443</cdr:x>
      <cdr:y>0.32606</cdr:y>
    </cdr:from>
    <cdr:to>
      <cdr:x>0.25525</cdr:x>
      <cdr:y>0.36772</cdr:y>
    </cdr:to>
    <cdr:sp macro="" textlink="">
      <cdr:nvSpPr>
        <cdr:cNvPr id="6" name="Text Box 176">
          <a:extLst xmlns:a="http://schemas.openxmlformats.org/drawingml/2006/main">
            <a:ext uri="{FF2B5EF4-FFF2-40B4-BE49-F238E27FC236}">
              <a16:creationId xmlns:a16="http://schemas.microsoft.com/office/drawing/2014/main" id="{E4DB9438-2C61-DD4E-F387-C67928A9B70A}"/>
            </a:ext>
          </a:extLst>
        </cdr:cNvPr>
        <cdr:cNvSpPr txBox="1">
          <a:spLocks xmlns:a="http://schemas.openxmlformats.org/drawingml/2006/main" noChangeArrowheads="1"/>
        </cdr:cNvSpPr>
      </cdr:nvSpPr>
      <cdr:spPr bwMode="auto">
        <a:xfrm xmlns:a="http://schemas.openxmlformats.org/drawingml/2006/main">
          <a:off x="3814362" y="2405783"/>
          <a:ext cx="948244" cy="307382"/>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100" b="1" i="0" strike="noStrike">
              <a:solidFill>
                <a:srgbClr val="000000"/>
              </a:solidFill>
              <a:latin typeface="Arial"/>
              <a:cs typeface="Arial"/>
            </a:rPr>
            <a:t>+18.9 %</a:t>
          </a:r>
        </a:p>
      </cdr:txBody>
    </cdr:sp>
  </cdr:relSizeAnchor>
  <cdr:relSizeAnchor xmlns:cdr="http://schemas.openxmlformats.org/drawingml/2006/chartDrawing">
    <cdr:from>
      <cdr:x>0.33303</cdr:x>
      <cdr:y>0.18694</cdr:y>
    </cdr:from>
    <cdr:to>
      <cdr:x>0.38386</cdr:x>
      <cdr:y>0.2286</cdr:y>
    </cdr:to>
    <cdr:sp macro="" textlink="">
      <cdr:nvSpPr>
        <cdr:cNvPr id="7" name="Text Box 176">
          <a:extLst xmlns:a="http://schemas.openxmlformats.org/drawingml/2006/main">
            <a:ext uri="{FF2B5EF4-FFF2-40B4-BE49-F238E27FC236}">
              <a16:creationId xmlns:a16="http://schemas.microsoft.com/office/drawing/2014/main" id="{32B1675B-3B10-C373-740D-D72F815EADCF}"/>
            </a:ext>
          </a:extLst>
        </cdr:cNvPr>
        <cdr:cNvSpPr txBox="1">
          <a:spLocks xmlns:a="http://schemas.openxmlformats.org/drawingml/2006/main" noChangeArrowheads="1"/>
        </cdr:cNvSpPr>
      </cdr:nvSpPr>
      <cdr:spPr bwMode="auto">
        <a:xfrm xmlns:a="http://schemas.openxmlformats.org/drawingml/2006/main">
          <a:off x="5355291" y="1365697"/>
          <a:ext cx="817376" cy="304354"/>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100" b="1" i="0" strike="noStrike">
              <a:solidFill>
                <a:srgbClr val="000000"/>
              </a:solidFill>
              <a:latin typeface="Arial"/>
              <a:cs typeface="Arial"/>
            </a:rPr>
            <a:t>+8.4%</a:t>
          </a:r>
        </a:p>
      </cdr:txBody>
    </cdr:sp>
  </cdr:relSizeAnchor>
  <cdr:relSizeAnchor xmlns:cdr="http://schemas.openxmlformats.org/drawingml/2006/chartDrawing">
    <cdr:from>
      <cdr:x>0.26865</cdr:x>
      <cdr:y>0.25318</cdr:y>
    </cdr:from>
    <cdr:to>
      <cdr:x>0.31947</cdr:x>
      <cdr:y>0.29484</cdr:y>
    </cdr:to>
    <cdr:sp macro="" textlink="">
      <cdr:nvSpPr>
        <cdr:cNvPr id="8" name="Text Box 176">
          <a:extLst xmlns:a="http://schemas.openxmlformats.org/drawingml/2006/main">
            <a:ext uri="{FF2B5EF4-FFF2-40B4-BE49-F238E27FC236}">
              <a16:creationId xmlns:a16="http://schemas.microsoft.com/office/drawing/2014/main" id="{62056FA8-D820-BE8B-9BF5-D8E7A69D7690}"/>
            </a:ext>
          </a:extLst>
        </cdr:cNvPr>
        <cdr:cNvSpPr txBox="1">
          <a:spLocks xmlns:a="http://schemas.openxmlformats.org/drawingml/2006/main" noChangeArrowheads="1"/>
        </cdr:cNvSpPr>
      </cdr:nvSpPr>
      <cdr:spPr bwMode="auto">
        <a:xfrm xmlns:a="http://schemas.openxmlformats.org/drawingml/2006/main">
          <a:off x="5012635" y="1868012"/>
          <a:ext cx="948244" cy="307382"/>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100" b="1" i="0" strike="noStrike">
              <a:solidFill>
                <a:srgbClr val="000000"/>
              </a:solidFill>
              <a:latin typeface="Arial"/>
              <a:cs typeface="Arial"/>
            </a:rPr>
            <a:t>+11.2 %</a:t>
          </a:r>
        </a:p>
      </cdr:txBody>
    </cdr:sp>
  </cdr:relSizeAnchor>
  <cdr:relSizeAnchor xmlns:cdr="http://schemas.openxmlformats.org/drawingml/2006/chartDrawing">
    <cdr:from>
      <cdr:x>0.50798</cdr:x>
      <cdr:y>0.16238</cdr:y>
    </cdr:from>
    <cdr:to>
      <cdr:x>0.54697</cdr:x>
      <cdr:y>0.20378</cdr:y>
    </cdr:to>
    <cdr:cxnSp macro="">
      <cdr:nvCxnSpPr>
        <cdr:cNvPr id="3" name="Straight Arrow Connector 2">
          <a:extLst xmlns:a="http://schemas.openxmlformats.org/drawingml/2006/main">
            <a:ext uri="{FF2B5EF4-FFF2-40B4-BE49-F238E27FC236}">
              <a16:creationId xmlns:a16="http://schemas.microsoft.com/office/drawing/2014/main" id="{00000000-0008-0000-0100-00001E000000}"/>
            </a:ext>
          </a:extLst>
        </cdr:cNvPr>
        <cdr:cNvCxnSpPr/>
      </cdr:nvCxnSpPr>
      <cdr:spPr bwMode="auto">
        <a:xfrm xmlns:a="http://schemas.openxmlformats.org/drawingml/2006/main">
          <a:off x="9478380" y="1198110"/>
          <a:ext cx="727457" cy="305479"/>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0.52422</cdr:x>
      <cdr:y>0.15065</cdr:y>
    </cdr:from>
    <cdr:to>
      <cdr:x>0.57895</cdr:x>
      <cdr:y>0.19375</cdr:y>
    </cdr:to>
    <cdr:sp macro="" textlink="">
      <cdr:nvSpPr>
        <cdr:cNvPr id="10" name="Text Box 176">
          <a:extLst xmlns:a="http://schemas.openxmlformats.org/drawingml/2006/main">
            <a:ext uri="{FF2B5EF4-FFF2-40B4-BE49-F238E27FC236}">
              <a16:creationId xmlns:a16="http://schemas.microsoft.com/office/drawing/2014/main" id="{75402FFC-8C2B-310B-E102-CCB6DF16E925}"/>
            </a:ext>
          </a:extLst>
        </cdr:cNvPr>
        <cdr:cNvSpPr txBox="1">
          <a:spLocks xmlns:a="http://schemas.openxmlformats.org/drawingml/2006/main" noChangeArrowheads="1"/>
        </cdr:cNvSpPr>
      </cdr:nvSpPr>
      <cdr:spPr bwMode="auto">
        <a:xfrm xmlns:a="http://schemas.openxmlformats.org/drawingml/2006/main">
          <a:off x="9781296" y="1111532"/>
          <a:ext cx="1021200" cy="318007"/>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100" b="1" i="0" strike="noStrike">
              <a:solidFill>
                <a:srgbClr val="000000"/>
              </a:solidFill>
              <a:latin typeface="Arial"/>
              <a:cs typeface="Arial"/>
            </a:rPr>
            <a:t>-6.4%</a:t>
          </a:r>
        </a:p>
      </cdr:txBody>
    </cdr:sp>
  </cdr:relSizeAnchor>
  <cdr:relSizeAnchor xmlns:cdr="http://schemas.openxmlformats.org/drawingml/2006/chartDrawing">
    <cdr:from>
      <cdr:x>0.74948</cdr:x>
      <cdr:y>0.31997</cdr:y>
    </cdr:from>
    <cdr:to>
      <cdr:x>0.79273</cdr:x>
      <cdr:y>0.379</cdr:y>
    </cdr:to>
    <cdr:cxnSp macro="">
      <cdr:nvCxnSpPr>
        <cdr:cNvPr id="12" name="Straight Arrow Connector 11">
          <a:extLst xmlns:a="http://schemas.openxmlformats.org/drawingml/2006/main">
            <a:ext uri="{FF2B5EF4-FFF2-40B4-BE49-F238E27FC236}">
              <a16:creationId xmlns:a16="http://schemas.microsoft.com/office/drawing/2014/main" id="{877A874E-4E3D-871A-EBB6-A56757347DA4}"/>
            </a:ext>
          </a:extLst>
        </cdr:cNvPr>
        <cdr:cNvCxnSpPr/>
      </cdr:nvCxnSpPr>
      <cdr:spPr bwMode="auto">
        <a:xfrm xmlns:a="http://schemas.openxmlformats.org/drawingml/2006/main" flipV="1">
          <a:off x="13984514" y="2360840"/>
          <a:ext cx="806930" cy="435567"/>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0.80053</cdr:x>
      <cdr:y>0.25032</cdr:y>
    </cdr:from>
    <cdr:to>
      <cdr:x>0.84378</cdr:x>
      <cdr:y>0.30935</cdr:y>
    </cdr:to>
    <cdr:cxnSp macro="">
      <cdr:nvCxnSpPr>
        <cdr:cNvPr id="14" name="Straight Arrow Connector 13">
          <a:extLst xmlns:a="http://schemas.openxmlformats.org/drawingml/2006/main">
            <a:ext uri="{FF2B5EF4-FFF2-40B4-BE49-F238E27FC236}">
              <a16:creationId xmlns:a16="http://schemas.microsoft.com/office/drawing/2014/main" id="{AEC7E70F-D9E3-316E-9D4F-6C7F188A22D5}"/>
            </a:ext>
          </a:extLst>
        </cdr:cNvPr>
        <cdr:cNvCxnSpPr/>
      </cdr:nvCxnSpPr>
      <cdr:spPr bwMode="auto">
        <a:xfrm xmlns:a="http://schemas.openxmlformats.org/drawingml/2006/main" flipV="1">
          <a:off x="14937014" y="1846943"/>
          <a:ext cx="806930" cy="435567"/>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0.85231</cdr:x>
      <cdr:y>0.18208</cdr:y>
    </cdr:from>
    <cdr:to>
      <cdr:x>0.89556</cdr:x>
      <cdr:y>0.24112</cdr:y>
    </cdr:to>
    <cdr:cxnSp macro="">
      <cdr:nvCxnSpPr>
        <cdr:cNvPr id="15" name="Straight Arrow Connector 14">
          <a:extLst xmlns:a="http://schemas.openxmlformats.org/drawingml/2006/main">
            <a:ext uri="{FF2B5EF4-FFF2-40B4-BE49-F238E27FC236}">
              <a16:creationId xmlns:a16="http://schemas.microsoft.com/office/drawing/2014/main" id="{A28639D7-8EFB-9BF1-7D08-55FC84A3B9F9}"/>
            </a:ext>
          </a:extLst>
        </cdr:cNvPr>
        <cdr:cNvCxnSpPr/>
      </cdr:nvCxnSpPr>
      <cdr:spPr bwMode="auto">
        <a:xfrm xmlns:a="http://schemas.openxmlformats.org/drawingml/2006/main" flipV="1">
          <a:off x="15903121" y="1343479"/>
          <a:ext cx="806930" cy="435567"/>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arrow"/>
        </a:ln>
        <a:effectLst xmlns:a="http://schemas.openxmlformats.org/drawingml/2006/main"/>
      </cdr:spPr>
    </cdr:cxnSp>
  </cdr:relSizeAnchor>
  <cdr:relSizeAnchor xmlns:cdr="http://schemas.openxmlformats.org/drawingml/2006/chartDrawing">
    <cdr:from>
      <cdr:x>0.90482</cdr:x>
      <cdr:y>0.12817</cdr:y>
    </cdr:from>
    <cdr:to>
      <cdr:x>0.95535</cdr:x>
      <cdr:y>0.17473</cdr:y>
    </cdr:to>
    <cdr:cxnSp macro="">
      <cdr:nvCxnSpPr>
        <cdr:cNvPr id="16" name="Straight Arrow Connector 15">
          <a:extLst xmlns:a="http://schemas.openxmlformats.org/drawingml/2006/main">
            <a:ext uri="{FF2B5EF4-FFF2-40B4-BE49-F238E27FC236}">
              <a16:creationId xmlns:a16="http://schemas.microsoft.com/office/drawing/2014/main" id="{BE0379B1-EE9C-9274-50EF-99BE1D59255A}"/>
            </a:ext>
          </a:extLst>
        </cdr:cNvPr>
        <cdr:cNvCxnSpPr/>
      </cdr:nvCxnSpPr>
      <cdr:spPr bwMode="auto">
        <a:xfrm xmlns:a="http://schemas.openxmlformats.org/drawingml/2006/main" flipV="1">
          <a:off x="16882836" y="945697"/>
          <a:ext cx="943001" cy="343491"/>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arrow"/>
        </a:ln>
        <a:effectLst xmlns:a="http://schemas.openxmlformats.org/drawingml/2006/main"/>
      </cdr:spPr>
    </cdr:cxnSp>
  </cdr:relSizeAnchor>
</c:userShapes>
</file>

<file path=xl/drawings/drawing5.xml><?xml version="1.0" encoding="utf-8"?>
<c:userShapes xmlns:c="http://schemas.openxmlformats.org/drawingml/2006/chart">
  <cdr:relSizeAnchor xmlns:cdr="http://schemas.openxmlformats.org/drawingml/2006/chartDrawing">
    <cdr:from>
      <cdr:x>0.22033</cdr:x>
      <cdr:y>0.21177</cdr:y>
    </cdr:from>
    <cdr:to>
      <cdr:x>0.52583</cdr:x>
      <cdr:y>0.42425</cdr:y>
    </cdr:to>
    <cdr:sp macro="" textlink="">
      <cdr:nvSpPr>
        <cdr:cNvPr id="94209" name="Text Box 2"/>
        <cdr:cNvSpPr txBox="1">
          <a:spLocks xmlns:a="http://schemas.openxmlformats.org/drawingml/2006/main" noChangeArrowheads="1"/>
        </cdr:cNvSpPr>
      </cdr:nvSpPr>
      <cdr:spPr bwMode="auto">
        <a:xfrm xmlns:a="http://schemas.openxmlformats.org/drawingml/2006/main">
          <a:off x="906478" y="1077349"/>
          <a:ext cx="1256901" cy="10809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US" sz="1100" b="1" i="0" strike="noStrike">
              <a:solidFill>
                <a:srgbClr val="000000"/>
              </a:solidFill>
              <a:latin typeface="Arial" panose="020B0604020202020204" pitchFamily="34" charset="0"/>
              <a:cs typeface="Arial" panose="020B0604020202020204" pitchFamily="34" charset="0"/>
            </a:rPr>
            <a:t>National</a:t>
          </a:r>
          <a:endParaRPr lang="en-US" sz="1100" b="0" i="0" strike="noStrike">
            <a:solidFill>
              <a:srgbClr val="000000"/>
            </a:solidFill>
            <a:latin typeface="Arial" panose="020B0604020202020204" pitchFamily="34" charset="0"/>
            <a:cs typeface="Arial" panose="020B0604020202020204" pitchFamily="34" charset="0"/>
          </a:endParaRPr>
        </a:p>
        <a:p xmlns:a="http://schemas.openxmlformats.org/drawingml/2006/main">
          <a:pPr algn="ctr" rtl="1">
            <a:defRPr sz="1000"/>
          </a:pPr>
          <a:r>
            <a:rPr lang="en-US" sz="1100" b="0" i="0" strike="noStrike">
              <a:solidFill>
                <a:sysClr val="windowText" lastClr="000000"/>
              </a:solidFill>
              <a:latin typeface="Arial" panose="020B0604020202020204" pitchFamily="34" charset="0"/>
              <a:cs typeface="Arial" panose="020B0604020202020204" pitchFamily="34" charset="0"/>
            </a:rPr>
            <a:t> Share on total:15.1%</a:t>
          </a:r>
        </a:p>
        <a:p xmlns:a="http://schemas.openxmlformats.org/drawingml/2006/main">
          <a:pPr algn="ctr" rtl="1">
            <a:defRPr sz="1000"/>
          </a:pPr>
          <a:r>
            <a:rPr lang="en-US" sz="1100" b="0" i="0">
              <a:effectLst/>
              <a:latin typeface="+mn-lt"/>
              <a:ea typeface="+mn-ea"/>
              <a:cs typeface="+mn-cs"/>
            </a:rPr>
            <a:t>Change M01-06</a:t>
          </a:r>
          <a:r>
            <a:rPr lang="en-US" sz="1100" b="0" i="0" baseline="0">
              <a:effectLst/>
              <a:latin typeface="+mn-lt"/>
              <a:ea typeface="+mn-ea"/>
              <a:cs typeface="+mn-cs"/>
            </a:rPr>
            <a:t> 24/23</a:t>
          </a:r>
          <a:r>
            <a:rPr lang="en-US" sz="1100" b="0" i="0" strike="noStrike" baseline="0">
              <a:solidFill>
                <a:srgbClr val="000000"/>
              </a:solidFill>
              <a:latin typeface="Arial" panose="020B0604020202020204" pitchFamily="34" charset="0"/>
              <a:cs typeface="Arial" panose="020B0604020202020204" pitchFamily="34" charset="0"/>
            </a:rPr>
            <a:t>: +4.1</a:t>
          </a:r>
          <a:r>
            <a:rPr lang="en-US" sz="1100" b="0" i="0" strike="noStrike">
              <a:solidFill>
                <a:srgbClr val="000000"/>
              </a:solidFill>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0.49576</cdr:x>
      <cdr:y>0.41668</cdr:y>
    </cdr:from>
    <cdr:to>
      <cdr:x>0.88587</cdr:x>
      <cdr:y>0.63507</cdr:y>
    </cdr:to>
    <cdr:sp macro="" textlink="">
      <cdr:nvSpPr>
        <cdr:cNvPr id="94210" name="Text Box 3"/>
        <cdr:cNvSpPr txBox="1">
          <a:spLocks xmlns:a="http://schemas.openxmlformats.org/drawingml/2006/main" noChangeArrowheads="1"/>
        </cdr:cNvSpPr>
      </cdr:nvSpPr>
      <cdr:spPr bwMode="auto">
        <a:xfrm xmlns:a="http://schemas.openxmlformats.org/drawingml/2006/main">
          <a:off x="2134856" y="2338637"/>
          <a:ext cx="1679903" cy="12257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US" sz="1100" b="1" i="0" strike="noStrike">
              <a:solidFill>
                <a:schemeClr val="bg1"/>
              </a:solidFill>
              <a:latin typeface="Arial" panose="020B0604020202020204" pitchFamily="34" charset="0"/>
              <a:cs typeface="Arial" panose="020B0604020202020204" pitchFamily="34" charset="0"/>
            </a:rPr>
            <a:t>Extra-EU</a:t>
          </a:r>
          <a:endParaRPr lang="en-US" sz="1100" b="0" i="0" strike="noStrike">
            <a:solidFill>
              <a:schemeClr val="bg1"/>
            </a:solidFill>
            <a:latin typeface="Arial" pitchFamily="34" charset="0"/>
            <a:cs typeface="Arial" pitchFamily="34" charset="0"/>
          </a:endParaRPr>
        </a:p>
        <a:p xmlns:a="http://schemas.openxmlformats.org/drawingml/2006/main">
          <a:pPr algn="ctr" rtl="1">
            <a:defRPr sz="1000"/>
          </a:pPr>
          <a:r>
            <a:rPr lang="en-US" sz="1100" b="0" i="0" strike="noStrike">
              <a:solidFill>
                <a:schemeClr val="bg1"/>
              </a:solidFill>
              <a:latin typeface="Arial" pitchFamily="34" charset="0"/>
              <a:cs typeface="Arial" pitchFamily="34" charset="0"/>
            </a:rPr>
            <a:t> Share on total: 49.0%</a:t>
          </a:r>
        </a:p>
        <a:p xmlns:a="http://schemas.openxmlformats.org/drawingml/2006/main">
          <a:pPr algn="ctr" rtl="1">
            <a:defRPr sz="1000"/>
          </a:pPr>
          <a:r>
            <a:rPr lang="en-US" sz="1100" b="0" i="0" strike="noStrike">
              <a:solidFill>
                <a:schemeClr val="bg1"/>
              </a:solidFill>
              <a:latin typeface="Arial" pitchFamily="34" charset="0"/>
              <a:cs typeface="Arial" pitchFamily="34" charset="0"/>
            </a:rPr>
            <a:t> Change M01-06</a:t>
          </a:r>
          <a:r>
            <a:rPr lang="en-US" sz="1100" b="0" i="0" strike="noStrike" baseline="0">
              <a:solidFill>
                <a:schemeClr val="bg1"/>
              </a:solidFill>
              <a:latin typeface="Arial" pitchFamily="34" charset="0"/>
              <a:cs typeface="Arial" pitchFamily="34" charset="0"/>
            </a:rPr>
            <a:t> 24/23</a:t>
          </a:r>
          <a:r>
            <a:rPr lang="en-US" sz="1100" b="0" i="0">
              <a:solidFill>
                <a:schemeClr val="bg1"/>
              </a:solidFill>
              <a:effectLst/>
              <a:latin typeface="Arial" pitchFamily="34" charset="0"/>
              <a:ea typeface="+mn-ea"/>
              <a:cs typeface="Arial" pitchFamily="34" charset="0"/>
            </a:rPr>
            <a:t>: </a:t>
          </a:r>
          <a:r>
            <a:rPr lang="en-US" sz="1100" b="0" i="0" strike="noStrike">
              <a:solidFill>
                <a:schemeClr val="bg1"/>
              </a:solidFill>
              <a:effectLst/>
              <a:latin typeface="Arial" pitchFamily="34" charset="0"/>
              <a:ea typeface="+mn-ea"/>
              <a:cs typeface="Arial" pitchFamily="34" charset="0"/>
            </a:rPr>
            <a:t>+6.7</a:t>
          </a:r>
          <a:r>
            <a:rPr lang="en-US" sz="1100" b="0" i="0" strike="noStrike">
              <a:solidFill>
                <a:schemeClr val="bg1"/>
              </a:solidFill>
              <a:latin typeface="Arial" pitchFamily="34" charset="0"/>
              <a:cs typeface="Arial" pitchFamily="34" charset="0"/>
            </a:rPr>
            <a:t>%</a:t>
          </a:r>
          <a:endParaRPr lang="en-US" sz="1050" b="0" i="0" strike="noStrike">
            <a:solidFill>
              <a:schemeClr val="bg1"/>
            </a:solidFill>
            <a:latin typeface="Arial" pitchFamily="34" charset="0"/>
            <a:cs typeface="Arial"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0.00471</cdr:x>
      <cdr:y>0.08255</cdr:y>
    </cdr:from>
    <cdr:to>
      <cdr:x>0.99266</cdr:x>
      <cdr:y>0.93108</cdr:y>
    </cdr:to>
    <cdr:pic>
      <cdr:nvPicPr>
        <cdr:cNvPr id="2" name="chart">
          <a:extLst xmlns:a="http://schemas.openxmlformats.org/drawingml/2006/main">
            <a:ext uri="{FF2B5EF4-FFF2-40B4-BE49-F238E27FC236}">
              <a16:creationId xmlns:a16="http://schemas.microsoft.com/office/drawing/2014/main" id="{615926A8-A713-79D1-2C68-9FBEA007343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88900" y="712470"/>
          <a:ext cx="18657143" cy="7323809"/>
        </a:xfrm>
        <a:prstGeom xmlns:a="http://schemas.openxmlformats.org/drawingml/2006/main" prst="rect">
          <a:avLst/>
        </a:prstGeom>
      </cdr:spPr>
    </cdr:pic>
  </cdr:relSizeAnchor>
  <cdr:absSizeAnchor xmlns:cdr="http://schemas.openxmlformats.org/drawingml/2006/chartDrawing">
    <cdr:from>
      <cdr:x>0.00269</cdr:x>
      <cdr:y>0.92331</cdr:y>
    </cdr:from>
    <cdr:ext cx="17354744" cy="661912"/>
    <cdr:sp macro="" textlink="">
      <cdr:nvSpPr>
        <cdr:cNvPr id="3" name="FootonotesShape">
          <a:extLst xmlns:a="http://schemas.openxmlformats.org/drawingml/2006/main">
            <a:ext uri="{FF2B5EF4-FFF2-40B4-BE49-F238E27FC236}">
              <a16:creationId xmlns:a16="http://schemas.microsoft.com/office/drawing/2014/main" id="{1B268858-79FB-1B66-5346-D6BAEA278983}"/>
            </a:ext>
          </a:extLst>
        </cdr:cNvPr>
        <cdr:cNvSpPr txBox="1"/>
      </cdr:nvSpPr>
      <cdr:spPr>
        <a:xfrm xmlns:a="http://schemas.openxmlformats.org/drawingml/2006/main">
          <a:off x="50800" y="7969251"/>
          <a:ext cx="17354744"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kern="1200">
              <a:latin typeface="Arial" panose="020B0604020202020204" pitchFamily="34" charset="0"/>
            </a:rPr>
            <a:t>Note: 2024: provisionnal. The national and intra-EU transport aggregates (included in total transport at EU level) have been calculated so as to exclude double counting by taking into account only departure declarations. The percentages presented next to the arrows correspond to the change between the two periods.</a:t>
          </a:r>
        </a:p>
        <a:p xmlns:a="http://schemas.openxmlformats.org/drawingml/2006/main">
          <a:pPr>
            <a:spcBef>
              <a:spcPts val="300"/>
            </a:spcBef>
          </a:pPr>
          <a:r>
            <a:rPr lang="en-GB" sz="1200" i="1" kern="1200">
              <a:latin typeface="Arial" panose="020B0604020202020204" pitchFamily="34" charset="0"/>
            </a:rPr>
            <a:t>Source:</a:t>
          </a:r>
          <a:r>
            <a:rPr lang="en-GB" sz="1200" kern="1200">
              <a:latin typeface="Arial" panose="020B0604020202020204" pitchFamily="34" charset="0"/>
            </a:rPr>
            <a:t> Eurostat (online data code: avia_paoc)</a:t>
          </a:r>
        </a:p>
      </cdr:txBody>
    </cdr:sp>
  </cdr:absSizeAnchor>
  <cdr:absSizeAnchor xmlns:cdr="http://schemas.openxmlformats.org/drawingml/2006/chartDrawing">
    <cdr:from>
      <cdr:x>0.91898</cdr:x>
      <cdr:y>0.95127</cdr:y>
    </cdr:from>
    <cdr:ext cx="1530099" cy="420625"/>
    <cdr:pic>
      <cdr:nvPicPr>
        <cdr:cNvPr id="5" name="LogoShape">
          <a:extLst xmlns:a="http://schemas.openxmlformats.org/drawingml/2006/main">
            <a:ext uri="{FF2B5EF4-FFF2-40B4-BE49-F238E27FC236}">
              <a16:creationId xmlns:a16="http://schemas.microsoft.com/office/drawing/2014/main" id="{726B0E9A-67AF-981E-0DC7-E6794E7B777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2"/>
        <a:stretch xmlns:a="http://schemas.openxmlformats.org/drawingml/2006/main">
          <a:fillRect/>
        </a:stretch>
      </cdr:blipFill>
      <cdr:spPr>
        <a:xfrm xmlns:a="http://schemas.openxmlformats.org/drawingml/2006/main">
          <a:off x="17354644" y="8210538"/>
          <a:ext cx="1530099" cy="420625"/>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89534</xdr:rowOff>
    </xdr:from>
    <xdr:to>
      <xdr:col>25</xdr:col>
      <xdr:colOff>243840</xdr:colOff>
      <xdr:row>34</xdr:row>
      <xdr:rowOff>131444</xdr:rowOff>
    </xdr:to>
    <xdr:graphicFrame macro="">
      <xdr:nvGraphicFramePr>
        <xdr:cNvPr id="3" name="Chart 1025">
          <a:extLst>
            <a:ext uri="{FF2B5EF4-FFF2-40B4-BE49-F238E27FC236}">
              <a16:creationId xmlns:a16="http://schemas.microsoft.com/office/drawing/2014/main" id="{00000000-0008-0000-02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0.00465</cdr:x>
      <cdr:y>0.88419</cdr:y>
    </cdr:from>
    <cdr:ext cx="7994650" cy="484875"/>
    <cdr:sp macro="" textlink="">
      <cdr:nvSpPr>
        <cdr:cNvPr id="4" name="FootonotesShape"/>
        <cdr:cNvSpPr txBox="1"/>
      </cdr:nvSpPr>
      <cdr:spPr>
        <a:xfrm xmlns:a="http://schemas.openxmlformats.org/drawingml/2006/main">
          <a:off x="74099" y="4911658"/>
          <a:ext cx="799465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2024: provisionnal. Based on passengers carried.</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avia_paoc)</a:t>
          </a:r>
        </a:p>
      </cdr:txBody>
    </cdr:sp>
  </cdr:absSizeAnchor>
  <cdr:absSizeAnchor xmlns:cdr="http://schemas.openxmlformats.org/drawingml/2006/chartDrawing">
    <cdr:from>
      <cdr:x>0.90461</cdr:x>
      <cdr:y>0.91434</cdr:y>
    </cdr:from>
    <cdr:ext cx="1530358" cy="417916"/>
    <cdr:pic>
      <cdr:nvPicPr>
        <cdr:cNvPr id="5" name="LogoShape">
          <a:extLst xmlns:a="http://schemas.openxmlformats.org/drawingml/2006/main">
            <a:ext uri="{FF2B5EF4-FFF2-40B4-BE49-F238E27FC236}">
              <a16:creationId xmlns:a16="http://schemas.microsoft.com/office/drawing/2014/main" id="{3625A8FC-F9EB-483A-BB3A-DE1B1A53602C}"/>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15452637" y="4920635"/>
          <a:ext cx="1530358" cy="417916"/>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S57"/>
  <sheetViews>
    <sheetView showGridLines="0" zoomScaleNormal="100" workbookViewId="0"/>
  </sheetViews>
  <sheetFormatPr defaultColWidth="8.85546875" defaultRowHeight="12.75"/>
  <cols>
    <col min="1" max="16384" width="8.85546875" style="2"/>
  </cols>
  <sheetData>
    <row r="1" spans="1:1" ht="15.75">
      <c r="A1" s="128" t="s">
        <v>134</v>
      </c>
    </row>
    <row r="2" spans="1:1" ht="14.25">
      <c r="A2" s="129" t="s">
        <v>79</v>
      </c>
    </row>
    <row r="5" spans="1:1" ht="15.75" customHeight="1"/>
    <row r="50" spans="1:19" ht="15.75" customHeight="1">
      <c r="A50" s="169" t="s">
        <v>80</v>
      </c>
      <c r="B50" s="3"/>
    </row>
    <row r="51" spans="1:19">
      <c r="B51" s="3"/>
    </row>
    <row r="52" spans="1:19">
      <c r="A52" s="2" t="s">
        <v>76</v>
      </c>
    </row>
    <row r="54" spans="1:19">
      <c r="A54" s="2" t="s">
        <v>68</v>
      </c>
      <c r="B54" s="2" t="s">
        <v>78</v>
      </c>
    </row>
    <row r="56" spans="1:19" ht="25.5">
      <c r="A56" s="4" t="s">
        <v>69</v>
      </c>
      <c r="B56" s="5">
        <v>44927</v>
      </c>
      <c r="C56" s="5">
        <v>44958</v>
      </c>
      <c r="D56" s="5">
        <v>44986</v>
      </c>
      <c r="E56" s="5">
        <v>45017</v>
      </c>
      <c r="F56" s="5">
        <v>45047</v>
      </c>
      <c r="G56" s="5">
        <v>45078</v>
      </c>
      <c r="H56" s="5">
        <v>45108</v>
      </c>
      <c r="I56" s="5">
        <v>45139</v>
      </c>
      <c r="J56" s="5">
        <v>45170</v>
      </c>
      <c r="K56" s="5">
        <v>45200</v>
      </c>
      <c r="L56" s="5">
        <v>45231</v>
      </c>
      <c r="M56" s="5">
        <v>45261</v>
      </c>
      <c r="N56" s="5">
        <v>45292</v>
      </c>
      <c r="O56" s="5">
        <v>45323</v>
      </c>
      <c r="P56" s="5">
        <v>45352</v>
      </c>
      <c r="Q56" s="5">
        <v>45383</v>
      </c>
      <c r="R56" s="5">
        <v>45413</v>
      </c>
      <c r="S56" s="5">
        <v>45444</v>
      </c>
    </row>
    <row r="57" spans="1:19">
      <c r="A57" s="6" t="s">
        <v>70</v>
      </c>
      <c r="B57" s="7">
        <v>-17.5</v>
      </c>
      <c r="C57" s="7">
        <v>-16.399999999999999</v>
      </c>
      <c r="D57" s="7">
        <v>-15.4</v>
      </c>
      <c r="E57" s="7">
        <v>-12.5</v>
      </c>
      <c r="F57" s="7">
        <v>-10.4</v>
      </c>
      <c r="G57" s="7">
        <v>-10.3</v>
      </c>
      <c r="H57" s="7">
        <v>-8.8000000000000007</v>
      </c>
      <c r="I57" s="7">
        <v>-8.4</v>
      </c>
      <c r="J57" s="7">
        <v>-8.6999999999999993</v>
      </c>
      <c r="K57" s="7">
        <v>-6.4</v>
      </c>
      <c r="L57" s="7">
        <v>-9.9</v>
      </c>
      <c r="M57" s="7">
        <v>-8.9</v>
      </c>
      <c r="N57" s="7">
        <v>-13.5</v>
      </c>
      <c r="O57" s="7">
        <v>-9</v>
      </c>
      <c r="P57" s="7">
        <v>-9.1999999999999993</v>
      </c>
      <c r="Q57" s="7">
        <v>-6.2</v>
      </c>
      <c r="R57" s="7">
        <v>-3.7</v>
      </c>
      <c r="S57" s="7">
        <v>-4.7</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F80"/>
  <sheetViews>
    <sheetView showGridLines="0" zoomScale="85" zoomScaleNormal="85" workbookViewId="0"/>
  </sheetViews>
  <sheetFormatPr defaultColWidth="9.140625" defaultRowHeight="12.75"/>
  <cols>
    <col min="1" max="1" width="9.140625" style="2"/>
    <col min="2" max="2" width="11" style="2" customWidth="1"/>
    <col min="3" max="3" width="11.7109375" style="2" customWidth="1"/>
    <col min="4" max="4" width="12.140625" style="2" customWidth="1"/>
    <col min="5" max="5" width="15.28515625" style="2" customWidth="1"/>
    <col min="6" max="7" width="12.28515625" style="2" bestFit="1" customWidth="1"/>
    <col min="8" max="8" width="13.42578125" style="2" bestFit="1" customWidth="1"/>
    <col min="9" max="9" width="9.85546875" style="2" customWidth="1"/>
    <col min="10" max="10" width="13.28515625" style="2" customWidth="1"/>
    <col min="11" max="12" width="9.42578125" style="2" bestFit="1" customWidth="1"/>
    <col min="13" max="13" width="10" style="2" bestFit="1" customWidth="1"/>
    <col min="14" max="14" width="10.28515625" style="2" customWidth="1"/>
    <col min="15" max="16" width="10" style="2" bestFit="1" customWidth="1"/>
    <col min="17" max="19" width="10" style="2" customWidth="1"/>
    <col min="20" max="20" width="11.140625" style="2" customWidth="1"/>
    <col min="21" max="22" width="12" style="2" bestFit="1" customWidth="1"/>
    <col min="23" max="23" width="16.5703125" style="2" bestFit="1" customWidth="1"/>
    <col min="24" max="24" width="17.85546875" style="2" customWidth="1"/>
    <col min="25" max="25" width="12" style="2" bestFit="1" customWidth="1"/>
    <col min="26" max="26" width="10" style="2" bestFit="1" customWidth="1"/>
    <col min="27" max="27" width="12" style="2" bestFit="1" customWidth="1"/>
    <col min="28" max="29" width="9.28515625" style="2" bestFit="1" customWidth="1"/>
    <col min="30" max="16384" width="9.140625" style="2"/>
  </cols>
  <sheetData>
    <row r="1" spans="1:22" ht="15.75">
      <c r="A1" s="1" t="s">
        <v>135</v>
      </c>
    </row>
    <row r="2" spans="1:22" ht="14.25">
      <c r="A2" s="130" t="s">
        <v>71</v>
      </c>
      <c r="B2" s="8"/>
      <c r="C2" s="8"/>
      <c r="E2" s="8"/>
      <c r="F2" s="8"/>
      <c r="G2" s="8"/>
      <c r="H2" s="8"/>
    </row>
    <row r="3" spans="1:22">
      <c r="A3" s="8"/>
      <c r="B3" s="8"/>
      <c r="C3" s="8"/>
      <c r="E3" s="8"/>
      <c r="F3" s="8"/>
      <c r="G3" s="8"/>
      <c r="H3" s="8"/>
    </row>
    <row r="4" spans="1:22">
      <c r="A4" s="8"/>
      <c r="B4" s="8"/>
      <c r="C4" s="8"/>
      <c r="D4" s="8"/>
      <c r="E4" s="8"/>
      <c r="F4" s="8"/>
      <c r="G4" s="8"/>
      <c r="H4" s="8"/>
    </row>
    <row r="5" spans="1:22">
      <c r="A5" s="8"/>
      <c r="B5" s="8"/>
      <c r="C5" s="8"/>
      <c r="D5" s="8"/>
      <c r="E5" s="8"/>
      <c r="F5" s="8"/>
      <c r="G5" s="8"/>
      <c r="H5" s="8"/>
    </row>
    <row r="6" spans="1:22">
      <c r="A6" s="8"/>
      <c r="B6" s="8"/>
      <c r="C6" s="8"/>
      <c r="D6" s="8"/>
      <c r="E6" s="8"/>
      <c r="F6" s="8"/>
      <c r="G6" s="8"/>
      <c r="H6" s="8"/>
    </row>
    <row r="7" spans="1:22">
      <c r="A7" s="8"/>
      <c r="B7" s="8"/>
      <c r="C7" s="8"/>
      <c r="D7" s="8"/>
      <c r="E7" s="8"/>
      <c r="F7" s="8"/>
      <c r="G7" s="8"/>
      <c r="H7" s="8"/>
    </row>
    <row r="8" spans="1:22">
      <c r="A8" s="8"/>
      <c r="B8" s="8"/>
      <c r="C8" s="8"/>
      <c r="D8" s="8"/>
      <c r="E8" s="8"/>
      <c r="F8" s="8"/>
      <c r="G8" s="8"/>
      <c r="H8" s="8"/>
    </row>
    <row r="9" spans="1:22">
      <c r="A9" s="8"/>
      <c r="B9" s="8"/>
      <c r="C9" s="8"/>
      <c r="D9" s="8"/>
      <c r="E9" s="8"/>
      <c r="F9" s="8"/>
      <c r="G9" s="8"/>
      <c r="H9" s="8"/>
    </row>
    <row r="10" spans="1:22">
      <c r="A10" s="8"/>
      <c r="B10" s="8"/>
      <c r="C10" s="8"/>
      <c r="D10" s="8"/>
      <c r="E10" s="8"/>
      <c r="F10" s="8"/>
      <c r="G10" s="8"/>
      <c r="H10" s="8"/>
    </row>
    <row r="11" spans="1:22">
      <c r="A11" s="8"/>
      <c r="B11" s="8"/>
      <c r="C11" s="8"/>
      <c r="D11" s="8"/>
      <c r="E11" s="8"/>
      <c r="F11" s="8"/>
      <c r="G11" s="8"/>
      <c r="H11" s="8"/>
    </row>
    <row r="12" spans="1:22">
      <c r="A12" s="8"/>
      <c r="B12" s="8"/>
      <c r="C12" s="8"/>
      <c r="D12" s="8"/>
      <c r="E12" s="8"/>
      <c r="F12" s="8"/>
      <c r="G12" s="8"/>
      <c r="H12" s="8"/>
    </row>
    <row r="13" spans="1:22">
      <c r="A13" s="8"/>
      <c r="B13" s="8"/>
      <c r="C13" s="8"/>
      <c r="D13" s="8"/>
      <c r="E13" s="8"/>
      <c r="F13" s="8"/>
      <c r="G13" s="8"/>
      <c r="H13" s="8"/>
      <c r="I13" s="8"/>
      <c r="J13" s="8"/>
      <c r="K13" s="8"/>
      <c r="L13" s="8"/>
      <c r="M13" s="8"/>
      <c r="N13" s="8"/>
      <c r="O13" s="8"/>
      <c r="P13" s="8"/>
      <c r="Q13" s="8"/>
      <c r="R13" s="8"/>
      <c r="S13" s="8"/>
      <c r="T13" s="8"/>
      <c r="U13" s="8"/>
      <c r="V13" s="8"/>
    </row>
    <row r="14" spans="1:22">
      <c r="A14" s="8"/>
      <c r="B14" s="8"/>
      <c r="C14" s="8"/>
      <c r="D14" s="8"/>
      <c r="E14" s="8"/>
      <c r="F14" s="8"/>
      <c r="G14" s="8"/>
      <c r="H14" s="8"/>
      <c r="I14" s="8"/>
      <c r="J14" s="8"/>
      <c r="K14" s="8"/>
      <c r="L14" s="8"/>
      <c r="M14" s="8"/>
      <c r="N14" s="8"/>
      <c r="O14" s="8"/>
      <c r="P14" s="8"/>
      <c r="Q14" s="8"/>
      <c r="R14" s="8"/>
      <c r="S14" s="8"/>
      <c r="T14" s="8"/>
      <c r="U14" s="8"/>
      <c r="V14" s="8"/>
    </row>
    <row r="15" spans="1:22">
      <c r="A15" s="8"/>
      <c r="B15" s="8"/>
      <c r="C15" s="8"/>
      <c r="D15" s="8"/>
      <c r="E15" s="8"/>
      <c r="F15" s="8"/>
      <c r="G15" s="8"/>
      <c r="H15" s="8"/>
      <c r="I15" s="8"/>
      <c r="J15" s="8"/>
      <c r="K15" s="8"/>
      <c r="L15" s="8"/>
      <c r="M15" s="8"/>
      <c r="N15" s="8"/>
      <c r="O15" s="8"/>
      <c r="P15" s="8"/>
      <c r="Q15" s="8"/>
      <c r="R15" s="8"/>
      <c r="S15" s="8"/>
      <c r="T15" s="8"/>
      <c r="U15" s="8"/>
      <c r="V15" s="8"/>
    </row>
    <row r="16" spans="1:22">
      <c r="A16" s="8"/>
      <c r="B16" s="8"/>
      <c r="C16" s="8"/>
      <c r="D16" s="8"/>
      <c r="E16" s="8"/>
      <c r="F16" s="8"/>
      <c r="G16" s="8"/>
      <c r="H16" s="8"/>
      <c r="I16" s="8"/>
      <c r="J16" s="8"/>
      <c r="K16" s="8"/>
      <c r="L16" s="8"/>
      <c r="M16" s="8"/>
      <c r="N16" s="8"/>
      <c r="O16" s="8"/>
      <c r="P16" s="8"/>
      <c r="Q16" s="8"/>
      <c r="R16" s="8"/>
      <c r="S16" s="8"/>
      <c r="T16" s="8"/>
      <c r="U16" s="8"/>
      <c r="V16" s="8"/>
    </row>
    <row r="17" spans="1:29">
      <c r="A17" s="8"/>
      <c r="B17" s="8"/>
      <c r="C17" s="8"/>
      <c r="D17" s="8"/>
      <c r="E17" s="8"/>
      <c r="F17" s="8"/>
      <c r="G17" s="8"/>
      <c r="H17" s="8"/>
      <c r="I17" s="8"/>
      <c r="J17" s="8"/>
      <c r="K17" s="8"/>
      <c r="L17" s="8"/>
      <c r="M17" s="8"/>
      <c r="N17" s="8"/>
      <c r="O17" s="8"/>
      <c r="P17" s="8"/>
      <c r="Q17" s="8"/>
      <c r="R17" s="8"/>
      <c r="S17" s="8"/>
      <c r="T17" s="8"/>
      <c r="U17" s="8"/>
      <c r="V17" s="8"/>
    </row>
    <row r="18" spans="1:29">
      <c r="A18" s="8"/>
      <c r="B18" s="8"/>
      <c r="C18" s="8"/>
      <c r="D18" s="8"/>
      <c r="E18" s="8"/>
      <c r="F18" s="8"/>
      <c r="G18" s="8"/>
      <c r="H18" s="8"/>
      <c r="I18" s="8"/>
      <c r="J18" s="8"/>
      <c r="K18" s="8"/>
      <c r="L18" s="8"/>
      <c r="M18" s="8"/>
      <c r="N18" s="8"/>
      <c r="O18" s="8"/>
      <c r="P18" s="8"/>
      <c r="Q18" s="8"/>
      <c r="R18" s="8"/>
      <c r="S18" s="8"/>
      <c r="T18" s="8"/>
      <c r="U18" s="8"/>
      <c r="V18" s="8"/>
    </row>
    <row r="19" spans="1:29">
      <c r="A19" s="8"/>
      <c r="B19" s="8"/>
      <c r="C19" s="8"/>
      <c r="D19" s="8"/>
      <c r="E19" s="8"/>
      <c r="F19" s="8"/>
      <c r="G19" s="8"/>
      <c r="H19" s="8"/>
      <c r="I19" s="8"/>
      <c r="J19" s="8"/>
      <c r="K19" s="8"/>
      <c r="L19" s="8"/>
      <c r="M19" s="8"/>
      <c r="N19" s="8"/>
      <c r="O19" s="8"/>
      <c r="P19" s="8"/>
      <c r="Q19" s="8"/>
      <c r="R19" s="8"/>
      <c r="S19" s="8"/>
      <c r="T19" s="8"/>
      <c r="U19" s="8"/>
      <c r="V19" s="8"/>
    </row>
    <row r="20" spans="1:29">
      <c r="A20" s="8"/>
      <c r="B20" s="8"/>
      <c r="C20" s="8"/>
      <c r="D20" s="8"/>
      <c r="E20" s="8"/>
      <c r="F20" s="8"/>
      <c r="G20" s="8"/>
      <c r="H20" s="8"/>
      <c r="I20" s="8"/>
      <c r="J20" s="8"/>
      <c r="K20" s="8"/>
      <c r="L20" s="8"/>
      <c r="M20" s="8"/>
      <c r="N20" s="8"/>
      <c r="O20" s="8"/>
      <c r="P20" s="8"/>
      <c r="Q20" s="8"/>
      <c r="R20" s="8"/>
      <c r="S20" s="8"/>
      <c r="T20" s="8"/>
      <c r="U20" s="8"/>
      <c r="V20" s="8"/>
    </row>
    <row r="21" spans="1:29">
      <c r="A21" s="8"/>
      <c r="B21" s="8"/>
      <c r="C21" s="8"/>
      <c r="D21" s="8"/>
      <c r="E21" s="8"/>
      <c r="F21" s="8"/>
      <c r="G21" s="8"/>
      <c r="H21" s="8"/>
      <c r="I21" s="8"/>
      <c r="J21" s="8"/>
      <c r="K21" s="8"/>
      <c r="L21" s="8"/>
      <c r="M21" s="8"/>
      <c r="N21" s="8"/>
      <c r="O21" s="8"/>
      <c r="P21" s="8"/>
      <c r="Q21" s="8"/>
      <c r="R21" s="8"/>
      <c r="S21" s="8"/>
      <c r="T21" s="8"/>
      <c r="U21" s="8"/>
      <c r="V21" s="8"/>
    </row>
    <row r="22" spans="1:29">
      <c r="A22" s="8"/>
      <c r="B22" s="8"/>
      <c r="C22" s="8"/>
      <c r="D22" s="8"/>
      <c r="E22" s="8"/>
      <c r="F22" s="8"/>
      <c r="G22" s="8"/>
      <c r="H22" s="8"/>
      <c r="I22" s="8"/>
      <c r="J22" s="8"/>
      <c r="K22" s="8"/>
      <c r="L22" s="8"/>
      <c r="M22" s="8"/>
      <c r="N22" s="8"/>
      <c r="O22" s="8"/>
      <c r="P22" s="8"/>
      <c r="Q22" s="8"/>
      <c r="R22" s="8"/>
      <c r="S22" s="8"/>
      <c r="T22" s="8"/>
      <c r="U22" s="8"/>
      <c r="V22" s="8"/>
    </row>
    <row r="23" spans="1:29">
      <c r="A23" s="8"/>
      <c r="B23" s="8"/>
      <c r="C23" s="8"/>
      <c r="D23" s="8"/>
      <c r="E23" s="8"/>
      <c r="F23" s="8"/>
      <c r="G23" s="8"/>
      <c r="H23" s="8"/>
      <c r="I23" s="8"/>
      <c r="J23" s="8"/>
      <c r="K23" s="8"/>
      <c r="L23" s="8"/>
      <c r="M23" s="8"/>
      <c r="N23" s="8"/>
      <c r="O23" s="8"/>
      <c r="P23" s="8"/>
      <c r="Q23" s="8"/>
      <c r="R23" s="8"/>
      <c r="S23" s="8"/>
      <c r="T23" s="8"/>
      <c r="U23" s="8"/>
      <c r="V23" s="8"/>
    </row>
    <row r="24" spans="1:29">
      <c r="A24" s="8"/>
      <c r="B24" s="8"/>
      <c r="C24" s="8"/>
      <c r="D24" s="8"/>
      <c r="E24" s="8"/>
      <c r="F24" s="8"/>
      <c r="G24" s="8"/>
      <c r="H24" s="8"/>
      <c r="I24" s="8"/>
      <c r="J24" s="8"/>
      <c r="K24" s="8"/>
      <c r="L24" s="8"/>
      <c r="M24" s="8"/>
      <c r="N24" s="8"/>
      <c r="O24" s="8"/>
      <c r="P24" s="8"/>
      <c r="Q24" s="8"/>
      <c r="R24" s="8"/>
      <c r="S24" s="8"/>
      <c r="T24" s="8"/>
      <c r="U24" s="8"/>
      <c r="V24" s="8"/>
    </row>
    <row r="25" spans="1:29">
      <c r="A25" s="8"/>
      <c r="B25" s="9"/>
      <c r="C25" s="9"/>
      <c r="D25" s="8"/>
      <c r="E25" s="8"/>
      <c r="F25" s="8"/>
      <c r="G25" s="8"/>
      <c r="H25" s="8"/>
      <c r="I25" s="8"/>
      <c r="J25" s="8"/>
      <c r="K25" s="8"/>
      <c r="L25" s="8"/>
      <c r="M25" s="8"/>
      <c r="N25" s="8"/>
      <c r="O25" s="8"/>
      <c r="P25" s="8"/>
      <c r="Q25" s="8"/>
      <c r="R25" s="8"/>
      <c r="S25" s="8"/>
      <c r="T25" s="8"/>
      <c r="U25" s="8"/>
      <c r="V25" s="8"/>
    </row>
    <row r="30" spans="1:29">
      <c r="AC30" s="106"/>
    </row>
    <row r="50" spans="1:26">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c r="D51" s="10"/>
      <c r="E51" s="10"/>
      <c r="F51" s="10"/>
      <c r="G51" s="10"/>
      <c r="H51" s="10"/>
      <c r="I51" s="10"/>
      <c r="J51" s="10"/>
      <c r="K51" s="10"/>
      <c r="L51" s="10"/>
      <c r="M51" s="10"/>
      <c r="N51" s="10"/>
      <c r="O51" s="10"/>
      <c r="P51" s="10"/>
      <c r="Q51" s="10"/>
      <c r="R51" s="10"/>
      <c r="S51" s="10"/>
      <c r="T51" s="10"/>
      <c r="U51" s="10"/>
      <c r="V51" s="10"/>
      <c r="W51" s="10"/>
      <c r="X51" s="10"/>
      <c r="Y51" s="10"/>
      <c r="Z51" s="10"/>
    </row>
    <row r="55" spans="1:26">
      <c r="X55" s="11"/>
    </row>
    <row r="58" spans="1:26" ht="15.75" customHeight="1">
      <c r="A58" s="12" t="s">
        <v>123</v>
      </c>
    </row>
    <row r="59" spans="1:26" ht="15.75" customHeight="1">
      <c r="A59" s="168" t="s">
        <v>81</v>
      </c>
    </row>
    <row r="61" spans="1:26">
      <c r="B61" s="11" t="s">
        <v>65</v>
      </c>
    </row>
    <row r="62" spans="1:26">
      <c r="B62" s="2" t="s">
        <v>67</v>
      </c>
    </row>
    <row r="63" spans="1:26">
      <c r="A63" s="9"/>
      <c r="B63" s="4"/>
      <c r="C63" s="5">
        <v>44927</v>
      </c>
      <c r="D63" s="5">
        <v>44958</v>
      </c>
      <c r="E63" s="5">
        <v>44986</v>
      </c>
      <c r="F63" s="5">
        <v>45017</v>
      </c>
      <c r="G63" s="5">
        <v>45047</v>
      </c>
      <c r="H63" s="5">
        <v>45078</v>
      </c>
      <c r="I63" s="5">
        <v>45108</v>
      </c>
      <c r="J63" s="5">
        <v>45139</v>
      </c>
      <c r="K63" s="5">
        <v>45170</v>
      </c>
      <c r="L63" s="5">
        <v>45200</v>
      </c>
      <c r="M63" s="5">
        <v>45231</v>
      </c>
      <c r="N63" s="5">
        <v>45261</v>
      </c>
      <c r="O63" s="5">
        <v>45292</v>
      </c>
      <c r="P63" s="5">
        <v>45323</v>
      </c>
      <c r="Q63" s="5">
        <v>45352</v>
      </c>
      <c r="R63" s="5">
        <v>45383</v>
      </c>
      <c r="S63" s="5">
        <v>45413</v>
      </c>
      <c r="T63" s="5">
        <v>45444</v>
      </c>
    </row>
    <row r="64" spans="1:26">
      <c r="A64" s="9"/>
      <c r="B64" s="6" t="s">
        <v>30</v>
      </c>
      <c r="C64" s="7">
        <v>56.759292000000002</v>
      </c>
      <c r="D64" s="124">
        <v>55.302311000000003</v>
      </c>
      <c r="E64" s="124">
        <v>66.004509999999996</v>
      </c>
      <c r="F64" s="124">
        <v>78.454897000000003</v>
      </c>
      <c r="G64" s="124">
        <v>87.219452000000004</v>
      </c>
      <c r="H64" s="124">
        <v>94.540020999999996</v>
      </c>
      <c r="I64" s="124">
        <v>105.682401</v>
      </c>
      <c r="J64" s="124">
        <v>106.01499199999999</v>
      </c>
      <c r="K64" s="124">
        <v>97.464407000000008</v>
      </c>
      <c r="L64" s="124">
        <v>91.194817999999998</v>
      </c>
      <c r="M64" s="124">
        <v>66.117176000000001</v>
      </c>
      <c r="N64" s="124">
        <v>68.239437999999993</v>
      </c>
      <c r="O64" s="124">
        <v>61.811141000000006</v>
      </c>
      <c r="P64" s="124">
        <v>62.557571000000003</v>
      </c>
      <c r="Q64" s="125">
        <v>73.976065000000006</v>
      </c>
      <c r="R64" s="124">
        <v>84.428308999999999</v>
      </c>
      <c r="S64" s="124">
        <v>95.933542000000003</v>
      </c>
      <c r="T64" s="125">
        <v>103.254542</v>
      </c>
      <c r="U64" s="13"/>
      <c r="V64" s="123"/>
    </row>
    <row r="65" spans="1:32" ht="25.5">
      <c r="A65" s="9"/>
      <c r="B65" s="17" t="s">
        <v>66</v>
      </c>
      <c r="C65" s="18" t="s">
        <v>64</v>
      </c>
      <c r="D65" s="19">
        <f t="shared" ref="D65:N65" si="0">(D64/C64)-1</f>
        <v>-2.5669471000448696E-2</v>
      </c>
      <c r="E65" s="19">
        <f t="shared" si="0"/>
        <v>0.19352173184950616</v>
      </c>
      <c r="F65" s="19">
        <f t="shared" si="0"/>
        <v>0.18862933760132461</v>
      </c>
      <c r="G65" s="19">
        <f t="shared" si="0"/>
        <v>0.11171456894526299</v>
      </c>
      <c r="H65" s="19">
        <f t="shared" si="0"/>
        <v>8.3932756192964808E-2</v>
      </c>
      <c r="I65" s="19">
        <f t="shared" si="0"/>
        <v>0.11785886952574298</v>
      </c>
      <c r="J65" s="19">
        <f t="shared" si="0"/>
        <v>3.1470802787683105E-3</v>
      </c>
      <c r="K65" s="19">
        <f t="shared" si="0"/>
        <v>-8.0654488942469404E-2</v>
      </c>
      <c r="L65" s="19">
        <f t="shared" si="0"/>
        <v>-6.4326959892137991E-2</v>
      </c>
      <c r="M65" s="19">
        <f t="shared" si="0"/>
        <v>-0.27498976970380051</v>
      </c>
      <c r="N65" s="19">
        <f t="shared" si="0"/>
        <v>3.2098497370788959E-2</v>
      </c>
      <c r="O65" s="19">
        <f t="shared" ref="O65:T65" si="1">(O64/N64)-1</f>
        <v>-9.4202080034715197E-2</v>
      </c>
      <c r="P65" s="19">
        <f t="shared" si="1"/>
        <v>1.207597834183316E-2</v>
      </c>
      <c r="Q65" s="19">
        <f t="shared" si="1"/>
        <v>0.18252777109904095</v>
      </c>
      <c r="R65" s="19">
        <f t="shared" si="1"/>
        <v>0.14129224094306703</v>
      </c>
      <c r="S65" s="19">
        <f t="shared" si="1"/>
        <v>0.13627221883598306</v>
      </c>
      <c r="T65" s="19">
        <f t="shared" si="1"/>
        <v>7.6313246101139542E-2</v>
      </c>
      <c r="U65" s="20"/>
      <c r="V65" s="20"/>
    </row>
    <row r="66" spans="1:32">
      <c r="A66" s="9"/>
      <c r="B66" s="9"/>
      <c r="C66" s="9"/>
      <c r="D66" s="9"/>
      <c r="E66" s="9"/>
      <c r="F66" s="9"/>
      <c r="G66" s="9"/>
      <c r="H66" s="9"/>
      <c r="I66" s="9"/>
      <c r="J66" s="9"/>
      <c r="K66" s="9"/>
      <c r="L66" s="9"/>
      <c r="M66" s="9"/>
      <c r="N66" s="9"/>
      <c r="O66" s="162"/>
      <c r="P66" s="162"/>
      <c r="Q66" s="162"/>
      <c r="R66" s="162"/>
      <c r="S66" s="162"/>
      <c r="T66" s="162"/>
      <c r="V66" s="22"/>
      <c r="W66" s="22"/>
      <c r="X66" s="21"/>
      <c r="Y66" s="22"/>
      <c r="Z66" s="22"/>
      <c r="AA66" s="22"/>
      <c r="AB66" s="22"/>
      <c r="AC66" s="22"/>
      <c r="AD66" s="22"/>
    </row>
    <row r="67" spans="1:32" ht="25.5">
      <c r="A67" s="9"/>
      <c r="B67" s="163"/>
      <c r="C67" s="123"/>
      <c r="D67" s="123"/>
      <c r="E67" s="123"/>
      <c r="F67" s="164"/>
      <c r="G67" s="164"/>
      <c r="H67" s="164"/>
      <c r="I67" s="165"/>
      <c r="J67" s="165"/>
      <c r="K67" s="165"/>
      <c r="L67" s="165"/>
      <c r="O67" s="162"/>
      <c r="P67" s="162"/>
      <c r="Q67" s="162"/>
      <c r="R67" s="162"/>
      <c r="S67" s="162"/>
      <c r="T67" s="162"/>
      <c r="V67" s="22"/>
      <c r="W67" s="22"/>
      <c r="X67" s="24" t="s">
        <v>124</v>
      </c>
      <c r="Y67" s="22"/>
    </row>
    <row r="68" spans="1:32">
      <c r="F68" s="164"/>
      <c r="G68" s="164"/>
      <c r="H68" s="164"/>
      <c r="I68" s="166"/>
      <c r="J68" s="166"/>
      <c r="K68" s="166"/>
      <c r="L68" s="165"/>
      <c r="M68" s="166"/>
      <c r="N68" s="166"/>
      <c r="O68" s="165"/>
      <c r="P68" s="166"/>
      <c r="Q68" s="166"/>
      <c r="R68" s="166"/>
      <c r="S68" s="166"/>
      <c r="T68" s="167"/>
      <c r="U68" s="165"/>
      <c r="V68" s="22"/>
      <c r="W68" s="22"/>
      <c r="X68" s="25">
        <f>(SUM(O64:T64)/SUM(C64:H64))-1</f>
        <v>9.9663773985573689E-2</v>
      </c>
      <c r="Y68" s="22"/>
    </row>
    <row r="69" spans="1:32" ht="12" customHeight="1">
      <c r="U69" s="9"/>
      <c r="V69" s="21"/>
      <c r="W69" s="22"/>
      <c r="X69" s="22"/>
      <c r="Y69" s="22"/>
      <c r="Z69" s="22"/>
      <c r="AA69" s="22"/>
      <c r="AB69" s="22"/>
      <c r="AC69" s="22"/>
      <c r="AD69" s="22"/>
    </row>
    <row r="70" spans="1:32">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row>
    <row r="71" spans="1:32">
      <c r="J71" s="9"/>
      <c r="K71" s="9"/>
      <c r="L71" s="9"/>
      <c r="V71" s="22"/>
      <c r="W71" s="22"/>
      <c r="X71" s="22"/>
      <c r="Y71" s="22"/>
      <c r="Z71" s="22"/>
      <c r="AA71" s="22"/>
      <c r="AB71" s="22"/>
      <c r="AC71" s="22"/>
      <c r="AD71" s="22"/>
    </row>
    <row r="72" spans="1:32">
      <c r="B72" s="11" t="s">
        <v>130</v>
      </c>
      <c r="C72" s="26"/>
      <c r="D72" s="26"/>
      <c r="E72" s="26"/>
      <c r="F72" s="26"/>
      <c r="G72" s="23"/>
      <c r="I72" s="22"/>
      <c r="J72" s="22"/>
      <c r="K72" s="22"/>
      <c r="L72" s="22"/>
      <c r="M72" s="22"/>
      <c r="N72" s="22"/>
      <c r="O72" s="22"/>
      <c r="P72" s="22"/>
      <c r="Q72" s="22"/>
      <c r="R72" s="22"/>
      <c r="S72" s="22"/>
      <c r="T72" s="22"/>
      <c r="U72" s="22"/>
      <c r="V72" s="22"/>
      <c r="W72" s="22"/>
    </row>
    <row r="73" spans="1:32" ht="89.25">
      <c r="A73" s="9"/>
      <c r="B73" s="27"/>
      <c r="C73" s="28" t="s">
        <v>125</v>
      </c>
      <c r="D73" s="29" t="s">
        <v>126</v>
      </c>
      <c r="E73" s="30" t="s">
        <v>127</v>
      </c>
      <c r="F73" s="117" t="s">
        <v>131</v>
      </c>
      <c r="G73" s="21"/>
      <c r="I73" s="22"/>
      <c r="J73" s="22"/>
      <c r="K73" s="22"/>
      <c r="L73" s="22"/>
      <c r="M73" s="22"/>
      <c r="N73" s="22"/>
      <c r="O73" s="22"/>
      <c r="P73" s="22"/>
      <c r="Q73" s="22"/>
      <c r="R73" s="22"/>
      <c r="S73" s="22"/>
      <c r="U73" s="22"/>
      <c r="V73" s="22"/>
      <c r="W73" s="22"/>
    </row>
    <row r="74" spans="1:32">
      <c r="A74" s="9"/>
      <c r="B74" s="6" t="s">
        <v>12</v>
      </c>
      <c r="C74" s="154">
        <v>260214370</v>
      </c>
      <c r="D74" s="155">
        <v>283616393</v>
      </c>
      <c r="E74" s="31">
        <f>(D74/C74)-1</f>
        <v>8.9933630490891092E-2</v>
      </c>
      <c r="F74" s="113">
        <f>SUM(F75:F77)</f>
        <v>1</v>
      </c>
      <c r="G74" s="8"/>
    </row>
    <row r="75" spans="1:32">
      <c r="A75" s="8"/>
      <c r="B75" s="15" t="s">
        <v>13</v>
      </c>
      <c r="C75" s="156">
        <v>130367399.37</v>
      </c>
      <c r="D75" s="157">
        <v>139091812.89300001</v>
      </c>
      <c r="E75" s="16">
        <f>(D75/C75)-1</f>
        <v>6.6921742438375675E-2</v>
      </c>
      <c r="F75" s="114">
        <f>D75/D$74</f>
        <v>0.49042233215694275</v>
      </c>
      <c r="U75" s="10"/>
    </row>
    <row r="76" spans="1:32">
      <c r="A76" s="9"/>
      <c r="B76" s="14" t="s">
        <v>14</v>
      </c>
      <c r="C76" s="158">
        <v>88733100.170000002</v>
      </c>
      <c r="D76" s="159">
        <v>101713190.013</v>
      </c>
      <c r="E76" s="32">
        <f>(D76/C76)-1</f>
        <v>0.14628238862534948</v>
      </c>
      <c r="F76" s="115">
        <f>D76/D$74</f>
        <v>0.35862944640509548</v>
      </c>
      <c r="G76" s="8"/>
    </row>
    <row r="77" spans="1:32">
      <c r="A77" s="8"/>
      <c r="B77" s="17" t="s">
        <v>21</v>
      </c>
      <c r="C77" s="160">
        <v>41113870.460000001</v>
      </c>
      <c r="D77" s="161">
        <v>42811390.093999997</v>
      </c>
      <c r="E77" s="18">
        <f>(D77/C77)-1</f>
        <v>4.1288246886206581E-2</v>
      </c>
      <c r="F77" s="116">
        <f>D77/D$74</f>
        <v>0.1509482214379618</v>
      </c>
    </row>
    <row r="80" spans="1:32">
      <c r="B80"/>
      <c r="E80"/>
      <c r="F80"/>
      <c r="G80"/>
    </row>
  </sheetData>
  <phoneticPr fontId="7" type="noConversion"/>
  <pageMargins left="0.75" right="0.75" top="1" bottom="1" header="0.5" footer="0.5"/>
  <pageSetup paperSize="9"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N71"/>
  <sheetViews>
    <sheetView showGridLines="0" zoomScaleNormal="100" workbookViewId="0"/>
  </sheetViews>
  <sheetFormatPr defaultColWidth="9.140625" defaultRowHeight="12.75"/>
  <cols>
    <col min="1" max="1" width="9.140625" style="2"/>
    <col min="2" max="2" width="10.28515625" style="2" customWidth="1"/>
    <col min="3" max="25" width="9.140625" style="2"/>
    <col min="26" max="26" width="7.28515625" style="2" customWidth="1"/>
    <col min="27" max="16384" width="9.140625" style="2"/>
  </cols>
  <sheetData>
    <row r="1" spans="1:20" ht="15.75">
      <c r="A1" s="1" t="s">
        <v>136</v>
      </c>
      <c r="B1" s="8"/>
      <c r="C1" s="8"/>
      <c r="D1" s="8"/>
      <c r="E1" s="8"/>
      <c r="F1" s="8"/>
      <c r="G1" s="8"/>
      <c r="H1" s="8"/>
      <c r="I1" s="8"/>
      <c r="J1" s="8"/>
      <c r="K1" s="8"/>
      <c r="L1" s="8"/>
      <c r="M1" s="8"/>
      <c r="N1" s="8"/>
      <c r="O1" s="8"/>
      <c r="P1" s="8"/>
      <c r="Q1" s="8"/>
      <c r="R1" s="8"/>
      <c r="S1" s="8"/>
      <c r="T1" s="8"/>
    </row>
    <row r="2" spans="1:20" ht="14.25">
      <c r="A2" s="129" t="s">
        <v>72</v>
      </c>
      <c r="B2" s="8"/>
      <c r="C2" s="8"/>
      <c r="D2" s="8"/>
      <c r="E2" s="8"/>
      <c r="F2" s="8"/>
      <c r="G2" s="8"/>
      <c r="H2" s="8"/>
      <c r="I2" s="8"/>
      <c r="J2" s="8"/>
      <c r="K2" s="8"/>
      <c r="L2" s="8"/>
      <c r="M2" s="8"/>
      <c r="N2" s="8"/>
      <c r="O2" s="8"/>
      <c r="P2" s="8"/>
      <c r="Q2" s="8"/>
      <c r="R2" s="8"/>
      <c r="S2" s="8"/>
      <c r="T2" s="8"/>
    </row>
    <row r="3" spans="1:20">
      <c r="A3" s="8"/>
      <c r="B3" s="8"/>
      <c r="C3" s="8"/>
      <c r="D3" s="8"/>
      <c r="E3" s="8"/>
      <c r="F3" s="8"/>
      <c r="G3" s="8"/>
      <c r="H3" s="8"/>
      <c r="I3" s="8"/>
      <c r="J3" s="8"/>
      <c r="K3" s="8"/>
      <c r="L3" s="8"/>
      <c r="M3" s="8"/>
      <c r="N3" s="8"/>
      <c r="O3" s="8"/>
      <c r="P3" s="8"/>
      <c r="Q3" s="8"/>
      <c r="R3" s="8"/>
      <c r="S3" s="8"/>
      <c r="T3" s="8"/>
    </row>
    <row r="4" spans="1:20">
      <c r="A4" s="8"/>
      <c r="B4" s="8"/>
      <c r="C4" s="8"/>
      <c r="D4" s="8"/>
      <c r="E4" s="8"/>
      <c r="F4" s="8"/>
      <c r="G4" s="8"/>
      <c r="H4" s="8"/>
      <c r="I4" s="8"/>
      <c r="J4" s="8"/>
      <c r="K4" s="8"/>
      <c r="L4" s="8"/>
      <c r="M4" s="8"/>
      <c r="N4" s="8"/>
      <c r="O4" s="8"/>
      <c r="P4" s="8"/>
      <c r="Q4" s="8"/>
      <c r="R4" s="8"/>
      <c r="S4" s="8"/>
      <c r="T4" s="8"/>
    </row>
    <row r="5" spans="1:20">
      <c r="A5" s="9"/>
      <c r="B5" s="8"/>
      <c r="C5" s="8"/>
      <c r="D5" s="8"/>
      <c r="E5" s="8"/>
      <c r="F5" s="8"/>
      <c r="G5" s="8"/>
      <c r="H5" s="8"/>
      <c r="I5" s="8"/>
      <c r="J5" s="8"/>
      <c r="K5" s="8"/>
      <c r="L5" s="8"/>
      <c r="M5" s="8"/>
      <c r="N5" s="8"/>
      <c r="O5" s="8"/>
      <c r="P5" s="8"/>
      <c r="Q5" s="8"/>
      <c r="R5" s="8"/>
      <c r="S5" s="8"/>
      <c r="T5" s="8"/>
    </row>
    <row r="6" spans="1:20">
      <c r="A6" s="8"/>
      <c r="B6" s="8"/>
      <c r="C6" s="8"/>
      <c r="D6" s="8"/>
      <c r="E6" s="8"/>
      <c r="F6" s="8"/>
      <c r="G6" s="8"/>
      <c r="H6" s="8"/>
      <c r="I6" s="8"/>
      <c r="J6" s="8"/>
      <c r="K6" s="8"/>
      <c r="L6" s="8"/>
      <c r="M6" s="8"/>
      <c r="N6" s="8"/>
      <c r="O6" s="8"/>
      <c r="P6" s="8"/>
      <c r="Q6" s="8"/>
      <c r="R6" s="8"/>
      <c r="S6" s="8"/>
      <c r="T6" s="8"/>
    </row>
    <row r="25" spans="2:22" ht="25.5" customHeight="1">
      <c r="B25" s="33"/>
      <c r="C25" s="33"/>
      <c r="D25" s="33"/>
      <c r="E25" s="33"/>
      <c r="F25" s="33"/>
      <c r="G25" s="33"/>
      <c r="H25" s="33"/>
      <c r="I25" s="33"/>
      <c r="J25" s="33"/>
      <c r="K25" s="33"/>
      <c r="L25" s="33"/>
      <c r="M25" s="33"/>
      <c r="N25" s="33"/>
      <c r="O25" s="33"/>
      <c r="P25" s="33"/>
      <c r="Q25" s="33"/>
      <c r="R25" s="33"/>
      <c r="S25" s="33"/>
      <c r="T25" s="33"/>
      <c r="U25" s="33"/>
      <c r="V25" s="33"/>
    </row>
    <row r="37" spans="1:40">
      <c r="A37" s="12"/>
    </row>
    <row r="38" spans="1:40" ht="15.75" customHeight="1">
      <c r="A38" s="12" t="s">
        <v>109</v>
      </c>
    </row>
    <row r="39" spans="1:40" ht="15.75" customHeight="1">
      <c r="A39" s="169" t="s">
        <v>81</v>
      </c>
    </row>
    <row r="41" spans="1:40">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row>
    <row r="42" spans="1:40">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row>
    <row r="43" spans="1:40">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row>
    <row r="44" spans="1:40">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row>
    <row r="45" spans="1:40">
      <c r="A45" s="35"/>
      <c r="B45" s="5">
        <v>44927</v>
      </c>
      <c r="C45" s="5">
        <v>44958</v>
      </c>
      <c r="D45" s="5">
        <v>44986</v>
      </c>
      <c r="E45" s="5">
        <v>45017</v>
      </c>
      <c r="F45" s="5">
        <v>45047</v>
      </c>
      <c r="G45" s="5">
        <v>45078</v>
      </c>
      <c r="H45" s="5">
        <v>45108</v>
      </c>
      <c r="I45" s="5">
        <v>45139</v>
      </c>
      <c r="J45" s="5">
        <v>45170</v>
      </c>
      <c r="K45" s="5">
        <v>45200</v>
      </c>
      <c r="L45" s="5">
        <v>45231</v>
      </c>
      <c r="M45" s="5">
        <v>45261</v>
      </c>
      <c r="N45" s="5">
        <v>45292</v>
      </c>
      <c r="O45" s="5">
        <v>45323</v>
      </c>
      <c r="P45" s="5">
        <v>45352</v>
      </c>
      <c r="Q45" s="5">
        <v>45383</v>
      </c>
      <c r="R45" s="5">
        <v>45413</v>
      </c>
      <c r="S45" s="5">
        <v>45444</v>
      </c>
      <c r="T45" s="34"/>
      <c r="U45" s="34"/>
      <c r="V45" s="34"/>
      <c r="W45" s="34"/>
      <c r="X45" s="34"/>
      <c r="Y45" s="34"/>
    </row>
    <row r="46" spans="1:40" ht="25.5">
      <c r="A46" s="36" t="s">
        <v>63</v>
      </c>
      <c r="B46" s="37">
        <v>81.481731579541105</v>
      </c>
      <c r="C46" s="38">
        <v>56.637768111135728</v>
      </c>
      <c r="D46" s="38">
        <v>37.282106802320413</v>
      </c>
      <c r="E46" s="38">
        <v>21.308504837990384</v>
      </c>
      <c r="F46" s="38">
        <v>16.694284621342661</v>
      </c>
      <c r="G46" s="38">
        <v>12.153609697054705</v>
      </c>
      <c r="H46" s="38">
        <v>11.96983888406325</v>
      </c>
      <c r="I46" s="38">
        <v>11.048443720599437</v>
      </c>
      <c r="J46" s="38">
        <v>12.272034057827668</v>
      </c>
      <c r="K46" s="38">
        <v>12.574144069096008</v>
      </c>
      <c r="L46" s="38">
        <v>12.386204589375737</v>
      </c>
      <c r="M46" s="38">
        <v>12.245980086184318</v>
      </c>
      <c r="N46" s="38">
        <v>8.8449879287483952</v>
      </c>
      <c r="O46" s="38">
        <v>13.086945346062834</v>
      </c>
      <c r="P46" s="38">
        <v>12.07731042931816</v>
      </c>
      <c r="Q46" s="38">
        <v>7.613999068303869</v>
      </c>
      <c r="R46" s="38">
        <v>9.9909937521735372</v>
      </c>
      <c r="S46" s="38">
        <v>8.4</v>
      </c>
      <c r="T46" s="34"/>
      <c r="U46" s="34"/>
      <c r="V46" s="34"/>
      <c r="W46" s="34"/>
      <c r="X46" s="34"/>
      <c r="Y46" s="34"/>
    </row>
    <row r="47" spans="1:40">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34"/>
      <c r="AD47" s="34"/>
      <c r="AE47" s="34"/>
      <c r="AF47" s="34"/>
      <c r="AG47" s="34"/>
      <c r="AH47" s="34"/>
      <c r="AI47" s="34"/>
      <c r="AJ47" s="34"/>
      <c r="AK47" s="34"/>
      <c r="AL47" s="34"/>
      <c r="AM47" s="34"/>
      <c r="AN47" s="34"/>
    </row>
    <row r="48" spans="1:40">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34"/>
      <c r="AD48" s="34"/>
      <c r="AE48" s="34"/>
      <c r="AF48" s="34"/>
      <c r="AG48" s="34"/>
      <c r="AH48" s="34"/>
      <c r="AI48" s="34"/>
      <c r="AJ48" s="34"/>
      <c r="AK48" s="34"/>
      <c r="AL48" s="34"/>
      <c r="AM48" s="34"/>
      <c r="AN48" s="34"/>
    </row>
    <row r="49" spans="1:40">
      <c r="A49" s="22"/>
      <c r="B49"/>
      <c r="C49"/>
      <c r="D49"/>
      <c r="E49"/>
      <c r="F49"/>
      <c r="G49"/>
      <c r="H49"/>
      <c r="I49"/>
      <c r="J49"/>
      <c r="K49"/>
      <c r="L49"/>
      <c r="M49"/>
      <c r="N49"/>
      <c r="O49"/>
      <c r="P49"/>
      <c r="Q49"/>
      <c r="R49"/>
      <c r="S49"/>
      <c r="T49" s="22"/>
      <c r="U49" s="22"/>
      <c r="V49" s="22"/>
      <c r="W49" s="22"/>
      <c r="X49" s="22"/>
      <c r="Y49" s="22"/>
      <c r="Z49" s="22"/>
      <c r="AA49" s="22"/>
      <c r="AB49" s="22"/>
      <c r="AC49" s="34"/>
      <c r="AD49" s="34"/>
      <c r="AE49" s="34"/>
      <c r="AF49" s="34"/>
      <c r="AG49" s="34"/>
      <c r="AH49" s="34"/>
      <c r="AI49" s="34"/>
      <c r="AJ49" s="34"/>
      <c r="AK49" s="34"/>
      <c r="AL49" s="34"/>
      <c r="AM49" s="34"/>
      <c r="AN49" s="34"/>
    </row>
    <row r="50" spans="1:40">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34"/>
      <c r="AD50" s="34"/>
      <c r="AE50" s="34"/>
      <c r="AF50" s="34"/>
      <c r="AG50" s="34"/>
      <c r="AH50" s="34"/>
      <c r="AI50" s="34"/>
      <c r="AJ50" s="34"/>
      <c r="AK50" s="34"/>
      <c r="AL50" s="34"/>
      <c r="AM50" s="34"/>
      <c r="AN50" s="34"/>
    </row>
    <row r="51" spans="1:40">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34"/>
      <c r="AD51" s="34"/>
      <c r="AE51" s="34"/>
      <c r="AF51" s="34"/>
      <c r="AG51" s="34"/>
      <c r="AH51" s="34"/>
      <c r="AI51" s="34"/>
      <c r="AJ51" s="34"/>
      <c r="AK51" s="34"/>
      <c r="AL51" s="34"/>
      <c r="AM51" s="34"/>
      <c r="AN51" s="34"/>
    </row>
    <row r="52" spans="1:40">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34"/>
      <c r="AD52" s="34"/>
      <c r="AE52" s="34"/>
      <c r="AF52" s="34"/>
      <c r="AG52" s="34"/>
      <c r="AH52" s="34"/>
      <c r="AI52" s="34"/>
      <c r="AJ52" s="34"/>
      <c r="AK52" s="34"/>
      <c r="AL52" s="34"/>
      <c r="AM52" s="34"/>
      <c r="AN52" s="34"/>
    </row>
    <row r="53" spans="1:40">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34"/>
      <c r="AD53" s="34"/>
      <c r="AE53" s="34"/>
      <c r="AF53" s="34"/>
      <c r="AG53" s="34"/>
      <c r="AH53" s="34"/>
      <c r="AI53" s="34"/>
      <c r="AJ53" s="34"/>
      <c r="AK53" s="34"/>
      <c r="AL53" s="34"/>
      <c r="AM53" s="34"/>
      <c r="AN53" s="34"/>
    </row>
    <row r="54" spans="1:40">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34"/>
      <c r="AD54" s="34"/>
      <c r="AE54" s="34"/>
      <c r="AF54" s="34"/>
      <c r="AG54" s="34"/>
      <c r="AH54" s="34"/>
      <c r="AI54" s="34"/>
      <c r="AJ54" s="34"/>
      <c r="AK54" s="34"/>
      <c r="AL54" s="34"/>
      <c r="AM54" s="34"/>
      <c r="AN54" s="34"/>
    </row>
    <row r="55" spans="1:40">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34"/>
      <c r="AD55" s="34"/>
      <c r="AE55" s="34"/>
      <c r="AF55" s="34"/>
      <c r="AG55" s="34"/>
      <c r="AH55" s="34"/>
      <c r="AI55" s="34"/>
      <c r="AJ55" s="34"/>
      <c r="AK55" s="34"/>
      <c r="AL55" s="34"/>
      <c r="AM55" s="34"/>
      <c r="AN55" s="34"/>
    </row>
    <row r="56" spans="1:40">
      <c r="A56" s="22"/>
      <c r="B56" s="21"/>
      <c r="C56" s="21"/>
      <c r="D56" s="21"/>
      <c r="E56" s="21"/>
      <c r="F56" s="21"/>
      <c r="G56" s="21"/>
      <c r="H56" s="21"/>
      <c r="I56" s="21"/>
      <c r="J56" s="21"/>
      <c r="K56" s="21"/>
      <c r="L56" s="21"/>
      <c r="M56" s="21"/>
      <c r="N56" s="21"/>
      <c r="O56" s="21"/>
      <c r="P56" s="21"/>
      <c r="Q56" s="21"/>
      <c r="R56" s="21"/>
      <c r="S56" s="21"/>
      <c r="T56" s="21"/>
      <c r="U56" s="22"/>
      <c r="V56" s="22"/>
      <c r="W56" s="22"/>
      <c r="X56" s="22"/>
      <c r="Y56" s="22"/>
      <c r="Z56" s="22"/>
      <c r="AA56" s="22"/>
      <c r="AB56" s="22"/>
      <c r="AC56" s="34"/>
      <c r="AD56" s="34"/>
      <c r="AE56" s="34"/>
      <c r="AF56" s="34"/>
      <c r="AG56" s="34"/>
      <c r="AH56" s="34"/>
      <c r="AI56" s="34"/>
      <c r="AJ56" s="34"/>
      <c r="AK56" s="34"/>
      <c r="AL56" s="34"/>
      <c r="AM56" s="34"/>
      <c r="AN56" s="34"/>
    </row>
    <row r="57" spans="1:40">
      <c r="A57" s="22"/>
      <c r="B57" s="39"/>
      <c r="C57" s="39"/>
      <c r="D57" s="39"/>
      <c r="E57" s="39"/>
      <c r="F57" s="39"/>
      <c r="G57" s="39"/>
      <c r="H57" s="21"/>
      <c r="I57" s="21"/>
      <c r="J57" s="21"/>
      <c r="K57" s="21"/>
      <c r="L57" s="21"/>
      <c r="M57" s="21"/>
      <c r="N57" s="21"/>
      <c r="O57" s="21"/>
      <c r="P57" s="21"/>
      <c r="Q57" s="21"/>
      <c r="R57" s="21"/>
      <c r="S57" s="21"/>
      <c r="T57" s="21"/>
      <c r="U57" s="21"/>
      <c r="V57" s="21"/>
      <c r="W57" s="21"/>
      <c r="X57" s="21"/>
      <c r="Y57" s="21"/>
      <c r="Z57" s="22"/>
      <c r="AA57" s="22"/>
      <c r="AB57" s="22"/>
      <c r="AC57" s="34"/>
      <c r="AD57" s="34"/>
      <c r="AE57" s="34"/>
      <c r="AF57" s="34"/>
      <c r="AG57" s="34"/>
      <c r="AH57" s="34"/>
      <c r="AI57" s="34"/>
      <c r="AJ57" s="34"/>
      <c r="AK57" s="34"/>
      <c r="AL57" s="34"/>
      <c r="AM57" s="34"/>
      <c r="AN57" s="34"/>
    </row>
    <row r="58" spans="1:40">
      <c r="A58" s="21"/>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34"/>
      <c r="AD58" s="34"/>
      <c r="AE58" s="34"/>
      <c r="AF58" s="34"/>
      <c r="AG58" s="34"/>
      <c r="AH58" s="34"/>
      <c r="AI58" s="34"/>
      <c r="AJ58" s="34"/>
      <c r="AK58" s="34"/>
      <c r="AL58" s="34"/>
      <c r="AM58" s="34"/>
      <c r="AN58" s="34"/>
    </row>
    <row r="59" spans="1:40">
      <c r="A59" s="41"/>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34"/>
      <c r="AD59" s="34"/>
      <c r="AE59" s="34"/>
      <c r="AF59" s="34"/>
      <c r="AG59" s="34"/>
      <c r="AH59" s="34"/>
      <c r="AI59" s="34"/>
      <c r="AJ59" s="34"/>
      <c r="AK59" s="34"/>
      <c r="AL59" s="34"/>
      <c r="AM59" s="34"/>
      <c r="AN59" s="34"/>
    </row>
    <row r="60" spans="1:40">
      <c r="A60" s="21"/>
      <c r="B60" s="21"/>
      <c r="C60" s="21"/>
      <c r="D60" s="42"/>
      <c r="E60" s="43"/>
      <c r="F60" s="43"/>
      <c r="G60" s="42"/>
      <c r="H60" s="21"/>
      <c r="I60" s="21"/>
      <c r="J60" s="21"/>
      <c r="K60" s="21"/>
      <c r="L60" s="21"/>
      <c r="M60" s="44"/>
      <c r="N60" s="21"/>
      <c r="O60" s="21"/>
      <c r="P60" s="21"/>
      <c r="Q60" s="21"/>
      <c r="R60" s="21"/>
      <c r="S60" s="21"/>
      <c r="T60" s="21"/>
      <c r="U60" s="22"/>
      <c r="V60" s="22"/>
      <c r="W60" s="22"/>
      <c r="X60" s="22"/>
      <c r="Y60" s="22"/>
      <c r="Z60" s="22"/>
      <c r="AA60" s="22"/>
      <c r="AB60" s="22"/>
      <c r="AC60" s="34"/>
      <c r="AD60" s="34"/>
      <c r="AE60" s="34"/>
      <c r="AF60" s="34"/>
      <c r="AG60" s="34"/>
      <c r="AH60" s="34"/>
      <c r="AI60" s="34"/>
      <c r="AJ60" s="34"/>
      <c r="AK60" s="34"/>
      <c r="AL60" s="34"/>
      <c r="AM60" s="34"/>
      <c r="AN60" s="34"/>
    </row>
    <row r="61" spans="1:40">
      <c r="A61" s="21"/>
      <c r="B61" s="45"/>
      <c r="C61" s="45"/>
      <c r="D61" s="45"/>
      <c r="E61" s="46">
        <f>MIN(B59:M59)</f>
        <v>0</v>
      </c>
      <c r="F61" s="46">
        <f>MAX(B59:M59)</f>
        <v>0</v>
      </c>
      <c r="G61" s="45"/>
      <c r="H61" s="45"/>
      <c r="I61" s="45"/>
      <c r="J61" s="45"/>
      <c r="K61" s="45"/>
      <c r="L61" s="45"/>
      <c r="M61" s="45"/>
      <c r="N61" s="45"/>
      <c r="O61" s="45"/>
      <c r="P61" s="45"/>
      <c r="Q61" s="45"/>
      <c r="R61" s="45"/>
      <c r="S61" s="45"/>
      <c r="T61" s="45"/>
      <c r="U61" s="34"/>
      <c r="V61" s="34"/>
      <c r="W61" s="34"/>
      <c r="X61" s="34"/>
      <c r="Y61" s="34"/>
      <c r="Z61" s="34"/>
      <c r="AA61" s="34"/>
      <c r="AB61" s="34"/>
      <c r="AC61" s="34"/>
      <c r="AD61" s="34"/>
      <c r="AE61" s="34"/>
      <c r="AF61" s="34"/>
      <c r="AG61" s="34"/>
      <c r="AH61" s="34"/>
      <c r="AI61" s="34"/>
      <c r="AJ61" s="34"/>
      <c r="AK61" s="34"/>
      <c r="AL61" s="34"/>
      <c r="AM61" s="34"/>
      <c r="AN61" s="34"/>
    </row>
    <row r="62" spans="1:40">
      <c r="A62" s="45"/>
      <c r="B62" s="47">
        <f>'Figure 2'!D74</f>
        <v>283616393</v>
      </c>
      <c r="C62" s="45"/>
      <c r="D62" s="45"/>
      <c r="E62" s="45"/>
      <c r="F62" s="45"/>
      <c r="G62" s="45"/>
      <c r="H62" s="45"/>
      <c r="I62" s="45"/>
      <c r="J62" s="45"/>
      <c r="K62" s="45"/>
      <c r="L62" s="45"/>
      <c r="M62" s="45"/>
      <c r="N62" s="45"/>
      <c r="O62" s="45"/>
      <c r="P62" s="45"/>
      <c r="Q62" s="45"/>
      <c r="R62" s="45"/>
      <c r="S62" s="45"/>
      <c r="T62" s="45"/>
      <c r="U62" s="34"/>
      <c r="V62" s="34"/>
      <c r="W62" s="34"/>
      <c r="X62" s="34"/>
      <c r="Y62" s="34"/>
      <c r="Z62" s="34"/>
      <c r="AA62" s="34"/>
      <c r="AB62" s="34"/>
      <c r="AC62" s="34"/>
      <c r="AD62" s="34"/>
      <c r="AE62" s="34"/>
      <c r="AF62" s="34"/>
      <c r="AG62" s="34"/>
      <c r="AH62" s="34"/>
      <c r="AI62" s="34"/>
      <c r="AJ62" s="34"/>
      <c r="AK62" s="34"/>
      <c r="AL62" s="34"/>
      <c r="AM62" s="34"/>
      <c r="AN62" s="34"/>
    </row>
    <row r="63" spans="1:40">
      <c r="A63" s="48" t="s">
        <v>12</v>
      </c>
      <c r="B63" s="47">
        <f>'Figure 2'!D76</f>
        <v>101713190.013</v>
      </c>
      <c r="C63" s="49"/>
      <c r="D63" s="45"/>
      <c r="E63" s="45"/>
      <c r="F63" s="45"/>
      <c r="G63" s="45"/>
      <c r="H63" s="45"/>
      <c r="I63" s="45"/>
      <c r="J63" s="45"/>
      <c r="K63" s="45"/>
      <c r="L63" s="45"/>
      <c r="M63" s="45"/>
      <c r="N63" s="45"/>
      <c r="O63" s="45"/>
      <c r="P63" s="45"/>
      <c r="Q63" s="45"/>
      <c r="R63" s="45"/>
      <c r="S63" s="45"/>
      <c r="T63" s="45"/>
      <c r="U63" s="34"/>
      <c r="V63" s="34"/>
      <c r="W63" s="34"/>
      <c r="X63" s="34"/>
      <c r="Y63" s="34"/>
      <c r="Z63" s="34"/>
      <c r="AA63" s="34"/>
      <c r="AB63" s="34"/>
      <c r="AC63" s="34"/>
      <c r="AD63" s="34"/>
      <c r="AE63" s="34"/>
      <c r="AF63" s="34"/>
      <c r="AG63" s="34"/>
      <c r="AH63" s="34"/>
      <c r="AI63" s="34"/>
      <c r="AJ63" s="34"/>
      <c r="AK63" s="34"/>
      <c r="AL63" s="34"/>
      <c r="AM63" s="34"/>
      <c r="AN63" s="34"/>
    </row>
    <row r="64" spans="1:40">
      <c r="A64" s="48" t="s">
        <v>14</v>
      </c>
      <c r="B64" s="47">
        <f>'Figure 2'!D75</f>
        <v>139091812.89300001</v>
      </c>
      <c r="C64" s="49"/>
      <c r="D64" s="45"/>
      <c r="E64" s="45"/>
      <c r="F64" s="45"/>
      <c r="G64" s="45"/>
      <c r="H64" s="45"/>
      <c r="I64" s="45"/>
      <c r="J64" s="45"/>
      <c r="K64" s="45"/>
      <c r="L64" s="45"/>
      <c r="M64" s="45"/>
      <c r="N64" s="45"/>
      <c r="O64" s="45"/>
      <c r="P64" s="45"/>
      <c r="Q64" s="45"/>
      <c r="R64" s="45"/>
      <c r="S64" s="45"/>
      <c r="T64" s="45"/>
      <c r="U64" s="34"/>
      <c r="V64" s="34"/>
      <c r="W64" s="34"/>
      <c r="X64" s="34"/>
      <c r="Y64" s="34"/>
      <c r="Z64" s="34"/>
      <c r="AA64" s="34"/>
      <c r="AB64" s="34"/>
      <c r="AC64" s="34"/>
      <c r="AD64" s="34"/>
      <c r="AE64" s="34"/>
      <c r="AF64" s="34"/>
      <c r="AG64" s="34"/>
      <c r="AH64" s="34"/>
      <c r="AI64" s="34"/>
      <c r="AJ64" s="34"/>
      <c r="AK64" s="34"/>
      <c r="AL64" s="34"/>
      <c r="AM64" s="34"/>
      <c r="AN64" s="34"/>
    </row>
    <row r="65" spans="1:40">
      <c r="A65" s="48" t="s">
        <v>13</v>
      </c>
      <c r="B65" s="47">
        <f>'Figure 2'!D77</f>
        <v>42811390.093999997</v>
      </c>
      <c r="C65" s="49"/>
      <c r="D65" s="45"/>
      <c r="E65" s="45"/>
      <c r="F65" s="45"/>
      <c r="G65" s="45"/>
      <c r="H65" s="45"/>
      <c r="I65" s="45"/>
      <c r="J65" s="45"/>
      <c r="K65" s="45"/>
      <c r="L65" s="45"/>
      <c r="M65" s="45"/>
      <c r="N65" s="45"/>
      <c r="O65" s="45"/>
      <c r="P65" s="45"/>
      <c r="Q65" s="45"/>
      <c r="R65" s="45"/>
      <c r="S65" s="45"/>
      <c r="T65" s="45"/>
      <c r="U65" s="34"/>
      <c r="V65" s="34"/>
      <c r="W65" s="34"/>
      <c r="X65" s="34"/>
      <c r="Y65" s="34"/>
      <c r="Z65" s="34"/>
      <c r="AA65" s="34"/>
      <c r="AB65" s="34"/>
      <c r="AC65" s="34"/>
      <c r="AD65" s="34"/>
      <c r="AE65" s="34"/>
      <c r="AF65" s="34"/>
      <c r="AG65" s="34"/>
      <c r="AH65" s="34"/>
      <c r="AI65" s="34"/>
      <c r="AJ65" s="34"/>
      <c r="AK65" s="34"/>
      <c r="AL65" s="34"/>
      <c r="AM65" s="34"/>
      <c r="AN65" s="34"/>
    </row>
    <row r="66" spans="1:40">
      <c r="A66" s="48" t="s">
        <v>21</v>
      </c>
      <c r="B66" s="50"/>
      <c r="C66" s="49"/>
      <c r="D66" s="45"/>
      <c r="E66" s="45"/>
      <c r="F66" s="45"/>
      <c r="G66" s="45"/>
      <c r="H66" s="45"/>
      <c r="I66" s="45"/>
      <c r="J66" s="45"/>
      <c r="K66" s="45"/>
      <c r="L66" s="45"/>
      <c r="M66" s="45"/>
      <c r="N66" s="45"/>
      <c r="O66" s="45"/>
      <c r="P66" s="45"/>
      <c r="Q66" s="45"/>
      <c r="R66" s="45"/>
      <c r="S66" s="45"/>
      <c r="T66" s="45"/>
      <c r="U66" s="34"/>
      <c r="V66" s="34"/>
      <c r="W66" s="34"/>
      <c r="X66" s="34"/>
      <c r="Y66" s="34"/>
      <c r="Z66" s="34"/>
      <c r="AA66" s="34"/>
      <c r="AB66" s="34"/>
      <c r="AC66" s="34"/>
      <c r="AD66" s="34"/>
      <c r="AE66" s="34"/>
      <c r="AF66" s="34"/>
      <c r="AG66" s="34"/>
      <c r="AH66" s="34"/>
      <c r="AI66" s="34"/>
      <c r="AJ66" s="34"/>
      <c r="AK66" s="34"/>
      <c r="AL66" s="34"/>
      <c r="AM66" s="34"/>
      <c r="AN66" s="34"/>
    </row>
    <row r="67" spans="1:40">
      <c r="A67" s="48"/>
      <c r="B67" s="50"/>
      <c r="C67" s="49"/>
      <c r="D67" s="45"/>
      <c r="E67" s="45"/>
      <c r="F67" s="45"/>
      <c r="G67" s="45"/>
      <c r="H67" s="45"/>
      <c r="I67" s="45"/>
      <c r="J67" s="45"/>
      <c r="K67" s="45"/>
      <c r="L67" s="45"/>
      <c r="M67" s="45"/>
      <c r="N67" s="45"/>
      <c r="O67" s="45"/>
      <c r="P67" s="45"/>
      <c r="Q67" s="45"/>
      <c r="R67" s="45"/>
      <c r="S67" s="45"/>
      <c r="T67" s="45"/>
      <c r="U67" s="34"/>
      <c r="V67" s="34"/>
      <c r="W67" s="34"/>
      <c r="X67" s="34"/>
      <c r="Y67" s="34"/>
      <c r="Z67" s="34"/>
      <c r="AA67" s="34"/>
      <c r="AB67" s="34"/>
      <c r="AC67" s="34"/>
      <c r="AD67" s="34"/>
      <c r="AE67" s="34"/>
      <c r="AF67" s="34"/>
      <c r="AG67" s="34"/>
      <c r="AH67" s="34"/>
      <c r="AI67" s="34"/>
      <c r="AJ67" s="34"/>
      <c r="AK67" s="34"/>
      <c r="AL67" s="34"/>
      <c r="AM67" s="34"/>
      <c r="AN67" s="34"/>
    </row>
    <row r="68" spans="1:40">
      <c r="A68" s="48"/>
      <c r="B68" s="50"/>
      <c r="C68" s="49"/>
      <c r="D68" s="45"/>
      <c r="E68" s="45"/>
      <c r="F68" s="45"/>
      <c r="G68" s="45"/>
      <c r="H68" s="45"/>
      <c r="I68" s="45"/>
      <c r="J68" s="45"/>
      <c r="K68" s="45"/>
      <c r="L68" s="45"/>
      <c r="M68" s="45"/>
      <c r="N68" s="45"/>
      <c r="O68" s="45"/>
      <c r="P68" s="45"/>
      <c r="Q68" s="45"/>
      <c r="R68" s="45"/>
      <c r="S68" s="45"/>
      <c r="T68" s="45"/>
      <c r="U68" s="34"/>
      <c r="V68" s="34"/>
      <c r="W68" s="34"/>
      <c r="X68" s="34"/>
      <c r="Y68" s="34"/>
      <c r="Z68" s="34"/>
      <c r="AA68" s="34"/>
      <c r="AB68" s="34"/>
      <c r="AC68" s="34"/>
      <c r="AD68" s="34"/>
      <c r="AE68" s="34"/>
      <c r="AF68" s="34"/>
      <c r="AG68" s="34"/>
      <c r="AH68" s="34"/>
      <c r="AI68" s="34"/>
      <c r="AJ68" s="34"/>
      <c r="AK68" s="34"/>
      <c r="AL68" s="34"/>
      <c r="AM68" s="34"/>
      <c r="AN68" s="34"/>
    </row>
    <row r="69" spans="1:40">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row>
    <row r="70" spans="1:40">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row>
    <row r="71" spans="1:40">
      <c r="A71" s="34"/>
      <c r="AC71" s="34"/>
      <c r="AD71" s="34"/>
      <c r="AE71" s="34"/>
      <c r="AF71" s="34"/>
      <c r="AG71" s="34"/>
      <c r="AH71" s="34"/>
      <c r="AI71" s="34"/>
      <c r="AJ71" s="34"/>
      <c r="AK71" s="34"/>
      <c r="AL71" s="34"/>
      <c r="AM71" s="34"/>
      <c r="AN71" s="34"/>
    </row>
  </sheetData>
  <phoneticPr fontId="7" type="noConversion"/>
  <pageMargins left="0.75" right="0.75" top="1" bottom="1" header="0.5" footer="0.5"/>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E85"/>
  <sheetViews>
    <sheetView showGridLines="0" tabSelected="1" zoomScaleNormal="100" workbookViewId="0">
      <selection sqref="A1:U45"/>
    </sheetView>
  </sheetViews>
  <sheetFormatPr defaultColWidth="9.140625" defaultRowHeight="12.75"/>
  <cols>
    <col min="1" max="1" width="22.7109375" style="9" customWidth="1"/>
    <col min="2" max="20" width="9.140625" style="9" customWidth="1"/>
    <col min="21" max="21" width="10.5703125" style="9" customWidth="1"/>
    <col min="22" max="29" width="9.140625" style="9" customWidth="1"/>
    <col min="30" max="30" width="9.85546875" style="9" customWidth="1"/>
    <col min="31" max="31" width="10.42578125" style="9" customWidth="1"/>
    <col min="32" max="16384" width="9.140625" style="9"/>
  </cols>
  <sheetData>
    <row r="1" spans="1:31" ht="15.75">
      <c r="A1" s="132" t="s">
        <v>137</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row>
    <row r="2" spans="1:31" ht="14.25">
      <c r="A2" s="137" t="s">
        <v>73</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row>
    <row r="3" spans="1:31" ht="16.5" customHeight="1">
      <c r="A3" s="175"/>
      <c r="B3" s="179">
        <v>2023</v>
      </c>
      <c r="C3" s="180"/>
      <c r="D3" s="180"/>
      <c r="E3" s="180"/>
      <c r="F3" s="180"/>
      <c r="G3" s="180"/>
      <c r="H3" s="180"/>
      <c r="I3" s="180"/>
      <c r="J3" s="180"/>
      <c r="K3" s="180"/>
      <c r="L3" s="180"/>
      <c r="M3" s="181"/>
      <c r="N3" s="177">
        <v>2023</v>
      </c>
      <c r="O3" s="179">
        <v>2024</v>
      </c>
      <c r="P3" s="180"/>
      <c r="Q3" s="180"/>
      <c r="R3" s="180"/>
      <c r="S3" s="180"/>
      <c r="T3" s="181"/>
      <c r="U3" s="173" t="s">
        <v>140</v>
      </c>
    </row>
    <row r="4" spans="1:31" ht="54" customHeight="1">
      <c r="A4" s="176"/>
      <c r="B4" s="51" t="s">
        <v>15</v>
      </c>
      <c r="C4" s="52" t="s">
        <v>16</v>
      </c>
      <c r="D4" s="52" t="s">
        <v>17</v>
      </c>
      <c r="E4" s="52" t="s">
        <v>18</v>
      </c>
      <c r="F4" s="52" t="s">
        <v>19</v>
      </c>
      <c r="G4" s="52" t="s">
        <v>20</v>
      </c>
      <c r="H4" s="52" t="s">
        <v>27</v>
      </c>
      <c r="I4" s="52" t="s">
        <v>26</v>
      </c>
      <c r="J4" s="52" t="s">
        <v>25</v>
      </c>
      <c r="K4" s="52" t="s">
        <v>24</v>
      </c>
      <c r="L4" s="52" t="s">
        <v>23</v>
      </c>
      <c r="M4" s="53" t="s">
        <v>22</v>
      </c>
      <c r="N4" s="178"/>
      <c r="O4" s="51" t="s">
        <v>15</v>
      </c>
      <c r="P4" s="52" t="s">
        <v>16</v>
      </c>
      <c r="Q4" s="52" t="s">
        <v>17</v>
      </c>
      <c r="R4" s="52" t="s">
        <v>18</v>
      </c>
      <c r="S4" s="52" t="s">
        <v>19</v>
      </c>
      <c r="T4" s="53" t="s">
        <v>20</v>
      </c>
      <c r="U4" s="174"/>
    </row>
    <row r="5" spans="1:31">
      <c r="A5" s="54" t="s">
        <v>86</v>
      </c>
      <c r="B5" s="55">
        <v>56759.292000000001</v>
      </c>
      <c r="C5" s="56">
        <v>55302.311000000002</v>
      </c>
      <c r="D5" s="56">
        <v>66004.509999999995</v>
      </c>
      <c r="E5" s="56">
        <v>78454.896999999997</v>
      </c>
      <c r="F5" s="56">
        <v>87219.452000000005</v>
      </c>
      <c r="G5" s="56">
        <v>94540.020999999993</v>
      </c>
      <c r="H5" s="56">
        <v>105682.401</v>
      </c>
      <c r="I5" s="56">
        <v>106014.992</v>
      </c>
      <c r="J5" s="56">
        <v>97464.407000000007</v>
      </c>
      <c r="K5" s="56">
        <v>91194.817999999999</v>
      </c>
      <c r="L5" s="56">
        <v>66117.176000000007</v>
      </c>
      <c r="M5" s="57">
        <v>68239.437999999995</v>
      </c>
      <c r="N5" s="56">
        <f t="shared" ref="N5" si="0">SUM(B5:M5)</f>
        <v>972993.71499999985</v>
      </c>
      <c r="O5" s="55">
        <v>61811.141000000003</v>
      </c>
      <c r="P5" s="56">
        <v>62557.571000000004</v>
      </c>
      <c r="Q5" s="56">
        <v>73976.065000000002</v>
      </c>
      <c r="R5" s="56">
        <v>84428.308999999994</v>
      </c>
      <c r="S5" s="56">
        <v>95933.542000000001</v>
      </c>
      <c r="T5" s="56">
        <v>103254.542</v>
      </c>
      <c r="U5" s="139">
        <f>(SUM(O5:T5)/SUM(B5:G5)-1)*100</f>
        <v>9.9663773985573698</v>
      </c>
    </row>
    <row r="6" spans="1:31">
      <c r="A6" s="58" t="s">
        <v>31</v>
      </c>
      <c r="B6" s="59">
        <v>1994.682</v>
      </c>
      <c r="C6" s="60">
        <v>2002.7619999999999</v>
      </c>
      <c r="D6" s="60">
        <v>2346.0610000000001</v>
      </c>
      <c r="E6" s="60">
        <v>2750.8440000000001</v>
      </c>
      <c r="F6" s="60">
        <v>3013.34</v>
      </c>
      <c r="G6" s="60">
        <v>2911.01</v>
      </c>
      <c r="H6" s="60">
        <v>3316.6579999999999</v>
      </c>
      <c r="I6" s="60">
        <v>3299.08</v>
      </c>
      <c r="J6" s="60">
        <v>3074.6170000000002</v>
      </c>
      <c r="K6" s="60">
        <v>2989.01</v>
      </c>
      <c r="L6" s="60">
        <v>2312.0740000000001</v>
      </c>
      <c r="M6" s="61">
        <v>2331.902</v>
      </c>
      <c r="N6" s="145">
        <v>32342.04</v>
      </c>
      <c r="O6" s="59">
        <v>2113.0129999999999</v>
      </c>
      <c r="P6" s="60">
        <v>2230.2669999999998</v>
      </c>
      <c r="Q6" s="60">
        <v>2515.4639999999999</v>
      </c>
      <c r="R6" s="60">
        <v>2940.2489999999998</v>
      </c>
      <c r="S6" s="60">
        <v>3188.2069999999999</v>
      </c>
      <c r="T6" s="60">
        <v>3129.529</v>
      </c>
      <c r="U6" s="107">
        <f t="shared" ref="U6:U35" si="1">(SUM(O6:T6)/SUM(B6:G6)-1)*100</f>
        <v>7.3110860001921463</v>
      </c>
      <c r="Z6" s="126"/>
    </row>
    <row r="7" spans="1:31">
      <c r="A7" s="62" t="s">
        <v>32</v>
      </c>
      <c r="B7" s="63">
        <v>603.65899999999999</v>
      </c>
      <c r="C7" s="64">
        <v>574.82799999999997</v>
      </c>
      <c r="D7" s="64">
        <v>665.87199999999996</v>
      </c>
      <c r="E7" s="64">
        <v>759.30700000000002</v>
      </c>
      <c r="F7" s="64">
        <v>832.43200000000002</v>
      </c>
      <c r="G7" s="64">
        <v>1177.2080000000001</v>
      </c>
      <c r="H7" s="60">
        <v>1462.8340000000001</v>
      </c>
      <c r="I7" s="60">
        <v>1512.5940000000001</v>
      </c>
      <c r="J7" s="60">
        <v>1155.9000000000001</v>
      </c>
      <c r="K7" s="60">
        <v>802.36800000000005</v>
      </c>
      <c r="L7" s="60">
        <v>598.31500000000005</v>
      </c>
      <c r="M7" s="61">
        <v>666.149</v>
      </c>
      <c r="N7" s="145">
        <v>10811.466</v>
      </c>
      <c r="O7" s="63">
        <v>623.42399999999998</v>
      </c>
      <c r="P7" s="64">
        <v>597.75599999999997</v>
      </c>
      <c r="Q7" s="64">
        <v>708.28599999999994</v>
      </c>
      <c r="R7" s="64">
        <v>755.41</v>
      </c>
      <c r="S7" s="64">
        <v>875.31299999999999</v>
      </c>
      <c r="T7" s="64">
        <v>1180.8499999999999</v>
      </c>
      <c r="U7" s="65">
        <f t="shared" si="1"/>
        <v>2.768795306446159</v>
      </c>
      <c r="V7" s="108"/>
    </row>
    <row r="8" spans="1:31">
      <c r="A8" s="62" t="s">
        <v>60</v>
      </c>
      <c r="B8" s="63">
        <v>671.90499999999997</v>
      </c>
      <c r="C8" s="64">
        <v>706.17</v>
      </c>
      <c r="D8" s="64">
        <v>904.81</v>
      </c>
      <c r="E8" s="64">
        <v>1083.72</v>
      </c>
      <c r="F8" s="64">
        <v>1178.0899999999999</v>
      </c>
      <c r="G8" s="64">
        <v>1575.8030000000001</v>
      </c>
      <c r="H8" s="60">
        <v>1851.633</v>
      </c>
      <c r="I8" s="60">
        <v>1841.9380000000001</v>
      </c>
      <c r="J8" s="60">
        <v>1653.377</v>
      </c>
      <c r="K8" s="60">
        <v>1339.6769999999999</v>
      </c>
      <c r="L8" s="60">
        <v>1017.097</v>
      </c>
      <c r="M8" s="61">
        <v>1100.653</v>
      </c>
      <c r="N8" s="145">
        <v>14924.873</v>
      </c>
      <c r="O8" s="63">
        <v>855.53899999999999</v>
      </c>
      <c r="P8" s="64">
        <v>964.24099999999999</v>
      </c>
      <c r="Q8" s="64">
        <v>1186.3789999999999</v>
      </c>
      <c r="R8" s="64">
        <v>1271.04</v>
      </c>
      <c r="S8" s="64">
        <v>1437.192</v>
      </c>
      <c r="T8" s="64">
        <v>1851.961</v>
      </c>
      <c r="U8" s="65">
        <f t="shared" si="1"/>
        <v>23.623143084108513</v>
      </c>
      <c r="V8" s="108"/>
    </row>
    <row r="9" spans="1:31">
      <c r="A9" s="62" t="s">
        <v>33</v>
      </c>
      <c r="B9" s="63">
        <v>1947.518</v>
      </c>
      <c r="C9" s="64">
        <v>1984.5</v>
      </c>
      <c r="D9" s="64">
        <v>2392.6239999999998</v>
      </c>
      <c r="E9" s="64">
        <v>2720.9630000000002</v>
      </c>
      <c r="F9" s="64">
        <v>2982.0329999999999</v>
      </c>
      <c r="G9" s="64">
        <v>3148.8780000000002</v>
      </c>
      <c r="H9" s="60">
        <v>3548.0279999999998</v>
      </c>
      <c r="I9" s="60">
        <v>3231.529</v>
      </c>
      <c r="J9" s="60">
        <v>3165.6390000000001</v>
      </c>
      <c r="K9" s="60">
        <v>3176.7159999999999</v>
      </c>
      <c r="L9" s="60">
        <v>2327.308</v>
      </c>
      <c r="M9" s="61">
        <v>2295.79</v>
      </c>
      <c r="N9" s="145">
        <v>32921.525999999998</v>
      </c>
      <c r="O9" s="63">
        <v>2035.9860000000001</v>
      </c>
      <c r="P9" s="64">
        <v>2191.6779999999999</v>
      </c>
      <c r="Q9" s="64">
        <v>2641.223</v>
      </c>
      <c r="R9" s="64">
        <v>2930.6979999999999</v>
      </c>
      <c r="S9" s="64">
        <v>3327.029</v>
      </c>
      <c r="T9" s="64">
        <v>3467.087</v>
      </c>
      <c r="U9" s="65">
        <f t="shared" si="1"/>
        <v>9.3380127560238613</v>
      </c>
      <c r="V9" s="108"/>
    </row>
    <row r="10" spans="1:31">
      <c r="A10" s="62" t="s">
        <v>34</v>
      </c>
      <c r="B10" s="63">
        <v>10959.862999999999</v>
      </c>
      <c r="C10" s="64">
        <v>10649.218999999999</v>
      </c>
      <c r="D10" s="64">
        <v>13275.620999999999</v>
      </c>
      <c r="E10" s="64">
        <v>15953.49</v>
      </c>
      <c r="F10" s="64">
        <v>17897.898000000001</v>
      </c>
      <c r="G10" s="64">
        <v>18779.571</v>
      </c>
      <c r="H10" s="60">
        <v>20409.537</v>
      </c>
      <c r="I10" s="60">
        <v>20503.973999999998</v>
      </c>
      <c r="J10" s="60">
        <v>20243.508000000002</v>
      </c>
      <c r="K10" s="60">
        <v>20205.003000000001</v>
      </c>
      <c r="L10" s="60">
        <v>14262.358</v>
      </c>
      <c r="M10" s="61">
        <v>13545.614</v>
      </c>
      <c r="N10" s="145">
        <v>196685.65599999999</v>
      </c>
      <c r="O10" s="63">
        <v>12254.445</v>
      </c>
      <c r="P10" s="64">
        <v>12203.275</v>
      </c>
      <c r="Q10" s="64">
        <v>15045.205</v>
      </c>
      <c r="R10" s="64">
        <v>17369.370999999999</v>
      </c>
      <c r="S10" s="64">
        <v>19676.87</v>
      </c>
      <c r="T10" s="64">
        <v>19929.012999999999</v>
      </c>
      <c r="U10" s="65">
        <f t="shared" si="1"/>
        <v>10.241043483165368</v>
      </c>
      <c r="V10" s="108"/>
    </row>
    <row r="11" spans="1:31">
      <c r="A11" s="62" t="s">
        <v>35</v>
      </c>
      <c r="B11" s="63">
        <v>194.84200000000001</v>
      </c>
      <c r="C11" s="64">
        <v>189.80799999999999</v>
      </c>
      <c r="D11" s="64">
        <v>231.34200000000001</v>
      </c>
      <c r="E11" s="64">
        <v>232.81200000000001</v>
      </c>
      <c r="F11" s="64">
        <v>271.17399999999998</v>
      </c>
      <c r="G11" s="64">
        <v>268.26900000000001</v>
      </c>
      <c r="H11" s="60">
        <v>275.94499999999999</v>
      </c>
      <c r="I11" s="60">
        <v>283.43200000000002</v>
      </c>
      <c r="J11" s="60">
        <v>272.64400000000001</v>
      </c>
      <c r="K11" s="60">
        <v>283.15199999999999</v>
      </c>
      <c r="L11" s="60">
        <v>218.85300000000001</v>
      </c>
      <c r="M11" s="61">
        <v>224.102</v>
      </c>
      <c r="N11" s="145">
        <v>2946.375</v>
      </c>
      <c r="O11" s="63">
        <v>208.98099999999999</v>
      </c>
      <c r="P11" s="64">
        <v>200.411</v>
      </c>
      <c r="Q11" s="64">
        <v>243.52</v>
      </c>
      <c r="R11" s="64">
        <v>296.71100000000001</v>
      </c>
      <c r="S11" s="64">
        <v>328.54399999999998</v>
      </c>
      <c r="T11" s="64">
        <v>328.18599999999998</v>
      </c>
      <c r="U11" s="65">
        <f t="shared" si="1"/>
        <v>15.710892946284027</v>
      </c>
      <c r="V11" s="108"/>
    </row>
    <row r="12" spans="1:31">
      <c r="A12" s="62" t="s">
        <v>36</v>
      </c>
      <c r="B12" s="63">
        <v>2412.6320000000001</v>
      </c>
      <c r="C12" s="64">
        <v>2359.6439999999998</v>
      </c>
      <c r="D12" s="64">
        <v>2841.8609999999999</v>
      </c>
      <c r="E12" s="64">
        <v>3349.502</v>
      </c>
      <c r="F12" s="64">
        <v>3575.4340000000002</v>
      </c>
      <c r="G12" s="64">
        <v>3809.5189999999998</v>
      </c>
      <c r="H12" s="60">
        <v>4066.6640000000002</v>
      </c>
      <c r="I12" s="60">
        <v>4090.5940000000001</v>
      </c>
      <c r="J12" s="60">
        <v>3633.3330000000001</v>
      </c>
      <c r="K12" s="60">
        <v>3514.42</v>
      </c>
      <c r="L12" s="60">
        <v>2688.5349999999999</v>
      </c>
      <c r="M12" s="61">
        <v>2808.4250000000002</v>
      </c>
      <c r="N12" s="145">
        <v>39150.563000000009</v>
      </c>
      <c r="O12" s="63">
        <v>2527.2640000000001</v>
      </c>
      <c r="P12" s="64">
        <v>2534.6950000000002</v>
      </c>
      <c r="Q12" s="64">
        <v>3160.3879999999999</v>
      </c>
      <c r="R12" s="64">
        <v>3377.7020000000002</v>
      </c>
      <c r="S12" s="64">
        <v>3856.3580000000002</v>
      </c>
      <c r="T12" s="64">
        <v>3981.87</v>
      </c>
      <c r="U12" s="65">
        <f t="shared" si="1"/>
        <v>5.9387935597456254</v>
      </c>
      <c r="V12" s="108"/>
    </row>
    <row r="13" spans="1:31">
      <c r="A13" s="62" t="s">
        <v>87</v>
      </c>
      <c r="B13" s="63">
        <v>2223.585</v>
      </c>
      <c r="C13" s="64">
        <v>2090.9789999999998</v>
      </c>
      <c r="D13" s="64">
        <v>2605.009</v>
      </c>
      <c r="E13" s="64">
        <v>4329.8149999999996</v>
      </c>
      <c r="F13" s="64">
        <v>6874.3010000000004</v>
      </c>
      <c r="G13" s="64">
        <v>9432.2440000000006</v>
      </c>
      <c r="H13" s="60">
        <v>11400.244000000001</v>
      </c>
      <c r="I13" s="60">
        <v>11409.893</v>
      </c>
      <c r="J13" s="60">
        <v>9773.9159999999993</v>
      </c>
      <c r="K13" s="60">
        <v>6973.4260000000004</v>
      </c>
      <c r="L13" s="60">
        <v>3129.2249999999999</v>
      </c>
      <c r="M13" s="61">
        <v>2833.9180000000001</v>
      </c>
      <c r="N13" s="145">
        <v>73076.555000000008</v>
      </c>
      <c r="O13" s="63">
        <v>2435.42</v>
      </c>
      <c r="P13" s="64">
        <v>2418.7959999999998</v>
      </c>
      <c r="Q13" s="64">
        <v>3075.9349999999999</v>
      </c>
      <c r="R13" s="64">
        <v>4754.9960000000001</v>
      </c>
      <c r="S13" s="64">
        <v>7908.3639999999996</v>
      </c>
      <c r="T13" s="64">
        <v>10120.784</v>
      </c>
      <c r="U13" s="65">
        <f t="shared" si="1"/>
        <v>11.461640583898935</v>
      </c>
      <c r="V13" s="108"/>
    </row>
    <row r="14" spans="1:31">
      <c r="A14" s="62" t="s">
        <v>37</v>
      </c>
      <c r="B14" s="63">
        <v>16834.837</v>
      </c>
      <c r="C14" s="64">
        <v>16515.439999999999</v>
      </c>
      <c r="D14" s="64">
        <v>19972.526999999998</v>
      </c>
      <c r="E14" s="64">
        <v>23717.491000000002</v>
      </c>
      <c r="F14" s="64">
        <v>25378.532999999999</v>
      </c>
      <c r="G14" s="64">
        <v>26408.923999999999</v>
      </c>
      <c r="H14" s="60">
        <v>29662.258000000002</v>
      </c>
      <c r="I14" s="60">
        <v>29780.198</v>
      </c>
      <c r="J14" s="66">
        <v>27456.510999999999</v>
      </c>
      <c r="K14" s="66">
        <v>26503.967000000001</v>
      </c>
      <c r="L14" s="66">
        <v>19650.355</v>
      </c>
      <c r="M14" s="67">
        <v>20098.252</v>
      </c>
      <c r="N14" s="145">
        <v>281979.29300000001</v>
      </c>
      <c r="O14" s="63">
        <v>18614.526000000002</v>
      </c>
      <c r="P14" s="64">
        <v>19177.323</v>
      </c>
      <c r="Q14" s="64">
        <v>22799.076000000001</v>
      </c>
      <c r="R14" s="64">
        <v>25615.681</v>
      </c>
      <c r="S14" s="64">
        <v>28231.946</v>
      </c>
      <c r="T14" s="64">
        <v>29345.061000000002</v>
      </c>
      <c r="U14" s="65">
        <f t="shared" si="1"/>
        <v>11.609191938705887</v>
      </c>
      <c r="V14" s="108"/>
    </row>
    <row r="15" spans="1:31">
      <c r="A15" s="62" t="s">
        <v>38</v>
      </c>
      <c r="B15" s="63">
        <v>12136.726000000001</v>
      </c>
      <c r="C15" s="64">
        <v>12023.374</v>
      </c>
      <c r="D15" s="64">
        <v>13026.832</v>
      </c>
      <c r="E15" s="64">
        <v>15422.791999999999</v>
      </c>
      <c r="F15" s="64">
        <v>16925.900000000001</v>
      </c>
      <c r="G15" s="64">
        <v>17154.888999999999</v>
      </c>
      <c r="H15" s="66">
        <v>19060.907999999999</v>
      </c>
      <c r="I15" s="66">
        <v>19080.514999999999</v>
      </c>
      <c r="J15" s="66">
        <v>17080.738000000001</v>
      </c>
      <c r="K15" s="60">
        <v>16743.810000000001</v>
      </c>
      <c r="L15" s="60">
        <v>12817.002</v>
      </c>
      <c r="M15" s="61">
        <v>14159.405000000001</v>
      </c>
      <c r="N15" s="145">
        <v>185632.891</v>
      </c>
      <c r="O15" s="63">
        <v>12314.752</v>
      </c>
      <c r="P15" s="64">
        <v>12417.718000000001</v>
      </c>
      <c r="Q15" s="64">
        <v>14237.791999999999</v>
      </c>
      <c r="R15" s="64">
        <v>16254.157999999999</v>
      </c>
      <c r="S15" s="64">
        <v>17667.066999999999</v>
      </c>
      <c r="T15" s="64">
        <v>17770.541000000001</v>
      </c>
      <c r="U15" s="65">
        <f t="shared" si="1"/>
        <v>4.5812567748906741</v>
      </c>
      <c r="V15" s="108"/>
    </row>
    <row r="16" spans="1:31">
      <c r="A16" s="62" t="s">
        <v>39</v>
      </c>
      <c r="B16" s="63">
        <v>267.45699999999999</v>
      </c>
      <c r="C16" s="64">
        <v>255.48699999999999</v>
      </c>
      <c r="D16" s="64">
        <v>372.52499999999998</v>
      </c>
      <c r="E16" s="64">
        <v>711.70799999999997</v>
      </c>
      <c r="F16" s="64">
        <v>1045.751</v>
      </c>
      <c r="G16" s="64">
        <v>1471.0730000000001</v>
      </c>
      <c r="H16" s="60">
        <v>1982.231</v>
      </c>
      <c r="I16" s="60">
        <v>1935.221</v>
      </c>
      <c r="J16" s="66">
        <v>1522.0709999999999</v>
      </c>
      <c r="K16" s="66">
        <v>960.66499999999996</v>
      </c>
      <c r="L16" s="66">
        <v>355.77499999999998</v>
      </c>
      <c r="M16" s="67">
        <v>337.93900000000002</v>
      </c>
      <c r="N16" s="145">
        <v>11217.902999999998</v>
      </c>
      <c r="O16" s="63">
        <v>294.125</v>
      </c>
      <c r="P16" s="64">
        <v>291.69600000000003</v>
      </c>
      <c r="Q16" s="64">
        <v>395.94900000000001</v>
      </c>
      <c r="R16" s="64">
        <v>902.15499999999997</v>
      </c>
      <c r="S16" s="64">
        <v>1353.2</v>
      </c>
      <c r="T16" s="64">
        <v>1750.454</v>
      </c>
      <c r="U16" s="65">
        <f t="shared" si="1"/>
        <v>20.940295601286209</v>
      </c>
      <c r="V16" s="108"/>
    </row>
    <row r="17" spans="1:22">
      <c r="A17" s="62" t="s">
        <v>40</v>
      </c>
      <c r="B17" s="63">
        <v>11522.776</v>
      </c>
      <c r="C17" s="64">
        <v>10949.753000000001</v>
      </c>
      <c r="D17" s="64">
        <v>13230.531999999999</v>
      </c>
      <c r="E17" s="64">
        <v>16477.809000000001</v>
      </c>
      <c r="F17" s="64">
        <v>17763.009999999998</v>
      </c>
      <c r="G17" s="64">
        <v>19378.121999999999</v>
      </c>
      <c r="H17" s="60">
        <v>21183.269</v>
      </c>
      <c r="I17" s="60">
        <v>21248.405999999999</v>
      </c>
      <c r="J17" s="60">
        <v>19835.924999999999</v>
      </c>
      <c r="K17" s="60">
        <v>18415.136999999999</v>
      </c>
      <c r="L17" s="60">
        <v>13137.75</v>
      </c>
      <c r="M17" s="61">
        <v>13648.287</v>
      </c>
      <c r="N17" s="145">
        <v>196790.77599999998</v>
      </c>
      <c r="O17" s="63">
        <v>12550.054</v>
      </c>
      <c r="P17" s="64">
        <v>12530.686</v>
      </c>
      <c r="Q17" s="64">
        <v>15029.456</v>
      </c>
      <c r="R17" s="64">
        <v>18430.177</v>
      </c>
      <c r="S17" s="64">
        <v>20084.081999999999</v>
      </c>
      <c r="T17" s="64">
        <v>21446.812000000002</v>
      </c>
      <c r="U17" s="65">
        <f t="shared" si="1"/>
        <v>12.03428579668422</v>
      </c>
      <c r="V17" s="108"/>
    </row>
    <row r="18" spans="1:22">
      <c r="A18" s="62" t="s">
        <v>41</v>
      </c>
      <c r="B18" s="63">
        <v>472.58199999999999</v>
      </c>
      <c r="C18" s="64">
        <v>453.21899999999999</v>
      </c>
      <c r="D18" s="64">
        <v>596.55399999999997</v>
      </c>
      <c r="E18" s="64">
        <v>963.12199999999996</v>
      </c>
      <c r="F18" s="64">
        <v>1092.4849999999999</v>
      </c>
      <c r="G18" s="64">
        <v>1236.7329999999999</v>
      </c>
      <c r="H18" s="60">
        <v>1474.085</v>
      </c>
      <c r="I18" s="60">
        <v>1515.527</v>
      </c>
      <c r="J18" s="60">
        <v>1311.3309999999999</v>
      </c>
      <c r="K18" s="60">
        <v>1244.085</v>
      </c>
      <c r="L18" s="60">
        <v>665.822</v>
      </c>
      <c r="M18" s="61">
        <v>590.69500000000005</v>
      </c>
      <c r="N18" s="145">
        <v>11616.239999999998</v>
      </c>
      <c r="O18" s="63">
        <v>515.27300000000002</v>
      </c>
      <c r="P18" s="64">
        <v>494.24</v>
      </c>
      <c r="Q18" s="64">
        <v>666.851</v>
      </c>
      <c r="R18" s="64">
        <v>956.25800000000004</v>
      </c>
      <c r="S18" s="64">
        <v>1134.425</v>
      </c>
      <c r="T18" s="64">
        <v>1298.453</v>
      </c>
      <c r="U18" s="65">
        <f t="shared" si="1"/>
        <v>5.2091565509341686</v>
      </c>
      <c r="V18" s="108"/>
    </row>
    <row r="19" spans="1:22">
      <c r="A19" s="62" t="s">
        <v>42</v>
      </c>
      <c r="B19" s="63">
        <v>412.52199999999999</v>
      </c>
      <c r="C19" s="64">
        <v>384.649</v>
      </c>
      <c r="D19" s="64">
        <v>460.536</v>
      </c>
      <c r="E19" s="64">
        <v>536.85400000000004</v>
      </c>
      <c r="F19" s="64">
        <v>610.20500000000004</v>
      </c>
      <c r="G19" s="64">
        <v>634.18799999999999</v>
      </c>
      <c r="H19" s="60">
        <v>702.23699999999997</v>
      </c>
      <c r="I19" s="60">
        <v>683.54499999999996</v>
      </c>
      <c r="J19" s="60">
        <v>610.76199999999994</v>
      </c>
      <c r="K19" s="60">
        <v>624.62699999999995</v>
      </c>
      <c r="L19" s="60">
        <v>469.84300000000002</v>
      </c>
      <c r="M19" s="61">
        <v>488.77600000000001</v>
      </c>
      <c r="N19" s="145">
        <v>6618.7439999999997</v>
      </c>
      <c r="O19" s="63">
        <v>419.34899999999999</v>
      </c>
      <c r="P19" s="64">
        <v>397.31299999999999</v>
      </c>
      <c r="Q19" s="64">
        <v>505.63200000000001</v>
      </c>
      <c r="R19" s="64">
        <v>546.73400000000004</v>
      </c>
      <c r="S19" s="64">
        <v>616.36300000000006</v>
      </c>
      <c r="T19" s="64">
        <v>663.78899999999999</v>
      </c>
      <c r="U19" s="65">
        <f t="shared" si="1"/>
        <v>3.6271032730340824</v>
      </c>
      <c r="V19" s="108"/>
    </row>
    <row r="20" spans="1:22">
      <c r="A20" s="62" t="s">
        <v>43</v>
      </c>
      <c r="B20" s="63">
        <v>381.19</v>
      </c>
      <c r="C20" s="64">
        <v>369.44099999999997</v>
      </c>
      <c r="D20" s="64">
        <v>420.59500000000003</v>
      </c>
      <c r="E20" s="64">
        <v>496.42200000000003</v>
      </c>
      <c r="F20" s="64">
        <v>572.59100000000001</v>
      </c>
      <c r="G20" s="64">
        <v>566.98699999999997</v>
      </c>
      <c r="H20" s="60">
        <v>581.35900000000004</v>
      </c>
      <c r="I20" s="60">
        <v>600.25300000000004</v>
      </c>
      <c r="J20" s="60">
        <v>573.43700000000001</v>
      </c>
      <c r="K20" s="60">
        <v>595.00800000000004</v>
      </c>
      <c r="L20" s="60">
        <v>418.488</v>
      </c>
      <c r="M20" s="61">
        <v>416.28100000000001</v>
      </c>
      <c r="N20" s="145">
        <v>5992.0520000000006</v>
      </c>
      <c r="O20" s="63">
        <v>396.58699999999999</v>
      </c>
      <c r="P20" s="64">
        <v>371.77199999999999</v>
      </c>
      <c r="Q20" s="64">
        <v>446.22199999999998</v>
      </c>
      <c r="R20" s="64">
        <v>539.01099999999997</v>
      </c>
      <c r="S20" s="64">
        <v>635.43299999999999</v>
      </c>
      <c r="T20" s="64">
        <v>650.61099999999999</v>
      </c>
      <c r="U20" s="65">
        <f t="shared" si="1"/>
        <v>8.2789914313988078</v>
      </c>
      <c r="V20" s="108"/>
    </row>
    <row r="21" spans="1:22">
      <c r="A21" s="62" t="s">
        <v>44</v>
      </c>
      <c r="B21" s="63">
        <v>281.49599999999998</v>
      </c>
      <c r="C21" s="64">
        <v>295.93099999999998</v>
      </c>
      <c r="D21" s="64">
        <v>345.06599999999997</v>
      </c>
      <c r="E21" s="64">
        <v>412.87400000000002</v>
      </c>
      <c r="F21" s="64">
        <v>443.137</v>
      </c>
      <c r="G21" s="64">
        <v>442.09199999999998</v>
      </c>
      <c r="H21" s="60">
        <v>469.66800000000001</v>
      </c>
      <c r="I21" s="60">
        <v>490.56799999999998</v>
      </c>
      <c r="J21" s="60">
        <v>467.39299999999997</v>
      </c>
      <c r="K21" s="60">
        <v>455.21800000000002</v>
      </c>
      <c r="L21" s="60">
        <v>339.44299999999998</v>
      </c>
      <c r="M21" s="61">
        <v>349.03</v>
      </c>
      <c r="N21" s="145">
        <v>4791.9160000000002</v>
      </c>
      <c r="O21" s="63">
        <v>288.35199999999998</v>
      </c>
      <c r="P21" s="64">
        <v>310.11799999999999</v>
      </c>
      <c r="Q21" s="64">
        <v>381.37900000000002</v>
      </c>
      <c r="R21" s="64">
        <v>448.74700000000001</v>
      </c>
      <c r="S21" s="64">
        <v>507.05599999999998</v>
      </c>
      <c r="T21" s="64">
        <v>475.74</v>
      </c>
      <c r="U21" s="65">
        <f t="shared" si="1"/>
        <v>8.592107704418094</v>
      </c>
      <c r="V21" s="108"/>
    </row>
    <row r="22" spans="1:22">
      <c r="A22" s="62" t="s">
        <v>45</v>
      </c>
      <c r="B22" s="63">
        <v>950.178</v>
      </c>
      <c r="C22" s="64">
        <v>893.399</v>
      </c>
      <c r="D22" s="64">
        <v>1068.454</v>
      </c>
      <c r="E22" s="64">
        <v>1217.5309999999999</v>
      </c>
      <c r="F22" s="64">
        <v>1261.346</v>
      </c>
      <c r="G22" s="64">
        <v>1360.058</v>
      </c>
      <c r="H22" s="60">
        <v>1502.809</v>
      </c>
      <c r="I22" s="60">
        <v>1489.5989999999999</v>
      </c>
      <c r="J22" s="60">
        <v>1399.0050000000001</v>
      </c>
      <c r="K22" s="60">
        <v>1377.8240000000001</v>
      </c>
      <c r="L22" s="60">
        <v>1162.7460000000001</v>
      </c>
      <c r="M22" s="61">
        <v>1231.979</v>
      </c>
      <c r="N22" s="145">
        <v>14914.928</v>
      </c>
      <c r="O22" s="63">
        <v>1114.9059999999999</v>
      </c>
      <c r="P22" s="64">
        <v>1085.0160000000001</v>
      </c>
      <c r="Q22" s="64">
        <v>1302.7460000000001</v>
      </c>
      <c r="R22" s="64">
        <v>1409.3910000000001</v>
      </c>
      <c r="S22" s="64">
        <v>1484.2929999999999</v>
      </c>
      <c r="T22" s="64">
        <v>1584.462</v>
      </c>
      <c r="U22" s="65">
        <f t="shared" si="1"/>
        <v>18.217363263272258</v>
      </c>
      <c r="V22" s="108"/>
    </row>
    <row r="23" spans="1:22">
      <c r="A23" s="62" t="s">
        <v>46</v>
      </c>
      <c r="B23" s="63">
        <v>380.024</v>
      </c>
      <c r="C23" s="64">
        <v>379.721</v>
      </c>
      <c r="D23" s="64">
        <v>487.98</v>
      </c>
      <c r="E23" s="64">
        <v>709.20799999999997</v>
      </c>
      <c r="F23" s="64">
        <v>727.14200000000005</v>
      </c>
      <c r="G23" s="64">
        <v>755.30100000000004</v>
      </c>
      <c r="H23" s="60">
        <v>849.95500000000004</v>
      </c>
      <c r="I23" s="60">
        <v>879.50300000000004</v>
      </c>
      <c r="J23" s="60">
        <v>812.96799999999996</v>
      </c>
      <c r="K23" s="60">
        <v>772.23299999999995</v>
      </c>
      <c r="L23" s="60">
        <v>529.89200000000005</v>
      </c>
      <c r="M23" s="61">
        <v>529.56399999999996</v>
      </c>
      <c r="N23" s="145">
        <v>7813.491</v>
      </c>
      <c r="O23" s="63">
        <v>466.11099999999999</v>
      </c>
      <c r="P23" s="64">
        <v>475.01</v>
      </c>
      <c r="Q23" s="64">
        <v>634.46</v>
      </c>
      <c r="R23" s="64">
        <v>775.37400000000002</v>
      </c>
      <c r="S23" s="64">
        <v>859.47500000000002</v>
      </c>
      <c r="T23" s="64">
        <v>859.86500000000001</v>
      </c>
      <c r="U23" s="65">
        <f t="shared" si="1"/>
        <v>18.343996120226478</v>
      </c>
      <c r="V23" s="108"/>
    </row>
    <row r="24" spans="1:22">
      <c r="A24" s="62" t="s">
        <v>47</v>
      </c>
      <c r="B24" s="63">
        <v>4481.1880000000001</v>
      </c>
      <c r="C24" s="64">
        <v>4349.8459999999995</v>
      </c>
      <c r="D24" s="64">
        <v>5278.6670000000004</v>
      </c>
      <c r="E24" s="64">
        <v>5914.5280000000002</v>
      </c>
      <c r="F24" s="64">
        <v>6516.2939999999999</v>
      </c>
      <c r="G24" s="64">
        <v>6541.2359999999999</v>
      </c>
      <c r="H24" s="60">
        <v>6992.9579999999996</v>
      </c>
      <c r="I24" s="60">
        <v>7062.9610000000002</v>
      </c>
      <c r="J24" s="60">
        <v>6733.3159999999998</v>
      </c>
      <c r="K24" s="66">
        <v>6732.3770000000004</v>
      </c>
      <c r="L24" s="66">
        <v>5316.3339999999998</v>
      </c>
      <c r="M24" s="67">
        <v>5418.97</v>
      </c>
      <c r="N24" s="145">
        <v>71338.675000000003</v>
      </c>
      <c r="O24" s="63">
        <v>5127.0190000000002</v>
      </c>
      <c r="P24" s="64">
        <v>5234.0140000000001</v>
      </c>
      <c r="Q24" s="64">
        <v>5893.5320000000002</v>
      </c>
      <c r="R24" s="64">
        <v>6275.3490000000002</v>
      </c>
      <c r="S24" s="64">
        <v>6931.7910000000002</v>
      </c>
      <c r="T24" s="64">
        <v>6886.0249999999996</v>
      </c>
      <c r="U24" s="65">
        <f t="shared" si="1"/>
        <v>9.8724224428332175</v>
      </c>
      <c r="V24" s="108"/>
    </row>
    <row r="25" spans="1:22">
      <c r="A25" s="62" t="s">
        <v>48</v>
      </c>
      <c r="B25" s="63">
        <v>2060.3159999999998</v>
      </c>
      <c r="C25" s="64">
        <v>2033.106</v>
      </c>
      <c r="D25" s="64">
        <v>2482.0520000000001</v>
      </c>
      <c r="E25" s="64">
        <v>2707.7020000000002</v>
      </c>
      <c r="F25" s="64">
        <v>2950.047</v>
      </c>
      <c r="G25" s="64">
        <v>3132.1210000000001</v>
      </c>
      <c r="H25" s="60">
        <v>3470.0369999999998</v>
      </c>
      <c r="I25" s="60">
        <v>3436.2820000000002</v>
      </c>
      <c r="J25" s="60">
        <v>3245.6149999999998</v>
      </c>
      <c r="K25" s="60">
        <v>2984.605</v>
      </c>
      <c r="L25" s="60">
        <v>2298.4639999999999</v>
      </c>
      <c r="M25" s="61">
        <v>2516.953</v>
      </c>
      <c r="N25" s="145">
        <v>33317.299999999996</v>
      </c>
      <c r="O25" s="63">
        <v>2236.8069999999998</v>
      </c>
      <c r="P25" s="64">
        <v>2332.4929999999999</v>
      </c>
      <c r="Q25" s="64">
        <v>2691.6860000000001</v>
      </c>
      <c r="R25" s="64">
        <v>2837.723</v>
      </c>
      <c r="S25" s="64">
        <v>3099.9450000000002</v>
      </c>
      <c r="T25" s="64">
        <v>3315.8049999999998</v>
      </c>
      <c r="U25" s="65">
        <f t="shared" si="1"/>
        <v>7.4786155129361154</v>
      </c>
      <c r="V25" s="108"/>
    </row>
    <row r="26" spans="1:22">
      <c r="A26" s="62" t="s">
        <v>49</v>
      </c>
      <c r="B26" s="63">
        <v>3067.5749999999998</v>
      </c>
      <c r="C26" s="64">
        <v>2946.59</v>
      </c>
      <c r="D26" s="64">
        <v>3381.4520000000002</v>
      </c>
      <c r="E26" s="64">
        <v>3951.7420000000002</v>
      </c>
      <c r="F26" s="64">
        <v>4556.9560000000001</v>
      </c>
      <c r="G26" s="64">
        <v>5269.0640000000003</v>
      </c>
      <c r="H26" s="60">
        <v>5724.9780000000001</v>
      </c>
      <c r="I26" s="60">
        <v>5731.6819999999998</v>
      </c>
      <c r="J26" s="60">
        <v>5403.4960000000001</v>
      </c>
      <c r="K26" s="60">
        <v>4711.2579999999998</v>
      </c>
      <c r="L26" s="60">
        <v>3594.1149999999998</v>
      </c>
      <c r="M26" s="61">
        <v>3685.23</v>
      </c>
      <c r="N26" s="145">
        <v>52024.137999999999</v>
      </c>
      <c r="O26" s="63">
        <v>3527.8049999999998</v>
      </c>
      <c r="P26" s="64">
        <v>3499.32</v>
      </c>
      <c r="Q26" s="64">
        <v>3910.9520000000002</v>
      </c>
      <c r="R26" s="64">
        <v>4340.7349999999997</v>
      </c>
      <c r="S26" s="64">
        <v>5275.759</v>
      </c>
      <c r="T26" s="64">
        <v>5863.5649999999996</v>
      </c>
      <c r="U26" s="65">
        <f t="shared" si="1"/>
        <v>14.002088344561248</v>
      </c>
      <c r="V26" s="108"/>
    </row>
    <row r="27" spans="1:22">
      <c r="A27" s="62" t="s">
        <v>50</v>
      </c>
      <c r="B27" s="63">
        <v>3928.2350000000001</v>
      </c>
      <c r="C27" s="64">
        <v>4023.5509999999999</v>
      </c>
      <c r="D27" s="64">
        <v>4863.1210000000001</v>
      </c>
      <c r="E27" s="64">
        <v>5857.9769999999999</v>
      </c>
      <c r="F27" s="64">
        <v>6136.8890000000001</v>
      </c>
      <c r="G27" s="64">
        <v>6345.357</v>
      </c>
      <c r="H27" s="60">
        <v>7007.518</v>
      </c>
      <c r="I27" s="60">
        <v>7172.69</v>
      </c>
      <c r="J27" s="60">
        <v>6694.0060000000003</v>
      </c>
      <c r="K27" s="60">
        <v>6346.165</v>
      </c>
      <c r="L27" s="60">
        <v>4455.3630000000003</v>
      </c>
      <c r="M27" s="61">
        <v>4491.3119999999999</v>
      </c>
      <c r="N27" s="145">
        <v>67322.184000000008</v>
      </c>
      <c r="O27" s="63">
        <v>3990.6239999999998</v>
      </c>
      <c r="P27" s="64">
        <v>4320.5870000000004</v>
      </c>
      <c r="Q27" s="64">
        <v>5257.3869999999997</v>
      </c>
      <c r="R27" s="64">
        <v>5991.0209999999997</v>
      </c>
      <c r="S27" s="64">
        <v>6523.652</v>
      </c>
      <c r="T27" s="64">
        <v>7341.9849999999997</v>
      </c>
      <c r="U27" s="65">
        <f t="shared" si="1"/>
        <v>7.2865239207796639</v>
      </c>
      <c r="V27" s="108"/>
    </row>
    <row r="28" spans="1:22">
      <c r="A28" s="62" t="s">
        <v>51</v>
      </c>
      <c r="B28" s="63">
        <v>1623.797</v>
      </c>
      <c r="C28" s="64">
        <v>1480.9760000000001</v>
      </c>
      <c r="D28" s="64">
        <v>1705.692</v>
      </c>
      <c r="E28" s="64">
        <v>1953.2760000000001</v>
      </c>
      <c r="F28" s="64">
        <v>2018.08</v>
      </c>
      <c r="G28" s="64">
        <v>2208.0120000000002</v>
      </c>
      <c r="H28" s="60">
        <v>2396.6880000000001</v>
      </c>
      <c r="I28" s="60">
        <v>2446.3820000000001</v>
      </c>
      <c r="J28" s="60">
        <v>2243.0120000000002</v>
      </c>
      <c r="K28" s="60">
        <v>2089.8829999999998</v>
      </c>
      <c r="L28" s="60">
        <v>1783.7170000000001</v>
      </c>
      <c r="M28" s="61">
        <v>1794.0650000000001</v>
      </c>
      <c r="N28" s="145">
        <v>23743.58</v>
      </c>
      <c r="O28" s="63">
        <v>1702.269</v>
      </c>
      <c r="P28" s="64">
        <v>1569.694</v>
      </c>
      <c r="Q28" s="64">
        <v>1836.5930000000001</v>
      </c>
      <c r="R28" s="64">
        <v>1970.8689999999999</v>
      </c>
      <c r="S28" s="64">
        <v>2189.203</v>
      </c>
      <c r="T28" s="64">
        <v>2371.8820000000001</v>
      </c>
      <c r="U28" s="65">
        <f t="shared" si="1"/>
        <v>5.9207178125454396</v>
      </c>
      <c r="V28" s="108"/>
    </row>
    <row r="29" spans="1:22">
      <c r="A29" s="62" t="s">
        <v>52</v>
      </c>
      <c r="B29" s="63">
        <v>57.911999999999999</v>
      </c>
      <c r="C29" s="64">
        <v>64.876000000000005</v>
      </c>
      <c r="D29" s="64">
        <v>77.971999999999994</v>
      </c>
      <c r="E29" s="64">
        <v>94.66</v>
      </c>
      <c r="F29" s="64">
        <v>110.55800000000001</v>
      </c>
      <c r="G29" s="64">
        <v>128.52600000000001</v>
      </c>
      <c r="H29" s="60">
        <v>149.601</v>
      </c>
      <c r="I29" s="60">
        <v>146.28200000000001</v>
      </c>
      <c r="J29" s="60">
        <v>140.005</v>
      </c>
      <c r="K29" s="60">
        <v>118.79600000000001</v>
      </c>
      <c r="L29" s="60">
        <v>91.786000000000001</v>
      </c>
      <c r="M29" s="61">
        <v>87.378</v>
      </c>
      <c r="N29" s="145">
        <v>1268.3519999999999</v>
      </c>
      <c r="O29" s="63">
        <v>75.174999999999997</v>
      </c>
      <c r="P29" s="64">
        <v>86.180999999999997</v>
      </c>
      <c r="Q29" s="64">
        <v>96.331000000000003</v>
      </c>
      <c r="R29" s="64">
        <v>111.414</v>
      </c>
      <c r="S29" s="64">
        <v>133.45599999999999</v>
      </c>
      <c r="T29" s="64">
        <v>147.94</v>
      </c>
      <c r="U29" s="65">
        <f t="shared" si="1"/>
        <v>21.701053687156737</v>
      </c>
      <c r="V29" s="108"/>
    </row>
    <row r="30" spans="1:22">
      <c r="A30" s="62" t="s">
        <v>53</v>
      </c>
      <c r="B30" s="63">
        <v>96.350999999999999</v>
      </c>
      <c r="C30" s="64">
        <v>92.251999999999995</v>
      </c>
      <c r="D30" s="64">
        <v>115.119</v>
      </c>
      <c r="E30" s="64">
        <v>157.38399999999999</v>
      </c>
      <c r="F30" s="64">
        <v>166.70400000000001</v>
      </c>
      <c r="G30" s="64">
        <v>286.24900000000002</v>
      </c>
      <c r="H30" s="60">
        <v>403.98899999999998</v>
      </c>
      <c r="I30" s="60">
        <v>412.49099999999999</v>
      </c>
      <c r="J30" s="60">
        <v>287.87900000000002</v>
      </c>
      <c r="K30" s="60">
        <v>170.96700000000001</v>
      </c>
      <c r="L30" s="60">
        <v>114.154</v>
      </c>
      <c r="M30" s="61">
        <v>129.63</v>
      </c>
      <c r="N30" s="145">
        <v>2433.1690000000003</v>
      </c>
      <c r="O30" s="63">
        <v>108.26</v>
      </c>
      <c r="P30" s="64">
        <v>101.84399999999999</v>
      </c>
      <c r="Q30" s="64">
        <v>126.20399999999999</v>
      </c>
      <c r="R30" s="64">
        <v>156.941</v>
      </c>
      <c r="S30" s="64">
        <v>170.916</v>
      </c>
      <c r="T30" s="64">
        <v>336.12400000000002</v>
      </c>
      <c r="U30" s="65">
        <f t="shared" si="1"/>
        <v>9.433745524085424</v>
      </c>
      <c r="V30" s="108"/>
    </row>
    <row r="31" spans="1:22">
      <c r="A31" s="68" t="s">
        <v>54</v>
      </c>
      <c r="B31" s="69">
        <v>1454.2850000000001</v>
      </c>
      <c r="C31" s="70">
        <v>1443.8869999999999</v>
      </c>
      <c r="D31" s="70">
        <v>1619.509</v>
      </c>
      <c r="E31" s="70">
        <v>1404.155</v>
      </c>
      <c r="F31" s="70">
        <v>1541.558</v>
      </c>
      <c r="G31" s="70">
        <v>1586.1510000000001</v>
      </c>
      <c r="H31" s="71">
        <v>1610.8440000000001</v>
      </c>
      <c r="I31" s="71">
        <v>1519.385</v>
      </c>
      <c r="J31" s="71">
        <v>1505.913</v>
      </c>
      <c r="K31" s="71">
        <v>1533.145</v>
      </c>
      <c r="L31" s="71">
        <v>1396.9010000000001</v>
      </c>
      <c r="M31" s="72">
        <v>1785.057</v>
      </c>
      <c r="N31" s="146">
        <v>18400.79</v>
      </c>
      <c r="O31" s="69">
        <v>1485.846</v>
      </c>
      <c r="P31" s="70">
        <v>1493.2950000000001</v>
      </c>
      <c r="Q31" s="70">
        <v>1659.306</v>
      </c>
      <c r="R31" s="70">
        <v>1474.0360000000001</v>
      </c>
      <c r="S31" s="70">
        <v>1588.307</v>
      </c>
      <c r="T31" s="70">
        <v>1722.317</v>
      </c>
      <c r="U31" s="65">
        <f t="shared" si="1"/>
        <v>4.127964444621246</v>
      </c>
      <c r="V31" s="108"/>
    </row>
    <row r="32" spans="1:22">
      <c r="A32" s="73" t="s">
        <v>55</v>
      </c>
      <c r="B32" s="74">
        <v>2218.5160000000001</v>
      </c>
      <c r="C32" s="75">
        <v>2174.2489999999998</v>
      </c>
      <c r="D32" s="75">
        <v>2623.933</v>
      </c>
      <c r="E32" s="75">
        <v>2761.51</v>
      </c>
      <c r="F32" s="75">
        <v>3180.578</v>
      </c>
      <c r="G32" s="75">
        <v>3323.0590000000002</v>
      </c>
      <c r="H32" s="75">
        <v>3369.375</v>
      </c>
      <c r="I32" s="75">
        <v>3212.0819999999999</v>
      </c>
      <c r="J32" s="75">
        <v>3127.6060000000002</v>
      </c>
      <c r="K32" s="75">
        <v>3023.9110000000001</v>
      </c>
      <c r="L32" s="75">
        <v>2468.0059999999999</v>
      </c>
      <c r="M32" s="76">
        <v>2340.9479999999999</v>
      </c>
      <c r="N32" s="147">
        <v>33823.772999999994</v>
      </c>
      <c r="O32" s="74">
        <v>2171.9580000000001</v>
      </c>
      <c r="P32" s="75">
        <v>2240.8739999999998</v>
      </c>
      <c r="Q32" s="75">
        <v>2582.3290000000002</v>
      </c>
      <c r="R32" s="75">
        <v>2748.518</v>
      </c>
      <c r="S32" s="75">
        <v>3186.413</v>
      </c>
      <c r="T32" s="75">
        <v>3262.3519999999999</v>
      </c>
      <c r="U32" s="134">
        <f t="shared" si="1"/>
        <v>-0.54908396437871598</v>
      </c>
      <c r="V32" s="108"/>
    </row>
    <row r="33" spans="1:31">
      <c r="A33" s="58" t="s">
        <v>56</v>
      </c>
      <c r="B33" s="77">
        <v>437.96800000000002</v>
      </c>
      <c r="C33" s="78">
        <v>446.71100000000001</v>
      </c>
      <c r="D33" s="78">
        <v>537.61099999999999</v>
      </c>
      <c r="E33" s="78">
        <v>584.19899999999996</v>
      </c>
      <c r="F33" s="78">
        <v>685.91499999999996</v>
      </c>
      <c r="G33" s="78">
        <v>910.11800000000005</v>
      </c>
      <c r="H33" s="78">
        <v>1042.5519999999999</v>
      </c>
      <c r="I33" s="78">
        <v>997.06100000000004</v>
      </c>
      <c r="J33" s="78">
        <v>795.46</v>
      </c>
      <c r="K33" s="78">
        <v>710.51300000000003</v>
      </c>
      <c r="L33" s="78">
        <v>566.42600000000004</v>
      </c>
      <c r="M33" s="79">
        <v>557.13900000000001</v>
      </c>
      <c r="N33" s="145">
        <v>8271.6729999999989</v>
      </c>
      <c r="O33" s="77">
        <v>487.42700000000002</v>
      </c>
      <c r="P33" s="78">
        <v>537.27700000000004</v>
      </c>
      <c r="Q33" s="78">
        <v>654.71799999999996</v>
      </c>
      <c r="R33" s="78">
        <v>603.55600000000004</v>
      </c>
      <c r="S33" s="78">
        <v>729.09900000000005</v>
      </c>
      <c r="T33" s="78">
        <v>925.17499999999995</v>
      </c>
      <c r="U33" s="135">
        <f t="shared" si="1"/>
        <v>9.2915463111675756</v>
      </c>
      <c r="V33" s="108"/>
    </row>
    <row r="34" spans="1:31">
      <c r="A34" s="80" t="s">
        <v>57</v>
      </c>
      <c r="B34" s="81">
        <v>3288.415</v>
      </c>
      <c r="C34" s="82">
        <v>3365.1390000000001</v>
      </c>
      <c r="D34" s="82">
        <v>4077.1709999999998</v>
      </c>
      <c r="E34" s="82">
        <v>3913.5540000000001</v>
      </c>
      <c r="F34" s="82">
        <v>4409.3900000000003</v>
      </c>
      <c r="G34" s="82">
        <v>4929.4979999999996</v>
      </c>
      <c r="H34" s="82">
        <v>5022.2510000000002</v>
      </c>
      <c r="I34" s="82">
        <v>4807.7110000000002</v>
      </c>
      <c r="J34" s="82">
        <v>4665.4160000000002</v>
      </c>
      <c r="K34" s="82">
        <v>4706.7569999999996</v>
      </c>
      <c r="L34" s="82">
        <v>3887.9810000000002</v>
      </c>
      <c r="M34" s="83">
        <v>3574.1030000000001</v>
      </c>
      <c r="N34" s="145">
        <v>50647.385999999999</v>
      </c>
      <c r="O34" s="81">
        <v>3352.3420000000001</v>
      </c>
      <c r="P34" s="82">
        <v>7244.1970000000001</v>
      </c>
      <c r="Q34" s="82">
        <v>4105.9669999999996</v>
      </c>
      <c r="R34" s="82">
        <v>4247.9660000000003</v>
      </c>
      <c r="S34" s="82">
        <v>4628.9849999999997</v>
      </c>
      <c r="T34" s="82">
        <v>4975.6400000000003</v>
      </c>
      <c r="U34" s="134">
        <f t="shared" si="1"/>
        <v>19.063078700156666</v>
      </c>
      <c r="V34" s="108"/>
    </row>
    <row r="35" spans="1:31">
      <c r="A35" s="68" t="s">
        <v>58</v>
      </c>
      <c r="B35" s="85">
        <v>3353.1410000000001</v>
      </c>
      <c r="C35" s="86">
        <v>3422.1640000000002</v>
      </c>
      <c r="D35" s="86">
        <v>3977.9319999999998</v>
      </c>
      <c r="E35" s="86">
        <v>4439.1059999999998</v>
      </c>
      <c r="F35" s="86">
        <v>4517.4669999999996</v>
      </c>
      <c r="G35" s="86">
        <v>4576.1139999999996</v>
      </c>
      <c r="H35" s="86">
        <v>5227.9139999999998</v>
      </c>
      <c r="I35" s="86">
        <v>5222.4750000000004</v>
      </c>
      <c r="J35" s="86">
        <v>4914.5870000000004</v>
      </c>
      <c r="K35" s="86">
        <v>4995.46</v>
      </c>
      <c r="L35" s="86">
        <v>3519.9960000000001</v>
      </c>
      <c r="M35" s="87">
        <v>4165.7889999999998</v>
      </c>
      <c r="N35" s="148">
        <v>52332.144999999997</v>
      </c>
      <c r="O35" s="85">
        <v>3705.123</v>
      </c>
      <c r="P35" s="86">
        <v>3995.0239999999999</v>
      </c>
      <c r="Q35" s="86">
        <v>4554.7550000000001</v>
      </c>
      <c r="R35" s="86">
        <v>4842.2290000000003</v>
      </c>
      <c r="S35" s="86">
        <v>5018.2129999999997</v>
      </c>
      <c r="T35" s="86">
        <v>5017.9979999999996</v>
      </c>
      <c r="U35" s="141">
        <f t="shared" si="1"/>
        <v>11.724561107907604</v>
      </c>
      <c r="V35" s="108"/>
    </row>
    <row r="36" spans="1:31">
      <c r="A36" s="152" t="s">
        <v>83</v>
      </c>
      <c r="B36" s="89" t="s">
        <v>84</v>
      </c>
      <c r="C36" s="89" t="s">
        <v>84</v>
      </c>
      <c r="D36" s="89" t="s">
        <v>84</v>
      </c>
      <c r="E36" s="89" t="s">
        <v>84</v>
      </c>
      <c r="F36" s="89" t="s">
        <v>84</v>
      </c>
      <c r="G36" s="89" t="s">
        <v>84</v>
      </c>
      <c r="H36" s="89" t="s">
        <v>84</v>
      </c>
      <c r="I36" s="89" t="s">
        <v>84</v>
      </c>
      <c r="J36" s="89" t="s">
        <v>84</v>
      </c>
      <c r="K36" s="89" t="s">
        <v>84</v>
      </c>
      <c r="L36" s="89" t="s">
        <v>84</v>
      </c>
      <c r="M36" s="90" t="s">
        <v>84</v>
      </c>
      <c r="N36" s="145" t="s">
        <v>84</v>
      </c>
      <c r="O36" s="88" t="s">
        <v>84</v>
      </c>
      <c r="P36" s="89" t="s">
        <v>84</v>
      </c>
      <c r="Q36" s="89" t="s">
        <v>84</v>
      </c>
      <c r="R36" s="89" t="s">
        <v>84</v>
      </c>
      <c r="S36" s="89" t="s">
        <v>84</v>
      </c>
      <c r="T36" s="89" t="s">
        <v>84</v>
      </c>
      <c r="U36" s="140" t="s">
        <v>84</v>
      </c>
      <c r="V36" s="108"/>
    </row>
    <row r="37" spans="1:31">
      <c r="A37" s="153" t="s">
        <v>59</v>
      </c>
      <c r="B37" s="89">
        <v>99.745000000000005</v>
      </c>
      <c r="C37" s="89">
        <v>89.313000000000002</v>
      </c>
      <c r="D37" s="89">
        <v>114.226</v>
      </c>
      <c r="E37" s="89">
        <v>158.346</v>
      </c>
      <c r="F37" s="89">
        <v>211.81100000000001</v>
      </c>
      <c r="G37" s="89">
        <v>294.37400000000002</v>
      </c>
      <c r="H37" s="89">
        <v>379.53100000000001</v>
      </c>
      <c r="I37" s="89">
        <v>396.892</v>
      </c>
      <c r="J37" s="89">
        <v>316.68799999999999</v>
      </c>
      <c r="K37" s="89">
        <v>211.37899999999999</v>
      </c>
      <c r="L37" s="89">
        <v>110.626</v>
      </c>
      <c r="M37" s="90">
        <v>110.27800000000001</v>
      </c>
      <c r="N37" s="145">
        <v>2493.2089999999998</v>
      </c>
      <c r="O37" s="88" t="s">
        <v>84</v>
      </c>
      <c r="P37" s="89" t="s">
        <v>84</v>
      </c>
      <c r="Q37" s="89" t="s">
        <v>84</v>
      </c>
      <c r="R37" s="89" t="s">
        <v>84</v>
      </c>
      <c r="S37" s="89" t="s">
        <v>84</v>
      </c>
      <c r="T37" s="89" t="s">
        <v>84</v>
      </c>
      <c r="U37" s="88" t="s">
        <v>84</v>
      </c>
      <c r="V37" s="108"/>
    </row>
    <row r="38" spans="1:31">
      <c r="A38" s="91" t="s">
        <v>61</v>
      </c>
      <c r="B38" s="81">
        <v>165.18799999999999</v>
      </c>
      <c r="C38" s="82">
        <v>144.59899999999999</v>
      </c>
      <c r="D38" s="82">
        <v>183.309</v>
      </c>
      <c r="E38" s="82">
        <v>259.33699999999999</v>
      </c>
      <c r="F38" s="82">
        <v>282.577</v>
      </c>
      <c r="G38" s="82">
        <v>301.74</v>
      </c>
      <c r="H38" s="82">
        <v>351.00599999999997</v>
      </c>
      <c r="I38" s="82">
        <v>357.005</v>
      </c>
      <c r="J38" s="82">
        <v>307.89299999999997</v>
      </c>
      <c r="K38" s="82">
        <v>289.27</v>
      </c>
      <c r="L38" s="82">
        <v>243.94900000000001</v>
      </c>
      <c r="M38" s="83">
        <v>256.637</v>
      </c>
      <c r="N38" s="145">
        <v>3142.51</v>
      </c>
      <c r="O38" s="81" t="s">
        <v>84</v>
      </c>
      <c r="P38" s="82" t="s">
        <v>84</v>
      </c>
      <c r="Q38" s="82" t="s">
        <v>84</v>
      </c>
      <c r="R38" s="82" t="s">
        <v>84</v>
      </c>
      <c r="S38" s="82" t="s">
        <v>84</v>
      </c>
      <c r="T38" s="82" t="s">
        <v>84</v>
      </c>
      <c r="U38" s="81" t="s">
        <v>84</v>
      </c>
      <c r="V38" s="108"/>
    </row>
    <row r="39" spans="1:31">
      <c r="A39" s="91" t="s">
        <v>62</v>
      </c>
      <c r="B39" s="81">
        <v>478.07799999999997</v>
      </c>
      <c r="C39" s="82">
        <v>422.28899999999999</v>
      </c>
      <c r="D39" s="82">
        <v>502.30200000000002</v>
      </c>
      <c r="E39" s="82">
        <v>616.78</v>
      </c>
      <c r="F39" s="82">
        <v>686.50599999999997</v>
      </c>
      <c r="G39" s="82">
        <v>788.44799999999998</v>
      </c>
      <c r="H39" s="82">
        <v>955.64099999999996</v>
      </c>
      <c r="I39" s="82">
        <v>982.346</v>
      </c>
      <c r="J39" s="82">
        <v>875.50199999999995</v>
      </c>
      <c r="K39" s="82">
        <v>744.02200000000005</v>
      </c>
      <c r="L39" s="82">
        <v>613.178</v>
      </c>
      <c r="M39" s="83">
        <v>639.49099999999999</v>
      </c>
      <c r="N39" s="145">
        <v>8304.5829999999987</v>
      </c>
      <c r="O39" s="81">
        <v>597.33000000000004</v>
      </c>
      <c r="P39" s="82">
        <v>501.37400000000002</v>
      </c>
      <c r="Q39" s="82">
        <v>585.75400000000002</v>
      </c>
      <c r="R39" s="82">
        <v>645.23199999999997</v>
      </c>
      <c r="S39" s="82">
        <v>747.44200000000001</v>
      </c>
      <c r="T39" s="82">
        <v>809.11199999999997</v>
      </c>
      <c r="U39" s="136">
        <f>(SUM(O39:T39)/SUM(B39:G39)-1)*100</f>
        <v>11.213388953706849</v>
      </c>
      <c r="V39" s="108"/>
    </row>
    <row r="40" spans="1:31">
      <c r="A40" s="84" t="s">
        <v>122</v>
      </c>
      <c r="B40" s="85">
        <v>13627.561</v>
      </c>
      <c r="C40" s="86">
        <v>11137.447</v>
      </c>
      <c r="D40" s="86">
        <v>13523.203</v>
      </c>
      <c r="E40" s="86">
        <v>15626.232</v>
      </c>
      <c r="F40" s="86">
        <v>18771.579000000002</v>
      </c>
      <c r="G40" s="86">
        <v>21019.951000000001</v>
      </c>
      <c r="H40" s="86">
        <v>24232.82</v>
      </c>
      <c r="I40" s="86">
        <v>24671.103999999999</v>
      </c>
      <c r="J40" s="86">
        <v>21979.165000000001</v>
      </c>
      <c r="K40" s="86">
        <v>20060.641</v>
      </c>
      <c r="L40" s="86">
        <v>14691.805</v>
      </c>
      <c r="M40" s="87">
        <v>14371.359</v>
      </c>
      <c r="N40" s="148">
        <v>213712.867</v>
      </c>
      <c r="O40" s="85" t="s">
        <v>84</v>
      </c>
      <c r="P40" s="86" t="s">
        <v>84</v>
      </c>
      <c r="Q40" s="86" t="s">
        <v>84</v>
      </c>
      <c r="R40" s="86" t="s">
        <v>84</v>
      </c>
      <c r="S40" s="86" t="s">
        <v>84</v>
      </c>
      <c r="T40" s="86" t="s">
        <v>84</v>
      </c>
      <c r="U40" s="85" t="s">
        <v>84</v>
      </c>
      <c r="V40" s="108"/>
    </row>
    <row r="41" spans="1:31" ht="15.75" customHeight="1">
      <c r="A41" s="171" t="s">
        <v>74</v>
      </c>
      <c r="B41" s="172"/>
      <c r="C41" s="172"/>
      <c r="D41" s="172"/>
      <c r="E41" s="172"/>
      <c r="F41" s="172"/>
      <c r="G41" s="172"/>
      <c r="H41" s="172"/>
      <c r="I41" s="172"/>
      <c r="J41" s="172"/>
      <c r="K41" s="172"/>
      <c r="L41" s="172"/>
      <c r="M41" s="172"/>
      <c r="N41" s="172"/>
      <c r="O41" s="172"/>
      <c r="P41" s="172"/>
      <c r="Q41" s="172"/>
      <c r="R41" s="172"/>
      <c r="S41" s="172"/>
      <c r="T41" s="172"/>
      <c r="U41" s="172"/>
      <c r="V41" s="2"/>
      <c r="W41" s="2"/>
      <c r="X41" s="2"/>
      <c r="Y41" s="2"/>
      <c r="Z41" s="2"/>
      <c r="AA41" s="2"/>
      <c r="AB41" s="2"/>
      <c r="AC41" s="2"/>
      <c r="AD41" s="2"/>
      <c r="AE41" s="2"/>
    </row>
    <row r="42" spans="1:31">
      <c r="A42" s="12" t="s">
        <v>138</v>
      </c>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row>
    <row r="43" spans="1:31" ht="15.75" customHeight="1">
      <c r="A43" s="12" t="s">
        <v>110</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row>
    <row r="44" spans="1:31">
      <c r="A44" s="12" t="s">
        <v>128</v>
      </c>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row>
    <row r="45" spans="1:31">
      <c r="A45" s="170" t="s">
        <v>81</v>
      </c>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row>
    <row r="50" spans="16:16">
      <c r="P50" s="92"/>
    </row>
    <row r="51" spans="16:16">
      <c r="P51" s="92"/>
    </row>
    <row r="52" spans="16:16">
      <c r="P52" s="92"/>
    </row>
    <row r="53" spans="16:16">
      <c r="P53" s="92"/>
    </row>
    <row r="85" spans="2:13">
      <c r="B85"/>
      <c r="C85"/>
      <c r="D85"/>
      <c r="E85"/>
      <c r="F85"/>
      <c r="G85"/>
      <c r="H85"/>
      <c r="I85"/>
      <c r="J85"/>
      <c r="K85"/>
      <c r="L85"/>
      <c r="M85"/>
    </row>
  </sheetData>
  <mergeCells count="5">
    <mergeCell ref="U3:U4"/>
    <mergeCell ref="A3:A4"/>
    <mergeCell ref="N3:N4"/>
    <mergeCell ref="B3:M3"/>
    <mergeCell ref="O3:T3"/>
  </mergeCells>
  <pageMargins left="0.75" right="0.75" top="1" bottom="1" header="0.5" footer="0.5"/>
  <pageSetup paperSize="9" scale="60" orientation="landscape" r:id="rId1"/>
  <headerFooter alignWithMargins="0"/>
  <rowBreaks count="1" manualBreakCount="1">
    <brk id="46" max="16383" man="1"/>
  </rowBreaks>
  <ignoredErrors>
    <ignoredError sqref="U5"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J78"/>
  <sheetViews>
    <sheetView showGridLines="0" zoomScaleNormal="100" workbookViewId="0">
      <selection activeCell="W3" sqref="W3:W4"/>
    </sheetView>
  </sheetViews>
  <sheetFormatPr defaultColWidth="9.140625" defaultRowHeight="12.75"/>
  <cols>
    <col min="1" max="1" width="6.140625" style="9" customWidth="1"/>
    <col min="2" max="2" width="39.28515625" style="9" customWidth="1"/>
    <col min="3" max="22" width="8.42578125" style="9" customWidth="1"/>
    <col min="23" max="23" width="10.7109375" style="9" customWidth="1"/>
    <col min="24" max="32" width="8.42578125" style="9" customWidth="1"/>
    <col min="33" max="33" width="10.140625" style="9" customWidth="1"/>
    <col min="34" max="36" width="11" style="9" customWidth="1"/>
    <col min="37" max="16384" width="9.140625" style="9"/>
  </cols>
  <sheetData>
    <row r="1" spans="1:36" ht="15.75">
      <c r="A1" s="131" t="s">
        <v>139</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row>
    <row r="2" spans="1:36" ht="14.25">
      <c r="A2" s="133" t="s">
        <v>73</v>
      </c>
      <c r="B2" s="110"/>
      <c r="C2" s="110"/>
      <c r="D2" s="127"/>
      <c r="E2" s="127"/>
      <c r="F2" s="127"/>
      <c r="G2" s="127"/>
      <c r="H2" s="127"/>
      <c r="I2" s="127"/>
      <c r="J2" s="127"/>
      <c r="K2" s="127"/>
      <c r="L2" s="127"/>
      <c r="M2" s="127"/>
      <c r="N2" s="127"/>
      <c r="O2" s="127"/>
      <c r="P2" s="127"/>
      <c r="Q2" s="127"/>
      <c r="R2" s="127"/>
      <c r="S2" s="127"/>
      <c r="T2" s="127"/>
      <c r="U2" s="127"/>
      <c r="V2" s="127"/>
      <c r="W2" s="110"/>
    </row>
    <row r="3" spans="1:36" s="93" customFormat="1">
      <c r="A3" s="183" t="s">
        <v>133</v>
      </c>
      <c r="B3" s="185" t="s">
        <v>75</v>
      </c>
      <c r="C3" s="173" t="s">
        <v>0</v>
      </c>
      <c r="D3" s="180">
        <v>2023</v>
      </c>
      <c r="E3" s="180"/>
      <c r="F3" s="180"/>
      <c r="G3" s="180"/>
      <c r="H3" s="180"/>
      <c r="I3" s="180"/>
      <c r="J3" s="180"/>
      <c r="K3" s="180"/>
      <c r="L3" s="180"/>
      <c r="M3" s="180"/>
      <c r="N3" s="180"/>
      <c r="O3" s="181"/>
      <c r="P3" s="173">
        <v>2023</v>
      </c>
      <c r="Q3" s="188">
        <v>2024</v>
      </c>
      <c r="R3" s="189"/>
      <c r="S3" s="189"/>
      <c r="T3" s="189"/>
      <c r="U3" s="189"/>
      <c r="V3" s="190"/>
      <c r="W3" s="173" t="s">
        <v>140</v>
      </c>
    </row>
    <row r="4" spans="1:36" s="93" customFormat="1" ht="50.25" customHeight="1">
      <c r="A4" s="184"/>
      <c r="B4" s="186"/>
      <c r="C4" s="187"/>
      <c r="D4" s="94" t="s">
        <v>15</v>
      </c>
      <c r="E4" s="94" t="s">
        <v>16</v>
      </c>
      <c r="F4" s="94" t="s">
        <v>17</v>
      </c>
      <c r="G4" s="94" t="s">
        <v>18</v>
      </c>
      <c r="H4" s="94" t="s">
        <v>19</v>
      </c>
      <c r="I4" s="94" t="s">
        <v>20</v>
      </c>
      <c r="J4" s="94" t="s">
        <v>27</v>
      </c>
      <c r="K4" s="94" t="s">
        <v>26</v>
      </c>
      <c r="L4" s="94" t="s">
        <v>25</v>
      </c>
      <c r="M4" s="94" t="s">
        <v>24</v>
      </c>
      <c r="N4" s="94" t="s">
        <v>23</v>
      </c>
      <c r="O4" s="95" t="s">
        <v>22</v>
      </c>
      <c r="P4" s="182"/>
      <c r="Q4" s="138" t="s">
        <v>15</v>
      </c>
      <c r="R4" s="94" t="s">
        <v>16</v>
      </c>
      <c r="S4" s="94" t="s">
        <v>17</v>
      </c>
      <c r="T4" s="94" t="s">
        <v>18</v>
      </c>
      <c r="U4" s="94" t="s">
        <v>19</v>
      </c>
      <c r="V4" s="95" t="s">
        <v>20</v>
      </c>
      <c r="W4" s="174"/>
    </row>
    <row r="5" spans="1:36">
      <c r="A5" s="96">
        <v>1</v>
      </c>
      <c r="B5" s="97" t="s">
        <v>88</v>
      </c>
      <c r="C5" s="98" t="s">
        <v>8</v>
      </c>
      <c r="D5" s="99">
        <v>4717.5429999999997</v>
      </c>
      <c r="E5" s="99">
        <v>4480.4380000000001</v>
      </c>
      <c r="F5" s="99">
        <v>5112.3249999999998</v>
      </c>
      <c r="G5" s="99">
        <v>5486.6859999999997</v>
      </c>
      <c r="H5" s="99">
        <v>5918.4290000000001</v>
      </c>
      <c r="I5" s="99">
        <v>6059.25</v>
      </c>
      <c r="J5" s="99">
        <v>6562.527</v>
      </c>
      <c r="K5" s="99">
        <v>6517.7939999999999</v>
      </c>
      <c r="L5" s="99">
        <v>5962.7240000000002</v>
      </c>
      <c r="M5" s="99">
        <v>5979.6819999999998</v>
      </c>
      <c r="N5" s="99">
        <v>5104.2070000000003</v>
      </c>
      <c r="O5" s="100">
        <v>5488.1030000000001</v>
      </c>
      <c r="P5" s="142">
        <v>67389.707999999999</v>
      </c>
      <c r="Q5" s="101">
        <v>4818.8969999999999</v>
      </c>
      <c r="R5" s="99">
        <v>4789.0510000000004</v>
      </c>
      <c r="S5" s="99">
        <v>5446.2340000000004</v>
      </c>
      <c r="T5" s="99">
        <v>5747.143</v>
      </c>
      <c r="U5" s="99">
        <v>6106.0420000000004</v>
      </c>
      <c r="V5" s="99">
        <v>6267.5969999999998</v>
      </c>
      <c r="W5" s="102">
        <f>(SUM(Q5:V5)/SUM(D5:I5)-1)*100</f>
        <v>4.4069472820033262</v>
      </c>
      <c r="X5" s="126"/>
      <c r="Y5" s="126"/>
      <c r="Z5" s="126"/>
      <c r="AA5" s="126"/>
      <c r="AB5" s="126"/>
      <c r="AC5" s="126"/>
      <c r="AD5" s="126"/>
      <c r="AE5" s="126"/>
      <c r="AF5" s="126"/>
      <c r="AG5" s="126"/>
      <c r="AH5" s="126"/>
      <c r="AI5" s="126"/>
      <c r="AJ5" s="126"/>
    </row>
    <row r="6" spans="1:36">
      <c r="A6" s="103">
        <v>2</v>
      </c>
      <c r="B6" s="97" t="s">
        <v>89</v>
      </c>
      <c r="C6" s="104" t="s">
        <v>10</v>
      </c>
      <c r="D6" s="99">
        <v>3896.3879999999999</v>
      </c>
      <c r="E6" s="99">
        <v>3782.2280000000001</v>
      </c>
      <c r="F6" s="99">
        <v>4585.1009999999997</v>
      </c>
      <c r="G6" s="99">
        <v>5128.5550000000003</v>
      </c>
      <c r="H6" s="99">
        <v>5599.87</v>
      </c>
      <c r="I6" s="99">
        <v>5664.12</v>
      </c>
      <c r="J6" s="99">
        <v>6009.3149999999996</v>
      </c>
      <c r="K6" s="99">
        <v>6052.884</v>
      </c>
      <c r="L6" s="99">
        <v>5777.2079999999996</v>
      </c>
      <c r="M6" s="99">
        <v>5820.0609999999997</v>
      </c>
      <c r="N6" s="99">
        <v>4742.3980000000001</v>
      </c>
      <c r="O6" s="100">
        <v>4829.5</v>
      </c>
      <c r="P6" s="143">
        <v>61887.627999999997</v>
      </c>
      <c r="Q6" s="101">
        <v>4543.8789999999999</v>
      </c>
      <c r="R6" s="99">
        <v>4626.9390000000003</v>
      </c>
      <c r="S6" s="99">
        <v>5225.6779999999999</v>
      </c>
      <c r="T6" s="99">
        <v>5470.4319999999998</v>
      </c>
      <c r="U6" s="99">
        <v>5975.6940000000004</v>
      </c>
      <c r="V6" s="99">
        <v>5958.0469999999996</v>
      </c>
      <c r="W6" s="105">
        <f t="shared" ref="W6:W34" si="0">(SUM(Q6:V6)/SUM(D6:I6)-1)*100</f>
        <v>10.972844260008507</v>
      </c>
      <c r="X6" s="126"/>
      <c r="Y6" s="126"/>
      <c r="Z6" s="126"/>
      <c r="AA6" s="126"/>
      <c r="AB6" s="126"/>
      <c r="AC6" s="126"/>
      <c r="AD6" s="126"/>
      <c r="AE6" s="126"/>
      <c r="AF6" s="126"/>
      <c r="AG6" s="126"/>
      <c r="AH6" s="126"/>
      <c r="AI6" s="126"/>
      <c r="AJ6" s="126"/>
    </row>
    <row r="7" spans="1:36">
      <c r="A7" s="96">
        <v>3</v>
      </c>
      <c r="B7" s="97" t="s">
        <v>90</v>
      </c>
      <c r="C7" s="104" t="s">
        <v>9</v>
      </c>
      <c r="D7" s="99">
        <v>4426.7439999999997</v>
      </c>
      <c r="E7" s="99">
        <v>4170.8590000000004</v>
      </c>
      <c r="F7" s="99">
        <v>4817.2309999999998</v>
      </c>
      <c r="G7" s="99">
        <v>4868.4480000000003</v>
      </c>
      <c r="H7" s="99">
        <v>5047.16</v>
      </c>
      <c r="I7" s="99">
        <v>5131.0720000000001</v>
      </c>
      <c r="J7" s="99">
        <v>5539.2929999999997</v>
      </c>
      <c r="K7" s="99">
        <v>5553.8090000000002</v>
      </c>
      <c r="L7" s="99">
        <v>5381.5680000000002</v>
      </c>
      <c r="M7" s="99">
        <v>5370.4530000000004</v>
      </c>
      <c r="N7" s="99">
        <v>4826.3209999999999</v>
      </c>
      <c r="O7" s="100">
        <v>5005.0649999999996</v>
      </c>
      <c r="P7" s="143">
        <v>60138.023000000001</v>
      </c>
      <c r="Q7" s="101">
        <v>4789.6989999999996</v>
      </c>
      <c r="R7" s="99">
        <v>4709.09</v>
      </c>
      <c r="S7" s="99">
        <v>5336.6</v>
      </c>
      <c r="T7" s="99">
        <v>5384.1840000000002</v>
      </c>
      <c r="U7" s="99">
        <v>5674.982</v>
      </c>
      <c r="V7" s="99">
        <v>5788.3289999999997</v>
      </c>
      <c r="W7" s="105">
        <f t="shared" si="0"/>
        <v>11.318336754678615</v>
      </c>
      <c r="Y7" s="93"/>
    </row>
    <row r="8" spans="1:36">
      <c r="A8" s="103">
        <v>4</v>
      </c>
      <c r="B8" s="97" t="s">
        <v>91</v>
      </c>
      <c r="C8" s="104" t="s">
        <v>7</v>
      </c>
      <c r="D8" s="99">
        <v>3648.8710000000001</v>
      </c>
      <c r="E8" s="99">
        <v>3407.43</v>
      </c>
      <c r="F8" s="99">
        <v>4270.2259999999997</v>
      </c>
      <c r="G8" s="99">
        <v>4819.9290000000001</v>
      </c>
      <c r="H8" s="99">
        <v>5127.5309999999999</v>
      </c>
      <c r="I8" s="99">
        <v>5544.4719999999998</v>
      </c>
      <c r="J8" s="99">
        <v>6004.72</v>
      </c>
      <c r="K8" s="99">
        <v>5853.0280000000002</v>
      </c>
      <c r="L8" s="99">
        <v>5767.3440000000001</v>
      </c>
      <c r="M8" s="99">
        <v>5664.4719999999998</v>
      </c>
      <c r="N8" s="99">
        <v>4586.799</v>
      </c>
      <c r="O8" s="100">
        <v>4565.6610000000001</v>
      </c>
      <c r="P8" s="143">
        <v>59260.483</v>
      </c>
      <c r="Q8" s="101">
        <v>4061.8220000000001</v>
      </c>
      <c r="R8" s="99">
        <v>3850.817</v>
      </c>
      <c r="S8" s="99">
        <v>4604.1390000000001</v>
      </c>
      <c r="T8" s="99">
        <v>5091.558</v>
      </c>
      <c r="U8" s="99">
        <v>5485.4340000000002</v>
      </c>
      <c r="V8" s="99">
        <v>5623.97</v>
      </c>
      <c r="W8" s="105">
        <f t="shared" si="0"/>
        <v>7.0819915491789009</v>
      </c>
      <c r="Y8" s="93"/>
    </row>
    <row r="9" spans="1:36">
      <c r="A9" s="96">
        <v>5</v>
      </c>
      <c r="B9" s="97" t="s">
        <v>92</v>
      </c>
      <c r="C9" s="104" t="s">
        <v>9</v>
      </c>
      <c r="D9" s="99">
        <v>3072.01</v>
      </c>
      <c r="E9" s="99">
        <v>3126.319</v>
      </c>
      <c r="F9" s="99">
        <v>3753.5590000000002</v>
      </c>
      <c r="G9" s="99">
        <v>4194.7650000000003</v>
      </c>
      <c r="H9" s="99">
        <v>4469.1379999999999</v>
      </c>
      <c r="I9" s="99">
        <v>4455.4560000000001</v>
      </c>
      <c r="J9" s="99">
        <v>4931.6719999999996</v>
      </c>
      <c r="K9" s="99">
        <v>4966.3059999999996</v>
      </c>
      <c r="L9" s="99">
        <v>4582.8119999999999</v>
      </c>
      <c r="M9" s="99">
        <v>4576.7489999999998</v>
      </c>
      <c r="N9" s="99">
        <v>3819.9160000000002</v>
      </c>
      <c r="O9" s="100">
        <v>3862.9209999999998</v>
      </c>
      <c r="P9" s="143">
        <v>49811.623</v>
      </c>
      <c r="Q9" s="101">
        <v>3505.6</v>
      </c>
      <c r="R9" s="99">
        <v>3650.625</v>
      </c>
      <c r="S9" s="99">
        <v>4277.6909999999998</v>
      </c>
      <c r="T9" s="99">
        <v>4600.2610000000004</v>
      </c>
      <c r="U9" s="99">
        <v>4991.7709999999997</v>
      </c>
      <c r="V9" s="99">
        <v>5046.098</v>
      </c>
      <c r="W9" s="105">
        <f t="shared" si="0"/>
        <v>13.00666149515024</v>
      </c>
      <c r="Y9" s="93"/>
    </row>
    <row r="10" spans="1:36">
      <c r="A10" s="103">
        <v>6</v>
      </c>
      <c r="B10" s="97" t="s">
        <v>94</v>
      </c>
      <c r="C10" s="104" t="s">
        <v>3</v>
      </c>
      <c r="D10" s="99">
        <v>2249.067</v>
      </c>
      <c r="E10" s="99">
        <v>2193.279</v>
      </c>
      <c r="F10" s="99">
        <v>2739.43</v>
      </c>
      <c r="G10" s="99">
        <v>3235.616</v>
      </c>
      <c r="H10" s="99">
        <v>3537.5529999999999</v>
      </c>
      <c r="I10" s="99">
        <v>3863.4580000000001</v>
      </c>
      <c r="J10" s="99">
        <v>4153.5649999999996</v>
      </c>
      <c r="K10" s="99">
        <v>4194.7619999999997</v>
      </c>
      <c r="L10" s="99">
        <v>4002.748</v>
      </c>
      <c r="M10" s="99">
        <v>3893.8130000000001</v>
      </c>
      <c r="N10" s="99">
        <v>3143.5030000000002</v>
      </c>
      <c r="O10" s="100">
        <v>3105.3490000000002</v>
      </c>
      <c r="P10" s="143">
        <v>40312.142999999996</v>
      </c>
      <c r="Q10" s="101">
        <v>2884.4720000000002</v>
      </c>
      <c r="R10" s="99">
        <v>2942.65</v>
      </c>
      <c r="S10" s="99">
        <v>3518.904</v>
      </c>
      <c r="T10" s="99">
        <v>4096.2049999999999</v>
      </c>
      <c r="U10" s="99">
        <v>4415.8190000000004</v>
      </c>
      <c r="V10" s="99">
        <v>4623.7179999999998</v>
      </c>
      <c r="W10" s="105">
        <f t="shared" si="0"/>
        <v>26.171621553289604</v>
      </c>
      <c r="Y10" s="93"/>
    </row>
    <row r="11" spans="1:36">
      <c r="A11" s="96">
        <v>7</v>
      </c>
      <c r="B11" s="97" t="s">
        <v>111</v>
      </c>
      <c r="C11" s="104" t="s">
        <v>7</v>
      </c>
      <c r="D11" s="99">
        <v>2224.739</v>
      </c>
      <c r="E11" s="99">
        <v>2165.3119999999999</v>
      </c>
      <c r="F11" s="99">
        <v>2571.3850000000002</v>
      </c>
      <c r="G11" s="99">
        <v>2947.1280000000002</v>
      </c>
      <c r="H11" s="99">
        <v>3270.5079999999998</v>
      </c>
      <c r="I11" s="99">
        <v>3444.4279999999999</v>
      </c>
      <c r="J11" s="99">
        <v>3675.3710000000001</v>
      </c>
      <c r="K11" s="99">
        <v>3743.5650000000001</v>
      </c>
      <c r="L11" s="99">
        <v>3837.5079999999998</v>
      </c>
      <c r="M11" s="99">
        <v>3736.0909999999999</v>
      </c>
      <c r="N11" s="99">
        <v>2954.223</v>
      </c>
      <c r="O11" s="100">
        <v>2438.3119999999999</v>
      </c>
      <c r="P11" s="143">
        <v>37008.57</v>
      </c>
      <c r="Q11" s="101">
        <v>2439.9650000000001</v>
      </c>
      <c r="R11" s="99">
        <v>2514.3649999999998</v>
      </c>
      <c r="S11" s="99">
        <v>2993.6750000000002</v>
      </c>
      <c r="T11" s="99">
        <v>3450.8440000000001</v>
      </c>
      <c r="U11" s="99">
        <v>3812.4259999999999</v>
      </c>
      <c r="V11" s="99">
        <v>3863.8739999999998</v>
      </c>
      <c r="W11" s="105">
        <f t="shared" si="0"/>
        <v>14.74809155713297</v>
      </c>
      <c r="Y11" s="93"/>
    </row>
    <row r="12" spans="1:36">
      <c r="A12" s="103">
        <v>8</v>
      </c>
      <c r="B12" s="97" t="s">
        <v>93</v>
      </c>
      <c r="C12" s="104" t="s">
        <v>4</v>
      </c>
      <c r="D12" s="99">
        <v>2242.46</v>
      </c>
      <c r="E12" s="99">
        <v>2247.8000000000002</v>
      </c>
      <c r="F12" s="99">
        <v>2629.884</v>
      </c>
      <c r="G12" s="99">
        <v>2836.8209999999999</v>
      </c>
      <c r="H12" s="99">
        <v>2928.5160000000001</v>
      </c>
      <c r="I12" s="99">
        <v>2989.7469999999998</v>
      </c>
      <c r="J12" s="99">
        <v>3265.0790000000002</v>
      </c>
      <c r="K12" s="99">
        <v>3299.1709999999998</v>
      </c>
      <c r="L12" s="99">
        <v>3143.47</v>
      </c>
      <c r="M12" s="99">
        <v>3067.203</v>
      </c>
      <c r="N12" s="99">
        <v>2497.4070000000002</v>
      </c>
      <c r="O12" s="100">
        <v>2488.9250000000002</v>
      </c>
      <c r="P12" s="143">
        <v>33636.483</v>
      </c>
      <c r="Q12" s="101">
        <v>2256.7860000000001</v>
      </c>
      <c r="R12" s="99">
        <v>2418.703</v>
      </c>
      <c r="S12" s="99">
        <v>2828.252</v>
      </c>
      <c r="T12" s="99">
        <v>2961.2860000000001</v>
      </c>
      <c r="U12" s="99">
        <v>3129.491</v>
      </c>
      <c r="V12" s="99">
        <v>3658.55</v>
      </c>
      <c r="W12" s="105">
        <f t="shared" si="0"/>
        <v>8.6791824344192072</v>
      </c>
      <c r="Y12" s="93"/>
    </row>
    <row r="13" spans="1:36">
      <c r="A13" s="96">
        <v>9</v>
      </c>
      <c r="B13" s="97" t="s">
        <v>95</v>
      </c>
      <c r="C13" s="104" t="s">
        <v>2</v>
      </c>
      <c r="D13" s="99">
        <v>2089.895</v>
      </c>
      <c r="E13" s="99">
        <v>2038.461</v>
      </c>
      <c r="F13" s="99">
        <v>2459.4740000000002</v>
      </c>
      <c r="G13" s="99">
        <v>2812.5239999999999</v>
      </c>
      <c r="H13" s="99">
        <v>3025.308</v>
      </c>
      <c r="I13" s="99">
        <v>3217.123</v>
      </c>
      <c r="J13" s="99">
        <v>3424.6109999999999</v>
      </c>
      <c r="K13" s="99">
        <v>3419.8220000000001</v>
      </c>
      <c r="L13" s="99">
        <v>3081.8919999999998</v>
      </c>
      <c r="M13" s="99">
        <v>2977.683</v>
      </c>
      <c r="N13" s="99">
        <v>2296.7510000000002</v>
      </c>
      <c r="O13" s="100">
        <v>2404.0590000000002</v>
      </c>
      <c r="P13" s="143">
        <v>33247.603000000003</v>
      </c>
      <c r="Q13" s="101">
        <v>2167.6979999999999</v>
      </c>
      <c r="R13" s="99">
        <v>2154.6190000000001</v>
      </c>
      <c r="S13" s="99">
        <v>2701.7779999999998</v>
      </c>
      <c r="T13" s="99">
        <v>2862.703</v>
      </c>
      <c r="U13" s="99">
        <v>3262.6660000000002</v>
      </c>
      <c r="V13" s="99">
        <v>3348.1930000000002</v>
      </c>
      <c r="W13" s="105">
        <f t="shared" si="0"/>
        <v>5.464960363515825</v>
      </c>
      <c r="Y13" s="93"/>
    </row>
    <row r="14" spans="1:36">
      <c r="A14" s="103">
        <v>10</v>
      </c>
      <c r="B14" s="97" t="s">
        <v>112</v>
      </c>
      <c r="C14" s="104" t="s">
        <v>8</v>
      </c>
      <c r="D14" s="99">
        <v>2199.6080000000002</v>
      </c>
      <c r="E14" s="99">
        <v>2228.4560000000001</v>
      </c>
      <c r="F14" s="99">
        <v>2304.9540000000002</v>
      </c>
      <c r="G14" s="99">
        <v>2682.2289999999998</v>
      </c>
      <c r="H14" s="99">
        <v>2953.998</v>
      </c>
      <c r="I14" s="99">
        <v>2946.694</v>
      </c>
      <c r="J14" s="99">
        <v>3202.683</v>
      </c>
      <c r="K14" s="99">
        <v>3240.7530000000002</v>
      </c>
      <c r="L14" s="99">
        <v>2959.6669999999999</v>
      </c>
      <c r="M14" s="99">
        <v>2917.866</v>
      </c>
      <c r="N14" s="99">
        <v>2234.6610000000001</v>
      </c>
      <c r="O14" s="100">
        <v>2418.8629999999998</v>
      </c>
      <c r="P14" s="143">
        <v>32290.432000000001</v>
      </c>
      <c r="Q14" s="101">
        <v>2142.7150000000001</v>
      </c>
      <c r="R14" s="99">
        <v>2235.0509999999999</v>
      </c>
      <c r="S14" s="99">
        <v>2538.3130000000001</v>
      </c>
      <c r="T14" s="99">
        <v>3008.739</v>
      </c>
      <c r="U14" s="99">
        <v>2982.6669999999999</v>
      </c>
      <c r="V14" s="99">
        <v>3046.2080000000001</v>
      </c>
      <c r="W14" s="105">
        <f t="shared" si="0"/>
        <v>4.163988900713167</v>
      </c>
      <c r="Y14" s="93"/>
    </row>
    <row r="15" spans="1:36">
      <c r="A15" s="96">
        <v>11</v>
      </c>
      <c r="B15" s="97" t="s">
        <v>96</v>
      </c>
      <c r="C15" s="104" t="s">
        <v>9</v>
      </c>
      <c r="D15" s="99">
        <v>858.51199999999994</v>
      </c>
      <c r="E15" s="99">
        <v>905.18100000000004</v>
      </c>
      <c r="F15" s="99">
        <v>1343.501</v>
      </c>
      <c r="G15" s="99">
        <v>2729.68</v>
      </c>
      <c r="H15" s="99">
        <v>3420.0830000000001</v>
      </c>
      <c r="I15" s="99">
        <v>3806.6419999999998</v>
      </c>
      <c r="J15" s="99">
        <v>4376.5050000000001</v>
      </c>
      <c r="K15" s="99">
        <v>4370.1130000000003</v>
      </c>
      <c r="L15" s="99">
        <v>3861.4940000000001</v>
      </c>
      <c r="M15" s="99">
        <v>3285.261</v>
      </c>
      <c r="N15" s="99">
        <v>1097.4449999999999</v>
      </c>
      <c r="O15" s="100">
        <v>1038.3689999999999</v>
      </c>
      <c r="P15" s="143">
        <v>31092.786</v>
      </c>
      <c r="Q15" s="101">
        <v>889.47299999999996</v>
      </c>
      <c r="R15" s="99">
        <v>1035.116</v>
      </c>
      <c r="S15" s="99">
        <v>1529.107</v>
      </c>
      <c r="T15" s="99">
        <v>2806.634</v>
      </c>
      <c r="U15" s="99">
        <v>3840.2669999999998</v>
      </c>
      <c r="V15" s="99">
        <v>4157.3280000000004</v>
      </c>
      <c r="W15" s="105">
        <f t="shared" si="0"/>
        <v>9.1423963641259931</v>
      </c>
      <c r="Y15" s="93"/>
    </row>
    <row r="16" spans="1:36">
      <c r="A16" s="103">
        <v>12</v>
      </c>
      <c r="B16" s="97" t="s">
        <v>113</v>
      </c>
      <c r="C16" s="104" t="s">
        <v>6</v>
      </c>
      <c r="D16" s="99">
        <v>1675.5219999999999</v>
      </c>
      <c r="E16" s="99">
        <v>1608.585</v>
      </c>
      <c r="F16" s="99">
        <v>2055.5520000000001</v>
      </c>
      <c r="G16" s="99">
        <v>2476.1239999999998</v>
      </c>
      <c r="H16" s="99">
        <v>2713.8330000000001</v>
      </c>
      <c r="I16" s="99">
        <v>2851.884</v>
      </c>
      <c r="J16" s="99">
        <v>3160.3490000000002</v>
      </c>
      <c r="K16" s="99">
        <v>3121.3020000000001</v>
      </c>
      <c r="L16" s="99">
        <v>2935.605</v>
      </c>
      <c r="M16" s="99">
        <v>2747.9160000000002</v>
      </c>
      <c r="N16" s="99">
        <v>2112.9119999999998</v>
      </c>
      <c r="O16" s="100">
        <v>2195.7739999999999</v>
      </c>
      <c r="P16" s="143">
        <v>29655.358</v>
      </c>
      <c r="Q16" s="101">
        <v>1832.94</v>
      </c>
      <c r="R16" s="99">
        <v>1879.5730000000001</v>
      </c>
      <c r="S16" s="99">
        <v>2213.279</v>
      </c>
      <c r="T16" s="99">
        <v>2618.0300000000002</v>
      </c>
      <c r="U16" s="99">
        <v>2844.569</v>
      </c>
      <c r="V16" s="99">
        <v>3020.99</v>
      </c>
      <c r="W16" s="105">
        <f t="shared" si="0"/>
        <v>7.6813585920860739</v>
      </c>
      <c r="Y16" s="93"/>
    </row>
    <row r="17" spans="1:25">
      <c r="A17" s="96">
        <v>13</v>
      </c>
      <c r="B17" s="97" t="s">
        <v>121</v>
      </c>
      <c r="C17" s="104" t="s">
        <v>29</v>
      </c>
      <c r="D17" s="99">
        <v>1445.6980000000001</v>
      </c>
      <c r="E17" s="99">
        <v>1356.62</v>
      </c>
      <c r="F17" s="99">
        <v>1669.48</v>
      </c>
      <c r="G17" s="99">
        <v>2132.7730000000001</v>
      </c>
      <c r="H17" s="99">
        <v>2530.2629999999999</v>
      </c>
      <c r="I17" s="99">
        <v>2912.319</v>
      </c>
      <c r="J17" s="99">
        <v>3285.9920000000002</v>
      </c>
      <c r="K17" s="99">
        <v>3280.65</v>
      </c>
      <c r="L17" s="99">
        <v>2993.6410000000001</v>
      </c>
      <c r="M17" s="99">
        <v>2725.2260000000001</v>
      </c>
      <c r="N17" s="99">
        <v>2070.6970000000001</v>
      </c>
      <c r="O17" s="100">
        <v>1853.5070000000001</v>
      </c>
      <c r="P17" s="143">
        <v>28256.866000000002</v>
      </c>
      <c r="Q17" s="101">
        <v>1599.482</v>
      </c>
      <c r="R17" s="99">
        <v>1605.4970000000001</v>
      </c>
      <c r="S17" s="99">
        <v>2000.71</v>
      </c>
      <c r="T17" s="99">
        <v>2476.8539999999998</v>
      </c>
      <c r="U17" s="99">
        <v>2999.9740000000002</v>
      </c>
      <c r="V17" s="99">
        <v>3237</v>
      </c>
      <c r="W17" s="105">
        <f t="shared" si="0"/>
        <v>15.54196248690458</v>
      </c>
      <c r="Y17" s="93"/>
    </row>
    <row r="18" spans="1:25">
      <c r="A18" s="103">
        <v>14</v>
      </c>
      <c r="B18" s="97" t="s">
        <v>97</v>
      </c>
      <c r="C18" s="104" t="s">
        <v>11</v>
      </c>
      <c r="D18" s="99">
        <v>1591.9169999999999</v>
      </c>
      <c r="E18" s="99">
        <v>1638.5540000000001</v>
      </c>
      <c r="F18" s="99">
        <v>1975.348</v>
      </c>
      <c r="G18" s="99">
        <v>2200.5320000000002</v>
      </c>
      <c r="H18" s="99">
        <v>2390.3090000000002</v>
      </c>
      <c r="I18" s="99">
        <v>2530.4119999999998</v>
      </c>
      <c r="J18" s="99">
        <v>2829.0610000000001</v>
      </c>
      <c r="K18" s="99">
        <v>2581.4140000000002</v>
      </c>
      <c r="L18" s="99">
        <v>2525.3870000000002</v>
      </c>
      <c r="M18" s="99">
        <v>2535.857</v>
      </c>
      <c r="N18" s="99">
        <v>1951.191</v>
      </c>
      <c r="O18" s="100">
        <v>1948.6990000000001</v>
      </c>
      <c r="P18" s="143">
        <v>26698.681</v>
      </c>
      <c r="Q18" s="101">
        <v>1707.8530000000001</v>
      </c>
      <c r="R18" s="99">
        <v>1846.317</v>
      </c>
      <c r="S18" s="99">
        <v>2220.404</v>
      </c>
      <c r="T18" s="99">
        <v>2427.7730000000001</v>
      </c>
      <c r="U18" s="99">
        <v>2731.4119999999998</v>
      </c>
      <c r="V18" s="99">
        <v>2849.1709999999998</v>
      </c>
      <c r="W18" s="105">
        <f t="shared" si="0"/>
        <v>11.810249830616737</v>
      </c>
      <c r="Y18" s="93"/>
    </row>
    <row r="19" spans="1:25">
      <c r="A19" s="96">
        <v>15</v>
      </c>
      <c r="B19" s="97" t="s">
        <v>114</v>
      </c>
      <c r="C19" s="104" t="s">
        <v>3</v>
      </c>
      <c r="D19" s="99">
        <v>1578.5519999999999</v>
      </c>
      <c r="E19" s="99">
        <v>1612.83</v>
      </c>
      <c r="F19" s="99">
        <v>1894.8910000000001</v>
      </c>
      <c r="G19" s="99">
        <v>2113.489</v>
      </c>
      <c r="H19" s="99">
        <v>2187.6120000000001</v>
      </c>
      <c r="I19" s="99">
        <v>2384.3110000000001</v>
      </c>
      <c r="J19" s="99">
        <v>2678.4119999999998</v>
      </c>
      <c r="K19" s="99">
        <v>2731.681</v>
      </c>
      <c r="L19" s="99">
        <v>2571.6289999999999</v>
      </c>
      <c r="M19" s="99">
        <v>2390.7139999999999</v>
      </c>
      <c r="N19" s="99">
        <v>1806.1769999999999</v>
      </c>
      <c r="O19" s="100">
        <v>1950.2539999999999</v>
      </c>
      <c r="P19" s="143">
        <v>25900.552</v>
      </c>
      <c r="Q19" s="101">
        <v>1733.6210000000001</v>
      </c>
      <c r="R19" s="99">
        <v>1823.704</v>
      </c>
      <c r="S19" s="99">
        <v>2146.114</v>
      </c>
      <c r="T19" s="99">
        <v>2341.7559999999999</v>
      </c>
      <c r="U19" s="99">
        <v>2424.8180000000002</v>
      </c>
      <c r="V19" s="99">
        <v>2572.375</v>
      </c>
      <c r="W19" s="105">
        <f t="shared" si="0"/>
        <v>10.794571890090499</v>
      </c>
      <c r="Y19" s="93"/>
    </row>
    <row r="20" spans="1:25">
      <c r="A20" s="103">
        <v>16</v>
      </c>
      <c r="B20" s="97" t="s">
        <v>98</v>
      </c>
      <c r="C20" s="104" t="s">
        <v>7</v>
      </c>
      <c r="D20" s="99">
        <v>1169.528</v>
      </c>
      <c r="E20" s="99">
        <v>1052.213</v>
      </c>
      <c r="F20" s="99">
        <v>1213.037</v>
      </c>
      <c r="G20" s="99">
        <v>1364.8009999999999</v>
      </c>
      <c r="H20" s="99">
        <v>1411.471</v>
      </c>
      <c r="I20" s="99">
        <v>1440.039</v>
      </c>
      <c r="J20" s="99">
        <v>1482.8309999999999</v>
      </c>
      <c r="K20" s="99">
        <v>1581.2570000000001</v>
      </c>
      <c r="L20" s="99">
        <v>1420.886</v>
      </c>
      <c r="M20" s="99">
        <v>1413.4469999999999</v>
      </c>
      <c r="N20" s="99">
        <v>1167.6590000000001</v>
      </c>
      <c r="O20" s="100">
        <v>1256.0429999999999</v>
      </c>
      <c r="P20" s="143">
        <v>15973.212</v>
      </c>
      <c r="Q20" s="101">
        <v>1237.1759999999999</v>
      </c>
      <c r="R20" s="99">
        <v>1152.8599999999999</v>
      </c>
      <c r="S20" s="99">
        <v>1351.181</v>
      </c>
      <c r="T20" s="99">
        <v>1496.3979999999999</v>
      </c>
      <c r="U20" s="99">
        <v>1573.6859999999999</v>
      </c>
      <c r="V20" s="99">
        <v>1606.0640000000001</v>
      </c>
      <c r="W20" s="105">
        <f t="shared" si="0"/>
        <v>10.015254037693211</v>
      </c>
      <c r="Y20" s="93"/>
    </row>
    <row r="21" spans="1:25">
      <c r="A21" s="96">
        <v>17</v>
      </c>
      <c r="B21" s="97" t="s">
        <v>116</v>
      </c>
      <c r="C21" s="104" t="s">
        <v>9</v>
      </c>
      <c r="D21" s="99">
        <v>1115.17</v>
      </c>
      <c r="E21" s="99">
        <v>1120.886</v>
      </c>
      <c r="F21" s="99">
        <v>1471.2190000000001</v>
      </c>
      <c r="G21" s="99">
        <v>2017.3</v>
      </c>
      <c r="H21" s="99">
        <v>2147.8049999999998</v>
      </c>
      <c r="I21" s="99">
        <v>2174.5729999999999</v>
      </c>
      <c r="J21" s="99">
        <v>2425.4859999999999</v>
      </c>
      <c r="K21" s="99">
        <v>2411.0050000000001</v>
      </c>
      <c r="L21" s="99">
        <v>2260.1219999999998</v>
      </c>
      <c r="M21" s="99">
        <v>2211.7689999999998</v>
      </c>
      <c r="N21" s="99">
        <v>1470.327</v>
      </c>
      <c r="O21" s="100">
        <v>1459.7950000000001</v>
      </c>
      <c r="P21" s="143">
        <v>22285.456999999999</v>
      </c>
      <c r="Q21" s="101">
        <v>1342.03</v>
      </c>
      <c r="R21" s="99">
        <v>1419.67</v>
      </c>
      <c r="S21" s="99">
        <v>1750.904</v>
      </c>
      <c r="T21" s="99">
        <v>2161.7049999999999</v>
      </c>
      <c r="U21" s="99">
        <v>2376.779</v>
      </c>
      <c r="V21" s="99">
        <v>2429.623</v>
      </c>
      <c r="W21" s="105">
        <f t="shared" si="0"/>
        <v>14.27057536747709</v>
      </c>
      <c r="Y21" s="93"/>
    </row>
    <row r="22" spans="1:25">
      <c r="A22" s="103">
        <v>18</v>
      </c>
      <c r="B22" s="97" t="s">
        <v>115</v>
      </c>
      <c r="C22" s="104" t="s">
        <v>5</v>
      </c>
      <c r="D22" s="99">
        <v>1325.77</v>
      </c>
      <c r="E22" s="99">
        <v>1360.7339999999999</v>
      </c>
      <c r="F22" s="99">
        <v>1601.7539999999999</v>
      </c>
      <c r="G22" s="99">
        <v>1849.433</v>
      </c>
      <c r="H22" s="99">
        <v>2069.509</v>
      </c>
      <c r="I22" s="99">
        <v>2016.85</v>
      </c>
      <c r="J22" s="99">
        <v>2330.4</v>
      </c>
      <c r="K22" s="99">
        <v>2260.7170000000001</v>
      </c>
      <c r="L22" s="99">
        <v>2140.3519999999999</v>
      </c>
      <c r="M22" s="99">
        <v>2014.5889999999999</v>
      </c>
      <c r="N22" s="99">
        <v>1612.5640000000001</v>
      </c>
      <c r="O22" s="100">
        <v>1592.557</v>
      </c>
      <c r="P22" s="143">
        <v>22175.228999999999</v>
      </c>
      <c r="Q22" s="101">
        <v>1401.0150000000001</v>
      </c>
      <c r="R22" s="99">
        <v>1551.777</v>
      </c>
      <c r="S22" s="99">
        <v>1739.376</v>
      </c>
      <c r="T22" s="99">
        <v>1951.8630000000001</v>
      </c>
      <c r="U22" s="99">
        <v>2100.1579999999999</v>
      </c>
      <c r="V22" s="99">
        <v>2095.7759999999998</v>
      </c>
      <c r="W22" s="105">
        <f t="shared" si="0"/>
        <v>6.024178285513071</v>
      </c>
      <c r="Y22" s="93"/>
    </row>
    <row r="23" spans="1:25">
      <c r="A23" s="96">
        <v>19</v>
      </c>
      <c r="B23" s="97" t="s">
        <v>99</v>
      </c>
      <c r="C23" s="104" t="s">
        <v>1</v>
      </c>
      <c r="D23" s="99">
        <v>1422.4680000000001</v>
      </c>
      <c r="E23" s="99">
        <v>1373.4010000000001</v>
      </c>
      <c r="F23" s="99">
        <v>1680.63</v>
      </c>
      <c r="G23" s="99">
        <v>1755.5730000000001</v>
      </c>
      <c r="H23" s="99">
        <v>2017.0740000000001</v>
      </c>
      <c r="I23" s="99">
        <v>2155.5839999999998</v>
      </c>
      <c r="J23" s="99">
        <v>2237.27</v>
      </c>
      <c r="K23" s="99">
        <v>2106.8209999999999</v>
      </c>
      <c r="L23" s="99">
        <v>1995.0719999999999</v>
      </c>
      <c r="M23" s="99">
        <v>1936.761</v>
      </c>
      <c r="N23" s="99">
        <v>1609.6690000000001</v>
      </c>
      <c r="O23" s="100">
        <v>1549.3440000000001</v>
      </c>
      <c r="P23" s="143">
        <v>21839.667000000001</v>
      </c>
      <c r="Q23" s="101">
        <v>1430.501</v>
      </c>
      <c r="R23" s="99">
        <v>1482.0519999999999</v>
      </c>
      <c r="S23" s="99">
        <v>1728.1189999999999</v>
      </c>
      <c r="T23" s="99">
        <v>1848.124</v>
      </c>
      <c r="U23" s="99">
        <v>2119.3000000000002</v>
      </c>
      <c r="V23" s="99">
        <v>2212.4639999999999</v>
      </c>
      <c r="W23" s="105">
        <f t="shared" si="0"/>
        <v>3.9965477239678471</v>
      </c>
      <c r="Y23" s="93"/>
    </row>
    <row r="24" spans="1:25">
      <c r="A24" s="103">
        <v>20</v>
      </c>
      <c r="B24" s="97" t="s">
        <v>100</v>
      </c>
      <c r="C24" s="104" t="s">
        <v>7</v>
      </c>
      <c r="D24" s="99">
        <v>956.702</v>
      </c>
      <c r="E24" s="99">
        <v>942.19399999999996</v>
      </c>
      <c r="F24" s="99">
        <v>1227.8689999999999</v>
      </c>
      <c r="G24" s="99">
        <v>1492.2080000000001</v>
      </c>
      <c r="H24" s="99">
        <v>1823.7929999999999</v>
      </c>
      <c r="I24" s="99">
        <v>1894.008</v>
      </c>
      <c r="J24" s="99">
        <v>2115.6869999999999</v>
      </c>
      <c r="K24" s="99">
        <v>2096.5349999999999</v>
      </c>
      <c r="L24" s="99">
        <v>2061.877</v>
      </c>
      <c r="M24" s="99">
        <v>2035.9670000000001</v>
      </c>
      <c r="N24" s="99">
        <v>1256.1669999999999</v>
      </c>
      <c r="O24" s="100">
        <v>1190.4179999999999</v>
      </c>
      <c r="P24" s="143">
        <v>19093.424999999999</v>
      </c>
      <c r="Q24" s="101">
        <v>1091.643</v>
      </c>
      <c r="R24" s="99">
        <v>1116.3240000000001</v>
      </c>
      <c r="S24" s="99">
        <v>1425.454</v>
      </c>
      <c r="T24" s="99">
        <v>1621.56</v>
      </c>
      <c r="U24" s="99">
        <v>1896.636</v>
      </c>
      <c r="V24" s="99">
        <v>1947.182</v>
      </c>
      <c r="W24" s="105">
        <f t="shared" si="0"/>
        <v>9.1405260596005391</v>
      </c>
      <c r="Y24" s="93"/>
    </row>
    <row r="25" spans="1:25">
      <c r="A25" s="96">
        <v>21</v>
      </c>
      <c r="B25" s="97" t="s">
        <v>101</v>
      </c>
      <c r="C25" s="104" t="s">
        <v>28</v>
      </c>
      <c r="D25" s="99">
        <v>1131.9939999999999</v>
      </c>
      <c r="E25" s="99">
        <v>1115.0930000000001</v>
      </c>
      <c r="F25" s="99">
        <v>1275.5619999999999</v>
      </c>
      <c r="G25" s="99">
        <v>1393.2149999999999</v>
      </c>
      <c r="H25" s="99">
        <v>1594.463</v>
      </c>
      <c r="I25" s="99">
        <v>1812.165</v>
      </c>
      <c r="J25" s="99">
        <v>1933.828</v>
      </c>
      <c r="K25" s="99">
        <v>1924.81</v>
      </c>
      <c r="L25" s="99">
        <v>1875.5909999999999</v>
      </c>
      <c r="M25" s="99">
        <v>1649.8109999999999</v>
      </c>
      <c r="N25" s="99">
        <v>1380.29</v>
      </c>
      <c r="O25" s="100">
        <v>1373.2539999999999</v>
      </c>
      <c r="P25" s="143">
        <v>18460.076000000001</v>
      </c>
      <c r="Q25" s="101">
        <v>1374.3789999999999</v>
      </c>
      <c r="R25" s="99">
        <v>1401.1890000000001</v>
      </c>
      <c r="S25" s="99">
        <v>1516.85</v>
      </c>
      <c r="T25" s="99">
        <v>1587.56</v>
      </c>
      <c r="U25" s="99">
        <v>1842.8620000000001</v>
      </c>
      <c r="V25" s="99">
        <v>2004.521</v>
      </c>
      <c r="W25" s="105">
        <f t="shared" si="0"/>
        <v>16.880388710496817</v>
      </c>
      <c r="Y25" s="93"/>
    </row>
    <row r="26" spans="1:25">
      <c r="A26" s="103">
        <v>22</v>
      </c>
      <c r="B26" s="97" t="s">
        <v>102</v>
      </c>
      <c r="C26" s="104" t="s">
        <v>3</v>
      </c>
      <c r="D26" s="99">
        <v>1169.528</v>
      </c>
      <c r="E26" s="99">
        <v>1052.213</v>
      </c>
      <c r="F26" s="99">
        <v>1213.037</v>
      </c>
      <c r="G26" s="99">
        <v>1364.8009999999999</v>
      </c>
      <c r="H26" s="99">
        <v>1411.471</v>
      </c>
      <c r="I26" s="99">
        <v>1440.039</v>
      </c>
      <c r="J26" s="99">
        <v>1482.8309999999999</v>
      </c>
      <c r="K26" s="99">
        <v>1581.2570000000001</v>
      </c>
      <c r="L26" s="99">
        <v>1420.886</v>
      </c>
      <c r="M26" s="99">
        <v>1413.4469999999999</v>
      </c>
      <c r="N26" s="99">
        <v>1167.6590000000001</v>
      </c>
      <c r="O26" s="100">
        <v>1256.0429999999999</v>
      </c>
      <c r="P26" s="143">
        <v>15973.212</v>
      </c>
      <c r="Q26" s="101">
        <v>1237.1759999999999</v>
      </c>
      <c r="R26" s="99">
        <v>1152.8599999999999</v>
      </c>
      <c r="S26" s="99">
        <v>1351.181</v>
      </c>
      <c r="T26" s="99">
        <v>1496.3979999999999</v>
      </c>
      <c r="U26" s="99">
        <v>1573.6859999999999</v>
      </c>
      <c r="V26" s="99">
        <v>1606.0640000000001</v>
      </c>
      <c r="W26" s="105">
        <f t="shared" si="0"/>
        <v>10.015254037693211</v>
      </c>
      <c r="Y26" s="93"/>
    </row>
    <row r="27" spans="1:25">
      <c r="A27" s="96">
        <v>23</v>
      </c>
      <c r="B27" s="97" t="s">
        <v>105</v>
      </c>
      <c r="C27" s="104" t="s">
        <v>9</v>
      </c>
      <c r="D27" s="99">
        <v>794.05700000000002</v>
      </c>
      <c r="E27" s="99">
        <v>790.10699999999997</v>
      </c>
      <c r="F27" s="99">
        <v>1043.876</v>
      </c>
      <c r="G27" s="99">
        <v>1432.8979999999999</v>
      </c>
      <c r="H27" s="99">
        <v>1497.825</v>
      </c>
      <c r="I27" s="99">
        <v>1502.954</v>
      </c>
      <c r="J27" s="99">
        <v>1710.644</v>
      </c>
      <c r="K27" s="99">
        <v>1698.808</v>
      </c>
      <c r="L27" s="99">
        <v>1560.72</v>
      </c>
      <c r="M27" s="99">
        <v>1583.2190000000001</v>
      </c>
      <c r="N27" s="99">
        <v>1068.2909999999999</v>
      </c>
      <c r="O27" s="100">
        <v>1040.67</v>
      </c>
      <c r="P27" s="143">
        <v>15724.069</v>
      </c>
      <c r="Q27" s="101">
        <v>957.68399999999997</v>
      </c>
      <c r="R27" s="99">
        <v>1002.151</v>
      </c>
      <c r="S27" s="99">
        <v>1267.1379999999999</v>
      </c>
      <c r="T27" s="99">
        <v>1590.2170000000001</v>
      </c>
      <c r="U27" s="99">
        <v>1749.1320000000001</v>
      </c>
      <c r="V27" s="99">
        <v>1769.999</v>
      </c>
      <c r="W27" s="105">
        <f t="shared" si="0"/>
        <v>18.049491363077852</v>
      </c>
      <c r="Y27" s="93"/>
    </row>
    <row r="28" spans="1:25">
      <c r="A28" s="103">
        <v>24</v>
      </c>
      <c r="B28" s="97" t="s">
        <v>103</v>
      </c>
      <c r="C28" s="104" t="s">
        <v>85</v>
      </c>
      <c r="D28" s="99">
        <v>1121.174</v>
      </c>
      <c r="E28" s="99">
        <v>1107.192</v>
      </c>
      <c r="F28" s="99">
        <v>1287.152</v>
      </c>
      <c r="G28" s="99">
        <v>1221.5899999999999</v>
      </c>
      <c r="H28" s="99">
        <v>1363.8989999999999</v>
      </c>
      <c r="I28" s="99">
        <v>1414.0630000000001</v>
      </c>
      <c r="J28" s="99">
        <v>1462</v>
      </c>
      <c r="K28" s="99">
        <v>1365.1759999999999</v>
      </c>
      <c r="L28" s="99">
        <v>1330.788</v>
      </c>
      <c r="M28" s="99">
        <v>1348.9559999999999</v>
      </c>
      <c r="N28" s="99">
        <v>1148.7080000000001</v>
      </c>
      <c r="O28" s="100">
        <v>1241.0940000000001</v>
      </c>
      <c r="P28" s="143">
        <v>15411.791999999999</v>
      </c>
      <c r="Q28" s="101">
        <v>1121.8150000000001</v>
      </c>
      <c r="R28" s="99">
        <v>1119.556</v>
      </c>
      <c r="S28" s="99">
        <v>1298.55</v>
      </c>
      <c r="T28" s="99">
        <v>1287.9280000000001</v>
      </c>
      <c r="U28" s="99">
        <v>1412.578</v>
      </c>
      <c r="V28" s="99">
        <v>1545.3309999999999</v>
      </c>
      <c r="W28" s="105">
        <f t="shared" si="0"/>
        <v>3.6019358435783078</v>
      </c>
      <c r="Y28" s="93"/>
    </row>
    <row r="29" spans="1:25">
      <c r="A29" s="96">
        <v>25</v>
      </c>
      <c r="B29" s="97" t="s">
        <v>106</v>
      </c>
      <c r="C29" s="104" t="s">
        <v>4</v>
      </c>
      <c r="D29" s="99">
        <v>891.82600000000002</v>
      </c>
      <c r="E29" s="99">
        <v>922.75199999999995</v>
      </c>
      <c r="F29" s="99">
        <v>1093.232</v>
      </c>
      <c r="G29" s="99">
        <v>1347.2190000000001</v>
      </c>
      <c r="H29" s="99">
        <v>1390.9680000000001</v>
      </c>
      <c r="I29" s="99">
        <v>1409.7719999999999</v>
      </c>
      <c r="J29" s="99">
        <v>1515.1010000000001</v>
      </c>
      <c r="K29" s="99">
        <v>1608.6110000000001</v>
      </c>
      <c r="L29" s="99">
        <v>1491.2629999999999</v>
      </c>
      <c r="M29" s="99">
        <v>1428.165</v>
      </c>
      <c r="N29" s="99">
        <v>994.52099999999996</v>
      </c>
      <c r="O29" s="100">
        <v>1089.4259999999999</v>
      </c>
      <c r="P29" s="143">
        <v>15182.856</v>
      </c>
      <c r="Q29" s="101">
        <v>929.18799999999999</v>
      </c>
      <c r="R29" s="99">
        <v>991.35400000000004</v>
      </c>
      <c r="S29" s="99">
        <v>1209.106</v>
      </c>
      <c r="T29" s="99">
        <v>1372.2460000000001</v>
      </c>
      <c r="U29" s="99">
        <v>1468.345</v>
      </c>
      <c r="V29" s="99">
        <v>1507.521</v>
      </c>
      <c r="W29" s="105">
        <f t="shared" si="0"/>
        <v>5.9807938723617449</v>
      </c>
      <c r="Y29" s="93"/>
    </row>
    <row r="30" spans="1:25">
      <c r="A30" s="103">
        <v>26</v>
      </c>
      <c r="B30" s="97" t="s">
        <v>117</v>
      </c>
      <c r="C30" s="104" t="s">
        <v>77</v>
      </c>
      <c r="D30" s="99">
        <v>1034.3420000000001</v>
      </c>
      <c r="E30" s="99">
        <v>959.702</v>
      </c>
      <c r="F30" s="99">
        <v>1093.191</v>
      </c>
      <c r="G30" s="99">
        <v>1189.7149999999999</v>
      </c>
      <c r="H30" s="99">
        <v>1213.3530000000001</v>
      </c>
      <c r="I30" s="99">
        <v>1299.8889999999999</v>
      </c>
      <c r="J30" s="99">
        <v>1419.2719999999999</v>
      </c>
      <c r="K30" s="99">
        <v>1462.5820000000001</v>
      </c>
      <c r="L30" s="99">
        <v>1367.6289999999999</v>
      </c>
      <c r="M30" s="99">
        <v>1325.2929999999999</v>
      </c>
      <c r="N30" s="99">
        <v>1120.8140000000001</v>
      </c>
      <c r="O30" s="100">
        <v>1134.4079999999999</v>
      </c>
      <c r="P30" s="143">
        <v>14620.19</v>
      </c>
      <c r="Q30" s="101">
        <v>1069.06</v>
      </c>
      <c r="R30" s="99">
        <v>995.20899999999995</v>
      </c>
      <c r="S30" s="99">
        <v>1195.873</v>
      </c>
      <c r="T30" s="99">
        <v>1255.6890000000001</v>
      </c>
      <c r="U30" s="99">
        <v>1394.2829999999999</v>
      </c>
      <c r="V30" s="99">
        <v>1472.8340000000001</v>
      </c>
      <c r="W30" s="105">
        <f t="shared" si="0"/>
        <v>8.729591151472583</v>
      </c>
      <c r="Y30" s="93"/>
    </row>
    <row r="31" spans="1:25">
      <c r="A31" s="96">
        <v>27</v>
      </c>
      <c r="B31" s="97" t="s">
        <v>107</v>
      </c>
      <c r="C31" s="104" t="s">
        <v>119</v>
      </c>
      <c r="D31" s="99">
        <v>935.92600000000004</v>
      </c>
      <c r="E31" s="99">
        <v>880.74900000000002</v>
      </c>
      <c r="F31" s="99">
        <v>1052.1420000000001</v>
      </c>
      <c r="G31" s="99">
        <v>1192.94</v>
      </c>
      <c r="H31" s="99">
        <v>1240.6769999999999</v>
      </c>
      <c r="I31" s="99">
        <v>1331.242</v>
      </c>
      <c r="J31" s="99">
        <v>1462.165</v>
      </c>
      <c r="K31" s="99">
        <v>1449.88</v>
      </c>
      <c r="L31" s="99">
        <v>1358.3309999999999</v>
      </c>
      <c r="M31" s="99">
        <v>1347.56</v>
      </c>
      <c r="N31" s="99">
        <v>1143.6079999999999</v>
      </c>
      <c r="O31" s="100">
        <v>1213.6130000000001</v>
      </c>
      <c r="P31" s="143">
        <v>14608.833000000001</v>
      </c>
      <c r="Q31" s="101">
        <v>1097.5039999999999</v>
      </c>
      <c r="R31" s="99">
        <v>1071.2360000000001</v>
      </c>
      <c r="S31" s="99">
        <v>1285.3009999999999</v>
      </c>
      <c r="T31" s="99">
        <v>1387.902</v>
      </c>
      <c r="U31" s="99">
        <v>1458.442</v>
      </c>
      <c r="V31" s="99">
        <v>1552.0509999999999</v>
      </c>
      <c r="W31" s="105">
        <f t="shared" si="0"/>
        <v>18.37231724913908</v>
      </c>
      <c r="Y31" s="93"/>
    </row>
    <row r="32" spans="1:25">
      <c r="A32" s="103">
        <v>28</v>
      </c>
      <c r="B32" s="97" t="s">
        <v>108</v>
      </c>
      <c r="C32" s="104" t="s">
        <v>8</v>
      </c>
      <c r="D32" s="99">
        <v>665.37</v>
      </c>
      <c r="E32" s="99">
        <v>742.48599999999999</v>
      </c>
      <c r="F32" s="99">
        <v>873.83500000000004</v>
      </c>
      <c r="G32" s="99">
        <v>1213.989</v>
      </c>
      <c r="H32" s="99">
        <v>1394.2260000000001</v>
      </c>
      <c r="I32" s="99">
        <v>1478.874</v>
      </c>
      <c r="J32" s="99">
        <v>1690.626</v>
      </c>
      <c r="K32" s="99">
        <v>1640.3679999999999</v>
      </c>
      <c r="L32" s="99">
        <v>1466.1479999999999</v>
      </c>
      <c r="M32" s="99">
        <v>1321.635</v>
      </c>
      <c r="N32" s="99">
        <v>813.94100000000003</v>
      </c>
      <c r="O32" s="100">
        <v>875.55</v>
      </c>
      <c r="P32" s="143">
        <v>14177.048000000001</v>
      </c>
      <c r="Q32" s="101">
        <v>705.32899999999995</v>
      </c>
      <c r="R32" s="99">
        <v>778.24900000000002</v>
      </c>
      <c r="S32" s="99">
        <v>998.35500000000002</v>
      </c>
      <c r="T32" s="99">
        <v>1241.298</v>
      </c>
      <c r="U32" s="99">
        <v>1489.8620000000001</v>
      </c>
      <c r="V32" s="99">
        <v>1537.94</v>
      </c>
      <c r="W32" s="105">
        <f t="shared" si="0"/>
        <v>6.0019815412056809</v>
      </c>
      <c r="Y32" s="93"/>
    </row>
    <row r="33" spans="1:36">
      <c r="A33" s="150">
        <v>29</v>
      </c>
      <c r="B33" s="97" t="s">
        <v>104</v>
      </c>
      <c r="C33" s="104" t="s">
        <v>9</v>
      </c>
      <c r="D33" s="99">
        <v>1186.51</v>
      </c>
      <c r="E33" s="99">
        <v>1141.8399999999999</v>
      </c>
      <c r="F33" s="99">
        <v>1263.9490000000001</v>
      </c>
      <c r="G33" s="99">
        <v>1153.7929999999999</v>
      </c>
      <c r="H33" s="99">
        <v>990.87599999999998</v>
      </c>
      <c r="I33" s="99">
        <v>983.65700000000004</v>
      </c>
      <c r="J33" s="99">
        <v>1135.2059999999999</v>
      </c>
      <c r="K33" s="99">
        <v>1124.076</v>
      </c>
      <c r="L33" s="99">
        <v>1043.0229999999999</v>
      </c>
      <c r="M33" s="99">
        <v>1215.412</v>
      </c>
      <c r="N33" s="99">
        <v>1251.48</v>
      </c>
      <c r="O33" s="100">
        <v>1342.6379999999999</v>
      </c>
      <c r="P33" s="143">
        <v>13832.46</v>
      </c>
      <c r="Q33" s="101">
        <v>1287.327</v>
      </c>
      <c r="R33" s="99">
        <v>1320.4829999999999</v>
      </c>
      <c r="S33" s="99">
        <v>1476.4059999999999</v>
      </c>
      <c r="T33" s="99">
        <v>1200.26</v>
      </c>
      <c r="U33" s="99">
        <v>1094.24</v>
      </c>
      <c r="V33" s="99">
        <v>1102.3230000000001</v>
      </c>
      <c r="W33" s="105">
        <f t="shared" si="0"/>
        <v>11.314632195666331</v>
      </c>
      <c r="Y33" s="93"/>
    </row>
    <row r="34" spans="1:36">
      <c r="A34" s="151">
        <v>30</v>
      </c>
      <c r="B34" s="149" t="s">
        <v>118</v>
      </c>
      <c r="C34" s="118" t="s">
        <v>120</v>
      </c>
      <c r="D34" s="119">
        <v>660.65899999999999</v>
      </c>
      <c r="E34" s="119">
        <v>695.93499999999995</v>
      </c>
      <c r="F34" s="119">
        <v>888.73500000000001</v>
      </c>
      <c r="G34" s="119">
        <v>1053.056</v>
      </c>
      <c r="H34" s="119">
        <v>1126.145</v>
      </c>
      <c r="I34" s="119">
        <v>1395.557</v>
      </c>
      <c r="J34" s="119">
        <v>1579.79</v>
      </c>
      <c r="K34" s="119">
        <v>1572.865</v>
      </c>
      <c r="L34" s="119">
        <v>1465.529</v>
      </c>
      <c r="M34" s="119">
        <v>1272.7719999999999</v>
      </c>
      <c r="N34" s="119">
        <v>994.10599999999999</v>
      </c>
      <c r="O34" s="120">
        <v>1083.625</v>
      </c>
      <c r="P34" s="144">
        <v>13788.773999999999</v>
      </c>
      <c r="Q34" s="121">
        <v>839.92600000000004</v>
      </c>
      <c r="R34" s="119">
        <v>945.53200000000004</v>
      </c>
      <c r="S34" s="119">
        <v>1157.0160000000001</v>
      </c>
      <c r="T34" s="119">
        <v>1228.7329999999999</v>
      </c>
      <c r="U34" s="119">
        <v>1363.3679999999999</v>
      </c>
      <c r="V34" s="119">
        <v>1603.98</v>
      </c>
      <c r="W34" s="122">
        <f t="shared" si="0"/>
        <v>22.653750708537522</v>
      </c>
      <c r="Y34" s="93"/>
    </row>
    <row r="35" spans="1:36" ht="15.75" customHeight="1">
      <c r="A35" s="9" t="s">
        <v>132</v>
      </c>
      <c r="AJ35" s="93"/>
    </row>
    <row r="36" spans="1:36" ht="15.75" customHeight="1">
      <c r="A36" s="12" t="s">
        <v>129</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93"/>
    </row>
    <row r="37" spans="1:36" ht="15.75" customHeight="1">
      <c r="A37" s="170" t="s">
        <v>82</v>
      </c>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93"/>
    </row>
    <row r="40" spans="1:36">
      <c r="D40"/>
      <c r="E40"/>
      <c r="F40"/>
      <c r="G40"/>
      <c r="H40"/>
      <c r="I40"/>
      <c r="J40"/>
      <c r="K40"/>
      <c r="L40"/>
      <c r="M40"/>
      <c r="N40"/>
      <c r="O40"/>
      <c r="R40"/>
      <c r="S40"/>
      <c r="T40"/>
      <c r="U40"/>
      <c r="V40"/>
    </row>
    <row r="41" spans="1:36">
      <c r="D41"/>
      <c r="E41"/>
      <c r="F41"/>
      <c r="G41"/>
      <c r="H41"/>
      <c r="I41"/>
      <c r="J41"/>
      <c r="K41"/>
      <c r="L41"/>
      <c r="M41"/>
      <c r="N41"/>
      <c r="O41"/>
      <c r="R41"/>
      <c r="S41"/>
      <c r="T41"/>
      <c r="U41"/>
      <c r="V41"/>
    </row>
    <row r="42" spans="1:36">
      <c r="D42"/>
      <c r="E42"/>
      <c r="F42"/>
      <c r="G42"/>
      <c r="H42"/>
      <c r="I42"/>
      <c r="J42"/>
      <c r="K42"/>
      <c r="L42"/>
      <c r="M42"/>
      <c r="N42"/>
      <c r="O42"/>
      <c r="R42"/>
      <c r="S42"/>
      <c r="T42"/>
      <c r="U42"/>
      <c r="V42"/>
    </row>
    <row r="43" spans="1:36">
      <c r="D43"/>
      <c r="E43"/>
      <c r="F43"/>
      <c r="G43"/>
      <c r="H43"/>
      <c r="I43"/>
      <c r="J43"/>
      <c r="K43"/>
      <c r="L43"/>
      <c r="M43"/>
      <c r="N43"/>
      <c r="O43"/>
      <c r="R43"/>
      <c r="S43"/>
      <c r="T43"/>
      <c r="U43"/>
      <c r="V43"/>
    </row>
    <row r="44" spans="1:36">
      <c r="D44"/>
      <c r="E44"/>
      <c r="F44"/>
      <c r="G44"/>
      <c r="H44"/>
      <c r="I44"/>
      <c r="J44"/>
      <c r="K44"/>
      <c r="L44"/>
      <c r="M44"/>
      <c r="N44"/>
      <c r="O44"/>
      <c r="R44"/>
      <c r="S44"/>
      <c r="T44"/>
      <c r="U44"/>
      <c r="V44"/>
    </row>
    <row r="45" spans="1:36">
      <c r="D45"/>
      <c r="E45"/>
      <c r="F45"/>
      <c r="G45"/>
      <c r="H45"/>
      <c r="I45"/>
      <c r="J45"/>
      <c r="K45"/>
      <c r="L45"/>
      <c r="M45"/>
      <c r="N45"/>
      <c r="O45"/>
      <c r="R45"/>
      <c r="S45"/>
      <c r="T45"/>
      <c r="U45"/>
      <c r="V45"/>
    </row>
    <row r="46" spans="1:36">
      <c r="D46"/>
      <c r="E46"/>
      <c r="F46"/>
      <c r="G46"/>
      <c r="H46"/>
      <c r="I46"/>
      <c r="J46"/>
      <c r="K46"/>
      <c r="L46"/>
      <c r="M46"/>
      <c r="N46"/>
      <c r="O46"/>
      <c r="R46"/>
      <c r="S46"/>
      <c r="T46"/>
      <c r="U46"/>
      <c r="V46"/>
    </row>
    <row r="47" spans="1:36">
      <c r="D47"/>
      <c r="E47"/>
      <c r="F47"/>
      <c r="G47"/>
      <c r="H47"/>
      <c r="I47"/>
      <c r="J47"/>
      <c r="K47"/>
      <c r="L47"/>
      <c r="M47"/>
      <c r="N47"/>
      <c r="O47"/>
      <c r="R47"/>
      <c r="S47"/>
      <c r="T47"/>
      <c r="U47"/>
      <c r="V47"/>
    </row>
    <row r="48" spans="1:36">
      <c r="D48"/>
      <c r="E48"/>
      <c r="F48"/>
      <c r="G48"/>
      <c r="H48"/>
      <c r="I48"/>
      <c r="J48"/>
      <c r="K48"/>
      <c r="L48"/>
      <c r="M48"/>
      <c r="N48"/>
      <c r="O48"/>
      <c r="R48"/>
      <c r="S48"/>
      <c r="T48"/>
      <c r="U48"/>
      <c r="V48"/>
    </row>
    <row r="49" spans="3:22">
      <c r="C49" s="109"/>
      <c r="D49"/>
      <c r="E49"/>
      <c r="F49"/>
      <c r="G49"/>
      <c r="H49"/>
      <c r="I49"/>
      <c r="J49"/>
      <c r="K49"/>
      <c r="L49"/>
      <c r="M49"/>
      <c r="N49"/>
      <c r="O49"/>
      <c r="R49"/>
      <c r="S49"/>
      <c r="T49"/>
      <c r="U49"/>
      <c r="V49"/>
    </row>
    <row r="50" spans="3:22">
      <c r="C50" s="109"/>
      <c r="D50"/>
      <c r="E50"/>
      <c r="F50"/>
      <c r="G50"/>
      <c r="H50"/>
      <c r="I50"/>
      <c r="J50"/>
      <c r="K50"/>
      <c r="L50"/>
      <c r="M50"/>
      <c r="N50"/>
      <c r="O50"/>
      <c r="R50"/>
      <c r="S50"/>
      <c r="T50"/>
      <c r="U50"/>
      <c r="V50"/>
    </row>
    <row r="51" spans="3:22">
      <c r="C51" s="109"/>
      <c r="D51"/>
      <c r="E51"/>
      <c r="F51"/>
      <c r="G51"/>
      <c r="H51"/>
      <c r="I51"/>
      <c r="J51"/>
      <c r="K51"/>
      <c r="L51"/>
      <c r="M51"/>
      <c r="N51"/>
      <c r="O51"/>
      <c r="R51"/>
      <c r="S51"/>
      <c r="T51"/>
      <c r="U51"/>
      <c r="V51"/>
    </row>
    <row r="52" spans="3:22">
      <c r="C52" s="109"/>
      <c r="D52"/>
      <c r="E52"/>
      <c r="F52"/>
      <c r="G52"/>
      <c r="H52"/>
      <c r="I52"/>
      <c r="J52"/>
      <c r="K52"/>
      <c r="L52"/>
      <c r="M52"/>
      <c r="N52"/>
      <c r="O52"/>
      <c r="R52"/>
      <c r="S52"/>
      <c r="T52"/>
      <c r="U52"/>
      <c r="V52"/>
    </row>
    <row r="53" spans="3:22">
      <c r="C53" s="109"/>
      <c r="D53"/>
      <c r="E53"/>
      <c r="F53"/>
      <c r="G53"/>
      <c r="H53"/>
      <c r="I53"/>
      <c r="J53"/>
      <c r="K53"/>
      <c r="L53"/>
      <c r="M53"/>
      <c r="N53"/>
      <c r="O53"/>
      <c r="R53"/>
      <c r="S53"/>
      <c r="T53"/>
      <c r="U53"/>
      <c r="V53"/>
    </row>
    <row r="54" spans="3:22">
      <c r="C54" s="109"/>
      <c r="D54"/>
      <c r="E54"/>
      <c r="F54"/>
      <c r="G54"/>
      <c r="H54"/>
      <c r="I54"/>
      <c r="J54"/>
      <c r="K54"/>
      <c r="L54"/>
      <c r="M54"/>
      <c r="N54"/>
      <c r="O54"/>
      <c r="R54"/>
      <c r="S54"/>
      <c r="T54"/>
      <c r="U54"/>
      <c r="V54"/>
    </row>
    <row r="55" spans="3:22">
      <c r="C55" s="109"/>
      <c r="D55"/>
      <c r="E55"/>
      <c r="F55"/>
      <c r="G55"/>
      <c r="H55"/>
      <c r="I55"/>
      <c r="J55"/>
      <c r="K55"/>
      <c r="L55"/>
      <c r="M55"/>
      <c r="N55"/>
      <c r="O55"/>
      <c r="R55"/>
      <c r="S55"/>
      <c r="T55"/>
      <c r="U55"/>
      <c r="V55"/>
    </row>
    <row r="56" spans="3:22">
      <c r="C56" s="109"/>
      <c r="D56"/>
      <c r="E56"/>
      <c r="F56"/>
      <c r="G56"/>
      <c r="H56"/>
      <c r="I56"/>
      <c r="J56"/>
      <c r="K56"/>
      <c r="L56"/>
      <c r="M56"/>
      <c r="N56"/>
      <c r="O56"/>
      <c r="R56"/>
      <c r="S56"/>
      <c r="T56"/>
      <c r="U56"/>
      <c r="V56"/>
    </row>
    <row r="57" spans="3:22">
      <c r="C57" s="109"/>
      <c r="D57"/>
      <c r="E57"/>
      <c r="F57"/>
      <c r="G57"/>
      <c r="H57"/>
      <c r="I57"/>
      <c r="J57"/>
      <c r="K57"/>
      <c r="L57"/>
      <c r="M57"/>
      <c r="N57"/>
      <c r="O57"/>
      <c r="R57"/>
      <c r="S57"/>
      <c r="T57"/>
      <c r="U57"/>
      <c r="V57"/>
    </row>
    <row r="58" spans="3:22">
      <c r="C58" s="109"/>
      <c r="D58"/>
      <c r="E58"/>
      <c r="F58"/>
      <c r="G58"/>
      <c r="H58"/>
      <c r="I58"/>
      <c r="J58"/>
      <c r="K58"/>
      <c r="L58"/>
      <c r="M58"/>
      <c r="N58"/>
      <c r="O58"/>
      <c r="R58"/>
      <c r="S58"/>
      <c r="T58"/>
      <c r="U58"/>
      <c r="V58"/>
    </row>
    <row r="59" spans="3:22">
      <c r="C59" s="109"/>
      <c r="D59"/>
      <c r="E59"/>
      <c r="F59"/>
      <c r="G59"/>
      <c r="H59"/>
      <c r="I59"/>
      <c r="J59"/>
      <c r="K59"/>
      <c r="L59"/>
      <c r="M59"/>
      <c r="N59"/>
      <c r="O59"/>
      <c r="R59"/>
      <c r="S59"/>
      <c r="T59"/>
      <c r="U59"/>
      <c r="V59"/>
    </row>
    <row r="60" spans="3:22">
      <c r="C60" s="109"/>
      <c r="D60"/>
      <c r="E60"/>
      <c r="F60"/>
      <c r="G60"/>
      <c r="H60"/>
      <c r="I60"/>
      <c r="J60"/>
      <c r="K60"/>
      <c r="L60"/>
      <c r="M60"/>
      <c r="N60"/>
      <c r="O60"/>
      <c r="R60"/>
      <c r="S60"/>
      <c r="T60"/>
      <c r="U60"/>
      <c r="V60"/>
    </row>
    <row r="61" spans="3:22">
      <c r="C61" s="109"/>
      <c r="D61"/>
      <c r="E61"/>
      <c r="F61"/>
      <c r="G61"/>
      <c r="H61"/>
      <c r="I61"/>
      <c r="J61"/>
      <c r="K61"/>
      <c r="L61"/>
      <c r="M61"/>
      <c r="N61"/>
      <c r="O61"/>
      <c r="R61"/>
      <c r="S61"/>
      <c r="T61"/>
      <c r="U61"/>
      <c r="V61"/>
    </row>
    <row r="62" spans="3:22">
      <c r="C62" s="109"/>
      <c r="D62"/>
      <c r="E62"/>
      <c r="F62"/>
      <c r="G62"/>
      <c r="H62"/>
      <c r="I62"/>
      <c r="J62"/>
      <c r="K62"/>
      <c r="L62"/>
      <c r="M62"/>
      <c r="N62"/>
      <c r="O62"/>
      <c r="R62"/>
      <c r="S62"/>
      <c r="T62"/>
      <c r="U62"/>
      <c r="V62"/>
    </row>
    <row r="63" spans="3:22">
      <c r="C63" s="109"/>
      <c r="D63"/>
      <c r="E63"/>
      <c r="F63"/>
      <c r="G63"/>
      <c r="H63"/>
      <c r="I63"/>
      <c r="J63"/>
      <c r="K63"/>
      <c r="L63"/>
      <c r="M63"/>
      <c r="N63"/>
      <c r="O63"/>
      <c r="R63"/>
      <c r="S63"/>
      <c r="T63"/>
      <c r="U63"/>
      <c r="V63"/>
    </row>
    <row r="64" spans="3:22">
      <c r="C64" s="109"/>
      <c r="D64"/>
      <c r="E64"/>
      <c r="F64"/>
      <c r="G64"/>
      <c r="H64"/>
      <c r="I64"/>
      <c r="J64"/>
      <c r="K64"/>
      <c r="L64"/>
      <c r="M64"/>
      <c r="N64"/>
      <c r="O64"/>
      <c r="R64"/>
      <c r="S64"/>
      <c r="T64"/>
      <c r="U64"/>
      <c r="V64"/>
    </row>
    <row r="65" spans="3:22">
      <c r="C65" s="109"/>
      <c r="D65"/>
      <c r="E65"/>
      <c r="F65"/>
      <c r="G65"/>
      <c r="H65"/>
      <c r="I65"/>
      <c r="J65"/>
      <c r="K65"/>
      <c r="L65"/>
      <c r="M65"/>
      <c r="N65"/>
      <c r="O65"/>
      <c r="R65"/>
      <c r="S65"/>
      <c r="T65"/>
      <c r="U65"/>
      <c r="V65"/>
    </row>
    <row r="66" spans="3:22">
      <c r="C66" s="109"/>
      <c r="D66"/>
      <c r="E66"/>
      <c r="F66"/>
      <c r="G66"/>
      <c r="H66"/>
      <c r="I66"/>
      <c r="J66"/>
      <c r="K66"/>
      <c r="L66"/>
      <c r="M66"/>
      <c r="N66"/>
      <c r="O66"/>
      <c r="R66"/>
      <c r="S66"/>
      <c r="T66"/>
      <c r="U66"/>
      <c r="V66"/>
    </row>
    <row r="67" spans="3:22">
      <c r="C67" s="109"/>
      <c r="D67"/>
      <c r="E67"/>
      <c r="F67"/>
      <c r="G67"/>
      <c r="H67"/>
      <c r="I67"/>
      <c r="J67"/>
      <c r="K67"/>
      <c r="L67"/>
      <c r="M67"/>
      <c r="N67"/>
      <c r="O67"/>
      <c r="R67"/>
      <c r="S67"/>
      <c r="T67"/>
      <c r="U67"/>
      <c r="V67"/>
    </row>
    <row r="68" spans="3:22">
      <c r="C68" s="109"/>
      <c r="D68"/>
      <c r="E68"/>
      <c r="F68"/>
      <c r="G68"/>
      <c r="H68"/>
      <c r="I68"/>
      <c r="J68"/>
      <c r="K68"/>
      <c r="L68"/>
      <c r="M68"/>
      <c r="N68"/>
      <c r="O68"/>
      <c r="R68"/>
      <c r="S68"/>
      <c r="T68"/>
      <c r="U68"/>
      <c r="V68"/>
    </row>
    <row r="69" spans="3:22">
      <c r="C69" s="109"/>
      <c r="D69"/>
      <c r="E69"/>
      <c r="F69"/>
      <c r="G69"/>
      <c r="H69"/>
      <c r="I69"/>
      <c r="J69"/>
      <c r="K69"/>
      <c r="L69"/>
      <c r="M69"/>
      <c r="N69"/>
      <c r="O69"/>
      <c r="R69"/>
      <c r="S69"/>
      <c r="T69"/>
      <c r="U69"/>
      <c r="V69"/>
    </row>
    <row r="70" spans="3:22">
      <c r="C70" s="109"/>
    </row>
    <row r="71" spans="3:22">
      <c r="C71" s="109"/>
    </row>
    <row r="72" spans="3:22">
      <c r="C72" s="109"/>
    </row>
    <row r="73" spans="3:22">
      <c r="C73" s="109"/>
    </row>
    <row r="74" spans="3:22">
      <c r="C74" s="109"/>
    </row>
    <row r="75" spans="3:22">
      <c r="C75" s="109"/>
    </row>
    <row r="76" spans="3:22">
      <c r="C76" s="109"/>
    </row>
    <row r="77" spans="3:22">
      <c r="C77" s="109"/>
    </row>
    <row r="78" spans="3:22">
      <c r="C78" s="109"/>
    </row>
  </sheetData>
  <mergeCells count="7">
    <mergeCell ref="W3:W4"/>
    <mergeCell ref="P3:P4"/>
    <mergeCell ref="A3:A4"/>
    <mergeCell ref="B3:B4"/>
    <mergeCell ref="C3:C4"/>
    <mergeCell ref="D3:O3"/>
    <mergeCell ref="Q3:V3"/>
  </mergeCells>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Figure 1</vt:lpstr>
      <vt:lpstr>Figure 2</vt:lpstr>
      <vt:lpstr>Figure 3</vt:lpstr>
      <vt:lpstr>Table1</vt:lpstr>
      <vt:lpstr>Table2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Collet</dc:creator>
  <cp:lastModifiedBy>Kevin Alati</cp:lastModifiedBy>
  <cp:lastPrinted>2021-04-24T19:41:55Z</cp:lastPrinted>
  <dcterms:created xsi:type="dcterms:W3CDTF">2007-08-09T07:28:07Z</dcterms:created>
  <dcterms:modified xsi:type="dcterms:W3CDTF">2025-02-14T14:32:56Z</dcterms:modified>
</cp:coreProperties>
</file>