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Final energy consumption in transport - detailed statistics\"/>
    </mc:Choice>
  </mc:AlternateContent>
  <xr:revisionPtr revIDLastSave="0" documentId="13_ncr:1_{21F8681F-5735-4C8F-B530-4A21AD8FA92B}" xr6:coauthVersionLast="47" xr6:coauthVersionMax="47" xr10:uidLastSave="{00000000-0000-0000-0000-000000000000}"/>
  <bookViews>
    <workbookView xWindow="-120" yWindow="-120" windowWidth="29040" windowHeight="15840" tabRatio="631" xr2:uid="{86A8610E-DB4F-467D-9B56-D177AD8D6B4A}"/>
  </bookViews>
  <sheets>
    <sheet name="Cover figure" sheetId="1" r:id="rId1"/>
    <sheet name="Fig 1" sheetId="2" r:id="rId2"/>
    <sheet name="Fig 2" sheetId="3" r:id="rId3"/>
    <sheet name="Fig 3" sheetId="12" r:id="rId4"/>
    <sheet name="Tab 1" sheetId="13" r:id="rId5"/>
    <sheet name="Fig 4" sheetId="7" r:id="rId6"/>
    <sheet name="Fig 5 and Tab 2" sheetId="14" r:id="rId7"/>
    <sheet name="Fig 6" sheetId="8" r:id="rId8"/>
    <sheet name="Fig 7 and Fig 8" sheetId="15" r:id="rId9"/>
    <sheet name="Fig 9" sheetId="16" r:id="rId10"/>
    <sheet name="Fig 10" sheetId="17" r:id="rId11"/>
    <sheet name="Fig 11" sheetId="18" r:id="rId12"/>
  </sheets>
  <externalReferences>
    <externalReference r:id="rId13"/>
  </externalReferences>
  <definedNames>
    <definedName name="_xlnm._FilterDatabase" localSheetId="10" hidden="1">'Fig 10'!$Q$10:$R$35</definedName>
    <definedName name="_xlnm._FilterDatabase" localSheetId="2" hidden="1">'Fig 2'!$R$11:$X$37</definedName>
    <definedName name="_xlnm._FilterDatabase" localSheetId="3" hidden="1">'Fig 3'!$N$12:$R$39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3" l="1"/>
  <c r="O42" i="3"/>
  <c r="N42" i="3"/>
  <c r="M42" i="3"/>
  <c r="L42" i="3"/>
  <c r="K42" i="3"/>
  <c r="P41" i="3"/>
  <c r="O41" i="3"/>
  <c r="N41" i="3"/>
  <c r="M41" i="3"/>
  <c r="L41" i="3"/>
  <c r="K41" i="3"/>
  <c r="P40" i="3"/>
  <c r="O40" i="3"/>
  <c r="N40" i="3"/>
  <c r="M40" i="3"/>
  <c r="L40" i="3"/>
  <c r="K40" i="3"/>
  <c r="P38" i="3"/>
  <c r="O38" i="3"/>
  <c r="N38" i="3"/>
  <c r="M38" i="3"/>
  <c r="L38" i="3"/>
  <c r="K38" i="3"/>
  <c r="P36" i="3"/>
  <c r="O36" i="3"/>
  <c r="N36" i="3"/>
  <c r="M36" i="3"/>
  <c r="L36" i="3"/>
  <c r="K36" i="3"/>
  <c r="P35" i="3"/>
  <c r="O35" i="3"/>
  <c r="N35" i="3"/>
  <c r="M35" i="3"/>
  <c r="L35" i="3"/>
  <c r="K35" i="3"/>
  <c r="P34" i="3"/>
  <c r="O34" i="3"/>
  <c r="N34" i="3"/>
  <c r="M34" i="3"/>
  <c r="L34" i="3"/>
  <c r="K34" i="3"/>
  <c r="P33" i="3"/>
  <c r="O33" i="3"/>
  <c r="N33" i="3"/>
  <c r="M33" i="3"/>
  <c r="L33" i="3"/>
  <c r="K33" i="3"/>
  <c r="P32" i="3"/>
  <c r="O32" i="3"/>
  <c r="N32" i="3"/>
  <c r="M32" i="3"/>
  <c r="L32" i="3"/>
  <c r="K32" i="3"/>
  <c r="P31" i="3"/>
  <c r="O31" i="3"/>
  <c r="N31" i="3"/>
  <c r="M31" i="3"/>
  <c r="L31" i="3"/>
  <c r="K31" i="3"/>
  <c r="P30" i="3"/>
  <c r="O30" i="3"/>
  <c r="N30" i="3"/>
  <c r="M30" i="3"/>
  <c r="L30" i="3"/>
  <c r="K30" i="3"/>
  <c r="P29" i="3"/>
  <c r="O29" i="3"/>
  <c r="N29" i="3"/>
  <c r="M29" i="3"/>
  <c r="L29" i="3"/>
  <c r="K29" i="3"/>
  <c r="P28" i="3"/>
  <c r="O28" i="3"/>
  <c r="N28" i="3"/>
  <c r="M28" i="3"/>
  <c r="L28" i="3"/>
  <c r="K28" i="3"/>
  <c r="P27" i="3"/>
  <c r="O27" i="3"/>
  <c r="N27" i="3"/>
  <c r="M27" i="3"/>
  <c r="L27" i="3"/>
  <c r="K27" i="3"/>
  <c r="P26" i="3"/>
  <c r="O26" i="3"/>
  <c r="N26" i="3"/>
  <c r="M26" i="3"/>
  <c r="L26" i="3"/>
  <c r="K26" i="3"/>
  <c r="P25" i="3"/>
  <c r="O25" i="3"/>
  <c r="N25" i="3"/>
  <c r="M25" i="3"/>
  <c r="L25" i="3"/>
  <c r="K25" i="3"/>
  <c r="P24" i="3"/>
  <c r="O24" i="3"/>
  <c r="N24" i="3"/>
  <c r="M24" i="3"/>
  <c r="L24" i="3"/>
  <c r="K24" i="3"/>
  <c r="P23" i="3"/>
  <c r="O23" i="3"/>
  <c r="N23" i="3"/>
  <c r="M23" i="3"/>
  <c r="L23" i="3"/>
  <c r="K23" i="3"/>
  <c r="P22" i="3"/>
  <c r="O22" i="3"/>
  <c r="N22" i="3"/>
  <c r="M22" i="3"/>
  <c r="L22" i="3"/>
  <c r="K22" i="3"/>
  <c r="P21" i="3"/>
  <c r="O21" i="3"/>
  <c r="N21" i="3"/>
  <c r="M21" i="3"/>
  <c r="L21" i="3"/>
  <c r="K21" i="3"/>
  <c r="P20" i="3"/>
  <c r="O20" i="3"/>
  <c r="N20" i="3"/>
  <c r="M20" i="3"/>
  <c r="L20" i="3"/>
  <c r="K20" i="3"/>
  <c r="P19" i="3"/>
  <c r="O19" i="3"/>
  <c r="N19" i="3"/>
  <c r="M19" i="3"/>
  <c r="L19" i="3"/>
  <c r="K19" i="3"/>
  <c r="P18" i="3"/>
  <c r="O18" i="3"/>
  <c r="N18" i="3"/>
  <c r="M18" i="3"/>
  <c r="L18" i="3"/>
  <c r="K18" i="3"/>
  <c r="P17" i="3"/>
  <c r="O17" i="3"/>
  <c r="N17" i="3"/>
  <c r="M17" i="3"/>
  <c r="L17" i="3"/>
  <c r="K17" i="3"/>
  <c r="P16" i="3"/>
  <c r="O16" i="3"/>
  <c r="N16" i="3"/>
  <c r="M16" i="3"/>
  <c r="L16" i="3"/>
  <c r="K16" i="3"/>
  <c r="P15" i="3"/>
  <c r="O15" i="3"/>
  <c r="N15" i="3"/>
  <c r="M15" i="3"/>
  <c r="L15" i="3"/>
  <c r="K15" i="3"/>
  <c r="P14" i="3"/>
  <c r="O14" i="3"/>
  <c r="N14" i="3"/>
  <c r="M14" i="3"/>
  <c r="L14" i="3"/>
  <c r="K14" i="3"/>
  <c r="P13" i="3"/>
  <c r="O13" i="3"/>
  <c r="N13" i="3"/>
  <c r="M13" i="3"/>
  <c r="L13" i="3"/>
  <c r="K13" i="3"/>
  <c r="L12" i="3"/>
  <c r="M12" i="3"/>
  <c r="N12" i="3"/>
  <c r="O12" i="3"/>
  <c r="P12" i="3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B15" i="16"/>
  <c r="B14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C13" i="16"/>
  <c r="C16" i="16" s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B13" i="16"/>
  <c r="B12" i="16"/>
  <c r="B11" i="16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C61" i="15"/>
  <c r="C60" i="15"/>
  <c r="C59" i="15"/>
  <c r="C58" i="15"/>
  <c r="C57" i="15"/>
  <c r="C56" i="15"/>
  <c r="C55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C17" i="15"/>
  <c r="C16" i="15"/>
  <c r="C15" i="15"/>
  <c r="C14" i="15"/>
  <c r="C13" i="15"/>
  <c r="C12" i="15"/>
  <c r="C11" i="15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C72" i="14"/>
  <c r="C71" i="14"/>
  <c r="C70" i="14"/>
  <c r="C69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C64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C63" i="14"/>
  <c r="C62" i="14"/>
  <c r="C6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C14" i="14"/>
  <c r="C13" i="14"/>
  <c r="C12" i="14"/>
  <c r="C11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C22" i="14"/>
  <c r="C21" i="14"/>
  <c r="C20" i="14"/>
  <c r="C19" i="14"/>
  <c r="C10" i="7"/>
  <c r="D10" i="7"/>
  <c r="D12" i="7" s="1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C11" i="7"/>
  <c r="D11" i="7"/>
  <c r="E11" i="7"/>
  <c r="E12" i="7" s="1"/>
  <c r="F11" i="7"/>
  <c r="F12" i="7" s="1"/>
  <c r="G11" i="7"/>
  <c r="H11" i="7"/>
  <c r="I11" i="7"/>
  <c r="I12" i="7" s="1"/>
  <c r="J11" i="7"/>
  <c r="K11" i="7"/>
  <c r="L11" i="7"/>
  <c r="M11" i="7"/>
  <c r="N11" i="7"/>
  <c r="O11" i="7"/>
  <c r="P11" i="7"/>
  <c r="P12" i="7" s="1"/>
  <c r="Q11" i="7"/>
  <c r="Q12" i="7" s="1"/>
  <c r="R11" i="7"/>
  <c r="S11" i="7"/>
  <c r="T11" i="7"/>
  <c r="U11" i="7"/>
  <c r="V11" i="7"/>
  <c r="W11" i="7"/>
  <c r="W12" i="7" s="1"/>
  <c r="X11" i="7"/>
  <c r="Y11" i="7"/>
  <c r="Y12" i="7" s="1"/>
  <c r="Z11" i="7"/>
  <c r="AA11" i="7"/>
  <c r="AA12" i="7" s="1"/>
  <c r="AB11" i="7"/>
  <c r="AB12" i="7" s="1"/>
  <c r="AC11" i="7"/>
  <c r="AD11" i="7"/>
  <c r="AE11" i="7"/>
  <c r="AF11" i="7"/>
  <c r="AF12" i="7" s="1"/>
  <c r="AG11" i="7"/>
  <c r="AG12" i="7" s="1"/>
  <c r="AH11" i="7"/>
  <c r="AI11" i="7"/>
  <c r="AI12" i="7" s="1"/>
  <c r="C12" i="7"/>
  <c r="S12" i="7"/>
  <c r="T12" i="7"/>
  <c r="U12" i="7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B36" i="13"/>
  <c r="B35" i="13"/>
  <c r="B34" i="13"/>
  <c r="B33" i="13"/>
  <c r="B32" i="13"/>
  <c r="B31" i="13"/>
  <c r="B30" i="13"/>
  <c r="B29" i="13"/>
  <c r="B28" i="13"/>
  <c r="Y16" i="16" l="1"/>
  <c r="I16" i="16"/>
  <c r="L16" i="16"/>
  <c r="K16" i="16"/>
  <c r="J16" i="16"/>
  <c r="AA16" i="16"/>
  <c r="Z16" i="16"/>
  <c r="S16" i="16"/>
  <c r="AB16" i="16"/>
  <c r="AH12" i="7"/>
  <c r="AE12" i="7"/>
  <c r="O12" i="7"/>
  <c r="V12" i="7"/>
  <c r="AC12" i="7"/>
  <c r="Z12" i="7"/>
  <c r="J12" i="7"/>
  <c r="AG16" i="16"/>
  <c r="H16" i="16"/>
  <c r="X16" i="16"/>
  <c r="R16" i="16"/>
  <c r="D16" i="16"/>
  <c r="T16" i="16"/>
  <c r="E16" i="16"/>
  <c r="U16" i="16"/>
  <c r="F16" i="16"/>
  <c r="V16" i="16"/>
  <c r="G16" i="16"/>
  <c r="W16" i="16"/>
  <c r="M16" i="16"/>
  <c r="AC16" i="16"/>
  <c r="O16" i="16"/>
  <c r="AE16" i="16"/>
  <c r="N16" i="16"/>
  <c r="AD16" i="16"/>
  <c r="Q16" i="16"/>
  <c r="P16" i="16"/>
  <c r="AF16" i="16"/>
  <c r="B16" i="16"/>
  <c r="AH16" i="16"/>
  <c r="M12" i="7"/>
  <c r="L12" i="7"/>
  <c r="R12" i="7"/>
  <c r="G12" i="7"/>
  <c r="K12" i="7"/>
  <c r="AD12" i="7"/>
  <c r="N12" i="7"/>
  <c r="X12" i="7"/>
  <c r="H12" i="7"/>
  <c r="AH16" i="2" l="1"/>
  <c r="E13" i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S12" i="8" s="1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C10" i="8"/>
  <c r="C11" i="8"/>
  <c r="B12" i="1"/>
  <c r="F12" i="8" l="1"/>
  <c r="U12" i="8"/>
  <c r="C12" i="8"/>
  <c r="AC12" i="8"/>
  <c r="AB12" i="8"/>
  <c r="E12" i="8"/>
  <c r="T12" i="8"/>
  <c r="D12" i="8"/>
  <c r="AI12" i="8"/>
  <c r="AH12" i="8"/>
  <c r="R12" i="8"/>
  <c r="AG12" i="8"/>
  <c r="Q12" i="8"/>
  <c r="AF12" i="8"/>
  <c r="P12" i="8"/>
  <c r="AE12" i="8"/>
  <c r="AD12" i="8"/>
  <c r="N12" i="8"/>
  <c r="V12" i="8"/>
  <c r="M12" i="8"/>
  <c r="O12" i="8"/>
  <c r="L12" i="8"/>
  <c r="AA12" i="8"/>
  <c r="K12" i="8"/>
  <c r="Z12" i="8"/>
  <c r="J12" i="8"/>
  <c r="Y12" i="8"/>
  <c r="X12" i="8"/>
  <c r="H12" i="8"/>
  <c r="I12" i="8"/>
  <c r="W12" i="8"/>
  <c r="G12" i="8"/>
  <c r="O44" i="3"/>
  <c r="O45" i="3"/>
  <c r="M44" i="3" l="1"/>
  <c r="M45" i="3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B13" i="2"/>
  <c r="K12" i="3"/>
  <c r="N44" i="3" l="1"/>
  <c r="N45" i="3"/>
  <c r="L44" i="3"/>
  <c r="L45" i="3"/>
  <c r="P44" i="3"/>
  <c r="P45" i="3"/>
  <c r="K44" i="3"/>
  <c r="K45" i="3"/>
  <c r="C1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B16" i="2"/>
  <c r="B15" i="2"/>
  <c r="B14" i="2"/>
  <c r="B12" i="2"/>
  <c r="B11" i="2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3" i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B15" i="1"/>
  <c r="B14" i="1"/>
  <c r="B13" i="1"/>
  <c r="B11" i="1"/>
  <c r="S16" i="1" l="1"/>
</calcChain>
</file>

<file path=xl/sharedStrings.xml><?xml version="1.0" encoding="utf-8"?>
<sst xmlns="http://schemas.openxmlformats.org/spreadsheetml/2006/main" count="2002" uniqueCount="209">
  <si>
    <t xml:space="preserve">Dataset: </t>
  </si>
  <si>
    <t xml:space="preserve">Last updated: 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</si>
  <si>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</si>
  <si>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</si>
  <si>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</si>
  <si>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</si>
  <si>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</si>
  <si>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European Union - 27 countries (from 2020)</t>
  </si>
  <si>
    <t>TIME</t>
  </si>
  <si>
    <t>2021</t>
  </si>
  <si>
    <t>2022</t>
  </si>
  <si>
    <t>International maritime bunkers</t>
  </si>
  <si>
    <t>International aviation</t>
  </si>
  <si>
    <t>Final consumption - transport sector - non-energy use</t>
  </si>
  <si>
    <t>Final consumption - transport sector - energy use</t>
  </si>
  <si>
    <t>Final consumption - transport sector - rail - energy use</t>
  </si>
  <si>
    <t>Final consumption - transport sector - road - energy use</t>
  </si>
  <si>
    <t>Final consumption - transport sector - domestic aviation - energy use</t>
  </si>
  <si>
    <t>Final consumption - transport sector - domestic navigation - energy use</t>
  </si>
  <si>
    <t>Final consumption - transport sector - pipeline transport - energy use</t>
  </si>
  <si>
    <t>Final consumption - transport sector - not elsewhere specified - energy use</t>
  </si>
  <si>
    <t>Road transport</t>
  </si>
  <si>
    <t>Other transport</t>
  </si>
  <si>
    <t>Data extracted on 10/07/2024 15:26:25 from [ESTAT]</t>
  </si>
  <si>
    <t>24/05/2024 23:00</t>
  </si>
  <si>
    <t>Total</t>
  </si>
  <si>
    <t>Terajoule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</si>
  <si>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</si>
  <si>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</si>
  <si>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</si>
  <si>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</si>
  <si>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</si>
  <si>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</si>
  <si>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</si>
  <si>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</si>
  <si>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</si>
  <si>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</si>
  <si>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</si>
  <si>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</si>
  <si>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</si>
  <si>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</si>
  <si>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</si>
  <si>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</si>
  <si>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</si>
  <si>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</si>
  <si>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</si>
  <si>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</si>
  <si>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</si>
  <si>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</si>
  <si>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</si>
  <si>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</si>
  <si>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</si>
  <si>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</si>
  <si>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</si>
  <si>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</si>
  <si>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</si>
  <si>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</si>
  <si>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</si>
  <si>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NRG_BAL (Labels)</t>
  </si>
  <si>
    <t/>
  </si>
  <si>
    <t>Rail transport</t>
  </si>
  <si>
    <t>Air transport (includes international transport)</t>
  </si>
  <si>
    <t>Water transport (includes international transport)</t>
  </si>
  <si>
    <t>Data extracted on 11/07/2024 13:42:51 from [ESTAT]</t>
  </si>
  <si>
    <t>Energy balance</t>
  </si>
  <si>
    <t>SIEC (Labels)</t>
  </si>
  <si>
    <t>Natural gas</t>
  </si>
  <si>
    <t>Oil and petroleum products (excluding biofuel portion)</t>
  </si>
  <si>
    <t>Liquefied petroleum gases</t>
  </si>
  <si>
    <t>Motor gasoline (excluding biofuel portion)</t>
  </si>
  <si>
    <t>Gas oil and diesel oil (excluding biofuel portion)</t>
  </si>
  <si>
    <t>Renewables and biofuels</t>
  </si>
  <si>
    <t>Pure biogasoline</t>
  </si>
  <si>
    <t>Blended biogasoline</t>
  </si>
  <si>
    <t>Pure biodiesels</t>
  </si>
  <si>
    <t>Blended biodiesels</t>
  </si>
  <si>
    <t>Other liquid biofuels</t>
  </si>
  <si>
    <t>Biogases</t>
  </si>
  <si>
    <t>Electricity</t>
  </si>
  <si>
    <t>GEO (Labels)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</si>
  <si>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</si>
  <si>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</si>
  <si>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</si>
  <si>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</si>
  <si>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</si>
  <si>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</si>
  <si>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</si>
  <si>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</si>
  <si>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</si>
  <si>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</si>
  <si>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</si>
  <si>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</si>
  <si>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</si>
  <si>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</si>
  <si>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</si>
  <si>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</si>
  <si>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</si>
  <si>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</si>
  <si>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</si>
  <si>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</si>
  <si>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</si>
  <si>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</si>
  <si>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</si>
  <si>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Slovakia</t>
  </si>
  <si>
    <t>Sweden</t>
  </si>
  <si>
    <t>Norway</t>
  </si>
  <si>
    <t>Montenegro</t>
  </si>
  <si>
    <t>Moldova</t>
  </si>
  <si>
    <t>Albania</t>
  </si>
  <si>
    <t>:</t>
  </si>
  <si>
    <t>Gigawatt-hour</t>
  </si>
  <si>
    <t>Oil and petroleum products</t>
  </si>
  <si>
    <t>Solid fossil fuels</t>
  </si>
  <si>
    <t>Aviation gasoline</t>
  </si>
  <si>
    <t>Kerosene-type jet fuel (excluding biofuel portion)</t>
  </si>
  <si>
    <t>Fuel oil</t>
  </si>
  <si>
    <t>Blended bio jet kerosene</t>
  </si>
  <si>
    <t>Gas oil and diesel oil  (excluding biofuel portion)</t>
  </si>
  <si>
    <t>min</t>
  </si>
  <si>
    <t>max</t>
  </si>
  <si>
    <t>Heavy-duty vehicles carrying freight</t>
  </si>
  <si>
    <t>Collective Transport</t>
  </si>
  <si>
    <t>Cars and Vans</t>
  </si>
  <si>
    <t>Other road transport</t>
  </si>
  <si>
    <t>Data extracted on 18/07/2024 09:02:50 from [ESTAT]</t>
  </si>
  <si>
    <t>Gasoline-type jet fuel</t>
  </si>
  <si>
    <t>Other kerosene</t>
  </si>
  <si>
    <t>Lubricants</t>
  </si>
  <si>
    <t>Other oil products n.e.c.</t>
  </si>
  <si>
    <t>Data extracted on 18/07/2024 13:12:52 from [ESTAT]</t>
  </si>
  <si>
    <t>Data extracted on 19/07/2024 08:37:27 from [ESTAT]</t>
  </si>
  <si>
    <t>White spirit and special boiling point industrial spirits</t>
  </si>
  <si>
    <t>Primary solid biofuels</t>
  </si>
  <si>
    <t>Final consumption - transport sector - rail - conventional - energy use</t>
  </si>
  <si>
    <t>Petajoule</t>
  </si>
  <si>
    <t>Percentage</t>
  </si>
  <si>
    <t>Complete energy balances [nrg_bal_c]</t>
  </si>
  <si>
    <t>Slovenia</t>
  </si>
  <si>
    <t>Disaggregated final energy consumption in transport by mode of transport – quantities [nrg_d_traq]</t>
  </si>
  <si>
    <t>Natural gas + Oil and petroleum products + Renewables and biofuels + Electricity</t>
  </si>
  <si>
    <t>Collective transport</t>
  </si>
  <si>
    <t>Cars and vans</t>
  </si>
  <si>
    <t>Other road transport -
 2-wheeled vehicles</t>
  </si>
  <si>
    <t>GEO/SIEC</t>
  </si>
  <si>
    <t>GEO/NRG_BAL</t>
  </si>
  <si>
    <t>Domestic aviation</t>
  </si>
  <si>
    <t>SIEC/TIME</t>
  </si>
  <si>
    <t>SIEC/NRG_BAL</t>
  </si>
  <si>
    <t>NRG_BAL/TIME</t>
  </si>
  <si>
    <t>Kerosene-type jet fuel excluding biofuel portion</t>
  </si>
  <si>
    <t>International navigation</t>
  </si>
  <si>
    <t>Domestic navigation</t>
  </si>
  <si>
    <t>Air transport</t>
  </si>
  <si>
    <t>Water transport</t>
  </si>
  <si>
    <t>International navigation (international marine bunkers)</t>
  </si>
  <si>
    <t>Other oil and petroleum products</t>
  </si>
  <si>
    <t>Conventional rail</t>
  </si>
  <si>
    <t>GEO/NRG_BAL+TRA_MODE</t>
  </si>
  <si>
    <t>Conventional rail - passenger</t>
  </si>
  <si>
    <t>Conventional rail - freight</t>
  </si>
  <si>
    <t>High-speed rail</t>
  </si>
  <si>
    <t>Metro and tram</t>
  </si>
  <si>
    <t>Mode of transport</t>
  </si>
  <si>
    <t>Time</t>
  </si>
  <si>
    <t xml:space="preserve">Energy balance </t>
  </si>
  <si>
    <t xml:space="preserve">Total </t>
  </si>
  <si>
    <t xml:space="preserve">Mode of transport </t>
  </si>
  <si>
    <t>Source data</t>
  </si>
  <si>
    <t>(%)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</si>
  <si>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nrg_bal_c)</t>
    </r>
  </si>
  <si>
    <t>(PJ)</t>
  </si>
  <si>
    <t>Figure 1: Evolution of final energy consumption in road transport by energy product, EU, 1990-2022</t>
  </si>
  <si>
    <t>Extraction date: 10/07/2024</t>
  </si>
  <si>
    <t>Extraction date: 11/07/2024</t>
  </si>
  <si>
    <t>Figure 2: Final energy consumption in road transport by energy product per country, 2022</t>
  </si>
  <si>
    <t>Greece, Finland, Iceland: data not available.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</si>
  <si>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nrg_d_traq)</t>
    </r>
  </si>
  <si>
    <t>Figure 2bis: Final energy consumption in road transport by energy product per country (excluding Germany, France, Italy, Spain and Poland), 2022</t>
  </si>
  <si>
    <t>Figure 3: Final energy consumption in road transport by category, 2022</t>
  </si>
  <si>
    <t>EU-25 (without Greece and Finland)</t>
  </si>
  <si>
    <t>Extraction date: 16/09/2024</t>
  </si>
  <si>
    <t>Data extracted on 27/09/2024 15:26:43 from [ESTAT]</t>
  </si>
  <si>
    <t>Extraction date: 27/09/2024</t>
  </si>
  <si>
    <t>Data extracted on 27/09/2024 11:40:42 from [ESTAT]</t>
  </si>
  <si>
    <t>Data extracted on 27/09/2024 14:15:10 from [ESTAT]</t>
  </si>
  <si>
    <t>Data extracted on 27/09/2024 11:20:36 from [ESTAT]</t>
  </si>
  <si>
    <t>Data extracted on 27/09/2024 12:05:54 from [ESTAT]</t>
  </si>
  <si>
    <t>Georgia</t>
  </si>
  <si>
    <t>graph only</t>
  </si>
  <si>
    <t>Figure 10: Final electricity consumption in rail transport by category, 2022</t>
  </si>
  <si>
    <t>Cyprus, Malta: no rail transport.</t>
  </si>
  <si>
    <t>Greece, Georgia: no breakdown of conventional rail transport available.</t>
  </si>
  <si>
    <t>Finland, Iceland: data not available.</t>
  </si>
  <si>
    <t>Figure 4: Evolution of final energy consumption in air transport by category, EU, 1990-2022</t>
  </si>
  <si>
    <t>Figure 6: Evolution of final energy consumption in water transport by category, EU, 1990-2022</t>
  </si>
  <si>
    <t>Figure 9: Evolution of final energy consumption in rail transport by energy product, EU, 1990-2022</t>
  </si>
  <si>
    <t>Figure 5: Final energy consumption in domestic air transport by energy product, EU, 1990</t>
  </si>
  <si>
    <t>Figure 5: Final energy consumption in domestic air transport by energy product, EU, 2022</t>
  </si>
  <si>
    <t>Table 2: Final energy consumption in international air transport by energy product, EU</t>
  </si>
  <si>
    <t>Table 1: Final energy consumption in road transport by energy product per category, EU, 2022</t>
  </si>
  <si>
    <t>Figure 11: Final energy consumption in conventional rail transport by energy product, 2022</t>
  </si>
  <si>
    <t>Figure 7: Final energy consumption in international navigation transport by energy product, EU, 1990</t>
  </si>
  <si>
    <t>Figure 7: Final energy consumption in international navigation transport by energy product, EU, 2022</t>
  </si>
  <si>
    <t>Figure 8: Final energy consumption in domestic navigation transport by energy product, EU, 1990</t>
  </si>
  <si>
    <t>Figure 8: Final energy consumption in domestic navigation transport by energy product, EU, 2022</t>
  </si>
  <si>
    <t>Cover figure: Evolution of final energy consumption in transport by mode, EU, 1990-2022</t>
  </si>
  <si>
    <t>Note: data for Greece and Finland unavailable.</t>
  </si>
  <si>
    <r>
      <t>Source:</t>
    </r>
    <r>
      <rPr>
        <sz val="10"/>
        <color indexed="8"/>
        <rFont val="Arial"/>
        <family val="2"/>
      </rPr>
      <t xml:space="preserve"> Eurostat (online data code: nrg_d_traq)</t>
    </r>
  </si>
  <si>
    <r>
      <t>Source:</t>
    </r>
    <r>
      <rPr>
        <sz val="10"/>
        <color indexed="8"/>
        <rFont val="Arial"/>
        <family val="2"/>
      </rPr>
      <t xml:space="preserve"> Eurostat (online data code: nrg_bal_c)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</si>
</sst>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00"/>
    <numFmt numFmtId="166" formatCode="0.0%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1"/>
      </patternFill>
    </fill>
  </fills>
  <borders count="11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1" applyFont="1"/>
    <xf numFmtId="0" fontId="4" fillId="0" borderId="0" xfId="1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1" applyFont="1"/>
    <xf numFmtId="0" fontId="4" fillId="0" borderId="0" xfId="4" applyFont="1"/>
    <xf numFmtId="0" fontId="1" fillId="0" borderId="0" xfId="5" applyNumberFormat="1" applyFont="1" applyFill="1" applyBorder="1" applyAlignment="1"/>
    <xf numFmtId="0" fontId="10" fillId="0" borderId="0" xfId="1" applyFont="1"/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2" fontId="1" fillId="4" borderId="0" xfId="0" applyNumberFormat="1" applyFont="1" applyFill="1" applyAlignment="1">
      <alignment horizontal="right" vertical="center" shrinkToFit="1"/>
    </xf>
    <xf numFmtId="2" fontId="1" fillId="0" borderId="0" xfId="0" applyNumberFormat="1" applyFont="1" applyAlignment="1">
      <alignment horizontal="right" vertical="center" shrinkToFit="1"/>
    </xf>
    <xf numFmtId="0" fontId="7" fillId="5" borderId="1" xfId="0" applyFont="1" applyFill="1" applyBorder="1" applyAlignment="1">
      <alignment horizontal="left" vertical="center"/>
    </xf>
    <xf numFmtId="0" fontId="2" fillId="6" borderId="0" xfId="0" applyFont="1" applyFill="1"/>
    <xf numFmtId="164" fontId="1" fillId="4" borderId="0" xfId="0" applyNumberFormat="1" applyFont="1" applyFill="1" applyAlignment="1">
      <alignment horizontal="right" vertical="center" shrinkToFit="1"/>
    </xf>
    <xf numFmtId="165" fontId="1" fillId="4" borderId="0" xfId="0" applyNumberFormat="1" applyFont="1" applyFill="1" applyAlignment="1">
      <alignment horizontal="right" vertical="center" shrinkToFit="1"/>
    </xf>
    <xf numFmtId="164" fontId="1" fillId="0" borderId="0" xfId="0" applyNumberFormat="1" applyFont="1" applyAlignment="1">
      <alignment horizontal="right" vertical="center" shrinkToFit="1"/>
    </xf>
    <xf numFmtId="165" fontId="1" fillId="0" borderId="0" xfId="0" applyNumberFormat="1" applyFont="1" applyAlignment="1">
      <alignment horizontal="right" vertical="center" shrinkToFit="1"/>
    </xf>
    <xf numFmtId="22" fontId="1" fillId="0" borderId="0" xfId="0" applyNumberFormat="1" applyFont="1" applyAlignment="1">
      <alignment horizontal="left" vertical="center"/>
    </xf>
    <xf numFmtId="166" fontId="11" fillId="2" borderId="1" xfId="3" applyNumberFormat="1" applyFont="1" applyFill="1" applyBorder="1" applyAlignment="1">
      <alignment horizontal="left" vertical="center"/>
    </xf>
    <xf numFmtId="166" fontId="11" fillId="2" borderId="1" xfId="3" applyNumberFormat="1" applyFont="1" applyFill="1" applyBorder="1" applyAlignment="1">
      <alignment horizontal="right" vertical="center"/>
    </xf>
    <xf numFmtId="167" fontId="1" fillId="0" borderId="0" xfId="0" applyNumberFormat="1" applyFont="1" applyAlignment="1">
      <alignment horizontal="right" vertical="center" shrinkToFit="1"/>
    </xf>
    <xf numFmtId="166" fontId="1" fillId="0" borderId="0" xfId="3" applyNumberFormat="1" applyFont="1" applyAlignment="1">
      <alignment horizontal="right" vertical="center" shrinkToFit="1"/>
    </xf>
    <xf numFmtId="167" fontId="1" fillId="4" borderId="0" xfId="0" applyNumberFormat="1" applyFont="1" applyFill="1" applyAlignment="1">
      <alignment horizontal="right" vertical="center" shrinkToFit="1"/>
    </xf>
    <xf numFmtId="166" fontId="1" fillId="4" borderId="0" xfId="3" applyNumberFormat="1" applyFont="1" applyFill="1" applyAlignment="1">
      <alignment horizontal="right" vertical="center" shrinkToFit="1"/>
    </xf>
    <xf numFmtId="166" fontId="2" fillId="0" borderId="0" xfId="3" applyNumberFormat="1" applyFont="1"/>
    <xf numFmtId="167" fontId="2" fillId="0" borderId="0" xfId="0" applyNumberFormat="1" applyFont="1"/>
    <xf numFmtId="166" fontId="2" fillId="0" borderId="0" xfId="0" applyNumberFormat="1" applyFo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2" fontId="1" fillId="0" borderId="0" xfId="3" applyNumberFormat="1" applyFont="1" applyAlignment="1">
      <alignment horizontal="right" vertical="center" shrinkToFit="1"/>
    </xf>
    <xf numFmtId="2" fontId="1" fillId="4" borderId="0" xfId="3" applyNumberFormat="1" applyFont="1" applyFill="1" applyAlignment="1">
      <alignment horizontal="right" vertical="center" shrinkToFit="1"/>
    </xf>
    <xf numFmtId="0" fontId="11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3" fontId="1" fillId="0" borderId="0" xfId="0" applyNumberFormat="1" applyFont="1" applyAlignment="1">
      <alignment horizontal="right" vertical="center" shrinkToFit="1"/>
    </xf>
    <xf numFmtId="2" fontId="11" fillId="2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center"/>
    </xf>
    <xf numFmtId="166" fontId="15" fillId="0" borderId="0" xfId="3" applyNumberFormat="1" applyFont="1" applyAlignment="1">
      <alignment horizontal="right" vertical="center" shrinkToFit="1"/>
    </xf>
    <xf numFmtId="166" fontId="15" fillId="4" borderId="0" xfId="3" applyNumberFormat="1" applyFont="1" applyFill="1" applyAlignment="1">
      <alignment horizontal="right" vertical="center" shrinkToFit="1"/>
    </xf>
    <xf numFmtId="0" fontId="16" fillId="0" borderId="0" xfId="0" applyFont="1"/>
    <xf numFmtId="10" fontId="1" fillId="0" borderId="0" xfId="3" applyNumberFormat="1" applyFont="1" applyAlignment="1">
      <alignment horizontal="right" vertical="center" shrinkToFit="1"/>
    </xf>
    <xf numFmtId="10" fontId="1" fillId="4" borderId="0" xfId="3" applyNumberFormat="1" applyFont="1" applyFill="1" applyAlignment="1">
      <alignment horizontal="right" vertical="center" shrinkToFit="1"/>
    </xf>
    <xf numFmtId="3" fontId="1" fillId="4" borderId="0" xfId="0" applyNumberFormat="1" applyFont="1" applyFill="1" applyAlignment="1">
      <alignment horizontal="right" vertical="center" shrinkToFit="1"/>
    </xf>
    <xf numFmtId="0" fontId="11" fillId="2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0" xfId="5" applyNumberFormat="1" applyFont="1" applyFill="1" applyBorder="1" applyAlignment="1">
      <alignment horizontal="left"/>
    </xf>
    <xf numFmtId="0" fontId="8" fillId="0" borderId="0" xfId="4" applyFont="1" applyAlignment="1"/>
    <xf numFmtId="10" fontId="2" fillId="9" borderId="3" xfId="0" applyNumberFormat="1" applyFont="1" applyFill="1" applyBorder="1"/>
    <xf numFmtId="10" fontId="2" fillId="10" borderId="4" xfId="0" applyNumberFormat="1" applyFont="1" applyFill="1" applyBorder="1"/>
    <xf numFmtId="10" fontId="2" fillId="9" borderId="4" xfId="0" applyNumberFormat="1" applyFont="1" applyFill="1" applyBorder="1"/>
    <xf numFmtId="0" fontId="12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10" fontId="2" fillId="10" borderId="7" xfId="0" applyNumberFormat="1" applyFont="1" applyFill="1" applyBorder="1"/>
    <xf numFmtId="0" fontId="7" fillId="8" borderId="8" xfId="0" applyFont="1" applyFill="1" applyBorder="1" applyAlignment="1">
      <alignment horizontal="left" vertical="center"/>
    </xf>
    <xf numFmtId="10" fontId="2" fillId="9" borderId="8" xfId="0" applyNumberFormat="1" applyFont="1" applyFill="1" applyBorder="1"/>
    <xf numFmtId="0" fontId="13" fillId="11" borderId="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10" fontId="2" fillId="0" borderId="5" xfId="0" applyNumberFormat="1" applyFont="1" applyBorder="1"/>
    <xf numFmtId="10" fontId="2" fillId="0" borderId="4" xfId="0" applyNumberFormat="1" applyFont="1" applyBorder="1"/>
    <xf numFmtId="10" fontId="2" fillId="0" borderId="7" xfId="0" applyNumberFormat="1" applyFont="1" applyBorder="1"/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0" fontId="2" fillId="0" borderId="8" xfId="0" applyNumberFormat="1" applyFont="1" applyBorder="1"/>
    <xf numFmtId="0" fontId="18" fillId="0" borderId="0" xfId="0" applyFont="1" applyAlignment="1">
      <alignment horizontal="left" wrapText="1"/>
    </xf>
  </cellXfs>
  <cellStyles count="6">
    <cellStyle name="Normal" xfId="0" builtinId="0"/>
    <cellStyle name="Normal 2" xfId="1" xr:uid="{7DFE09E6-D295-4EAF-8899-15CBB4D64DD2}"/>
    <cellStyle name="Normal 3" xfId="5" xr:uid="{3767CE48-63A4-40BE-8B3B-A05D83B6C623}"/>
    <cellStyle name="Normal 3 2" xfId="4" xr:uid="{EA04FB92-CA82-4022-8784-C143F095C1D5}"/>
    <cellStyle name="Percent" xfId="3" builtinId="5"/>
    <cellStyle name="Percent 2" xfId="2" xr:uid="{006373F1-7CED-45B1-B149-1BAD1F043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transport by mode,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772156109225"/>
          <c:w val="0.97066666666666668"/>
          <c:h val="0.56880150037386656"/>
        </c:manualLayout>
      </c:layout>
      <c:lineChart>
        <c:grouping val="standard"/>
        <c:varyColors val="0"/>
        <c:ser>
          <c:idx val="0"/>
          <c:order val="0"/>
          <c:tx>
            <c:strRef>
              <c:f>'Cover figure'!$A$11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figure'!$B$11:$AH$11</c:f>
              <c:numCache>
                <c:formatCode>0.00</c:formatCode>
                <c:ptCount val="33"/>
                <c:pt idx="0">
                  <c:v>8442.3516540000001</c:v>
                </c:pt>
                <c:pt idx="1">
                  <c:v>8571.6795430000002</c:v>
                </c:pt>
                <c:pt idx="2">
                  <c:v>8818.0147410000009</c:v>
                </c:pt>
                <c:pt idx="3">
                  <c:v>8915.4293419999995</c:v>
                </c:pt>
                <c:pt idx="4">
                  <c:v>8998.580331000001</c:v>
                </c:pt>
                <c:pt idx="5">
                  <c:v>9127.242776000001</c:v>
                </c:pt>
                <c:pt idx="6">
                  <c:v>9410.9178200000006</c:v>
                </c:pt>
                <c:pt idx="7">
                  <c:v>9561.6102229999997</c:v>
                </c:pt>
                <c:pt idx="8">
                  <c:v>9944.7124189999995</c:v>
                </c:pt>
                <c:pt idx="9">
                  <c:v>10172.238207</c:v>
                </c:pt>
                <c:pt idx="10">
                  <c:v>10180.615954999999</c:v>
                </c:pt>
                <c:pt idx="11">
                  <c:v>10367.775107000001</c:v>
                </c:pt>
                <c:pt idx="12">
                  <c:v>10507.216941999999</c:v>
                </c:pt>
                <c:pt idx="13">
                  <c:v>10620.552353000001</c:v>
                </c:pt>
                <c:pt idx="14">
                  <c:v>10878.753011000001</c:v>
                </c:pt>
                <c:pt idx="15">
                  <c:v>10892.444898</c:v>
                </c:pt>
                <c:pt idx="16">
                  <c:v>11139.386032</c:v>
                </c:pt>
                <c:pt idx="17">
                  <c:v>11321.929481000001</c:v>
                </c:pt>
                <c:pt idx="18">
                  <c:v>11172.530853</c:v>
                </c:pt>
                <c:pt idx="19">
                  <c:v>10936.772718</c:v>
                </c:pt>
                <c:pt idx="20">
                  <c:v>10912.285243</c:v>
                </c:pt>
                <c:pt idx="21">
                  <c:v>10858.756303</c:v>
                </c:pt>
                <c:pt idx="22">
                  <c:v>10454.353289000001</c:v>
                </c:pt>
                <c:pt idx="23">
                  <c:v>10368.640528000002</c:v>
                </c:pt>
                <c:pt idx="24">
                  <c:v>10539.547181</c:v>
                </c:pt>
                <c:pt idx="25">
                  <c:v>10682.282909</c:v>
                </c:pt>
                <c:pt idx="26">
                  <c:v>10916.324081000001</c:v>
                </c:pt>
                <c:pt idx="27">
                  <c:v>11134.776014000001</c:v>
                </c:pt>
                <c:pt idx="28">
                  <c:v>11183.741280999999</c:v>
                </c:pt>
                <c:pt idx="29">
                  <c:v>11292.536503000001</c:v>
                </c:pt>
                <c:pt idx="30">
                  <c:v>9954.2147349999996</c:v>
                </c:pt>
                <c:pt idx="31">
                  <c:v>10730.169352999999</c:v>
                </c:pt>
                <c:pt idx="32">
                  <c:v>10995.668210999998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137-9A7F-6A3F4638F025}"/>
            </c:ext>
          </c:extLst>
        </c:ser>
        <c:ser>
          <c:idx val="1"/>
          <c:order val="1"/>
          <c:tx>
            <c:strRef>
              <c:f>'Cover figure'!$A$12</c:f>
              <c:strCache>
                <c:ptCount val="1"/>
                <c:pt idx="0">
                  <c:v>Air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figure'!$B$12:$AH$12</c:f>
              <c:numCache>
                <c:formatCode>0.00</c:formatCode>
                <c:ptCount val="33"/>
                <c:pt idx="0">
                  <c:v>972.10255599999994</c:v>
                </c:pt>
                <c:pt idx="1">
                  <c:v>948.192812</c:v>
                </c:pt>
                <c:pt idx="2">
                  <c:v>1001.84869</c:v>
                </c:pt>
                <c:pt idx="3">
                  <c:v>1034.3234969999999</c:v>
                </c:pt>
                <c:pt idx="4">
                  <c:v>1076.8121429999999</c:v>
                </c:pt>
                <c:pt idx="5">
                  <c:v>1122.545173</c:v>
                </c:pt>
                <c:pt idx="6">
                  <c:v>1168.5663929999998</c:v>
                </c:pt>
                <c:pt idx="7">
                  <c:v>1225.726795</c:v>
                </c:pt>
                <c:pt idx="8">
                  <c:v>1289.5610040000001</c:v>
                </c:pt>
                <c:pt idx="9">
                  <c:v>1377.6139640000001</c:v>
                </c:pt>
                <c:pt idx="10">
                  <c:v>1435.6413599999998</c:v>
                </c:pt>
                <c:pt idx="11">
                  <c:v>1402.1078260000002</c:v>
                </c:pt>
                <c:pt idx="12">
                  <c:v>1367.334989</c:v>
                </c:pt>
                <c:pt idx="13">
                  <c:v>1391.0484100000001</c:v>
                </c:pt>
                <c:pt idx="14">
                  <c:v>1481.950192</c:v>
                </c:pt>
                <c:pt idx="15">
                  <c:v>1548.760043</c:v>
                </c:pt>
                <c:pt idx="16">
                  <c:v>1620.4621229999998</c:v>
                </c:pt>
                <c:pt idx="17">
                  <c:v>1691.603065</c:v>
                </c:pt>
                <c:pt idx="18">
                  <c:v>1710.063042</c:v>
                </c:pt>
                <c:pt idx="19">
                  <c:v>1563.3397930000001</c:v>
                </c:pt>
                <c:pt idx="20">
                  <c:v>1581.119514</c:v>
                </c:pt>
                <c:pt idx="21">
                  <c:v>1635.7335909999999</c:v>
                </c:pt>
                <c:pt idx="22">
                  <c:v>1598.098336</c:v>
                </c:pt>
                <c:pt idx="23">
                  <c:v>1588.8410620000002</c:v>
                </c:pt>
                <c:pt idx="24">
                  <c:v>1607.1312439999999</c:v>
                </c:pt>
                <c:pt idx="25">
                  <c:v>1674.0424710000002</c:v>
                </c:pt>
                <c:pt idx="26">
                  <c:v>1756.9904130000002</c:v>
                </c:pt>
                <c:pt idx="27">
                  <c:v>1882.257601</c:v>
                </c:pt>
                <c:pt idx="28">
                  <c:v>1979.4759030000002</c:v>
                </c:pt>
                <c:pt idx="29">
                  <c:v>2021.999965</c:v>
                </c:pt>
                <c:pt idx="30">
                  <c:v>882.10165200000006</c:v>
                </c:pt>
                <c:pt idx="31">
                  <c:v>1080.3878480000001</c:v>
                </c:pt>
                <c:pt idx="32">
                  <c:v>1699.651507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137-9A7F-6A3F4638F025}"/>
            </c:ext>
          </c:extLst>
        </c:ser>
        <c:ser>
          <c:idx val="2"/>
          <c:order val="2"/>
          <c:tx>
            <c:strRef>
              <c:f>'Cover figure'!$A$13</c:f>
              <c:strCache>
                <c:ptCount val="1"/>
                <c:pt idx="0">
                  <c:v>Water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figure'!$B$13:$AH$13</c:f>
              <c:numCache>
                <c:formatCode>0.00</c:formatCode>
                <c:ptCount val="33"/>
                <c:pt idx="0">
                  <c:v>1605.5310350000002</c:v>
                </c:pt>
                <c:pt idx="1">
                  <c:v>1601.784294</c:v>
                </c:pt>
                <c:pt idx="2">
                  <c:v>1615.2105349999999</c:v>
                </c:pt>
                <c:pt idx="3">
                  <c:v>1600.7449439999998</c:v>
                </c:pt>
                <c:pt idx="4">
                  <c:v>1586.1511540000001</c:v>
                </c:pt>
                <c:pt idx="5">
                  <c:v>1586.0647459999998</c:v>
                </c:pt>
                <c:pt idx="6">
                  <c:v>1676.963258</c:v>
                </c:pt>
                <c:pt idx="7">
                  <c:v>1774.5609709999999</c:v>
                </c:pt>
                <c:pt idx="8">
                  <c:v>1848.267777</c:v>
                </c:pt>
                <c:pt idx="9">
                  <c:v>1805.8841949999999</c:v>
                </c:pt>
                <c:pt idx="10">
                  <c:v>1908.823738</c:v>
                </c:pt>
                <c:pt idx="11">
                  <c:v>1967.4308159999998</c:v>
                </c:pt>
                <c:pt idx="12">
                  <c:v>2015.5773349999999</c:v>
                </c:pt>
                <c:pt idx="13">
                  <c:v>2079.771381</c:v>
                </c:pt>
                <c:pt idx="14">
                  <c:v>2176.7887270000001</c:v>
                </c:pt>
                <c:pt idx="15">
                  <c:v>2210.1678939999997</c:v>
                </c:pt>
                <c:pt idx="16">
                  <c:v>2346.2662070000001</c:v>
                </c:pt>
                <c:pt idx="17">
                  <c:v>2430.165943</c:v>
                </c:pt>
                <c:pt idx="18">
                  <c:v>2401.5182800000002</c:v>
                </c:pt>
                <c:pt idx="19">
                  <c:v>2162.2523310000001</c:v>
                </c:pt>
                <c:pt idx="20">
                  <c:v>2166.063283</c:v>
                </c:pt>
                <c:pt idx="21">
                  <c:v>2138.9328869999999</c:v>
                </c:pt>
                <c:pt idx="22">
                  <c:v>2005.3612230000001</c:v>
                </c:pt>
                <c:pt idx="23">
                  <c:v>1885.556554</c:v>
                </c:pt>
                <c:pt idx="24">
                  <c:v>1823.2984019999999</c:v>
                </c:pt>
                <c:pt idx="25">
                  <c:v>1822.0643440000001</c:v>
                </c:pt>
                <c:pt idx="26">
                  <c:v>1910.481374</c:v>
                </c:pt>
                <c:pt idx="27">
                  <c:v>1945.9648549999999</c:v>
                </c:pt>
                <c:pt idx="28">
                  <c:v>1991.8037899999999</c:v>
                </c:pt>
                <c:pt idx="29">
                  <c:v>1980.7788430000001</c:v>
                </c:pt>
                <c:pt idx="30">
                  <c:v>1782.406626</c:v>
                </c:pt>
                <c:pt idx="31">
                  <c:v>1872.2227740000001</c:v>
                </c:pt>
                <c:pt idx="32">
                  <c:v>1934.9726920000001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137-9A7F-6A3F4638F025}"/>
            </c:ext>
          </c:extLst>
        </c:ser>
        <c:ser>
          <c:idx val="3"/>
          <c:order val="3"/>
          <c:tx>
            <c:strRef>
              <c:f>'Cover figure'!$A$14</c:f>
              <c:strCache>
                <c:ptCount val="1"/>
                <c:pt idx="0">
                  <c:v>Rail transport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figure'!$B$14:$AH$14</c:f>
              <c:numCache>
                <c:formatCode>0.00</c:formatCode>
                <c:ptCount val="33"/>
                <c:pt idx="0">
                  <c:v>312.87347899999997</c:v>
                </c:pt>
                <c:pt idx="1">
                  <c:v>312.99496700000003</c:v>
                </c:pt>
                <c:pt idx="2">
                  <c:v>313.90521200000001</c:v>
                </c:pt>
                <c:pt idx="3">
                  <c:v>314.50160600000004</c:v>
                </c:pt>
                <c:pt idx="4">
                  <c:v>308.36035499999997</c:v>
                </c:pt>
                <c:pt idx="5">
                  <c:v>312.11467800000003</c:v>
                </c:pt>
                <c:pt idx="6">
                  <c:v>318.113203</c:v>
                </c:pt>
                <c:pt idx="7">
                  <c:v>323.011078</c:v>
                </c:pt>
                <c:pt idx="8">
                  <c:v>317.16204999999997</c:v>
                </c:pt>
                <c:pt idx="9">
                  <c:v>305.14703300000002</c:v>
                </c:pt>
                <c:pt idx="10">
                  <c:v>309.15885499999996</c:v>
                </c:pt>
                <c:pt idx="11">
                  <c:v>296.61305599999997</c:v>
                </c:pt>
                <c:pt idx="12">
                  <c:v>299.08292800000004</c:v>
                </c:pt>
                <c:pt idx="13">
                  <c:v>289.59205099999997</c:v>
                </c:pt>
                <c:pt idx="14">
                  <c:v>293.20227</c:v>
                </c:pt>
                <c:pt idx="15">
                  <c:v>285.143056</c:v>
                </c:pt>
                <c:pt idx="16">
                  <c:v>273.63708200000002</c:v>
                </c:pt>
                <c:pt idx="17">
                  <c:v>282.10118599999998</c:v>
                </c:pt>
                <c:pt idx="18">
                  <c:v>274.75675799999999</c:v>
                </c:pt>
                <c:pt idx="19">
                  <c:v>259.51533499999999</c:v>
                </c:pt>
                <c:pt idx="20">
                  <c:v>263.69888199999997</c:v>
                </c:pt>
                <c:pt idx="21">
                  <c:v>258.89824499999997</c:v>
                </c:pt>
                <c:pt idx="22">
                  <c:v>258.83923699999997</c:v>
                </c:pt>
                <c:pt idx="23">
                  <c:v>234.265243</c:v>
                </c:pt>
                <c:pt idx="24">
                  <c:v>226.356391</c:v>
                </c:pt>
                <c:pt idx="25">
                  <c:v>225.709608</c:v>
                </c:pt>
                <c:pt idx="26">
                  <c:v>227.74903800000001</c:v>
                </c:pt>
                <c:pt idx="27">
                  <c:v>228.69341500000002</c:v>
                </c:pt>
                <c:pt idx="28">
                  <c:v>227.109072</c:v>
                </c:pt>
                <c:pt idx="29">
                  <c:v>222.42011799999997</c:v>
                </c:pt>
                <c:pt idx="30">
                  <c:v>198.805654</c:v>
                </c:pt>
                <c:pt idx="31">
                  <c:v>218.48703700000002</c:v>
                </c:pt>
                <c:pt idx="32">
                  <c:v>214.30957599999999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1-4137-9A7F-6A3F4638F025}"/>
            </c:ext>
          </c:extLst>
        </c:ser>
        <c:ser>
          <c:idx val="4"/>
          <c:order val="4"/>
          <c:tx>
            <c:strRef>
              <c:f>'Cover figure'!$A$15</c:f>
              <c:strCache>
                <c:ptCount val="1"/>
                <c:pt idx="0">
                  <c:v>Other transport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figure'!$B$15:$AH$15</c:f>
              <c:numCache>
                <c:formatCode>0.00</c:formatCode>
                <c:ptCount val="33"/>
                <c:pt idx="0">
                  <c:v>58.652497000000004</c:v>
                </c:pt>
                <c:pt idx="1">
                  <c:v>51.148994999999999</c:v>
                </c:pt>
                <c:pt idx="2">
                  <c:v>55.140988</c:v>
                </c:pt>
                <c:pt idx="3">
                  <c:v>43.117604</c:v>
                </c:pt>
                <c:pt idx="4">
                  <c:v>44.230006000000003</c:v>
                </c:pt>
                <c:pt idx="5">
                  <c:v>43.942996000000001</c:v>
                </c:pt>
                <c:pt idx="6">
                  <c:v>45.156788999999996</c:v>
                </c:pt>
                <c:pt idx="7">
                  <c:v>45.175076999999995</c:v>
                </c:pt>
                <c:pt idx="8">
                  <c:v>51.822662999999999</c:v>
                </c:pt>
                <c:pt idx="9">
                  <c:v>48.392154999999995</c:v>
                </c:pt>
                <c:pt idx="10">
                  <c:v>59.410651000000001</c:v>
                </c:pt>
                <c:pt idx="11">
                  <c:v>87.608103</c:v>
                </c:pt>
                <c:pt idx="12">
                  <c:v>80.174831999999995</c:v>
                </c:pt>
                <c:pt idx="13">
                  <c:v>121.38186499999999</c:v>
                </c:pt>
                <c:pt idx="14">
                  <c:v>132.081839</c:v>
                </c:pt>
                <c:pt idx="15">
                  <c:v>132.81343799999999</c:v>
                </c:pt>
                <c:pt idx="16">
                  <c:v>122.718243</c:v>
                </c:pt>
                <c:pt idx="17">
                  <c:v>119.37787400000001</c:v>
                </c:pt>
                <c:pt idx="18">
                  <c:v>123.261937</c:v>
                </c:pt>
                <c:pt idx="19">
                  <c:v>101.624531</c:v>
                </c:pt>
                <c:pt idx="20">
                  <c:v>99.633959000000004</c:v>
                </c:pt>
                <c:pt idx="21">
                  <c:v>116.97507399999999</c:v>
                </c:pt>
                <c:pt idx="22">
                  <c:v>136.666946</c:v>
                </c:pt>
                <c:pt idx="23">
                  <c:v>122.696708</c:v>
                </c:pt>
                <c:pt idx="24">
                  <c:v>112.17737799999999</c:v>
                </c:pt>
                <c:pt idx="25">
                  <c:v>106.62505900000001</c:v>
                </c:pt>
                <c:pt idx="26">
                  <c:v>112.91588800000001</c:v>
                </c:pt>
                <c:pt idx="27">
                  <c:v>119.67304000000001</c:v>
                </c:pt>
                <c:pt idx="28">
                  <c:v>125.83082500000002</c:v>
                </c:pt>
                <c:pt idx="29">
                  <c:v>123.202241</c:v>
                </c:pt>
                <c:pt idx="30">
                  <c:v>96.279823000000007</c:v>
                </c:pt>
                <c:pt idx="31">
                  <c:v>93.546112999999991</c:v>
                </c:pt>
                <c:pt idx="32">
                  <c:v>87.645629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1-4137-9A7F-6A3F4638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90047"/>
        <c:axId val="2087551584"/>
      </c:lineChart>
      <c:catAx>
        <c:axId val="61979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55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8755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790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530467227546028"/>
          <c:w val="1"/>
          <c:h val="0.112094940714546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road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 1'!$A$11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tx2"/>
              </a:solidFill>
              <a:ln w="28575">
                <a:solidFill>
                  <a:schemeClr val="tx2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1'!$B$11:$AH$11</c:f>
              <c:numCache>
                <c:formatCode>0.00</c:formatCode>
                <c:ptCount val="33"/>
                <c:pt idx="0">
                  <c:v>54.708659995365792</c:v>
                </c:pt>
                <c:pt idx="1">
                  <c:v>54.275327882495013</c:v>
                </c:pt>
                <c:pt idx="2">
                  <c:v>53.819063693942169</c:v>
                </c:pt>
                <c:pt idx="3">
                  <c:v>53.121082915089069</c:v>
                </c:pt>
                <c:pt idx="4">
                  <c:v>52.427073876838179</c:v>
                </c:pt>
                <c:pt idx="5">
                  <c:v>51.734752530264025</c:v>
                </c:pt>
                <c:pt idx="6">
                  <c:v>50.648648135788306</c:v>
                </c:pt>
                <c:pt idx="7">
                  <c:v>49.700458575156041</c:v>
                </c:pt>
                <c:pt idx="8">
                  <c:v>48.17793848765492</c:v>
                </c:pt>
                <c:pt idx="9">
                  <c:v>47.015625830595532</c:v>
                </c:pt>
                <c:pt idx="10">
                  <c:v>44.948334523438959</c:v>
                </c:pt>
                <c:pt idx="11">
                  <c:v>43.495525823619694</c:v>
                </c:pt>
                <c:pt idx="12">
                  <c:v>42.170467455453441</c:v>
                </c:pt>
                <c:pt idx="13">
                  <c:v>40.243941425444611</c:v>
                </c:pt>
                <c:pt idx="14">
                  <c:v>38.026213618574822</c:v>
                </c:pt>
                <c:pt idx="15">
                  <c:v>36.170494988901986</c:v>
                </c:pt>
                <c:pt idx="16">
                  <c:v>34.136489103405914</c:v>
                </c:pt>
                <c:pt idx="17">
                  <c:v>32.421099302552705</c:v>
                </c:pt>
                <c:pt idx="18">
                  <c:v>31.188707919874208</c:v>
                </c:pt>
                <c:pt idx="19">
                  <c:v>30.647946523414259</c:v>
                </c:pt>
                <c:pt idx="20">
                  <c:v>28.957306995132033</c:v>
                </c:pt>
                <c:pt idx="21">
                  <c:v>28.016165379450637</c:v>
                </c:pt>
                <c:pt idx="22">
                  <c:v>27.011364365993348</c:v>
                </c:pt>
                <c:pt idx="23">
                  <c:v>26.38669357483969</c:v>
                </c:pt>
                <c:pt idx="24">
                  <c:v>25.858117556635094</c:v>
                </c:pt>
                <c:pt idx="25">
                  <c:v>25.134735738349281</c:v>
                </c:pt>
                <c:pt idx="26">
                  <c:v>24.678874133912768</c:v>
                </c:pt>
                <c:pt idx="27">
                  <c:v>24.359090138766398</c:v>
                </c:pt>
                <c:pt idx="28">
                  <c:v>24.263669114110293</c:v>
                </c:pt>
                <c:pt idx="29">
                  <c:v>24.556112661343327</c:v>
                </c:pt>
                <c:pt idx="30">
                  <c:v>23.946260166749354</c:v>
                </c:pt>
                <c:pt idx="31">
                  <c:v>24.210460399431494</c:v>
                </c:pt>
                <c:pt idx="32">
                  <c:v>25.156239847550271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2-4B0D-A3D5-71432D9526B0}"/>
            </c:ext>
          </c:extLst>
        </c:ser>
        <c:ser>
          <c:idx val="1"/>
          <c:order val="1"/>
          <c:tx>
            <c:strRef>
              <c:f>'Fig 1'!$A$12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1'!$B$12:$AH$12</c:f>
              <c:numCache>
                <c:formatCode>0.00</c:formatCode>
                <c:ptCount val="33"/>
                <c:pt idx="0">
                  <c:v>43.795487282837605</c:v>
                </c:pt>
                <c:pt idx="1">
                  <c:v>44.300183119899913</c:v>
                </c:pt>
                <c:pt idx="2">
                  <c:v>44.8048859867516</c:v>
                </c:pt>
                <c:pt idx="3">
                  <c:v>45.496681229824723</c:v>
                </c:pt>
                <c:pt idx="4">
                  <c:v>46.103666338431886</c:v>
                </c:pt>
                <c:pt idx="5">
                  <c:v>46.654735438802348</c:v>
                </c:pt>
                <c:pt idx="6">
                  <c:v>47.675841494065878</c:v>
                </c:pt>
                <c:pt idx="7">
                  <c:v>48.471354321174779</c:v>
                </c:pt>
                <c:pt idx="8">
                  <c:v>50.036379166612079</c:v>
                </c:pt>
                <c:pt idx="9">
                  <c:v>51.227788034044018</c:v>
                </c:pt>
                <c:pt idx="10">
                  <c:v>53.115743437352755</c:v>
                </c:pt>
                <c:pt idx="11">
                  <c:v>54.419864857896158</c:v>
                </c:pt>
                <c:pt idx="12">
                  <c:v>55.581630437796669</c:v>
                </c:pt>
                <c:pt idx="13">
                  <c:v>57.367520073275415</c:v>
                </c:pt>
                <c:pt idx="14">
                  <c:v>59.317048474904475</c:v>
                </c:pt>
                <c:pt idx="15">
                  <c:v>60.617323960136311</c:v>
                </c:pt>
                <c:pt idx="16">
                  <c:v>61.851414047484731</c:v>
                </c:pt>
                <c:pt idx="17">
                  <c:v>62.849630338551655</c:v>
                </c:pt>
                <c:pt idx="18">
                  <c:v>63.304607398787013</c:v>
                </c:pt>
                <c:pt idx="19">
                  <c:v>62.984813167624246</c:v>
                </c:pt>
                <c:pt idx="20">
                  <c:v>64.042400389808051</c:v>
                </c:pt>
                <c:pt idx="21">
                  <c:v>64.577919149568388</c:v>
                </c:pt>
                <c:pt idx="22">
                  <c:v>64.977396412913592</c:v>
                </c:pt>
                <c:pt idx="23">
                  <c:v>65.937421000733138</c:v>
                </c:pt>
                <c:pt idx="24">
                  <c:v>66.157331992117193</c:v>
                </c:pt>
                <c:pt idx="25">
                  <c:v>66.902447940025809</c:v>
                </c:pt>
                <c:pt idx="26">
                  <c:v>67.629456657938505</c:v>
                </c:pt>
                <c:pt idx="27">
                  <c:v>67.639378435008368</c:v>
                </c:pt>
                <c:pt idx="28">
                  <c:v>67.235539083640575</c:v>
                </c:pt>
                <c:pt idx="29">
                  <c:v>66.692764074742797</c:v>
                </c:pt>
                <c:pt idx="30">
                  <c:v>66.444894218971257</c:v>
                </c:pt>
                <c:pt idx="31">
                  <c:v>66.289156312442785</c:v>
                </c:pt>
                <c:pt idx="32">
                  <c:v>65.381979248955361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2-4B0D-A3D5-71432D9526B0}"/>
            </c:ext>
          </c:extLst>
        </c:ser>
        <c:ser>
          <c:idx val="5"/>
          <c:order val="2"/>
          <c:tx>
            <c:strRef>
              <c:f>'Fig 1'!$A$13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val>
            <c:numRef>
              <c:f>'Fig 1'!$B$13:$AH$13</c:f>
              <c:numCache>
                <c:formatCode>0.00</c:formatCode>
                <c:ptCount val="33"/>
                <c:pt idx="0">
                  <c:v>1.3445807714751703</c:v>
                </c:pt>
                <c:pt idx="1">
                  <c:v>1.2854510419720671</c:v>
                </c:pt>
                <c:pt idx="2">
                  <c:v>1.1820330092596292</c:v>
                </c:pt>
                <c:pt idx="3">
                  <c:v>1.2302685915897196</c:v>
                </c:pt>
                <c:pt idx="4">
                  <c:v>1.269319879342643</c:v>
                </c:pt>
                <c:pt idx="5">
                  <c:v>1.3704813169746675</c:v>
                </c:pt>
                <c:pt idx="6">
                  <c:v>1.3915452297510338</c:v>
                </c:pt>
                <c:pt idx="7">
                  <c:v>1.4959952943482375</c:v>
                </c:pt>
                <c:pt idx="8">
                  <c:v>1.4734330046593174</c:v>
                </c:pt>
                <c:pt idx="9">
                  <c:v>1.4320021320357976</c:v>
                </c:pt>
                <c:pt idx="10">
                  <c:v>1.4761184653684345</c:v>
                </c:pt>
                <c:pt idx="11">
                  <c:v>1.5267487032307208</c:v>
                </c:pt>
                <c:pt idx="12">
                  <c:v>1.5985899208818297</c:v>
                </c:pt>
                <c:pt idx="13">
                  <c:v>1.6386598569973641</c:v>
                </c:pt>
                <c:pt idx="14">
                  <c:v>1.7261165026003182</c:v>
                </c:pt>
                <c:pt idx="15">
                  <c:v>1.7757421296252309</c:v>
                </c:pt>
                <c:pt idx="16">
                  <c:v>1.7946426169783001</c:v>
                </c:pt>
                <c:pt idx="17">
                  <c:v>1.7586841565666875</c:v>
                </c:pt>
                <c:pt idx="18">
                  <c:v>1.8345726648404181</c:v>
                </c:pt>
                <c:pt idx="19">
                  <c:v>1.9469023128692944</c:v>
                </c:pt>
                <c:pt idx="20">
                  <c:v>1.9688283179530883</c:v>
                </c:pt>
                <c:pt idx="21">
                  <c:v>2.0461595582416305</c:v>
                </c:pt>
                <c:pt idx="22">
                  <c:v>2.1025520653800815</c:v>
                </c:pt>
                <c:pt idx="23">
                  <c:v>2.2556207187280357</c:v>
                </c:pt>
                <c:pt idx="24">
                  <c:v>2.2233368851219151</c:v>
                </c:pt>
                <c:pt idx="25">
                  <c:v>2.2425220530170851</c:v>
                </c:pt>
                <c:pt idx="26">
                  <c:v>2.2019811817274317</c:v>
                </c:pt>
                <c:pt idx="27">
                  <c:v>2.1939643931125783</c:v>
                </c:pt>
                <c:pt idx="28">
                  <c:v>2.1560972123850761</c:v>
                </c:pt>
                <c:pt idx="29">
                  <c:v>2.1611415374673859</c:v>
                </c:pt>
                <c:pt idx="30">
                  <c:v>2.0692194762061256</c:v>
                </c:pt>
                <c:pt idx="31">
                  <c:v>1.9958146134955974</c:v>
                </c:pt>
                <c:pt idx="32">
                  <c:v>2.0367561725439915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2-4B0D-A3D5-71432D9526B0}"/>
            </c:ext>
          </c:extLst>
        </c:ser>
        <c:ser>
          <c:idx val="2"/>
          <c:order val="3"/>
          <c:tx>
            <c:strRef>
              <c:f>'Fig 1'!$A$14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1'!$B$14:$AH$14</c:f>
              <c:numCache>
                <c:formatCode>0.00</c:formatCode>
                <c:ptCount val="33"/>
                <c:pt idx="0">
                  <c:v>2.8383086824684406E-3</c:v>
                </c:pt>
                <c:pt idx="1">
                  <c:v>3.1059023924595174E-3</c:v>
                </c:pt>
                <c:pt idx="2">
                  <c:v>1.0439980279456872E-2</c:v>
                </c:pt>
                <c:pt idx="3">
                  <c:v>2.4426496094146263E-2</c:v>
                </c:pt>
                <c:pt idx="4">
                  <c:v>6.4844261932054753E-2</c:v>
                </c:pt>
                <c:pt idx="5">
                  <c:v>9.9573400456681352E-2</c:v>
                </c:pt>
                <c:pt idx="6">
                  <c:v>0.14173357216714064</c:v>
                </c:pt>
                <c:pt idx="7">
                  <c:v>0.19004524945275006</c:v>
                </c:pt>
                <c:pt idx="8">
                  <c:v>0.17251477244552788</c:v>
                </c:pt>
                <c:pt idx="9">
                  <c:v>0.18804474109578823</c:v>
                </c:pt>
                <c:pt idx="10">
                  <c:v>0.29250132930684747</c:v>
                </c:pt>
                <c:pt idx="11">
                  <c:v>0.33838828136147375</c:v>
                </c:pt>
                <c:pt idx="12">
                  <c:v>0.44291979747723387</c:v>
                </c:pt>
                <c:pt idx="13">
                  <c:v>0.54334218298636539</c:v>
                </c:pt>
                <c:pt idx="14">
                  <c:v>0.72282299194116706</c:v>
                </c:pt>
                <c:pt idx="15">
                  <c:v>1.2024858443309612</c:v>
                </c:pt>
                <c:pt idx="16">
                  <c:v>1.9466480053485233</c:v>
                </c:pt>
                <c:pt idx="17">
                  <c:v>2.677788167721586</c:v>
                </c:pt>
                <c:pt idx="18">
                  <c:v>3.3468054366535567</c:v>
                </c:pt>
                <c:pt idx="19">
                  <c:v>4.0416486873911461</c:v>
                </c:pt>
                <c:pt idx="20">
                  <c:v>4.5970900212840045</c:v>
                </c:pt>
                <c:pt idx="21">
                  <c:v>4.8771163678632936</c:v>
                </c:pt>
                <c:pt idx="22">
                  <c:v>5.3762360660930222</c:v>
                </c:pt>
                <c:pt idx="23">
                  <c:v>4.841430162849214</c:v>
                </c:pt>
                <c:pt idx="24">
                  <c:v>5.1501678172524512</c:v>
                </c:pt>
                <c:pt idx="25">
                  <c:v>5.0837032928838335</c:v>
                </c:pt>
                <c:pt idx="26">
                  <c:v>4.8465494343544115</c:v>
                </c:pt>
                <c:pt idx="27">
                  <c:v>5.1834444830710353</c:v>
                </c:pt>
                <c:pt idx="28">
                  <c:v>5.6958823259101825</c:v>
                </c:pt>
                <c:pt idx="29">
                  <c:v>5.8336801906727471</c:v>
                </c:pt>
                <c:pt idx="30">
                  <c:v>6.6977267895959249</c:v>
                </c:pt>
                <c:pt idx="31">
                  <c:v>6.4792082037887289</c:v>
                </c:pt>
                <c:pt idx="32">
                  <c:v>6.3708980441879941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2-4B0D-A3D5-71432D9526B0}"/>
            </c:ext>
          </c:extLst>
        </c:ser>
        <c:ser>
          <c:idx val="3"/>
          <c:order val="4"/>
          <c:tx>
            <c:strRef>
              <c:f>'Fig 1'!$A$15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1'!$B$15:$AH$15</c:f>
              <c:numCache>
                <c:formatCode>0.00</c:formatCode>
                <c:ptCount val="33"/>
                <c:pt idx="0">
                  <c:v>0.10712773372470089</c:v>
                </c:pt>
                <c:pt idx="1">
                  <c:v>0.10621489002624979</c:v>
                </c:pt>
                <c:pt idx="2">
                  <c:v>0.10383969939884227</c:v>
                </c:pt>
                <c:pt idx="3">
                  <c:v>0.10440102930491038</c:v>
                </c:pt>
                <c:pt idx="4">
                  <c:v>0.10866714126353005</c:v>
                </c:pt>
                <c:pt idx="5">
                  <c:v>0.11343622881627181</c:v>
                </c:pt>
                <c:pt idx="6">
                  <c:v>0.11952287986295475</c:v>
                </c:pt>
                <c:pt idx="7">
                  <c:v>0.12644941299653312</c:v>
                </c:pt>
                <c:pt idx="8">
                  <c:v>0.12455564804804638</c:v>
                </c:pt>
                <c:pt idx="9">
                  <c:v>0.12316757379293643</c:v>
                </c:pt>
                <c:pt idx="10">
                  <c:v>0.15346810123336982</c:v>
                </c:pt>
                <c:pt idx="11">
                  <c:v>0.20585513072703651</c:v>
                </c:pt>
                <c:pt idx="12">
                  <c:v>0.19163681602035396</c:v>
                </c:pt>
                <c:pt idx="13">
                  <c:v>0.19128677421623363</c:v>
                </c:pt>
                <c:pt idx="14">
                  <c:v>0.19302098300023629</c:v>
                </c:pt>
                <c:pt idx="15">
                  <c:v>0.21788269045416658</c:v>
                </c:pt>
                <c:pt idx="16">
                  <c:v>0.25677642302575338</c:v>
                </c:pt>
                <c:pt idx="17">
                  <c:v>0.27982211029636067</c:v>
                </c:pt>
                <c:pt idx="18">
                  <c:v>0.30758291431142049</c:v>
                </c:pt>
                <c:pt idx="19">
                  <c:v>0.36445081220714087</c:v>
                </c:pt>
                <c:pt idx="20">
                  <c:v>0.41809850992730319</c:v>
                </c:pt>
                <c:pt idx="21">
                  <c:v>0.46450240333752524</c:v>
                </c:pt>
                <c:pt idx="22">
                  <c:v>0.51337816425690908</c:v>
                </c:pt>
                <c:pt idx="23">
                  <c:v>0.55325956999943549</c:v>
                </c:pt>
                <c:pt idx="24">
                  <c:v>0.58138857341484107</c:v>
                </c:pt>
                <c:pt idx="25">
                  <c:v>0.60338879384756794</c:v>
                </c:pt>
                <c:pt idx="26">
                  <c:v>0.60459453667991547</c:v>
                </c:pt>
                <c:pt idx="27">
                  <c:v>0.57722462417913534</c:v>
                </c:pt>
                <c:pt idx="28">
                  <c:v>0.58999080309644014</c:v>
                </c:pt>
                <c:pt idx="29">
                  <c:v>0.67210837866086814</c:v>
                </c:pt>
                <c:pt idx="30">
                  <c:v>0.70824287878897163</c:v>
                </c:pt>
                <c:pt idx="31">
                  <c:v>0.80341381542032775</c:v>
                </c:pt>
                <c:pt idx="32">
                  <c:v>0.71013756964660746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2-4B0D-A3D5-71432D9526B0}"/>
            </c:ext>
          </c:extLst>
        </c:ser>
        <c:ser>
          <c:idx val="4"/>
          <c:order val="5"/>
          <c:tx>
            <c:strRef>
              <c:f>'Fig 1'!$A$16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1'!$B$16:$AH$16</c:f>
              <c:numCache>
                <c:formatCode>0.00</c:formatCode>
                <c:ptCount val="33"/>
                <c:pt idx="0">
                  <c:v>1.1044316065159729E-2</c:v>
                </c:pt>
                <c:pt idx="1">
                  <c:v>1.0415695028275976E-2</c:v>
                </c:pt>
                <c:pt idx="2">
                  <c:v>1.0247204462004878E-2</c:v>
                </c:pt>
                <c:pt idx="3">
                  <c:v>8.6815785343476049E-3</c:v>
                </c:pt>
                <c:pt idx="4">
                  <c:v>8.1612873696309731E-3</c:v>
                </c:pt>
                <c:pt idx="5">
                  <c:v>8.0462415432960531E-3</c:v>
                </c:pt>
                <c:pt idx="6">
                  <c:v>7.765448747697171E-3</c:v>
                </c:pt>
                <c:pt idx="7">
                  <c:v>7.4548113066290177E-3</c:v>
                </c:pt>
                <c:pt idx="8">
                  <c:v>6.407425103440792E-3</c:v>
                </c:pt>
                <c:pt idx="9">
                  <c:v>6.051765476514071E-3</c:v>
                </c:pt>
                <c:pt idx="10">
                  <c:v>8.274548452898595E-3</c:v>
                </c:pt>
                <c:pt idx="11">
                  <c:v>8.1251762437558814E-3</c:v>
                </c:pt>
                <c:pt idx="12">
                  <c:v>8.0858709274758984E-3</c:v>
                </c:pt>
                <c:pt idx="13">
                  <c:v>8.74530786280283E-3</c:v>
                </c:pt>
                <c:pt idx="14">
                  <c:v>1.0225436673442279E-2</c:v>
                </c:pt>
                <c:pt idx="15">
                  <c:v>1.003282559823329E-2</c:v>
                </c:pt>
                <c:pt idx="16">
                  <c:v>9.9777491937807026E-3</c:v>
                </c:pt>
                <c:pt idx="17">
                  <c:v>9.7697923472872747E-3</c:v>
                </c:pt>
                <c:pt idx="18">
                  <c:v>9.8647657768969783E-3</c:v>
                </c:pt>
                <c:pt idx="19">
                  <c:v>1.1481403448508601E-2</c:v>
                </c:pt>
                <c:pt idx="20">
                  <c:v>1.3435114344545362E-2</c:v>
                </c:pt>
                <c:pt idx="21">
                  <c:v>1.6006630515502052E-2</c:v>
                </c:pt>
                <c:pt idx="22">
                  <c:v>1.6616149770141943E-2</c:v>
                </c:pt>
                <c:pt idx="23">
                  <c:v>2.1458753382292976E-2</c:v>
                </c:pt>
                <c:pt idx="24">
                  <c:v>2.4469134733313171E-2</c:v>
                </c:pt>
                <c:pt idx="25">
                  <c:v>2.7709011502646021E-2</c:v>
                </c:pt>
                <c:pt idx="26">
                  <c:v>3.314685395148631E-2</c:v>
                </c:pt>
                <c:pt idx="27">
                  <c:v>4.1420105749780556E-2</c:v>
                </c:pt>
                <c:pt idx="28">
                  <c:v>5.3642540982167419E-2</c:v>
                </c:pt>
                <c:pt idx="29">
                  <c:v>7.9283808359809027E-2</c:v>
                </c:pt>
                <c:pt idx="30">
                  <c:v>0.12871973672567152</c:v>
                </c:pt>
                <c:pt idx="31">
                  <c:v>0.21685940113791605</c:v>
                </c:pt>
                <c:pt idx="32">
                  <c:v>0.33960402663517586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2-4B0D-A3D5-71432D95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06959"/>
        <c:axId val="1035242271"/>
      </c:lineChart>
      <c:catAx>
        <c:axId val="121050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24227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52422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0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40817128187634"/>
          <c:w val="1"/>
          <c:h val="0.1135364581060116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2'!$B$12:$B$42</c:f>
              <c:numCache>
                <c:formatCode>0.000</c:formatCode>
                <c:ptCount val="31"/>
                <c:pt idx="0">
                  <c:v>1223.461446</c:v>
                </c:pt>
                <c:pt idx="1">
                  <c:v>1217.2709990000001</c:v>
                </c:pt>
                <c:pt idx="2">
                  <c:v>937.47740800000008</c:v>
                </c:pt>
                <c:pt idx="3">
                  <c:v>835.08632999999998</c:v>
                </c:pt>
                <c:pt idx="4">
                  <c:v>640.41360799999995</c:v>
                </c:pt>
                <c:pt idx="5">
                  <c:v>176.41404999999997</c:v>
                </c:pt>
                <c:pt idx="6">
                  <c:v>195.59744499999999</c:v>
                </c:pt>
                <c:pt idx="7">
                  <c:v>221.18636100000001</c:v>
                </c:pt>
                <c:pt idx="8">
                  <c:v>216.20137899999997</c:v>
                </c:pt>
                <c:pt idx="9">
                  <c:v>187.99629999999999</c:v>
                </c:pt>
                <c:pt idx="10">
                  <c:v>115.95188800000001</c:v>
                </c:pt>
                <c:pt idx="11">
                  <c:v>168.84067199999998</c:v>
                </c:pt>
                <c:pt idx="12">
                  <c:v>138.35245800000001</c:v>
                </c:pt>
                <c:pt idx="13">
                  <c:v>95.042201000000006</c:v>
                </c:pt>
                <c:pt idx="14">
                  <c:v>112.07141899999999</c:v>
                </c:pt>
                <c:pt idx="15">
                  <c:v>88.309878999999995</c:v>
                </c:pt>
                <c:pt idx="16">
                  <c:v>75.732095000000001</c:v>
                </c:pt>
                <c:pt idx="17">
                  <c:v>64.696314000000001</c:v>
                </c:pt>
                <c:pt idx="18">
                  <c:v>65.094672000000003</c:v>
                </c:pt>
                <c:pt idx="19">
                  <c:v>59.842165999999999</c:v>
                </c:pt>
                <c:pt idx="20">
                  <c:v>45.315010000000001</c:v>
                </c:pt>
                <c:pt idx="21">
                  <c:v>33.337061999999996</c:v>
                </c:pt>
                <c:pt idx="22">
                  <c:v>23.2605</c:v>
                </c:pt>
                <c:pt idx="23">
                  <c:v>12.521936999999999</c:v>
                </c:pt>
                <c:pt idx="24">
                  <c:v>5.5810870000000001</c:v>
                </c:pt>
                <c:pt idx="26">
                  <c:v>95.195909999999998</c:v>
                </c:pt>
                <c:pt idx="28">
                  <c:v>22.25365</c:v>
                </c:pt>
                <c:pt idx="29">
                  <c:v>12.494449000000001</c:v>
                </c:pt>
                <c:pt idx="30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7-4422-8886-10540813B0CB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chemeClr val="tx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2'!$C$12:$C$42</c:f>
              <c:numCache>
                <c:formatCode>0.000</c:formatCode>
                <c:ptCount val="31"/>
                <c:pt idx="0">
                  <c:v>642.54435699999999</c:v>
                </c:pt>
                <c:pt idx="1">
                  <c:v>371.03760700000004</c:v>
                </c:pt>
                <c:pt idx="2">
                  <c:v>345.12390000000005</c:v>
                </c:pt>
                <c:pt idx="3">
                  <c:v>243.74852299999998</c:v>
                </c:pt>
                <c:pt idx="4">
                  <c:v>207.30897700000003</c:v>
                </c:pt>
                <c:pt idx="5">
                  <c:v>153.80634000000001</c:v>
                </c:pt>
                <c:pt idx="6">
                  <c:v>87.024248999999998</c:v>
                </c:pt>
                <c:pt idx="7">
                  <c:v>59.023016000000005</c:v>
                </c:pt>
                <c:pt idx="8">
                  <c:v>55.136660000000006</c:v>
                </c:pt>
                <c:pt idx="9">
                  <c:v>65.602077000000008</c:v>
                </c:pt>
                <c:pt idx="10">
                  <c:v>73.803321999999994</c:v>
                </c:pt>
                <c:pt idx="11">
                  <c:v>44.729080000000003</c:v>
                </c:pt>
                <c:pt idx="12">
                  <c:v>61.643999999999998</c:v>
                </c:pt>
                <c:pt idx="13">
                  <c:v>50.180737999999998</c:v>
                </c:pt>
                <c:pt idx="14">
                  <c:v>29.200140000000001</c:v>
                </c:pt>
                <c:pt idx="15">
                  <c:v>21.431048000000001</c:v>
                </c:pt>
                <c:pt idx="16">
                  <c:v>22.576936</c:v>
                </c:pt>
                <c:pt idx="17">
                  <c:v>20.694219</c:v>
                </c:pt>
                <c:pt idx="18">
                  <c:v>10.97871</c:v>
                </c:pt>
                <c:pt idx="19">
                  <c:v>17.830506</c:v>
                </c:pt>
                <c:pt idx="20">
                  <c:v>13.019129999999999</c:v>
                </c:pt>
                <c:pt idx="21">
                  <c:v>5.9373569999999996</c:v>
                </c:pt>
                <c:pt idx="22">
                  <c:v>8.5384799999999998</c:v>
                </c:pt>
                <c:pt idx="23">
                  <c:v>13.738759</c:v>
                </c:pt>
                <c:pt idx="24">
                  <c:v>3.5288809999999997</c:v>
                </c:pt>
                <c:pt idx="26">
                  <c:v>24.311907999999999</c:v>
                </c:pt>
                <c:pt idx="28">
                  <c:v>7.5364660000000008</c:v>
                </c:pt>
                <c:pt idx="29">
                  <c:v>2.9541230000000001</c:v>
                </c:pt>
                <c:pt idx="30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7-4422-8886-10540813B0CB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2'!$D$12:$D$42</c:f>
              <c:numCache>
                <c:formatCode>0.000</c:formatCode>
                <c:ptCount val="31"/>
                <c:pt idx="0">
                  <c:v>6.3318779999999997</c:v>
                </c:pt>
                <c:pt idx="1">
                  <c:v>3.8465659999999997</c:v>
                </c:pt>
                <c:pt idx="2">
                  <c:v>70.622880000000009</c:v>
                </c:pt>
                <c:pt idx="3">
                  <c:v>5.0842299999999998</c:v>
                </c:pt>
                <c:pt idx="4">
                  <c:v>86.48</c:v>
                </c:pt>
                <c:pt idx="5">
                  <c:v>5.2084539999999997</c:v>
                </c:pt>
                <c:pt idx="6">
                  <c:v>2.0244400000000002</c:v>
                </c:pt>
                <c:pt idx="7">
                  <c:v>0.105015</c:v>
                </c:pt>
                <c:pt idx="8">
                  <c:v>3.3638560000000002</c:v>
                </c:pt>
                <c:pt idx="9">
                  <c:v>3.7229999999999999</c:v>
                </c:pt>
                <c:pt idx="10">
                  <c:v>0</c:v>
                </c:pt>
                <c:pt idx="11">
                  <c:v>1.5444500000000001</c:v>
                </c:pt>
                <c:pt idx="12">
                  <c:v>0.59982000000000002</c:v>
                </c:pt>
                <c:pt idx="13">
                  <c:v>0</c:v>
                </c:pt>
                <c:pt idx="14">
                  <c:v>6.7905000000000007E-2</c:v>
                </c:pt>
                <c:pt idx="15">
                  <c:v>18.392502</c:v>
                </c:pt>
                <c:pt idx="16">
                  <c:v>1.5640000000000001</c:v>
                </c:pt>
                <c:pt idx="17">
                  <c:v>2.1756959999999999</c:v>
                </c:pt>
                <c:pt idx="18">
                  <c:v>3.8734799999999998</c:v>
                </c:pt>
                <c:pt idx="19">
                  <c:v>0.45106000000000002</c:v>
                </c:pt>
                <c:pt idx="20">
                  <c:v>1.1362000000000001E-2</c:v>
                </c:pt>
                <c:pt idx="21">
                  <c:v>1.507511</c:v>
                </c:pt>
                <c:pt idx="22">
                  <c:v>0.45840800000000004</c:v>
                </c:pt>
                <c:pt idx="23">
                  <c:v>2.3696999999999999E-2</c:v>
                </c:pt>
                <c:pt idx="24">
                  <c:v>3.6845999999999997E-2</c:v>
                </c:pt>
                <c:pt idx="26">
                  <c:v>0</c:v>
                </c:pt>
                <c:pt idx="28">
                  <c:v>0.40997</c:v>
                </c:pt>
                <c:pt idx="29">
                  <c:v>0.34773599999999999</c:v>
                </c:pt>
                <c:pt idx="30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7-4422-8886-10540813B0CB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2'!$E$12:$E$42</c:f>
              <c:numCache>
                <c:formatCode>0.000</c:formatCode>
                <c:ptCount val="31"/>
                <c:pt idx="0">
                  <c:v>126.21972700000001</c:v>
                </c:pt>
                <c:pt idx="1">
                  <c:v>128.01353</c:v>
                </c:pt>
                <c:pt idx="2">
                  <c:v>58.104186999999996</c:v>
                </c:pt>
                <c:pt idx="3">
                  <c:v>39.872055000000003</c:v>
                </c:pt>
                <c:pt idx="4">
                  <c:v>50.384819</c:v>
                </c:pt>
                <c:pt idx="5">
                  <c:v>23.018331</c:v>
                </c:pt>
                <c:pt idx="6">
                  <c:v>33.585279999999997</c:v>
                </c:pt>
                <c:pt idx="7">
                  <c:v>16.799099999999999</c:v>
                </c:pt>
                <c:pt idx="8">
                  <c:v>23.388376000000001</c:v>
                </c:pt>
                <c:pt idx="9">
                  <c:v>14.750622</c:v>
                </c:pt>
                <c:pt idx="10">
                  <c:v>63.350873</c:v>
                </c:pt>
                <c:pt idx="11">
                  <c:v>14.185736</c:v>
                </c:pt>
                <c:pt idx="12">
                  <c:v>12.739700000000001</c:v>
                </c:pt>
                <c:pt idx="13">
                  <c:v>9.7817749999999997</c:v>
                </c:pt>
                <c:pt idx="14">
                  <c:v>9.3720809999999997</c:v>
                </c:pt>
                <c:pt idx="15">
                  <c:v>7.9611040000000006</c:v>
                </c:pt>
                <c:pt idx="16">
                  <c:v>7.28003</c:v>
                </c:pt>
                <c:pt idx="17">
                  <c:v>0.87919799999999992</c:v>
                </c:pt>
                <c:pt idx="18">
                  <c:v>4.9342110000000003</c:v>
                </c:pt>
                <c:pt idx="19">
                  <c:v>3.322994</c:v>
                </c:pt>
                <c:pt idx="20">
                  <c:v>5.4175690000000003</c:v>
                </c:pt>
                <c:pt idx="21">
                  <c:v>0.63399800000000006</c:v>
                </c:pt>
                <c:pt idx="22">
                  <c:v>1.597159</c:v>
                </c:pt>
                <c:pt idx="23">
                  <c:v>0.96977000000000002</c:v>
                </c:pt>
                <c:pt idx="24">
                  <c:v>0.52792300000000003</c:v>
                </c:pt>
                <c:pt idx="26">
                  <c:v>15.425613999999999</c:v>
                </c:pt>
                <c:pt idx="28">
                  <c:v>0</c:v>
                </c:pt>
                <c:pt idx="29">
                  <c:v>5.4346000000000005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7-4422-8886-10540813B0CB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2'!$F$12:$F$42</c:f>
              <c:numCache>
                <c:formatCode>0.000</c:formatCode>
                <c:ptCount val="31"/>
                <c:pt idx="0">
                  <c:v>6.4717419999999999</c:v>
                </c:pt>
                <c:pt idx="1">
                  <c:v>13.340948000000001</c:v>
                </c:pt>
                <c:pt idx="2">
                  <c:v>29.487617999999998</c:v>
                </c:pt>
                <c:pt idx="3">
                  <c:v>9.2727000000000004</c:v>
                </c:pt>
                <c:pt idx="4">
                  <c:v>16.299109000000001</c:v>
                </c:pt>
                <c:pt idx="5">
                  <c:v>2.5852510000000004</c:v>
                </c:pt>
                <c:pt idx="6">
                  <c:v>2.6514000000000002</c:v>
                </c:pt>
                <c:pt idx="7">
                  <c:v>0.759992</c:v>
                </c:pt>
                <c:pt idx="8">
                  <c:v>0</c:v>
                </c:pt>
                <c:pt idx="9">
                  <c:v>3.173835</c:v>
                </c:pt>
                <c:pt idx="10">
                  <c:v>0.27226400000000001</c:v>
                </c:pt>
                <c:pt idx="11">
                  <c:v>1.3653219999999999</c:v>
                </c:pt>
                <c:pt idx="12">
                  <c:v>0.31769999999999998</c:v>
                </c:pt>
                <c:pt idx="13">
                  <c:v>0.45941899999999997</c:v>
                </c:pt>
                <c:pt idx="14">
                  <c:v>0</c:v>
                </c:pt>
                <c:pt idx="15">
                  <c:v>2.6903180000000004</c:v>
                </c:pt>
                <c:pt idx="16">
                  <c:v>0.33929999999999999</c:v>
                </c:pt>
                <c:pt idx="17">
                  <c:v>0.13661099999999998</c:v>
                </c:pt>
                <c:pt idx="18">
                  <c:v>0.4113</c:v>
                </c:pt>
                <c:pt idx="19">
                  <c:v>0.202125</c:v>
                </c:pt>
                <c:pt idx="20">
                  <c:v>0</c:v>
                </c:pt>
                <c:pt idx="21">
                  <c:v>8.6062E-2</c:v>
                </c:pt>
                <c:pt idx="22">
                  <c:v>0.69469599999999998</c:v>
                </c:pt>
                <c:pt idx="23">
                  <c:v>0</c:v>
                </c:pt>
                <c:pt idx="24">
                  <c:v>0</c:v>
                </c:pt>
                <c:pt idx="26">
                  <c:v>3.1969999999999998E-2</c:v>
                </c:pt>
                <c:pt idx="28">
                  <c:v>0.53342999999999996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422-8886-10540813B0CB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2'!$G$12:$G$42</c:f>
              <c:numCache>
                <c:formatCode>0.000</c:formatCode>
                <c:ptCount val="31"/>
                <c:pt idx="0">
                  <c:v>8.837669</c:v>
                </c:pt>
                <c:pt idx="1">
                  <c:v>5.0833260000000005</c:v>
                </c:pt>
                <c:pt idx="2">
                  <c:v>2.15727</c:v>
                </c:pt>
                <c:pt idx="3">
                  <c:v>1.8935999999999999</c:v>
                </c:pt>
                <c:pt idx="4">
                  <c:v>0.59584300000000001</c:v>
                </c:pt>
                <c:pt idx="5">
                  <c:v>5.925986</c:v>
                </c:pt>
                <c:pt idx="6">
                  <c:v>1.7154</c:v>
                </c:pt>
                <c:pt idx="7">
                  <c:v>1.252427</c:v>
                </c:pt>
                <c:pt idx="8">
                  <c:v>0.76807799999999993</c:v>
                </c:pt>
                <c:pt idx="9">
                  <c:v>0.26117599999999996</c:v>
                </c:pt>
                <c:pt idx="10">
                  <c:v>4.0736340000000002</c:v>
                </c:pt>
                <c:pt idx="11">
                  <c:v>0.14511199999999999</c:v>
                </c:pt>
                <c:pt idx="12">
                  <c:v>0.43919999999999998</c:v>
                </c:pt>
                <c:pt idx="13">
                  <c:v>1.400793</c:v>
                </c:pt>
                <c:pt idx="14">
                  <c:v>0.54550399999999999</c:v>
                </c:pt>
                <c:pt idx="15">
                  <c:v>0.164743</c:v>
                </c:pt>
                <c:pt idx="16">
                  <c:v>8.6400000000000005E-2</c:v>
                </c:pt>
                <c:pt idx="17">
                  <c:v>4.3920000000000001E-2</c:v>
                </c:pt>
                <c:pt idx="18">
                  <c:v>0.20901599999999998</c:v>
                </c:pt>
                <c:pt idx="19">
                  <c:v>9.3599999999999989E-2</c:v>
                </c:pt>
                <c:pt idx="20">
                  <c:v>0.17132</c:v>
                </c:pt>
                <c:pt idx="21">
                  <c:v>0.123581</c:v>
                </c:pt>
                <c:pt idx="22">
                  <c:v>7.1999999999999995E-2</c:v>
                </c:pt>
                <c:pt idx="23">
                  <c:v>7.7149999999999996E-3</c:v>
                </c:pt>
                <c:pt idx="24">
                  <c:v>3.7137999999999997E-2</c:v>
                </c:pt>
                <c:pt idx="26">
                  <c:v>7.2062280000000003</c:v>
                </c:pt>
                <c:pt idx="28">
                  <c:v>0.1656</c:v>
                </c:pt>
                <c:pt idx="29">
                  <c:v>1.8720000000000002E-3</c:v>
                </c:pt>
                <c:pt idx="30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E7-4422-8886-10540813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5202772170704"/>
          <c:w val="1"/>
          <c:h val="6.04570238002170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 (excluding Germany, France, Italy, Spain and Poland),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2'!$B$12:$B$42</c15:sqref>
                  </c15:fullRef>
                </c:ext>
              </c:extLst>
              <c:f>'Fig 2'!$B$17:$B$42</c:f>
              <c:numCache>
                <c:formatCode>0.000</c:formatCode>
                <c:ptCount val="26"/>
                <c:pt idx="0">
                  <c:v>176.41404999999997</c:v>
                </c:pt>
                <c:pt idx="1">
                  <c:v>195.59744499999999</c:v>
                </c:pt>
                <c:pt idx="2">
                  <c:v>221.18636100000001</c:v>
                </c:pt>
                <c:pt idx="3">
                  <c:v>216.20137899999997</c:v>
                </c:pt>
                <c:pt idx="4">
                  <c:v>187.99629999999999</c:v>
                </c:pt>
                <c:pt idx="5">
                  <c:v>115.95188800000001</c:v>
                </c:pt>
                <c:pt idx="6">
                  <c:v>168.84067199999998</c:v>
                </c:pt>
                <c:pt idx="7">
                  <c:v>138.35245800000001</c:v>
                </c:pt>
                <c:pt idx="8">
                  <c:v>95.042201000000006</c:v>
                </c:pt>
                <c:pt idx="9">
                  <c:v>112.07141899999999</c:v>
                </c:pt>
                <c:pt idx="10">
                  <c:v>88.309878999999995</c:v>
                </c:pt>
                <c:pt idx="11">
                  <c:v>75.732095000000001</c:v>
                </c:pt>
                <c:pt idx="12">
                  <c:v>64.696314000000001</c:v>
                </c:pt>
                <c:pt idx="13">
                  <c:v>65.094672000000003</c:v>
                </c:pt>
                <c:pt idx="14">
                  <c:v>59.842165999999999</c:v>
                </c:pt>
                <c:pt idx="15">
                  <c:v>45.315010000000001</c:v>
                </c:pt>
                <c:pt idx="16">
                  <c:v>33.337061999999996</c:v>
                </c:pt>
                <c:pt idx="17">
                  <c:v>23.2605</c:v>
                </c:pt>
                <c:pt idx="18">
                  <c:v>12.521936999999999</c:v>
                </c:pt>
                <c:pt idx="19">
                  <c:v>5.5810870000000001</c:v>
                </c:pt>
                <c:pt idx="21">
                  <c:v>95.195909999999998</c:v>
                </c:pt>
                <c:pt idx="23">
                  <c:v>22.25365</c:v>
                </c:pt>
                <c:pt idx="24">
                  <c:v>12.494449000000001</c:v>
                </c:pt>
                <c:pt idx="25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A-44F4-9CFF-19C4B76E3D02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chemeClr val="tx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2'!$C$12:$C$42</c15:sqref>
                  </c15:fullRef>
                </c:ext>
              </c:extLst>
              <c:f>'Fig 2'!$C$17:$C$42</c:f>
              <c:numCache>
                <c:formatCode>0.000</c:formatCode>
                <c:ptCount val="26"/>
                <c:pt idx="0">
                  <c:v>153.80634000000001</c:v>
                </c:pt>
                <c:pt idx="1">
                  <c:v>87.024248999999998</c:v>
                </c:pt>
                <c:pt idx="2">
                  <c:v>59.023016000000005</c:v>
                </c:pt>
                <c:pt idx="3">
                  <c:v>55.136660000000006</c:v>
                </c:pt>
                <c:pt idx="4">
                  <c:v>65.602077000000008</c:v>
                </c:pt>
                <c:pt idx="5">
                  <c:v>73.803321999999994</c:v>
                </c:pt>
                <c:pt idx="6">
                  <c:v>44.729080000000003</c:v>
                </c:pt>
                <c:pt idx="7">
                  <c:v>61.643999999999998</c:v>
                </c:pt>
                <c:pt idx="8">
                  <c:v>50.180737999999998</c:v>
                </c:pt>
                <c:pt idx="9">
                  <c:v>29.200140000000001</c:v>
                </c:pt>
                <c:pt idx="10">
                  <c:v>21.431048000000001</c:v>
                </c:pt>
                <c:pt idx="11">
                  <c:v>22.576936</c:v>
                </c:pt>
                <c:pt idx="12">
                  <c:v>20.694219</c:v>
                </c:pt>
                <c:pt idx="13">
                  <c:v>10.97871</c:v>
                </c:pt>
                <c:pt idx="14">
                  <c:v>17.830506</c:v>
                </c:pt>
                <c:pt idx="15">
                  <c:v>13.019129999999999</c:v>
                </c:pt>
                <c:pt idx="16">
                  <c:v>5.9373569999999996</c:v>
                </c:pt>
                <c:pt idx="17">
                  <c:v>8.5384799999999998</c:v>
                </c:pt>
                <c:pt idx="18">
                  <c:v>13.738759</c:v>
                </c:pt>
                <c:pt idx="19">
                  <c:v>3.5288809999999997</c:v>
                </c:pt>
                <c:pt idx="21">
                  <c:v>24.311907999999999</c:v>
                </c:pt>
                <c:pt idx="23">
                  <c:v>7.5364660000000008</c:v>
                </c:pt>
                <c:pt idx="24">
                  <c:v>2.9541230000000001</c:v>
                </c:pt>
                <c:pt idx="25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A-44F4-9CFF-19C4B76E3D02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2'!$D$12:$D$42</c15:sqref>
                  </c15:fullRef>
                </c:ext>
              </c:extLst>
              <c:f>'Fig 2'!$D$17:$D$42</c:f>
              <c:numCache>
                <c:formatCode>0.000</c:formatCode>
                <c:ptCount val="26"/>
                <c:pt idx="0">
                  <c:v>5.2084539999999997</c:v>
                </c:pt>
                <c:pt idx="1">
                  <c:v>2.0244400000000002</c:v>
                </c:pt>
                <c:pt idx="2">
                  <c:v>0.105015</c:v>
                </c:pt>
                <c:pt idx="3">
                  <c:v>3.3638560000000002</c:v>
                </c:pt>
                <c:pt idx="4">
                  <c:v>3.7229999999999999</c:v>
                </c:pt>
                <c:pt idx="5">
                  <c:v>0</c:v>
                </c:pt>
                <c:pt idx="6">
                  <c:v>1.5444500000000001</c:v>
                </c:pt>
                <c:pt idx="7">
                  <c:v>0.59982000000000002</c:v>
                </c:pt>
                <c:pt idx="8">
                  <c:v>0</c:v>
                </c:pt>
                <c:pt idx="9">
                  <c:v>6.7905000000000007E-2</c:v>
                </c:pt>
                <c:pt idx="10">
                  <c:v>18.392502</c:v>
                </c:pt>
                <c:pt idx="11">
                  <c:v>1.5640000000000001</c:v>
                </c:pt>
                <c:pt idx="12">
                  <c:v>2.1756959999999999</c:v>
                </c:pt>
                <c:pt idx="13">
                  <c:v>3.8734799999999998</c:v>
                </c:pt>
                <c:pt idx="14">
                  <c:v>0.45106000000000002</c:v>
                </c:pt>
                <c:pt idx="15">
                  <c:v>1.1362000000000001E-2</c:v>
                </c:pt>
                <c:pt idx="16">
                  <c:v>1.507511</c:v>
                </c:pt>
                <c:pt idx="17">
                  <c:v>0.45840800000000004</c:v>
                </c:pt>
                <c:pt idx="18">
                  <c:v>2.3696999999999999E-2</c:v>
                </c:pt>
                <c:pt idx="19">
                  <c:v>3.6845999999999997E-2</c:v>
                </c:pt>
                <c:pt idx="21">
                  <c:v>0</c:v>
                </c:pt>
                <c:pt idx="23">
                  <c:v>0.40997</c:v>
                </c:pt>
                <c:pt idx="24">
                  <c:v>0.34773599999999999</c:v>
                </c:pt>
                <c:pt idx="25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A-44F4-9CFF-19C4B76E3D02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2'!$E$12:$E$42</c15:sqref>
                  </c15:fullRef>
                </c:ext>
              </c:extLst>
              <c:f>'Fig 2'!$E$17:$E$42</c:f>
              <c:numCache>
                <c:formatCode>0.000</c:formatCode>
                <c:ptCount val="26"/>
                <c:pt idx="0">
                  <c:v>23.018331</c:v>
                </c:pt>
                <c:pt idx="1">
                  <c:v>33.585279999999997</c:v>
                </c:pt>
                <c:pt idx="2">
                  <c:v>16.799099999999999</c:v>
                </c:pt>
                <c:pt idx="3">
                  <c:v>23.388376000000001</c:v>
                </c:pt>
                <c:pt idx="4">
                  <c:v>14.750622</c:v>
                </c:pt>
                <c:pt idx="5">
                  <c:v>63.350873</c:v>
                </c:pt>
                <c:pt idx="6">
                  <c:v>14.185736</c:v>
                </c:pt>
                <c:pt idx="7">
                  <c:v>12.739700000000001</c:v>
                </c:pt>
                <c:pt idx="8">
                  <c:v>9.7817749999999997</c:v>
                </c:pt>
                <c:pt idx="9">
                  <c:v>9.3720809999999997</c:v>
                </c:pt>
                <c:pt idx="10">
                  <c:v>7.9611040000000006</c:v>
                </c:pt>
                <c:pt idx="11">
                  <c:v>7.28003</c:v>
                </c:pt>
                <c:pt idx="12">
                  <c:v>0.87919799999999992</c:v>
                </c:pt>
                <c:pt idx="13">
                  <c:v>4.9342110000000003</c:v>
                </c:pt>
                <c:pt idx="14">
                  <c:v>3.322994</c:v>
                </c:pt>
                <c:pt idx="15">
                  <c:v>5.4175690000000003</c:v>
                </c:pt>
                <c:pt idx="16">
                  <c:v>0.63399800000000006</c:v>
                </c:pt>
                <c:pt idx="17">
                  <c:v>1.597159</c:v>
                </c:pt>
                <c:pt idx="18">
                  <c:v>0.96977000000000002</c:v>
                </c:pt>
                <c:pt idx="19">
                  <c:v>0.52792300000000003</c:v>
                </c:pt>
                <c:pt idx="21">
                  <c:v>15.425613999999999</c:v>
                </c:pt>
                <c:pt idx="23">
                  <c:v>0</c:v>
                </c:pt>
                <c:pt idx="24">
                  <c:v>5.4346000000000005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F4-9CFF-19C4B76E3D02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2'!$F$12:$F$42</c15:sqref>
                  </c15:fullRef>
                </c:ext>
              </c:extLst>
              <c:f>'Fig 2'!$F$17:$F$42</c:f>
              <c:numCache>
                <c:formatCode>0.000</c:formatCode>
                <c:ptCount val="26"/>
                <c:pt idx="0">
                  <c:v>2.5852510000000004</c:v>
                </c:pt>
                <c:pt idx="1">
                  <c:v>2.6514000000000002</c:v>
                </c:pt>
                <c:pt idx="2">
                  <c:v>0.759992</c:v>
                </c:pt>
                <c:pt idx="3">
                  <c:v>0</c:v>
                </c:pt>
                <c:pt idx="4">
                  <c:v>3.173835</c:v>
                </c:pt>
                <c:pt idx="5">
                  <c:v>0.27226400000000001</c:v>
                </c:pt>
                <c:pt idx="6">
                  <c:v>1.3653219999999999</c:v>
                </c:pt>
                <c:pt idx="7">
                  <c:v>0.31769999999999998</c:v>
                </c:pt>
                <c:pt idx="8">
                  <c:v>0.45941899999999997</c:v>
                </c:pt>
                <c:pt idx="9">
                  <c:v>0</c:v>
                </c:pt>
                <c:pt idx="10">
                  <c:v>2.6903180000000004</c:v>
                </c:pt>
                <c:pt idx="11">
                  <c:v>0.33929999999999999</c:v>
                </c:pt>
                <c:pt idx="12">
                  <c:v>0.13661099999999998</c:v>
                </c:pt>
                <c:pt idx="13">
                  <c:v>0.4113</c:v>
                </c:pt>
                <c:pt idx="14">
                  <c:v>0.202125</c:v>
                </c:pt>
                <c:pt idx="15">
                  <c:v>0</c:v>
                </c:pt>
                <c:pt idx="16">
                  <c:v>8.6062E-2</c:v>
                </c:pt>
                <c:pt idx="17">
                  <c:v>0.69469599999999998</c:v>
                </c:pt>
                <c:pt idx="18">
                  <c:v>0</c:v>
                </c:pt>
                <c:pt idx="19">
                  <c:v>0</c:v>
                </c:pt>
                <c:pt idx="21">
                  <c:v>3.1969999999999998E-2</c:v>
                </c:pt>
                <c:pt idx="23">
                  <c:v>0.53342999999999996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4F4-9CFF-19C4B76E3D02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2'!$G$12:$G$42</c15:sqref>
                  </c15:fullRef>
                </c:ext>
              </c:extLst>
              <c:f>'Fig 2'!$G$17:$G$42</c:f>
              <c:numCache>
                <c:formatCode>0.000</c:formatCode>
                <c:ptCount val="26"/>
                <c:pt idx="0">
                  <c:v>5.925986</c:v>
                </c:pt>
                <c:pt idx="1">
                  <c:v>1.7154</c:v>
                </c:pt>
                <c:pt idx="2">
                  <c:v>1.252427</c:v>
                </c:pt>
                <c:pt idx="3">
                  <c:v>0.76807799999999993</c:v>
                </c:pt>
                <c:pt idx="4">
                  <c:v>0.26117599999999996</c:v>
                </c:pt>
                <c:pt idx="5">
                  <c:v>4.0736340000000002</c:v>
                </c:pt>
                <c:pt idx="6">
                  <c:v>0.14511199999999999</c:v>
                </c:pt>
                <c:pt idx="7">
                  <c:v>0.43919999999999998</c:v>
                </c:pt>
                <c:pt idx="8">
                  <c:v>1.400793</c:v>
                </c:pt>
                <c:pt idx="9">
                  <c:v>0.54550399999999999</c:v>
                </c:pt>
                <c:pt idx="10">
                  <c:v>0.164743</c:v>
                </c:pt>
                <c:pt idx="11">
                  <c:v>8.6400000000000005E-2</c:v>
                </c:pt>
                <c:pt idx="12">
                  <c:v>4.3920000000000001E-2</c:v>
                </c:pt>
                <c:pt idx="13">
                  <c:v>0.20901599999999998</c:v>
                </c:pt>
                <c:pt idx="14">
                  <c:v>9.3599999999999989E-2</c:v>
                </c:pt>
                <c:pt idx="15">
                  <c:v>0.17132</c:v>
                </c:pt>
                <c:pt idx="16">
                  <c:v>0.123581</c:v>
                </c:pt>
                <c:pt idx="17">
                  <c:v>7.1999999999999995E-2</c:v>
                </c:pt>
                <c:pt idx="18">
                  <c:v>7.7149999999999996E-3</c:v>
                </c:pt>
                <c:pt idx="19">
                  <c:v>3.7137999999999997E-2</c:v>
                </c:pt>
                <c:pt idx="21">
                  <c:v>7.2062280000000003</c:v>
                </c:pt>
                <c:pt idx="23">
                  <c:v>0.1656</c:v>
                </c:pt>
                <c:pt idx="24">
                  <c:v>1.8720000000000002E-3</c:v>
                </c:pt>
                <c:pt idx="25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9A-44F4-9CFF-19C4B76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5202772170704"/>
          <c:w val="1"/>
          <c:h val="6.47906597882161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3'!$I$12:$I$12</c:f>
              <c:strCache>
                <c:ptCount val="1"/>
                <c:pt idx="0">
                  <c:v>Cars and vans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3'!$I$13:$I$43</c:f>
              <c:numCache>
                <c:formatCode>0.0%</c:formatCode>
                <c:ptCount val="31"/>
                <c:pt idx="0">
                  <c:v>0.90101663180556091</c:v>
                </c:pt>
                <c:pt idx="1">
                  <c:v>0.87157003637093522</c:v>
                </c:pt>
                <c:pt idx="2">
                  <c:v>0.8605782600857389</c:v>
                </c:pt>
                <c:pt idx="3">
                  <c:v>0.85428386950161905</c:v>
                </c:pt>
                <c:pt idx="4">
                  <c:v>0.80388242304645219</c:v>
                </c:pt>
                <c:pt idx="5">
                  <c:v>0.79110362929075861</c:v>
                </c:pt>
                <c:pt idx="6">
                  <c:v>0.76333172929502158</c:v>
                </c:pt>
                <c:pt idx="7">
                  <c:v>0.75962427932018739</c:v>
                </c:pt>
                <c:pt idx="8">
                  <c:v>0.74359339295058313</c:v>
                </c:pt>
                <c:pt idx="9">
                  <c:v>0.7422130758790757</c:v>
                </c:pt>
                <c:pt idx="10">
                  <c:v>0.74148824302715</c:v>
                </c:pt>
                <c:pt idx="11">
                  <c:v>0.74116400524550596</c:v>
                </c:pt>
                <c:pt idx="12">
                  <c:v>0.72563943354753357</c:v>
                </c:pt>
                <c:pt idx="13">
                  <c:v>0.71420311887188448</c:v>
                </c:pt>
                <c:pt idx="14">
                  <c:v>0.71292308606414334</c:v>
                </c:pt>
                <c:pt idx="15">
                  <c:v>0.71287983443204428</c:v>
                </c:pt>
                <c:pt idx="16">
                  <c:v>0.71149101781430846</c:v>
                </c:pt>
                <c:pt idx="17">
                  <c:v>0.67050957696870583</c:v>
                </c:pt>
                <c:pt idx="18">
                  <c:v>0.65194514795644176</c:v>
                </c:pt>
                <c:pt idx="19">
                  <c:v>0.64075681050728972</c:v>
                </c:pt>
                <c:pt idx="20">
                  <c:v>0.61221356123986137</c:v>
                </c:pt>
                <c:pt idx="21">
                  <c:v>0.59845681255162997</c:v>
                </c:pt>
                <c:pt idx="22">
                  <c:v>0.56571839217700459</c:v>
                </c:pt>
                <c:pt idx="23">
                  <c:v>0.52019109226893312</c:v>
                </c:pt>
                <c:pt idx="24">
                  <c:v>0.43983584800572573</c:v>
                </c:pt>
                <c:pt idx="26">
                  <c:v>0.64709225743560794</c:v>
                </c:pt>
                <c:pt idx="28">
                  <c:v>0.80695857099063673</c:v>
                </c:pt>
                <c:pt idx="29">
                  <c:v>0.58890507465936826</c:v>
                </c:pt>
                <c:pt idx="30">
                  <c:v>0.42382510231037029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2F2-BF21-84F40016556D}"/>
            </c:ext>
          </c:extLst>
        </c:ser>
        <c:ser>
          <c:idx val="1"/>
          <c:order val="1"/>
          <c:tx>
            <c:strRef>
              <c:f>'Fig 3'!$J$12:$J$12</c:f>
              <c:strCache>
                <c:ptCount val="1"/>
                <c:pt idx="0">
                  <c:v>Heavy-duty vehicles carrying freight</c:v>
                </c:pt>
              </c:strCache>
            </c:strRef>
          </c:tx>
          <c:spPr>
            <a:solidFill>
              <a:schemeClr val="tx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3'!$J$13:$J$43</c:f>
              <c:numCache>
                <c:formatCode>0.0%</c:formatCode>
                <c:ptCount val="31"/>
                <c:pt idx="0">
                  <c:v>5.4865106363612207E-2</c:v>
                </c:pt>
                <c:pt idx="1">
                  <c:v>7.6155355107964312E-2</c:v>
                </c:pt>
                <c:pt idx="2">
                  <c:v>9.5463425431479135E-2</c:v>
                </c:pt>
                <c:pt idx="3">
                  <c:v>0.10944166534414276</c:v>
                </c:pt>
                <c:pt idx="4">
                  <c:v>0.14103841250681118</c:v>
                </c:pt>
                <c:pt idx="5">
                  <c:v>0.16452523079504414</c:v>
                </c:pt>
                <c:pt idx="6">
                  <c:v>0.1956863868606559</c:v>
                </c:pt>
                <c:pt idx="7">
                  <c:v>6.8951347679275715E-2</c:v>
                </c:pt>
                <c:pt idx="8">
                  <c:v>0.23452069560578004</c:v>
                </c:pt>
                <c:pt idx="9">
                  <c:v>0.2141620618831605</c:v>
                </c:pt>
                <c:pt idx="10">
                  <c:v>0.21767096357117888</c:v>
                </c:pt>
                <c:pt idx="11">
                  <c:v>0.21890055055878774</c:v>
                </c:pt>
                <c:pt idx="12">
                  <c:v>0.24499278418516227</c:v>
                </c:pt>
                <c:pt idx="13">
                  <c:v>0.26130431568461265</c:v>
                </c:pt>
                <c:pt idx="14">
                  <c:v>0.24272069611658106</c:v>
                </c:pt>
                <c:pt idx="15">
                  <c:v>0.26124188579356777</c:v>
                </c:pt>
                <c:pt idx="16">
                  <c:v>0.23900243750697728</c:v>
                </c:pt>
                <c:pt idx="17">
                  <c:v>0.29695763907731998</c:v>
                </c:pt>
                <c:pt idx="18">
                  <c:v>0.32561699070536232</c:v>
                </c:pt>
                <c:pt idx="19">
                  <c:v>0.27939277479727298</c:v>
                </c:pt>
                <c:pt idx="20">
                  <c:v>0.35613884044686245</c:v>
                </c:pt>
                <c:pt idx="21">
                  <c:v>0.37687246521682355</c:v>
                </c:pt>
                <c:pt idx="22">
                  <c:v>0.20547687800967793</c:v>
                </c:pt>
                <c:pt idx="23">
                  <c:v>0.40992841059963159</c:v>
                </c:pt>
                <c:pt idx="24">
                  <c:v>0.49506173705545581</c:v>
                </c:pt>
                <c:pt idx="26">
                  <c:v>0.28970113798371733</c:v>
                </c:pt>
                <c:pt idx="28">
                  <c:v>0.17103107417074329</c:v>
                </c:pt>
                <c:pt idx="29">
                  <c:v>0.37955645117708453</c:v>
                </c:pt>
                <c:pt idx="30">
                  <c:v>0.43031269891345764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2F2-BF21-84F40016556D}"/>
            </c:ext>
          </c:extLst>
        </c:ser>
        <c:ser>
          <c:idx val="2"/>
          <c:order val="2"/>
          <c:tx>
            <c:strRef>
              <c:f>'Fig 3'!$K$12:$K$12</c:f>
              <c:strCache>
                <c:ptCount val="1"/>
                <c:pt idx="0">
                  <c:v>Collective transport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3'!$K$13:$K$43</c:f>
              <c:numCache>
                <c:formatCode>0.0%</c:formatCode>
                <c:ptCount val="31"/>
                <c:pt idx="0">
                  <c:v>3.0202101056912393E-2</c:v>
                </c:pt>
                <c:pt idx="1">
                  <c:v>4.3658364255023077E-2</c:v>
                </c:pt>
                <c:pt idx="2">
                  <c:v>2.0570886609075762E-2</c:v>
                </c:pt>
                <c:pt idx="3">
                  <c:v>2.4953358669431762E-2</c:v>
                </c:pt>
                <c:pt idx="4">
                  <c:v>4.9799456443178729E-2</c:v>
                </c:pt>
                <c:pt idx="5">
                  <c:v>4.0940497987702773E-2</c:v>
                </c:pt>
                <c:pt idx="6">
                  <c:v>2.9384907857895149E-2</c:v>
                </c:pt>
                <c:pt idx="7">
                  <c:v>7.0885398130783581E-2</c:v>
                </c:pt>
                <c:pt idx="8">
                  <c:v>1.7400310577922618E-2</c:v>
                </c:pt>
                <c:pt idx="9">
                  <c:v>4.230988926914353E-2</c:v>
                </c:pt>
                <c:pt idx="10">
                  <c:v>1.9197781186888446E-2</c:v>
                </c:pt>
                <c:pt idx="11">
                  <c:v>3.5514752912459348E-2</c:v>
                </c:pt>
                <c:pt idx="12">
                  <c:v>1.8768590711959368E-2</c:v>
                </c:pt>
                <c:pt idx="13">
                  <c:v>1.6601530606945435E-2</c:v>
                </c:pt>
                <c:pt idx="14">
                  <c:v>4.1281038352160994E-2</c:v>
                </c:pt>
                <c:pt idx="15">
                  <c:v>1.4432982855257069E-2</c:v>
                </c:pt>
                <c:pt idx="16">
                  <c:v>4.207408293354712E-2</c:v>
                </c:pt>
                <c:pt idx="17">
                  <c:v>2.5116422374241668E-2</c:v>
                </c:pt>
                <c:pt idx="18">
                  <c:v>1.8224792350020193E-2</c:v>
                </c:pt>
                <c:pt idx="19">
                  <c:v>7.9850414695437341E-2</c:v>
                </c:pt>
                <c:pt idx="20">
                  <c:v>3.0991720191831287E-2</c:v>
                </c:pt>
                <c:pt idx="21">
                  <c:v>1.723352979094674E-2</c:v>
                </c:pt>
                <c:pt idx="22">
                  <c:v>1.9117449654312967E-2</c:v>
                </c:pt>
                <c:pt idx="23">
                  <c:v>6.9880497131435348E-2</c:v>
                </c:pt>
                <c:pt idx="24">
                  <c:v>6.5102414938818368E-2</c:v>
                </c:pt>
                <c:pt idx="26">
                  <c:v>4.9112111888989389E-2</c:v>
                </c:pt>
                <c:pt idx="28">
                  <c:v>1.026780338080098E-2</c:v>
                </c:pt>
                <c:pt idx="29">
                  <c:v>2.940707639750384E-2</c:v>
                </c:pt>
                <c:pt idx="30">
                  <c:v>0.14462284293181721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2F2-BF21-84F40016556D}"/>
            </c:ext>
          </c:extLst>
        </c:ser>
        <c:ser>
          <c:idx val="3"/>
          <c:order val="3"/>
          <c:tx>
            <c:strRef>
              <c:f>'Fig 3'!$L$12:$L$12</c:f>
              <c:strCache>
                <c:ptCount val="1"/>
                <c:pt idx="0">
                  <c:v>Other road transport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3'!$L$13:$L$43</c:f>
              <c:numCache>
                <c:formatCode>0.0%</c:formatCode>
                <c:ptCount val="31"/>
                <c:pt idx="0">
                  <c:v>1.3916160773914488E-2</c:v>
                </c:pt>
                <c:pt idx="1">
                  <c:v>8.616244266077341E-3</c:v>
                </c:pt>
                <c:pt idx="2">
                  <c:v>2.3387427873706162E-2</c:v>
                </c:pt>
                <c:pt idx="3">
                  <c:v>1.1321106484806442E-2</c:v>
                </c:pt>
                <c:pt idx="4">
                  <c:v>5.2797080035578373E-3</c:v>
                </c:pt>
                <c:pt idx="5">
                  <c:v>3.4306419264943594E-3</c:v>
                </c:pt>
                <c:pt idx="6">
                  <c:v>1.1596975986427491E-2</c:v>
                </c:pt>
                <c:pt idx="7">
                  <c:v>0.10053897486975327</c:v>
                </c:pt>
                <c:pt idx="8">
                  <c:v>4.485600865714214E-3</c:v>
                </c:pt>
                <c:pt idx="9">
                  <c:v>1.314972968620076E-3</c:v>
                </c:pt>
                <c:pt idx="10">
                  <c:v>2.1643012214782792E-2</c:v>
                </c:pt>
                <c:pt idx="11">
                  <c:v>4.4206912832468331E-3</c:v>
                </c:pt>
                <c:pt idx="12">
                  <c:v>1.0599191555344695E-2</c:v>
                </c:pt>
                <c:pt idx="13">
                  <c:v>7.8910348365572695E-3</c:v>
                </c:pt>
                <c:pt idx="14">
                  <c:v>3.0751794671145219E-3</c:v>
                </c:pt>
                <c:pt idx="15">
                  <c:v>1.1445296919130843E-2</c:v>
                </c:pt>
                <c:pt idx="16">
                  <c:v>7.4324617451671515E-3</c:v>
                </c:pt>
                <c:pt idx="17">
                  <c:v>7.4163615797327382E-3</c:v>
                </c:pt>
                <c:pt idx="18">
                  <c:v>4.2130689881757057E-3</c:v>
                </c:pt>
                <c:pt idx="19">
                  <c:v>0</c:v>
                </c:pt>
                <c:pt idx="20">
                  <c:v>6.5587812144484402E-4</c:v>
                </c:pt>
                <c:pt idx="21">
                  <c:v>7.4371924405997152E-3</c:v>
                </c:pt>
                <c:pt idx="22">
                  <c:v>0.20968728015900454</c:v>
                </c:pt>
                <c:pt idx="23">
                  <c:v>0</c:v>
                </c:pt>
                <c:pt idx="24">
                  <c:v>0</c:v>
                </c:pt>
                <c:pt idx="26">
                  <c:v>1.4094492691685395E-2</c:v>
                </c:pt>
                <c:pt idx="28">
                  <c:v>1.1742551457819064E-2</c:v>
                </c:pt>
                <c:pt idx="29">
                  <c:v>2.1313977660434281E-3</c:v>
                </c:pt>
                <c:pt idx="30">
                  <c:v>1.2393558443549002E-3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2F2-BF21-84F40016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8101487"/>
        <c:axId val="1788100047"/>
      </c:barChart>
      <c:catAx>
        <c:axId val="178810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0047"/>
        <c:crosses val="autoZero"/>
        <c:auto val="1"/>
        <c:lblAlgn val="ctr"/>
        <c:lblOffset val="100"/>
        <c:tickMarkSkip val="1"/>
        <c:noMultiLvlLbl val="0"/>
      </c:catAx>
      <c:valAx>
        <c:axId val="178810004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air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 4'!$B$10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4'!$C$10:$AI$10</c:f>
              <c:numCache>
                <c:formatCode>#,##0.000</c:formatCode>
                <c:ptCount val="33"/>
                <c:pt idx="0">
                  <c:v>762.8866559999999</c:v>
                </c:pt>
                <c:pt idx="1">
                  <c:v>752.07489300000009</c:v>
                </c:pt>
                <c:pt idx="2">
                  <c:v>806.72550100000001</c:v>
                </c:pt>
                <c:pt idx="3">
                  <c:v>846.64959799999997</c:v>
                </c:pt>
                <c:pt idx="4">
                  <c:v>900.12713399999996</c:v>
                </c:pt>
                <c:pt idx="5">
                  <c:v>944.0198640000001</c:v>
                </c:pt>
                <c:pt idx="6">
                  <c:v>977.30506300000013</c:v>
                </c:pt>
                <c:pt idx="7">
                  <c:v>1022.4226239999999</c:v>
                </c:pt>
                <c:pt idx="8">
                  <c:v>1072.9047149999999</c:v>
                </c:pt>
                <c:pt idx="9">
                  <c:v>1151.4541650000001</c:v>
                </c:pt>
                <c:pt idx="10">
                  <c:v>1196.3716570000001</c:v>
                </c:pt>
                <c:pt idx="11">
                  <c:v>1168.716097</c:v>
                </c:pt>
                <c:pt idx="12">
                  <c:v>1148.4930119999999</c:v>
                </c:pt>
                <c:pt idx="13">
                  <c:v>1170.473432</c:v>
                </c:pt>
                <c:pt idx="14">
                  <c:v>1253.4364789999997</c:v>
                </c:pt>
                <c:pt idx="15">
                  <c:v>1304.112885</c:v>
                </c:pt>
                <c:pt idx="16">
                  <c:v>1370.638862</c:v>
                </c:pt>
                <c:pt idx="17">
                  <c:v>1430.0491259999999</c:v>
                </c:pt>
                <c:pt idx="18">
                  <c:v>1456.6243360000001</c:v>
                </c:pt>
                <c:pt idx="19">
                  <c:v>1333.6481249999999</c:v>
                </c:pt>
                <c:pt idx="20">
                  <c:v>1344.801688</c:v>
                </c:pt>
                <c:pt idx="21">
                  <c:v>1384.5025840000001</c:v>
                </c:pt>
                <c:pt idx="22">
                  <c:v>1365.4588980000001</c:v>
                </c:pt>
                <c:pt idx="23">
                  <c:v>1371.444749</c:v>
                </c:pt>
                <c:pt idx="24">
                  <c:v>1388.8361359999999</c:v>
                </c:pt>
                <c:pt idx="25">
                  <c:v>1447.2919619999998</c:v>
                </c:pt>
                <c:pt idx="26">
                  <c:v>1516.7849009999998</c:v>
                </c:pt>
                <c:pt idx="27">
                  <c:v>1631.0632230000001</c:v>
                </c:pt>
                <c:pt idx="28">
                  <c:v>1717.2105159999999</c:v>
                </c:pt>
                <c:pt idx="29">
                  <c:v>1749.744571</c:v>
                </c:pt>
                <c:pt idx="30">
                  <c:v>755.28370700000005</c:v>
                </c:pt>
                <c:pt idx="31">
                  <c:v>907.30017899999996</c:v>
                </c:pt>
                <c:pt idx="32">
                  <c:v>1450.3552279999999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B-4122-B9F0-444014E5CEE7}"/>
            </c:ext>
          </c:extLst>
        </c:ser>
        <c:ser>
          <c:idx val="1"/>
          <c:order val="1"/>
          <c:tx>
            <c:strRef>
              <c:f>'Fig 4'!$B$11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4'!$C$11:$AI$11</c:f>
              <c:numCache>
                <c:formatCode>#,##0.000</c:formatCode>
                <c:ptCount val="33"/>
                <c:pt idx="0">
                  <c:v>209.2159</c:v>
                </c:pt>
                <c:pt idx="1">
                  <c:v>196.11791900000003</c:v>
                </c:pt>
                <c:pt idx="2">
                  <c:v>195.12318900000002</c:v>
                </c:pt>
                <c:pt idx="3">
                  <c:v>187.67389899999998</c:v>
                </c:pt>
                <c:pt idx="4">
                  <c:v>176.68500900000001</c:v>
                </c:pt>
                <c:pt idx="5">
                  <c:v>178.52530900000002</c:v>
                </c:pt>
                <c:pt idx="6">
                  <c:v>191.26132999999999</c:v>
                </c:pt>
                <c:pt idx="7">
                  <c:v>203.304171</c:v>
                </c:pt>
                <c:pt idx="8">
                  <c:v>216.61278899999999</c:v>
                </c:pt>
                <c:pt idx="9">
                  <c:v>226.028209</c:v>
                </c:pt>
                <c:pt idx="10">
                  <c:v>239.226203</c:v>
                </c:pt>
                <c:pt idx="11">
                  <c:v>233.348229</c:v>
                </c:pt>
                <c:pt idx="12">
                  <c:v>218.79847700000002</c:v>
                </c:pt>
                <c:pt idx="13">
                  <c:v>220.53147799999999</c:v>
                </c:pt>
                <c:pt idx="14">
                  <c:v>228.12671300000002</c:v>
                </c:pt>
                <c:pt idx="15">
                  <c:v>244.51497899999998</c:v>
                </c:pt>
                <c:pt idx="16">
                  <c:v>249.55572699999999</c:v>
                </c:pt>
                <c:pt idx="17">
                  <c:v>261.33438999999998</c:v>
                </c:pt>
                <c:pt idx="18">
                  <c:v>253.30652699999999</c:v>
                </c:pt>
                <c:pt idx="19">
                  <c:v>229.55949099999998</c:v>
                </c:pt>
                <c:pt idx="20">
                  <c:v>236.22864799999999</c:v>
                </c:pt>
                <c:pt idx="21">
                  <c:v>251.05822899999998</c:v>
                </c:pt>
                <c:pt idx="22">
                  <c:v>232.55026000000001</c:v>
                </c:pt>
                <c:pt idx="23">
                  <c:v>217.30713500000002</c:v>
                </c:pt>
                <c:pt idx="24">
                  <c:v>218.205929</c:v>
                </c:pt>
                <c:pt idx="25">
                  <c:v>226.661068</c:v>
                </c:pt>
                <c:pt idx="26">
                  <c:v>240.160923</c:v>
                </c:pt>
                <c:pt idx="27">
                  <c:v>251.16199900000001</c:v>
                </c:pt>
                <c:pt idx="28">
                  <c:v>262.23429100000004</c:v>
                </c:pt>
                <c:pt idx="29">
                  <c:v>272.22395799999998</c:v>
                </c:pt>
                <c:pt idx="30">
                  <c:v>126.785443</c:v>
                </c:pt>
                <c:pt idx="31">
                  <c:v>173.05534299999999</c:v>
                </c:pt>
                <c:pt idx="32">
                  <c:v>249.26943099999997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B-4122-B9F0-444014E5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14096"/>
        <c:axId val="1167377136"/>
      </c:lineChart>
      <c:catAx>
        <c:axId val="116741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77136"/>
        <c:crosses val="autoZero"/>
        <c:auto val="1"/>
        <c:lblAlgn val="ctr"/>
        <c:lblOffset val="100"/>
        <c:tickMarkSkip val="1"/>
        <c:noMultiLvlLbl val="0"/>
      </c:catAx>
      <c:valAx>
        <c:axId val="1167377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4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7916010498687"/>
          <c:y val="0.85609132282396083"/>
          <c:w val="0.434241679790026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EU, 1990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 5 and Tab 2'!$C$18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tx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2-4872-8A69-9EFA9792916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2-4872-8A69-9EFA9792916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2-4872-8A69-9EFA97929168}"/>
              </c:ext>
            </c:extLst>
          </c:dPt>
          <c:dPt>
            <c:idx val="3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2C-4C7C-9B54-8356961E7103}"/>
              </c:ext>
            </c:extLst>
          </c:dPt>
          <c:dLbls>
            <c:dLbl>
              <c:idx val="3"/>
              <c:layout>
                <c:manualLayout>
                  <c:x val="0.14814814814814806"/>
                  <c:y val="-2.9686064029178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C-4C7C-9B54-8356961E710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2'!$C$19:$C$22</c:f>
              <c:numCache>
                <c:formatCode>0.00</c:formatCode>
                <c:ptCount val="4"/>
                <c:pt idx="0">
                  <c:v>81.407961823169259</c:v>
                </c:pt>
                <c:pt idx="1">
                  <c:v>15.817201273899354</c:v>
                </c:pt>
                <c:pt idx="2">
                  <c:v>2.7748369029313733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2-4872-8A69-9EFA979291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5 and Tab 2'!$AI$18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4254-47C0-97D8-50825FD1124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254-47C0-97D8-50825FD1124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254-47C0-97D8-50825FD1124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254-47C0-97D8-50825FD1124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2'!$AI$19:$AI$22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99.071675980999046</c:v>
                      </c:pt>
                      <c:pt idx="1">
                        <c:v>0</c:v>
                      </c:pt>
                      <c:pt idx="2">
                        <c:v>0.79757232646790133</c:v>
                      </c:pt>
                      <c:pt idx="3">
                        <c:v>0.13075169253304872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E-BA2C-4C7C-9B54-8356961E710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EU, 2022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2"/>
          <c:order val="1"/>
          <c:tx>
            <c:strRef>
              <c:f>'Fig 5 and Tab 2'!$AI$18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tx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21-4101-81FA-F7B44D8C2F09}"/>
              </c:ext>
            </c:extLst>
          </c:dPt>
          <c:dPt>
            <c:idx val="1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21-4101-81FA-F7B44D8C2F0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21-4101-81FA-F7B44D8C2F09}"/>
              </c:ext>
            </c:extLst>
          </c:dPt>
          <c:dPt>
            <c:idx val="3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D621-4101-81FA-F7B44D8C2F09}"/>
              </c:ext>
            </c:extLst>
          </c:dPt>
          <c:dLbls>
            <c:dLbl>
              <c:idx val="1"/>
              <c:layout>
                <c:manualLayout>
                  <c:x val="0.34320987654320995"/>
                  <c:y val="-4.452909604376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1-4101-81FA-F7B44D8C2F09}"/>
                </c:ext>
              </c:extLst>
            </c:dLbl>
            <c:dLbl>
              <c:idx val="3"/>
              <c:layout>
                <c:manualLayout>
                  <c:x val="0.31851851851851853"/>
                  <c:y val="5.9372128058356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1-4101-81FA-F7B44D8C2F0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2'!$AI$19:$AI$22</c:f>
              <c:numCache>
                <c:formatCode>0.00</c:formatCode>
                <c:ptCount val="4"/>
                <c:pt idx="0">
                  <c:v>99.071675980999046</c:v>
                </c:pt>
                <c:pt idx="1">
                  <c:v>0</c:v>
                </c:pt>
                <c:pt idx="2">
                  <c:v>0.79757232646790133</c:v>
                </c:pt>
                <c:pt idx="3">
                  <c:v>0.13075169253304872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21-4101-81FA-F7B44D8C2F0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5 and Tab 2'!$C$18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621-4101-81FA-F7B44D8C2F0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D621-4101-81FA-F7B44D8C2F0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D621-4101-81FA-F7B44D8C2F0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D621-4101-81FA-F7B44D8C2F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2'!$C$19:$C$22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81.407961823169259</c:v>
                      </c:pt>
                      <c:pt idx="1">
                        <c:v>15.817201273899354</c:v>
                      </c:pt>
                      <c:pt idx="2">
                        <c:v>2.7748369029313733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621-4101-81FA-F7B44D8C2F0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3B5-41B3-999F-9A5E18CB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water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'Fig 6'!$B$10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6'!$C$10:$AI$10</c:f>
              <c:numCache>
                <c:formatCode>#,##0.000</c:formatCode>
                <c:ptCount val="33"/>
                <c:pt idx="0">
                  <c:v>1387.991624</c:v>
                </c:pt>
                <c:pt idx="1">
                  <c:v>1377.2882019999997</c:v>
                </c:pt>
                <c:pt idx="2">
                  <c:v>1389.603024</c:v>
                </c:pt>
                <c:pt idx="3">
                  <c:v>1384.4423999999999</c:v>
                </c:pt>
                <c:pt idx="4">
                  <c:v>1364.2719119999999</c:v>
                </c:pt>
                <c:pt idx="5">
                  <c:v>1372.5754649999999</c:v>
                </c:pt>
                <c:pt idx="6">
                  <c:v>1443.1902259999999</c:v>
                </c:pt>
                <c:pt idx="7">
                  <c:v>1549.187723</c:v>
                </c:pt>
                <c:pt idx="8">
                  <c:v>1621.101602</c:v>
                </c:pt>
                <c:pt idx="9">
                  <c:v>1560.6473859999999</c:v>
                </c:pt>
                <c:pt idx="10">
                  <c:v>1690.49981</c:v>
                </c:pt>
                <c:pt idx="11">
                  <c:v>1742.4630110000003</c:v>
                </c:pt>
                <c:pt idx="12">
                  <c:v>1792.5671729999999</c:v>
                </c:pt>
                <c:pt idx="13">
                  <c:v>1844.8305760000001</c:v>
                </c:pt>
                <c:pt idx="14">
                  <c:v>1938.2602460000001</c:v>
                </c:pt>
                <c:pt idx="15">
                  <c:v>1976.0766019999999</c:v>
                </c:pt>
                <c:pt idx="16">
                  <c:v>2106.4572210000001</c:v>
                </c:pt>
                <c:pt idx="17">
                  <c:v>2196.5759639999997</c:v>
                </c:pt>
                <c:pt idx="18">
                  <c:v>2172.2870119999998</c:v>
                </c:pt>
                <c:pt idx="19">
                  <c:v>1939.9481279999998</c:v>
                </c:pt>
                <c:pt idx="20">
                  <c:v>1955.2756869999998</c:v>
                </c:pt>
                <c:pt idx="21">
                  <c:v>1949.4366189999998</c:v>
                </c:pt>
                <c:pt idx="22">
                  <c:v>1821.8061759999998</c:v>
                </c:pt>
                <c:pt idx="23">
                  <c:v>1718.9806509999999</c:v>
                </c:pt>
                <c:pt idx="24">
                  <c:v>1668.966062</c:v>
                </c:pt>
                <c:pt idx="25">
                  <c:v>1658.2332049999998</c:v>
                </c:pt>
                <c:pt idx="26">
                  <c:v>1740.3174560000002</c:v>
                </c:pt>
                <c:pt idx="27">
                  <c:v>1767.1540420000001</c:v>
                </c:pt>
                <c:pt idx="28">
                  <c:v>1818.6544870000002</c:v>
                </c:pt>
                <c:pt idx="29">
                  <c:v>1805.7899030000001</c:v>
                </c:pt>
                <c:pt idx="30">
                  <c:v>1633.7389699999999</c:v>
                </c:pt>
                <c:pt idx="31">
                  <c:v>1707.2050310000002</c:v>
                </c:pt>
                <c:pt idx="32">
                  <c:v>1763.0482380000003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B80-B318-2AD4B356C086}"/>
            </c:ext>
          </c:extLst>
        </c:ser>
        <c:ser>
          <c:idx val="1"/>
          <c:order val="1"/>
          <c:tx>
            <c:strRef>
              <c:f>'Fig 6'!$B$11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6'!$C$11:$AI$11</c:f>
              <c:numCache>
                <c:formatCode>#,##0.000</c:formatCode>
                <c:ptCount val="33"/>
                <c:pt idx="0">
                  <c:v>217.320999</c:v>
                </c:pt>
                <c:pt idx="1">
                  <c:v>224.422898</c:v>
                </c:pt>
                <c:pt idx="2">
                  <c:v>225.56087500000001</c:v>
                </c:pt>
                <c:pt idx="3">
                  <c:v>216.015413</c:v>
                </c:pt>
                <c:pt idx="4">
                  <c:v>221.173642</c:v>
                </c:pt>
                <c:pt idx="5">
                  <c:v>212.894015</c:v>
                </c:pt>
                <c:pt idx="6">
                  <c:v>232.82298</c:v>
                </c:pt>
                <c:pt idx="7">
                  <c:v>224.75584800000001</c:v>
                </c:pt>
                <c:pt idx="8">
                  <c:v>226.54877500000001</c:v>
                </c:pt>
                <c:pt idx="9">
                  <c:v>245.14860899999999</c:v>
                </c:pt>
                <c:pt idx="10">
                  <c:v>218.32392800000002</c:v>
                </c:pt>
                <c:pt idx="11">
                  <c:v>224.967805</c:v>
                </c:pt>
                <c:pt idx="12">
                  <c:v>222.961862</c:v>
                </c:pt>
                <c:pt idx="13">
                  <c:v>234.94080499999998</c:v>
                </c:pt>
                <c:pt idx="14">
                  <c:v>238.52848100000003</c:v>
                </c:pt>
                <c:pt idx="15">
                  <c:v>234.09129200000001</c:v>
                </c:pt>
                <c:pt idx="16">
                  <c:v>239.80898599999998</c:v>
                </c:pt>
                <c:pt idx="17">
                  <c:v>233.541843</c:v>
                </c:pt>
                <c:pt idx="18">
                  <c:v>228.88861399999996</c:v>
                </c:pt>
                <c:pt idx="19">
                  <c:v>222.221799</c:v>
                </c:pt>
                <c:pt idx="20">
                  <c:v>210.69562200000001</c:v>
                </c:pt>
                <c:pt idx="21">
                  <c:v>189.41409200000001</c:v>
                </c:pt>
                <c:pt idx="22">
                  <c:v>183.47160300000002</c:v>
                </c:pt>
                <c:pt idx="23">
                  <c:v>166.520059</c:v>
                </c:pt>
                <c:pt idx="24">
                  <c:v>154.24894800000001</c:v>
                </c:pt>
                <c:pt idx="25">
                  <c:v>163.77412100000001</c:v>
                </c:pt>
                <c:pt idx="26">
                  <c:v>170.10425700000002</c:v>
                </c:pt>
                <c:pt idx="27">
                  <c:v>178.72696299999998</c:v>
                </c:pt>
                <c:pt idx="28">
                  <c:v>173.06644500000002</c:v>
                </c:pt>
                <c:pt idx="29">
                  <c:v>174.73705799999999</c:v>
                </c:pt>
                <c:pt idx="30">
                  <c:v>148.25808299999997</c:v>
                </c:pt>
                <c:pt idx="31">
                  <c:v>164.54400000000001</c:v>
                </c:pt>
                <c:pt idx="32">
                  <c:v>171.473423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1-4B80-B318-2AD4B356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94768"/>
        <c:axId val="1431738128"/>
      </c:areaChart>
      <c:catAx>
        <c:axId val="143179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38128"/>
        <c:crosses val="autoZero"/>
        <c:auto val="1"/>
        <c:lblAlgn val="ctr"/>
        <c:lblOffset val="100"/>
        <c:tickMarkSkip val="1"/>
        <c:noMultiLvlLbl val="0"/>
      </c:catAx>
      <c:valAx>
        <c:axId val="143173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9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5126509186352"/>
          <c:y val="0.85609132282396083"/>
          <c:w val="0.44297469816272966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 transport by energy product, EU, 1990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1"/>
          <c:order val="0"/>
          <c:tx>
            <c:strRef>
              <c:f>'Fig 7 and Fig 8'!$C$10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99A-4D95-AD9F-772F7DADA03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F99A-4D95-AD9F-772F7DADA03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99A-4D95-AD9F-772F7DADA03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'Fig 7 and Fig 8'!$B$11:$B$13</c:f>
              <c:strCache>
                <c:ptCount val="3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8'!$C$11:$C$17</c15:sqref>
                  </c15:fullRef>
                </c:ext>
              </c:extLst>
              <c:f>'Fig 7 and Fig 8'!$C$11:$C$13</c:f>
              <c:numCache>
                <c:formatCode>#,##0.000</c:formatCode>
                <c:ptCount val="3"/>
                <c:pt idx="0">
                  <c:v>1076.088872</c:v>
                </c:pt>
                <c:pt idx="1">
                  <c:v>300.93555200000003</c:v>
                </c:pt>
                <c:pt idx="2">
                  <c:v>10.9672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7 and Fig 8'!$C$17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6D6-4E38-84C5-D7E952920A6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8'!$AI$10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'Fig 7 and Fig 8'!$B$11:$B$13</c15:sqref>
                        </c15:formulaRef>
                      </c:ext>
                    </c:extLst>
                    <c:strCache>
                      <c:ptCount val="3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8'!$AI$11:$AI$17</c15:sqref>
                        </c15:fullRef>
                        <c15:formulaRef>
                          <c15:sqref>'Fig 7 and Fig 8'!$AI$11:$AI$13</c15:sqref>
                        </c15:formulaRef>
                      </c:ext>
                    </c:extLst>
                    <c:numCache>
                      <c:formatCode>#,##0.000</c:formatCode>
                      <c:ptCount val="3"/>
                      <c:pt idx="0">
                        <c:v>1260.315983</c:v>
                      </c:pt>
                      <c:pt idx="1">
                        <c:v>471.633284</c:v>
                      </c:pt>
                      <c:pt idx="2">
                        <c:v>6.4238599999999995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C-3557-4A64-AED6-29BD2439466F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EU, 1990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tx>
            <c:strRef>
              <c:f>'Fig 7 and Fig 8'!$C$54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8-8962-40E6-8FD5-7E6CBD6ACE2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9-8962-40E6-8FD5-7E6CBD6ACE28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8962-40E6-8FD5-7E6CBD6ACE2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B-8962-40E6-8FD5-7E6CBD6ACE28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8'!$B$55:$B$61</c15:sqref>
                  </c15:fullRef>
                </c:ext>
              </c:extLst>
              <c:f>('Fig 7 and Fig 8'!$B$55:$B$57,'Fig 7 and Fig 8'!$B$59)</c:f>
              <c:strCache>
                <c:ptCount val="4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Other kerosene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8'!$C$55:$C$61</c15:sqref>
                  </c15:fullRef>
                </c:ext>
              </c:extLst>
              <c:f>('Fig 7 and Fig 8'!$C$55:$C$57,'Fig 7 and Fig 8'!$C$59)</c:f>
              <c:numCache>
                <c:formatCode>#,##0.000</c:formatCode>
                <c:ptCount val="4"/>
                <c:pt idx="0">
                  <c:v>54.934650000000005</c:v>
                </c:pt>
                <c:pt idx="1">
                  <c:v>140.43315900000002</c:v>
                </c:pt>
                <c:pt idx="2">
                  <c:v>21.82179</c:v>
                </c:pt>
                <c:pt idx="3">
                  <c:v>0.13140000000000002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962-40E6-8FD5-7E6CBD6ACE2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8'!$AI$54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8'!$B$55:$B$61</c15:sqref>
                        </c15:fullRef>
                        <c15:formulaRef>
                          <c15:sqref>('Fig 7 and Fig 8'!$B$55:$B$57,'Fig 7 and Fig 8'!$B$59)</c15:sqref>
                        </c15:formulaRef>
                      </c:ext>
                    </c:extLst>
                    <c:strCache>
                      <c:ptCount val="4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Other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8'!$AI$55:$AI$61</c15:sqref>
                        </c15:fullRef>
                        <c15:formulaRef>
                          <c15:sqref>('Fig 7 and Fig 8'!$AI$55:$AI$57,'Fig 7 and Fig 8'!$AI$59)</c15:sqref>
                        </c15:formulaRef>
                      </c:ext>
                    </c:extLst>
                    <c:numCache>
                      <c:formatCode>#,##0.000</c:formatCode>
                      <c:ptCount val="4"/>
                      <c:pt idx="0">
                        <c:v>51.378467999999998</c:v>
                      </c:pt>
                      <c:pt idx="1">
                        <c:v>102.525047</c:v>
                      </c:pt>
                      <c:pt idx="2">
                        <c:v>16.989961000000001</c:v>
                      </c:pt>
                      <c:pt idx="3">
                        <c:v>3.9420000000000004E-2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47-8962-40E6-8FD5-7E6CBD6ACE2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transport by energy product,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2"/>
          <c:order val="1"/>
          <c:tx>
            <c:strRef>
              <c:f>'Fig 7 and Fig 8'!$AI$10</c:f>
              <c:strCache>
                <c:ptCount val="1"/>
                <c:pt idx="0">
                  <c:v>2022</c:v>
                </c:pt>
              </c:strCache>
              <c:extLst xmlns:c15="http://schemas.microsoft.com/office/drawing/2012/chart"/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02B7-4CF4-8390-ED65FE748F54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2B7-4CF4-8390-ED65FE748F5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02B7-4CF4-8390-ED65FE748F54}"/>
              </c:ext>
            </c:extLst>
          </c:dPt>
          <c:dPt>
            <c:idx val="3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02B7-4CF4-8390-ED65FE748F54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02B7-4CF4-8390-ED65FE748F54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02B7-4CF4-8390-ED65FE748F54}"/>
              </c:ext>
            </c:extLst>
          </c:dPt>
          <c:dLbls>
            <c:dLbl>
              <c:idx val="2"/>
              <c:layout>
                <c:manualLayout>
                  <c:x val="-0.162962962962963"/>
                  <c:y val="-3.7107580036472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7-4CF4-8390-ED65FE748F54}"/>
                </c:ext>
              </c:extLst>
            </c:dLbl>
            <c:dLbl>
              <c:idx val="3"/>
              <c:layout>
                <c:manualLayout>
                  <c:x val="1.9753086419753041E-2"/>
                  <c:y val="-2.41345421060045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7-4CF4-8390-ED65FE748F54}"/>
                </c:ext>
              </c:extLst>
            </c:dLbl>
            <c:dLbl>
              <c:idx val="4"/>
              <c:layout>
                <c:manualLayout>
                  <c:x val="0.19506172839506172"/>
                  <c:y val="-3.9581418705570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7-4CF4-8390-ED65FE748F54}"/>
                </c:ext>
              </c:extLst>
            </c:dLbl>
            <c:dLbl>
              <c:idx val="5"/>
              <c:layout>
                <c:manualLayout>
                  <c:x val="0.19753086419753077"/>
                  <c:y val="3.9581418705570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7-4CF4-8390-ED65FE748F54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('Fig 7 and Fig 8'!$B$11:$B$14,'Fig 7 and Fig 8'!$B$16:$B$17)</c:f>
              <c:strCache>
                <c:ptCount val="6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  <c:pt idx="3">
                  <c:v>Motor gasoline (excluding biofuel portion)</c:v>
                </c:pt>
                <c:pt idx="4">
                  <c:v>Blended biodiesels</c:v>
                </c:pt>
                <c:pt idx="5">
                  <c:v>Natural gas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8'!$AI$11:$AI$17</c15:sqref>
                  </c15:fullRef>
                </c:ext>
              </c:extLst>
              <c:f>('Fig 7 and Fig 8'!$AI$11:$AI$14,'Fig 7 and Fig 8'!$AI$16:$AI$17)</c:f>
              <c:numCache>
                <c:formatCode>#,##0.000</c:formatCode>
                <c:ptCount val="6"/>
                <c:pt idx="0">
                  <c:v>1260.315983</c:v>
                </c:pt>
                <c:pt idx="1">
                  <c:v>471.633284</c:v>
                </c:pt>
                <c:pt idx="2">
                  <c:v>6.4238599999999995</c:v>
                </c:pt>
                <c:pt idx="3">
                  <c:v>0.237376</c:v>
                </c:pt>
                <c:pt idx="4">
                  <c:v>18.178944999999999</c:v>
                </c:pt>
                <c:pt idx="5">
                  <c:v>6.2587099999999998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7-4CF4-8390-ED65FE748F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8'!$C$10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5"/>
                  <c:bubble3D val="0"/>
                  <c:extLst>
                    <c:ext xmlns:c16="http://schemas.microsoft.com/office/drawing/2014/chart" uri="{C3380CC4-5D6E-409C-BE32-E72D297353CC}">
                      <c16:uniqueId val="{00000000-02B7-4CF4-8390-ED65FE748F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('Fig 7 and Fig 8'!$B$11:$B$14,'Fig 7 and Fig 8'!$B$16:$B$17)</c15:sqref>
                        </c15:formulaRef>
                      </c:ext>
                    </c:extLst>
                    <c:strCache>
                      <c:ptCount val="6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  <c:pt idx="3">
                        <c:v>Motor gasoline (excluding biofuel portion)</c:v>
                      </c:pt>
                      <c:pt idx="4">
                        <c:v>Blended biodiesels</c:v>
                      </c:pt>
                      <c:pt idx="5">
                        <c:v>Natural gas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8'!$C$11:$C$17</c15:sqref>
                        </c15:fullRef>
                        <c15:formulaRef>
                          <c15:sqref>('Fig 7 and Fig 8'!$C$11:$C$14,'Fig 7 and Fig 8'!$C$16:$C$17)</c15:sqref>
                        </c15:formulaRef>
                      </c:ext>
                    </c:extLst>
                    <c:numCache>
                      <c:formatCode>#,##0.000</c:formatCode>
                      <c:ptCount val="6"/>
                      <c:pt idx="0">
                        <c:v>1076.088872</c:v>
                      </c:pt>
                      <c:pt idx="1">
                        <c:v>300.93555200000003</c:v>
                      </c:pt>
                      <c:pt idx="2">
                        <c:v>10.9672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B7-4CF4-8390-ED65FE748F54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31"/>
          <c:order val="1"/>
          <c:tx>
            <c:strRef>
              <c:f>'Fig 7 and Fig 8'!$AI$54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E9F7-46A9-AE6C-A4329BBB58F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9F7-46A9-AE6C-A4329BBB58F8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E9F7-46A9-AE6C-A4329BBB58F8}"/>
              </c:ext>
            </c:extLst>
          </c:dPt>
          <c:dPt>
            <c:idx val="3"/>
            <c:bubble3D val="0"/>
            <c:spPr>
              <a:solidFill>
                <a:srgbClr val="ED7D31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9F7-46A9-AE6C-A4329BBB58F8}"/>
              </c:ext>
            </c:extLst>
          </c:dPt>
          <c:dPt>
            <c:idx val="4"/>
            <c:bubble3D val="0"/>
            <c:spPr>
              <a:solidFill>
                <a:srgbClr val="A5A5A5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E9F7-46A9-AE6C-A4329BBB58F8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E9F7-46A9-AE6C-A4329BBB58F8}"/>
              </c:ext>
            </c:extLst>
          </c:dPt>
          <c:dLbls>
            <c:dLbl>
              <c:idx val="3"/>
              <c:layout>
                <c:manualLayout>
                  <c:x val="-1.4814814814814815E-2"/>
                  <c:y val="-7.40510141953860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7-46A9-AE6C-A4329BBB58F8}"/>
                </c:ext>
              </c:extLst>
            </c:dLbl>
            <c:dLbl>
              <c:idx val="4"/>
              <c:layout>
                <c:manualLayout>
                  <c:x val="0.1506172839506173"/>
                  <c:y val="-7.1688557662705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7-46A9-AE6C-A4329BBB58F8}"/>
                </c:ext>
              </c:extLst>
            </c:dLbl>
            <c:dLbl>
              <c:idx val="5"/>
              <c:layout>
                <c:manualLayout>
                  <c:x val="0.23456790123456789"/>
                  <c:y val="1.39636826792798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7-46A9-AE6C-A4329BBB58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8'!$B$55:$B$61</c15:sqref>
                  </c15:fullRef>
                </c:ext>
              </c:extLst>
              <c:f>('Fig 7 and Fig 8'!$B$55:$B$59,'Fig 7 and Fig 8'!$B$61)</c:f>
              <c:strCache>
                <c:ptCount val="6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Lubricants</c:v>
                </c:pt>
                <c:pt idx="4">
                  <c:v>Other kerosene</c:v>
                </c:pt>
                <c:pt idx="5">
                  <c:v>Blended biodiesels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8'!$AI$55:$AI$61</c15:sqref>
                  </c15:fullRef>
                </c:ext>
              </c:extLst>
              <c:f>('Fig 7 and Fig 8'!$AI$55:$AI$59,'Fig 7 and Fig 8'!$AI$61)</c:f>
              <c:numCache>
                <c:formatCode>#,##0.000</c:formatCode>
                <c:ptCount val="6"/>
                <c:pt idx="0">
                  <c:v>51.378467999999998</c:v>
                </c:pt>
                <c:pt idx="1">
                  <c:v>102.525047</c:v>
                </c:pt>
                <c:pt idx="2">
                  <c:v>16.989961000000001</c:v>
                </c:pt>
                <c:pt idx="3">
                  <c:v>3.3500000000000001E-3</c:v>
                </c:pt>
                <c:pt idx="4">
                  <c:v>3.9420000000000004E-2</c:v>
                </c:pt>
                <c:pt idx="5">
                  <c:v>0.53717700000000002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7 and Fig 8'!$AI$60</c15:sqref>
                  <c15:spPr xmlns:c15="http://schemas.microsoft.com/office/drawing/2012/chart">
                    <a:solidFill>
                      <a:srgbClr val="A5A5A5">
                        <a:lumMod val="60000"/>
                        <a:lumOff val="40000"/>
                      </a:srgbClr>
                    </a:solidFill>
                    <a:ln w="19050" cap="flat" cmpd="sng" algn="ctr">
                      <a:solidFill>
                        <a:srgbClr val="FFFFFF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  <c15:dLbl>
                    <c:idx val="4"/>
                    <c:layout>
                      <c:manualLayout>
                        <c:x val="0.18271604938271596"/>
                        <c:y val="-1.2644808858500856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07-4387-B77C-6B7EEE2CFC9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9F7-46A9-AE6C-A4329BBB58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8'!$C$54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8'!$B$55:$B$61</c15:sqref>
                        </c15:fullRef>
                        <c15:formulaRef>
                          <c15:sqref>('Fig 7 and Fig 8'!$B$55:$B$59,'Fig 7 and Fig 8'!$B$61)</c15:sqref>
                        </c15:formulaRef>
                      </c:ext>
                    </c:extLst>
                    <c:strCache>
                      <c:ptCount val="6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Lubricants</c:v>
                      </c:pt>
                      <c:pt idx="4">
                        <c:v>Other kerosene</c:v>
                      </c:pt>
                      <c:pt idx="5">
                        <c:v>Blended biodiesels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8'!$C$55:$C$61</c15:sqref>
                        </c15:fullRef>
                        <c15:formulaRef>
                          <c15:sqref>('Fig 7 and Fig 8'!$C$55:$C$59,'Fig 7 and Fig 8'!$C$61)</c15:sqref>
                        </c15:formulaRef>
                      </c:ext>
                    </c:extLst>
                    <c:numCache>
                      <c:formatCode>#,##0.000</c:formatCode>
                      <c:ptCount val="6"/>
                      <c:pt idx="0">
                        <c:v>54.934650000000005</c:v>
                      </c:pt>
                      <c:pt idx="1">
                        <c:v>140.43315900000002</c:v>
                      </c:pt>
                      <c:pt idx="2">
                        <c:v>21.82179</c:v>
                      </c:pt>
                      <c:pt idx="3">
                        <c:v>0</c:v>
                      </c:pt>
                      <c:pt idx="4">
                        <c:v>0.13140000000000002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F7-46A9-AE6C-A4329BBB58F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navigation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225-4C6D-BDA0-A6B0E33F0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navigation transport by energy product, EU</a:t>
            </a:r>
          </a:p>
        </c:rich>
      </c:tx>
      <c:layout>
        <c:manualLayout>
          <c:xMode val="edge"/>
          <c:yMode val="edge"/>
          <c:x val="3.1878860330743176E-3"/>
          <c:y val="6.7823579779263485E-3"/>
        </c:manualLayout>
      </c:layout>
      <c:overlay val="0"/>
    </c:title>
    <c:autoTitleDeleted val="0"/>
    <c:plotArea>
      <c:layout>
        <c:manualLayout>
          <c:xMode val="edge"/>
          <c:yMode val="edge"/>
          <c:x val="3.1878860330743176E-3"/>
          <c:y val="6.782357977926348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10'!$A$2</c:f>
              <c:strCache>
                <c:ptCount val="1"/>
                <c:pt idx="0">
                  <c:v>Gross electricity production</c:v>
                </c:pt>
              </c:strCache>
            </c:strRef>
          </c:tx>
          <c:invertIfNegative val="0"/>
          <c:cat>
            <c:numRef>
              <c:f>'[1]Figure 10'!$B$1</c:f>
              <c:numCache>
                <c:formatCode>General</c:formatCode>
                <c:ptCount val="1"/>
              </c:numCache>
            </c:numRef>
          </c:cat>
          <c:val>
            <c:numRef>
              <c:f>'[1]Figure 10'!$B$2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85A-42A1-B7EF-3AA3B0BE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8655"/>
        <c:axId val="1781029695"/>
      </c:barChart>
      <c:catAx>
        <c:axId val="1781018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029695"/>
        <c:crosses val="autoZero"/>
        <c:auto val="1"/>
        <c:lblAlgn val="ctr"/>
        <c:lblOffset val="100"/>
        <c:noMultiLvlLbl val="0"/>
      </c:catAx>
      <c:valAx>
        <c:axId val="17810296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101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rail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 9'!$A$11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9'!$B$11:$AH$11</c:f>
              <c:numCache>
                <c:formatCode>#,##0.000</c:formatCode>
                <c:ptCount val="33"/>
                <c:pt idx="0" formatCode="#,##0.##########">
                  <c:v>163.96199999999999</c:v>
                </c:pt>
                <c:pt idx="1">
                  <c:v>170.25839999999999</c:v>
                </c:pt>
                <c:pt idx="2" formatCode="#,##0.##########">
                  <c:v>169.23239999999998</c:v>
                </c:pt>
                <c:pt idx="3" formatCode="#,##0.##########">
                  <c:v>173.63879999999997</c:v>
                </c:pt>
                <c:pt idx="4" formatCode="#,##0.##########">
                  <c:v>178.37639999999999</c:v>
                </c:pt>
                <c:pt idx="5" formatCode="#,##0.##########">
                  <c:v>182.376</c:v>
                </c:pt>
                <c:pt idx="6" formatCode="#,##0.##########">
                  <c:v>187.66800000000001</c:v>
                </c:pt>
                <c:pt idx="7" formatCode="#,##0.##########">
                  <c:v>188.82</c:v>
                </c:pt>
                <c:pt idx="8" formatCode="#,##0.##########">
                  <c:v>186.25320000000002</c:v>
                </c:pt>
                <c:pt idx="9" formatCode="#,##0.##########">
                  <c:v>184.15439999999998</c:v>
                </c:pt>
                <c:pt idx="10">
                  <c:v>185.848938</c:v>
                </c:pt>
                <c:pt idx="11" formatCode="#,##0.##########">
                  <c:v>186.754964</c:v>
                </c:pt>
                <c:pt idx="12" formatCode="#,##0.##########">
                  <c:v>189.10169300000001</c:v>
                </c:pt>
                <c:pt idx="13" formatCode="#,##0.##########">
                  <c:v>179.45005300000003</c:v>
                </c:pt>
                <c:pt idx="14" formatCode="#,##0.##########">
                  <c:v>181.00600599999999</c:v>
                </c:pt>
                <c:pt idx="15" formatCode="#,##0.##########">
                  <c:v>179.429619</c:v>
                </c:pt>
                <c:pt idx="16" formatCode="#,##0.##########">
                  <c:v>172.47298599999999</c:v>
                </c:pt>
                <c:pt idx="17">
                  <c:v>172.94268299999999</c:v>
                </c:pt>
                <c:pt idx="18" formatCode="#,##0.##########">
                  <c:v>169.328564</c:v>
                </c:pt>
                <c:pt idx="19" formatCode="#,##0.##########">
                  <c:v>167.134097</c:v>
                </c:pt>
                <c:pt idx="20" formatCode="#,##0.##########">
                  <c:v>170.543127</c:v>
                </c:pt>
                <c:pt idx="21" formatCode="#,##0.##########">
                  <c:v>170.48052799999999</c:v>
                </c:pt>
                <c:pt idx="22" formatCode="#,##0.##########">
                  <c:v>169.629301</c:v>
                </c:pt>
                <c:pt idx="23" formatCode="#,##0.##########">
                  <c:v>170.43628700000002</c:v>
                </c:pt>
                <c:pt idx="24" formatCode="#,##0.##########">
                  <c:v>165.89420699999999</c:v>
                </c:pt>
                <c:pt idx="25" formatCode="#,##0.##########">
                  <c:v>166.87554600000001</c:v>
                </c:pt>
                <c:pt idx="26" formatCode="#,##0.##########">
                  <c:v>170.78683799999999</c:v>
                </c:pt>
                <c:pt idx="27" formatCode="#,##0.##########">
                  <c:v>172.84563</c:v>
                </c:pt>
                <c:pt idx="28" formatCode="#,##0.##########">
                  <c:v>173.545627</c:v>
                </c:pt>
                <c:pt idx="29" formatCode="#,##0.##########">
                  <c:v>169.38426800000002</c:v>
                </c:pt>
                <c:pt idx="30" formatCode="#,##0.##########">
                  <c:v>152.20312200000001</c:v>
                </c:pt>
                <c:pt idx="31" formatCode="#,##0.##########">
                  <c:v>164.09774999999999</c:v>
                </c:pt>
                <c:pt idx="32" formatCode="#,##0.##########">
                  <c:v>169.02778000000001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6-4B4A-BD51-FF9E82CF18D6}"/>
            </c:ext>
          </c:extLst>
        </c:ser>
        <c:ser>
          <c:idx val="1"/>
          <c:order val="1"/>
          <c:tx>
            <c:strRef>
              <c:f>'Fig 9'!$A$12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9'!$B$12:$AH$12</c:f>
              <c:numCache>
                <c:formatCode>#,##0.000</c:formatCode>
                <c:ptCount val="33"/>
                <c:pt idx="0">
                  <c:v>140.16394399999999</c:v>
                </c:pt>
                <c:pt idx="1">
                  <c:v>136.14702700000001</c:v>
                </c:pt>
                <c:pt idx="2">
                  <c:v>139.331468</c:v>
                </c:pt>
                <c:pt idx="3">
                  <c:v>136.238685</c:v>
                </c:pt>
                <c:pt idx="4">
                  <c:v>128.78216700000002</c:v>
                </c:pt>
                <c:pt idx="5">
                  <c:v>128.47196199999999</c:v>
                </c:pt>
                <c:pt idx="6">
                  <c:v>129.41482199999999</c:v>
                </c:pt>
                <c:pt idx="7">
                  <c:v>133.24223900000001</c:v>
                </c:pt>
                <c:pt idx="8">
                  <c:v>130.15018799999999</c:v>
                </c:pt>
                <c:pt idx="9">
                  <c:v>120.38977199999999</c:v>
                </c:pt>
                <c:pt idx="10">
                  <c:v>122.682417</c:v>
                </c:pt>
                <c:pt idx="11">
                  <c:v>108.43322999999999</c:v>
                </c:pt>
                <c:pt idx="12">
                  <c:v>108.468886</c:v>
                </c:pt>
                <c:pt idx="13">
                  <c:v>109.70263899999999</c:v>
                </c:pt>
                <c:pt idx="14">
                  <c:v>111.602687</c:v>
                </c:pt>
                <c:pt idx="15">
                  <c:v>104.947857</c:v>
                </c:pt>
                <c:pt idx="16">
                  <c:v>100.44592400000001</c:v>
                </c:pt>
                <c:pt idx="17">
                  <c:v>108.142478</c:v>
                </c:pt>
                <c:pt idx="18">
                  <c:v>104.346734</c:v>
                </c:pt>
                <c:pt idx="19">
                  <c:v>91.296583999999996</c:v>
                </c:pt>
                <c:pt idx="20">
                  <c:v>92.039584000000005</c:v>
                </c:pt>
                <c:pt idx="21">
                  <c:v>87.286351999999994</c:v>
                </c:pt>
                <c:pt idx="22">
                  <c:v>87.886569000000009</c:v>
                </c:pt>
                <c:pt idx="23">
                  <c:v>62.663494</c:v>
                </c:pt>
                <c:pt idx="24">
                  <c:v>59.118862</c:v>
                </c:pt>
                <c:pt idx="25">
                  <c:v>57.686917999999999</c:v>
                </c:pt>
                <c:pt idx="26">
                  <c:v>55.387355999999997</c:v>
                </c:pt>
                <c:pt idx="27">
                  <c:v>54.336767000000002</c:v>
                </c:pt>
                <c:pt idx="28" formatCode="#,##0.##########">
                  <c:v>52.073965999999999</c:v>
                </c:pt>
                <c:pt idx="29">
                  <c:v>51.561523999999999</c:v>
                </c:pt>
                <c:pt idx="30">
                  <c:v>45.013726999999996</c:v>
                </c:pt>
                <c:pt idx="31">
                  <c:v>52.357129</c:v>
                </c:pt>
                <c:pt idx="32">
                  <c:v>43.702216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6-4B4A-BD51-FF9E82CF18D6}"/>
            </c:ext>
          </c:extLst>
        </c:ser>
        <c:ser>
          <c:idx val="2"/>
          <c:order val="2"/>
          <c:tx>
            <c:strRef>
              <c:f>'Fig 9'!$A$13</c:f>
              <c:strCache>
                <c:ptCount val="1"/>
                <c:pt idx="0">
                  <c:v>Other oil and petroleum products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9'!$B$13:$AH$13</c:f>
              <c:numCache>
                <c:formatCode>#,##0.##########</c:formatCode>
                <c:ptCount val="33"/>
                <c:pt idx="0">
                  <c:v>0.1212</c:v>
                </c:pt>
                <c:pt idx="1">
                  <c:v>0.20179</c:v>
                </c:pt>
                <c:pt idx="2">
                  <c:v>0.32658999999999999</c:v>
                </c:pt>
                <c:pt idx="3">
                  <c:v>0.47748499999999999</c:v>
                </c:pt>
                <c:pt idx="4">
                  <c:v>0.36969000000000002</c:v>
                </c:pt>
                <c:pt idx="5">
                  <c:v>0.32508999999999999</c:v>
                </c:pt>
                <c:pt idx="6">
                  <c:v>0.20619999999999999</c:v>
                </c:pt>
                <c:pt idx="7">
                  <c:v>0.12540000000000001</c:v>
                </c:pt>
                <c:pt idx="8">
                  <c:v>0.25290000000000001</c:v>
                </c:pt>
                <c:pt idx="9">
                  <c:v>0.34909999999999997</c:v>
                </c:pt>
                <c:pt idx="10">
                  <c:v>0.20569999999999999</c:v>
                </c:pt>
                <c:pt idx="11" formatCode="#,##0.000">
                  <c:v>4.41E-2</c:v>
                </c:pt>
                <c:pt idx="12">
                  <c:v>0.1323</c:v>
                </c:pt>
                <c:pt idx="13">
                  <c:v>8.8200000000000001E-2</c:v>
                </c:pt>
                <c:pt idx="14">
                  <c:v>0.1764</c:v>
                </c:pt>
                <c:pt idx="15">
                  <c:v>4.0399999999999998E-2</c:v>
                </c:pt>
                <c:pt idx="16">
                  <c:v>0</c:v>
                </c:pt>
                <c:pt idx="17">
                  <c:v>0</c:v>
                </c:pt>
                <c:pt idx="18">
                  <c:v>4.0399999999999998E-2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4.6E-5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6-4B4A-BD51-FF9E82CF18D6}"/>
            </c:ext>
          </c:extLst>
        </c:ser>
        <c:ser>
          <c:idx val="3"/>
          <c:order val="3"/>
          <c:tx>
            <c:strRef>
              <c:f>'Fig 9'!$A$14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9'!$B$14:$AH$14</c:f>
              <c:numCache>
                <c:formatCode>#,##0.000</c:formatCode>
                <c:ptCount val="33"/>
                <c:pt idx="0">
                  <c:v>8.5377340000000004</c:v>
                </c:pt>
                <c:pt idx="1">
                  <c:v>6.3419499999999998</c:v>
                </c:pt>
                <c:pt idx="2">
                  <c:v>4.8269539999999997</c:v>
                </c:pt>
                <c:pt idx="3" formatCode="#,##0.##########">
                  <c:v>3.9616359999999999</c:v>
                </c:pt>
                <c:pt idx="4">
                  <c:v>0.70429799999999998</c:v>
                </c:pt>
                <c:pt idx="5">
                  <c:v>0.656026</c:v>
                </c:pt>
                <c:pt idx="6">
                  <c:v>0.5201849999999999</c:v>
                </c:pt>
                <c:pt idx="7">
                  <c:v>0.59063900000000003</c:v>
                </c:pt>
                <c:pt idx="8">
                  <c:v>0.27876200000000001</c:v>
                </c:pt>
                <c:pt idx="9">
                  <c:v>0.18376100000000001</c:v>
                </c:pt>
                <c:pt idx="10">
                  <c:v>0.4088</c:v>
                </c:pt>
                <c:pt idx="11">
                  <c:v>1.3227610000000001</c:v>
                </c:pt>
                <c:pt idx="12">
                  <c:v>1.2270490000000001</c:v>
                </c:pt>
                <c:pt idx="13">
                  <c:v>0.222159</c:v>
                </c:pt>
                <c:pt idx="14">
                  <c:v>0.22745799999999999</c:v>
                </c:pt>
                <c:pt idx="15">
                  <c:v>0.22980300000000001</c:v>
                </c:pt>
                <c:pt idx="16">
                  <c:v>4.6725000000000003E-2</c:v>
                </c:pt>
                <c:pt idx="17">
                  <c:v>4.1579999999999999E-2</c:v>
                </c:pt>
                <c:pt idx="18">
                  <c:v>4.2755000000000001E-2</c:v>
                </c:pt>
                <c:pt idx="19">
                  <c:v>2.0215E-2</c:v>
                </c:pt>
                <c:pt idx="20">
                  <c:v>1.9928999999999999E-2</c:v>
                </c:pt>
                <c:pt idx="21">
                  <c:v>1.9661999999999999E-2</c:v>
                </c:pt>
                <c:pt idx="22">
                  <c:v>1.9972E-2</c:v>
                </c:pt>
                <c:pt idx="23">
                  <c:v>2.0428000000000002E-2</c:v>
                </c:pt>
                <c:pt idx="24">
                  <c:v>4.8329000000000004E-2</c:v>
                </c:pt>
                <c:pt idx="25">
                  <c:v>4.9895000000000002E-2</c:v>
                </c:pt>
                <c:pt idx="26">
                  <c:v>4.8506000000000001E-2</c:v>
                </c:pt>
                <c:pt idx="27">
                  <c:v>5.6801999999999998E-2</c:v>
                </c:pt>
                <c:pt idx="28">
                  <c:v>4.1845E-2</c:v>
                </c:pt>
                <c:pt idx="29">
                  <c:v>2.4313999999999999E-2</c:v>
                </c:pt>
                <c:pt idx="30">
                  <c:v>1.4697E-2</c:v>
                </c:pt>
                <c:pt idx="31">
                  <c:v>1.7247999999999999E-2</c:v>
                </c:pt>
                <c:pt idx="32">
                  <c:v>1.9162999999999999E-2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6-4B4A-BD51-FF9E82CF18D6}"/>
            </c:ext>
          </c:extLst>
        </c:ser>
        <c:ser>
          <c:idx val="4"/>
          <c:order val="4"/>
          <c:tx>
            <c:strRef>
              <c:f>'Fig 9'!$A$15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9'!$B$15:$AH$15</c:f>
              <c:numCache>
                <c:formatCode>#,##0.000</c:formatCode>
                <c:ptCount val="33"/>
                <c:pt idx="0">
                  <c:v>1E-3</c:v>
                </c:pt>
                <c:pt idx="1">
                  <c:v>2E-3</c:v>
                </c:pt>
                <c:pt idx="2">
                  <c:v>0.14399999999999999</c:v>
                </c:pt>
                <c:pt idx="3">
                  <c:v>0.185</c:v>
                </c:pt>
                <c:pt idx="4">
                  <c:v>8.4000000000000005E-2</c:v>
                </c:pt>
                <c:pt idx="5">
                  <c:v>0.19800000000000001</c:v>
                </c:pt>
                <c:pt idx="6">
                  <c:v>0.21199999999999999</c:v>
                </c:pt>
                <c:pt idx="7">
                  <c:v>0.189</c:v>
                </c:pt>
                <c:pt idx="8">
                  <c:v>0.22700000000000001</c:v>
                </c:pt>
                <c:pt idx="9">
                  <c:v>7.0000000000000007E-2</c:v>
                </c:pt>
                <c:pt idx="10">
                  <c:v>1.2999999999999999E-2</c:v>
                </c:pt>
                <c:pt idx="11">
                  <c:v>5.8000000000000003E-2</c:v>
                </c:pt>
                <c:pt idx="12">
                  <c:v>0.153</c:v>
                </c:pt>
                <c:pt idx="13">
                  <c:v>0.129</c:v>
                </c:pt>
                <c:pt idx="14">
                  <c:v>0.18972</c:v>
                </c:pt>
                <c:pt idx="15">
                  <c:v>0.49537699999999996</c:v>
                </c:pt>
                <c:pt idx="16">
                  <c:v>0.67144599999999999</c:v>
                </c:pt>
                <c:pt idx="17">
                  <c:v>0.97444500000000001</c:v>
                </c:pt>
                <c:pt idx="18">
                  <c:v>0.99830700000000006</c:v>
                </c:pt>
                <c:pt idx="19">
                  <c:v>1.0644399999999998</c:v>
                </c:pt>
                <c:pt idx="20">
                  <c:v>1.096241</c:v>
                </c:pt>
                <c:pt idx="21">
                  <c:v>1.111704</c:v>
                </c:pt>
                <c:pt idx="22">
                  <c:v>1.3033969999999999</c:v>
                </c:pt>
                <c:pt idx="23">
                  <c:v>1.145033</c:v>
                </c:pt>
                <c:pt idx="24">
                  <c:v>1.294994</c:v>
                </c:pt>
                <c:pt idx="25">
                  <c:v>1.0972519999999999</c:v>
                </c:pt>
                <c:pt idx="26">
                  <c:v>1.5263370000000001</c:v>
                </c:pt>
                <c:pt idx="27">
                  <c:v>1.4541249999999999</c:v>
                </c:pt>
                <c:pt idx="28">
                  <c:v>1.4474990000000001</c:v>
                </c:pt>
                <c:pt idx="29">
                  <c:v>1.4398129999999998</c:v>
                </c:pt>
                <c:pt idx="30">
                  <c:v>1.5740189999999998</c:v>
                </c:pt>
                <c:pt idx="31">
                  <c:v>2.0149090000000003</c:v>
                </c:pt>
                <c:pt idx="32">
                  <c:v>1.5604169999999999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A6-4B4A-BD51-FF9E82CF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13343"/>
        <c:axId val="696419583"/>
      </c:lineChart>
      <c:catAx>
        <c:axId val="69641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9583"/>
        <c:crosses val="autoZero"/>
        <c:auto val="1"/>
        <c:lblAlgn val="ctr"/>
        <c:lblOffset val="100"/>
        <c:tickMarkSkip val="1"/>
        <c:noMultiLvlLbl val="0"/>
      </c:catAx>
      <c:valAx>
        <c:axId val="6964195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40817128187634"/>
          <c:w val="1"/>
          <c:h val="0.113141943427604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electricity consumption in rail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70778955590137"/>
          <c:w val="0.97066666666666668"/>
          <c:h val="0.6702922795015008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10'!$O$10</c:f>
              <c:strCache>
                <c:ptCount val="1"/>
                <c:pt idx="0">
                  <c:v>Conventional rail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tx2"/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A80E-45C7-A33E-9936F2870844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/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0E-45C7-A33E-9936F28708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10'!$O$11:$O$41</c15:sqref>
                  </c15:fullRef>
                </c:ext>
              </c:extLst>
              <c:f>('Fig 10'!$O$11:$O$34,'Fig 10'!$O$37:$O$41)</c:f>
              <c:numCache>
                <c:formatCode>0.0%</c:formatCode>
                <c:ptCount val="29"/>
                <c:pt idx="20">
                  <c:v>0.40848003967270025</c:v>
                </c:pt>
                <c:pt idx="28">
                  <c:v>0.75494276038815389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A6B-80F0-7936A03A858D}"/>
            </c:ext>
          </c:extLst>
        </c:ser>
        <c:ser>
          <c:idx val="0"/>
          <c:order val="1"/>
          <c:tx>
            <c:strRef>
              <c:f>'Fig 10'!$K$10</c:f>
              <c:strCache>
                <c:ptCount val="1"/>
                <c:pt idx="0">
                  <c:v>Conventional rail - passenger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10'!$K$11:$K$41</c15:sqref>
                  </c15:fullRef>
                </c:ext>
              </c:extLst>
              <c:f>('Fig 10'!$K$11:$K$34,'Fig 10'!$K$37:$K$41)</c:f>
              <c:numCache>
                <c:formatCode>0.0%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0.23469986690144923</c:v>
                </c:pt>
                <c:pt idx="3">
                  <c:v>0.93539489585554847</c:v>
                </c:pt>
                <c:pt idx="4">
                  <c:v>0.47704590818363274</c:v>
                </c:pt>
                <c:pt idx="5">
                  <c:v>0.58374001282628663</c:v>
                </c:pt>
                <c:pt idx="6">
                  <c:v>0.78557108210701843</c:v>
                </c:pt>
                <c:pt idx="7">
                  <c:v>0.57627184998140424</c:v>
                </c:pt>
                <c:pt idx="8">
                  <c:v>0.33912138351371346</c:v>
                </c:pt>
                <c:pt idx="9">
                  <c:v>0.60164670478483295</c:v>
                </c:pt>
                <c:pt idx="10">
                  <c:v>0.5064603663374192</c:v>
                </c:pt>
                <c:pt idx="11">
                  <c:v>0.67466307277628035</c:v>
                </c:pt>
                <c:pt idx="12">
                  <c:v>0.5686113107714732</c:v>
                </c:pt>
                <c:pt idx="13">
                  <c:v>0.374433608122969</c:v>
                </c:pt>
                <c:pt idx="14">
                  <c:v>0.32103506819815275</c:v>
                </c:pt>
                <c:pt idx="15">
                  <c:v>0.59005077489795243</c:v>
                </c:pt>
                <c:pt idx="16">
                  <c:v>0.66275002820624407</c:v>
                </c:pt>
                <c:pt idx="17">
                  <c:v>0.65894459919529558</c:v>
                </c:pt>
                <c:pt idx="18">
                  <c:v>0.12875068823124569</c:v>
                </c:pt>
                <c:pt idx="19">
                  <c:v>0.36593301753583785</c:v>
                </c:pt>
                <c:pt idx="20">
                  <c:v>0</c:v>
                </c:pt>
                <c:pt idx="21">
                  <c:v>0.10475604463732176</c:v>
                </c:pt>
                <c:pt idx="22">
                  <c:v>5.3024160856169934E-2</c:v>
                </c:pt>
                <c:pt idx="23">
                  <c:v>0</c:v>
                </c:pt>
                <c:pt idx="25">
                  <c:v>0.55064425395124561</c:v>
                </c:pt>
                <c:pt idx="27">
                  <c:v>0.27419354838709675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05E-406D-ABB4-AE9BA0D17326}"/>
            </c:ext>
          </c:extLst>
        </c:ser>
        <c:ser>
          <c:idx val="1"/>
          <c:order val="2"/>
          <c:tx>
            <c:strRef>
              <c:f>'Fig 10'!$L$10</c:f>
              <c:strCache>
                <c:ptCount val="1"/>
                <c:pt idx="0">
                  <c:v>Conventional rail - freight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10'!$L$11:$L$41</c15:sqref>
                  </c15:fullRef>
                </c:ext>
              </c:extLst>
              <c:f>('Fig 10'!$L$11:$L$34,'Fig 10'!$L$37:$L$41)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0.76530013309855083</c:v>
                </c:pt>
                <c:pt idx="3">
                  <c:v>9.44764342077202E-3</c:v>
                </c:pt>
                <c:pt idx="4">
                  <c:v>0.44311377245508982</c:v>
                </c:pt>
                <c:pt idx="5">
                  <c:v>0.3143541633930565</c:v>
                </c:pt>
                <c:pt idx="6">
                  <c:v>0.10175926367522951</c:v>
                </c:pt>
                <c:pt idx="7">
                  <c:v>0.27719125345425238</c:v>
                </c:pt>
                <c:pt idx="8">
                  <c:v>0.49075358356638532</c:v>
                </c:pt>
                <c:pt idx="9">
                  <c:v>0.22027505266325612</c:v>
                </c:pt>
                <c:pt idx="10">
                  <c:v>0.29174352413820459</c:v>
                </c:pt>
                <c:pt idx="11">
                  <c:v>8.7803234501347721E-2</c:v>
                </c:pt>
                <c:pt idx="12">
                  <c:v>0.17850999330001993</c:v>
                </c:pt>
                <c:pt idx="13">
                  <c:v>0.3364605468782299</c:v>
                </c:pt>
                <c:pt idx="14">
                  <c:v>0.388304087917137</c:v>
                </c:pt>
                <c:pt idx="15">
                  <c:v>0.10412725804488987</c:v>
                </c:pt>
                <c:pt idx="16">
                  <c:v>2.5667682091452704E-2</c:v>
                </c:pt>
                <c:pt idx="17">
                  <c:v>0</c:v>
                </c:pt>
                <c:pt idx="18">
                  <c:v>0.47662930144528559</c:v>
                </c:pt>
                <c:pt idx="19">
                  <c:v>0.16935490134119283</c:v>
                </c:pt>
                <c:pt idx="20">
                  <c:v>0</c:v>
                </c:pt>
                <c:pt idx="21">
                  <c:v>0.29623558586484811</c:v>
                </c:pt>
                <c:pt idx="22">
                  <c:v>0.16053186314253284</c:v>
                </c:pt>
                <c:pt idx="23">
                  <c:v>0</c:v>
                </c:pt>
                <c:pt idx="25">
                  <c:v>0.16447763193142245</c:v>
                </c:pt>
                <c:pt idx="27">
                  <c:v>0.72580645161290325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E-406D-ABB4-AE9BA0D17326}"/>
            </c:ext>
          </c:extLst>
        </c:ser>
        <c:ser>
          <c:idx val="2"/>
          <c:order val="3"/>
          <c:tx>
            <c:strRef>
              <c:f>'Fig 10'!$M$10</c:f>
              <c:strCache>
                <c:ptCount val="1"/>
                <c:pt idx="0">
                  <c:v>High-speed rail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10'!$M$11:$M$41</c15:sqref>
                  </c15:fullRef>
                </c:ext>
              </c:extLst>
              <c:f>('Fig 10'!$M$11:$M$34,'Fig 10'!$M$37:$M$41)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3.4881454750141455E-2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6.9946091644204844E-2</c:v>
                </c:pt>
                <c:pt idx="12">
                  <c:v>0.19045231321474224</c:v>
                </c:pt>
                <c:pt idx="13">
                  <c:v>0</c:v>
                </c:pt>
                <c:pt idx="14">
                  <c:v>7.3794958419818923E-2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0.30286992429456294</c:v>
                </c:pt>
                <c:pt idx="19">
                  <c:v>0.30942912297511721</c:v>
                </c:pt>
                <c:pt idx="20">
                  <c:v>0</c:v>
                </c:pt>
                <c:pt idx="21">
                  <c:v>0.34660601363918164</c:v>
                </c:pt>
                <c:pt idx="22">
                  <c:v>0</c:v>
                </c:pt>
                <c:pt idx="23">
                  <c:v>0</c:v>
                </c:pt>
                <c:pt idx="25">
                  <c:v>6.8309670506295203E-2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E-406D-ABB4-AE9BA0D17326}"/>
            </c:ext>
          </c:extLst>
        </c:ser>
        <c:ser>
          <c:idx val="3"/>
          <c:order val="4"/>
          <c:tx>
            <c:strRef>
              <c:f>'Fig 10'!$N$10</c:f>
              <c:strCache>
                <c:ptCount val="1"/>
                <c:pt idx="0">
                  <c:v>Metro and tram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10'!$N$11:$N$41</c15:sqref>
                  </c15:fullRef>
                </c:ext>
              </c:extLst>
              <c:f>('Fig 10'!$N$11:$N$34,'Fig 10'!$N$37:$N$41)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5.5157460723679538E-2</c:v>
                </c:pt>
                <c:pt idx="4">
                  <c:v>7.9840319361277445E-2</c:v>
                </c:pt>
                <c:pt idx="5">
                  <c:v>0.10190582378065698</c:v>
                </c:pt>
                <c:pt idx="6">
                  <c:v>7.7788199467610619E-2</c:v>
                </c:pt>
                <c:pt idx="7">
                  <c:v>0.14653689656434335</c:v>
                </c:pt>
                <c:pt idx="8">
                  <c:v>0.17012503291990119</c:v>
                </c:pt>
                <c:pt idx="9">
                  <c:v>0.17807824255191093</c:v>
                </c:pt>
                <c:pt idx="10">
                  <c:v>0.20179610952437621</c:v>
                </c:pt>
                <c:pt idx="11">
                  <c:v>0.16758760107816711</c:v>
                </c:pt>
                <c:pt idx="12">
                  <c:v>6.2426382713764508E-2</c:v>
                </c:pt>
                <c:pt idx="13">
                  <c:v>0.2891058449988011</c:v>
                </c:pt>
                <c:pt idx="14">
                  <c:v>0.21686588546489127</c:v>
                </c:pt>
                <c:pt idx="15">
                  <c:v>0.3058219670571577</c:v>
                </c:pt>
                <c:pt idx="16">
                  <c:v>0.31158430443402158</c:v>
                </c:pt>
                <c:pt idx="17">
                  <c:v>0.34105540080470442</c:v>
                </c:pt>
                <c:pt idx="18">
                  <c:v>9.1750172057811413E-2</c:v>
                </c:pt>
                <c:pt idx="19">
                  <c:v>0.15528307949641318</c:v>
                </c:pt>
                <c:pt idx="20">
                  <c:v>0.59151996032729981</c:v>
                </c:pt>
                <c:pt idx="21">
                  <c:v>0.25240235585864851</c:v>
                </c:pt>
                <c:pt idx="22">
                  <c:v>0.78644397600129723</c:v>
                </c:pt>
                <c:pt idx="23">
                  <c:v>1</c:v>
                </c:pt>
                <c:pt idx="25">
                  <c:v>0.21656844361103669</c:v>
                </c:pt>
                <c:pt idx="27">
                  <c:v>0</c:v>
                </c:pt>
                <c:pt idx="28">
                  <c:v>0.24505723961184614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E-406D-ABB4-AE9BA0D1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463263"/>
        <c:axId val="696443583"/>
        <c:extLst/>
      </c:barChart>
      <c:catAx>
        <c:axId val="69646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3583"/>
        <c:crosses val="autoZero"/>
        <c:auto val="1"/>
        <c:lblAlgn val="ctr"/>
        <c:lblOffset val="100"/>
        <c:tickMarkSkip val="1"/>
        <c:noMultiLvlLbl val="0"/>
      </c:catAx>
      <c:valAx>
        <c:axId val="6964435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6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0279170501535346"/>
          <c:w val="0.9"/>
          <c:h val="3.703343998426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conventional rail transport by energy product,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491564368882232"/>
          <c:w val="0.97066666666666668"/>
          <c:h val="0.64824644161459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11'!$H$11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11'!$H$12:$H$40</c:f>
              <c:numCache>
                <c:formatCode>0.00%</c:formatCode>
                <c:ptCount val="29"/>
                <c:pt idx="0">
                  <c:v>1</c:v>
                </c:pt>
                <c:pt idx="1">
                  <c:v>0.92123855088913453</c:v>
                </c:pt>
                <c:pt idx="2">
                  <c:v>0.91888716856425123</c:v>
                </c:pt>
                <c:pt idx="3">
                  <c:v>0.91181825805525429</c:v>
                </c:pt>
                <c:pt idx="4">
                  <c:v>0.83891002501068557</c:v>
                </c:pt>
                <c:pt idx="5">
                  <c:v>0.66436560190124339</c:v>
                </c:pt>
                <c:pt idx="6">
                  <c:v>0.64096742046228072</c:v>
                </c:pt>
                <c:pt idx="7">
                  <c:v>0.49652102158698469</c:v>
                </c:pt>
                <c:pt idx="8">
                  <c:v>0.46222787773344054</c:v>
                </c:pt>
                <c:pt idx="9">
                  <c:v>0.41755814939222224</c:v>
                </c:pt>
                <c:pt idx="10">
                  <c:v>0.33195524789471392</c:v>
                </c:pt>
                <c:pt idx="11">
                  <c:v>0.30663095491380982</c:v>
                </c:pt>
                <c:pt idx="12">
                  <c:v>0.29693382575754623</c:v>
                </c:pt>
                <c:pt idx="13">
                  <c:v>0.28188576572079344</c:v>
                </c:pt>
                <c:pt idx="14">
                  <c:v>0.26697884624517104</c:v>
                </c:pt>
                <c:pt idx="15">
                  <c:v>0.25587209257618493</c:v>
                </c:pt>
                <c:pt idx="16">
                  <c:v>0.25396813701460413</c:v>
                </c:pt>
                <c:pt idx="17">
                  <c:v>0.21798621866123147</c:v>
                </c:pt>
                <c:pt idx="18">
                  <c:v>0.21102940449390056</c:v>
                </c:pt>
                <c:pt idx="19">
                  <c:v>0.20222965657183667</c:v>
                </c:pt>
                <c:pt idx="20">
                  <c:v>0.19665523164541118</c:v>
                </c:pt>
                <c:pt idx="21">
                  <c:v>0.14047830151234811</c:v>
                </c:pt>
                <c:pt idx="22">
                  <c:v>7.5342300806711365E-2</c:v>
                </c:pt>
                <c:pt idx="23">
                  <c:v>3.1179764266649236E-2</c:v>
                </c:pt>
                <c:pt idx="25">
                  <c:v>0.29381213573702047</c:v>
                </c:pt>
                <c:pt idx="27">
                  <c:v>8.7255965910477573E-2</c:v>
                </c:pt>
                <c:pt idx="28">
                  <c:v>7.9891169923324262E-2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A06-BA89-D982A9E8365C}"/>
            </c:ext>
          </c:extLst>
        </c:ser>
        <c:ser>
          <c:idx val="1"/>
          <c:order val="1"/>
          <c:tx>
            <c:strRef>
              <c:f>'Fig 11'!$I$11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11'!$I$12:$I$40</c:f>
              <c:numCache>
                <c:formatCode>0.00%</c:formatCode>
                <c:ptCount val="29"/>
                <c:pt idx="0">
                  <c:v>0</c:v>
                </c:pt>
                <c:pt idx="1">
                  <c:v>7.8761449110865522E-2</c:v>
                </c:pt>
                <c:pt idx="2">
                  <c:v>8.1112831435748725E-2</c:v>
                </c:pt>
                <c:pt idx="3">
                  <c:v>3.274834517096939E-2</c:v>
                </c:pt>
                <c:pt idx="4">
                  <c:v>0.12974409540455101</c:v>
                </c:pt>
                <c:pt idx="5">
                  <c:v>0.33563439809875656</c:v>
                </c:pt>
                <c:pt idx="6">
                  <c:v>0.35876931083875929</c:v>
                </c:pt>
                <c:pt idx="7">
                  <c:v>0.50347897841301537</c:v>
                </c:pt>
                <c:pt idx="8">
                  <c:v>0.50691897360209359</c:v>
                </c:pt>
                <c:pt idx="9">
                  <c:v>0.55432419987753934</c:v>
                </c:pt>
                <c:pt idx="10">
                  <c:v>0.66804475210528613</c:v>
                </c:pt>
                <c:pt idx="11">
                  <c:v>0.67558832893136811</c:v>
                </c:pt>
                <c:pt idx="12">
                  <c:v>0.70306617424245366</c:v>
                </c:pt>
                <c:pt idx="13">
                  <c:v>0.71811423427920651</c:v>
                </c:pt>
                <c:pt idx="14">
                  <c:v>0.7330211537548289</c:v>
                </c:pt>
                <c:pt idx="15">
                  <c:v>0.74412790742381496</c:v>
                </c:pt>
                <c:pt idx="16">
                  <c:v>0.73128990074321365</c:v>
                </c:pt>
                <c:pt idx="17">
                  <c:v>0.78201378133876853</c:v>
                </c:pt>
                <c:pt idx="18">
                  <c:v>0.78855858320506023</c:v>
                </c:pt>
                <c:pt idx="19">
                  <c:v>0.78415001204048163</c:v>
                </c:pt>
                <c:pt idx="20">
                  <c:v>0.8028626644420771</c:v>
                </c:pt>
                <c:pt idx="21">
                  <c:v>0.8592806376170895</c:v>
                </c:pt>
                <c:pt idx="22">
                  <c:v>0.92465769919328866</c:v>
                </c:pt>
                <c:pt idx="23">
                  <c:v>0.96882023573335074</c:v>
                </c:pt>
                <c:pt idx="25">
                  <c:v>0.70618786426297953</c:v>
                </c:pt>
                <c:pt idx="27">
                  <c:v>0.91274403408952243</c:v>
                </c:pt>
                <c:pt idx="28">
                  <c:v>0.92010883007667577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A06-BA89-D982A9E8365C}"/>
            </c:ext>
          </c:extLst>
        </c:ser>
        <c:ser>
          <c:idx val="2"/>
          <c:order val="2"/>
          <c:tx>
            <c:strRef>
              <c:f>'Fig 11'!$J$11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11'!$J$12:$J$40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5.5433396773776317E-2</c:v>
                </c:pt>
                <c:pt idx="4">
                  <c:v>3.1345879584763363E-2</c:v>
                </c:pt>
                <c:pt idx="5">
                  <c:v>0</c:v>
                </c:pt>
                <c:pt idx="6">
                  <c:v>2.6326869895999442E-4</c:v>
                </c:pt>
                <c:pt idx="7">
                  <c:v>0</c:v>
                </c:pt>
                <c:pt idx="8">
                  <c:v>3.0853148664465823E-2</c:v>
                </c:pt>
                <c:pt idx="9">
                  <c:v>2.6543907868247996E-2</c:v>
                </c:pt>
                <c:pt idx="10">
                  <c:v>0</c:v>
                </c:pt>
                <c:pt idx="11">
                  <c:v>1.7780716154822091E-2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1.4741962242182247E-2</c:v>
                </c:pt>
                <c:pt idx="17">
                  <c:v>0</c:v>
                </c:pt>
                <c:pt idx="18">
                  <c:v>4.1201230103925983E-4</c:v>
                </c:pt>
                <c:pt idx="19">
                  <c:v>1.3034377759277063E-2</c:v>
                </c:pt>
                <c:pt idx="20">
                  <c:v>0</c:v>
                </c:pt>
                <c:pt idx="21">
                  <c:v>2.4106087056234972E-4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A06-BA89-D982A9E8365C}"/>
            </c:ext>
          </c:extLst>
        </c:ser>
        <c:ser>
          <c:idx val="3"/>
          <c:order val="3"/>
          <c:tx>
            <c:strRef>
              <c:f>'Fig 11'!$K$11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tx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11'!$K$12:$K$40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1.5737428619904512E-3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5.859536284045265E-4</c:v>
                </c:pt>
                <c:pt idx="20">
                  <c:v>4.8210391251173973E-4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E-4A06-BA89-D982A9E8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523743"/>
        <c:axId val="696503103"/>
      </c:barChart>
      <c:catAx>
        <c:axId val="69652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03103"/>
        <c:crosses val="autoZero"/>
        <c:auto val="1"/>
        <c:lblAlgn val="ctr"/>
        <c:lblOffset val="100"/>
        <c:tickMarkSkip val="1"/>
        <c:noMultiLvlLbl val="0"/>
      </c:catAx>
      <c:valAx>
        <c:axId val="6965031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2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37322834645686E-2"/>
          <c:y val="0.82451637202744366"/>
          <c:w val="0.8033320183674435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1104899</xdr:colOff>
      <xdr:row>15</xdr:row>
      <xdr:rowOff>133349</xdr:rowOff>
    </xdr:from>
    <xdr:to>
      <xdr:col>8</xdr:col>
      <xdr:colOff>314325</xdr:colOff>
      <xdr:row>49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6F8D8D-1568-C476-6B37-8FE8AE585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F9480BFF-13C2-CEE5-7161-4DC5D24BE0E7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B28A7AF4-2E39-5973-5ACF-2769BDD3D0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16</xdr:row>
      <xdr:rowOff>123825</xdr:rowOff>
    </xdr:from>
    <xdr:to>
      <xdr:col>16</xdr:col>
      <xdr:colOff>561975</xdr:colOff>
      <xdr:row>49</xdr:row>
      <xdr:rowOff>138050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C1F072-FA19-4994-81C7-001F9A9D5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39813C-7708-CFDA-A2CB-BC1E360767BE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1B5BF2-EF47-3DB4-3D5F-85E4F06DD2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287655</xdr:colOff>
      <xdr:row>45</xdr:row>
      <xdr:rowOff>179069</xdr:rowOff>
    </xdr:from>
    <xdr:to>
      <xdr:col>14</xdr:col>
      <xdr:colOff>128044</xdr:colOff>
      <xdr:row>89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9CC9F-6FB3-B647-2B01-5DD5384A4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838199</xdr:colOff>
      <xdr:row>46</xdr:row>
      <xdr:rowOff>0</xdr:rowOff>
    </xdr:from>
    <xdr:to>
      <xdr:col>30</xdr:col>
      <xdr:colOff>285078</xdr:colOff>
      <xdr:row>89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5E3BF-4827-4928-8FBA-E378CC8C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37BA190-28FE-652E-A19C-B4D7CF8638AF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B794CDC-70E8-2B3F-4573-A05D6DB025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351602-2D00-4D94-CAC0-C15C50CEB464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4106C2-E80A-8C6D-0E43-5634D14D3E1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44</xdr:row>
      <xdr:rowOff>85725</xdr:rowOff>
    </xdr:from>
    <xdr:to>
      <xdr:col>9</xdr:col>
      <xdr:colOff>1104901</xdr:colOff>
      <xdr:row>77</xdr:row>
      <xdr:rowOff>164201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2C6110-B315-4890-B62B-14C7BA447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7B23B8C-D560-6D4E-3B79-5A5CA075EBF9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87D6CC-433C-56EF-B736-6F79407666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390523</xdr:colOff>
      <xdr:row>12</xdr:row>
      <xdr:rowOff>147637</xdr:rowOff>
    </xdr:from>
    <xdr:to>
      <xdr:col>15</xdr:col>
      <xdr:colOff>371473</xdr:colOff>
      <xdr:row>45</xdr:row>
      <xdr:rowOff>161862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A611BA-F628-F803-B67C-70825923A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7B126F3-63EA-7B08-8E5E-E1B24DA18FD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62A955A-5D5D-5335-4D71-9A9245EFF8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823912</xdr:colOff>
      <xdr:row>25</xdr:row>
      <xdr:rowOff>14284</xdr:rowOff>
    </xdr:from>
    <xdr:to>
      <xdr:col>9</xdr:col>
      <xdr:colOff>80962</xdr:colOff>
      <xdr:row>52</xdr:row>
      <xdr:rowOff>4506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FDDCB-3C2C-417D-8F3B-3F3331BA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9524</xdr:rowOff>
    </xdr:from>
    <xdr:to>
      <xdr:col>17</xdr:col>
      <xdr:colOff>323850</xdr:colOff>
      <xdr:row>51</xdr:row>
      <xdr:rowOff>190246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D4097-573D-4338-9D6D-D8256D22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1</xdr:rowOff>
    </xdr:from>
    <xdr:to>
      <xdr:col>14</xdr:col>
      <xdr:colOff>9525</xdr:colOff>
      <xdr:row>136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8102A5-976A-4A94-8A2E-DCC8E172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2AB610F1-CF05-1CB8-5E07-D38597DD2828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14F2C901-C058-3D80-BF9F-58B506CBB8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A0BE53C-8985-8CF0-1240-E24BCFCC97B6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3C1EC6B-9C44-CFA8-D907-E644DBA2F5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0.04168</cdr:x>
      <cdr:y>0.10562</cdr:y>
    </cdr:from>
    <cdr:to>
      <cdr:x>0.97205</cdr:x>
      <cdr:y>0.89696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B7C04730-78C2-3B2F-2E8A-06A747300C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47675" y="542925"/>
          <a:ext cx="9993120" cy="4067743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13</xdr:row>
      <xdr:rowOff>95250</xdr:rowOff>
    </xdr:from>
    <xdr:to>
      <xdr:col>16</xdr:col>
      <xdr:colOff>19051</xdr:colOff>
      <xdr:row>46</xdr:row>
      <xdr:rowOff>109475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4C85CD-2F71-54DF-9991-0717FEDD0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A3DD1D-181A-9EEA-C8BB-F2299CFE6114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2D70983-A591-DBA5-06E3-EBADFAE29E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19</xdr:row>
      <xdr:rowOff>66673</xdr:rowOff>
    </xdr:from>
    <xdr:to>
      <xdr:col>8</xdr:col>
      <xdr:colOff>42862</xdr:colOff>
      <xdr:row>46</xdr:row>
      <xdr:rowOff>56895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BD6902-C865-42DD-9B13-22DAB0C7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128587</xdr:colOff>
      <xdr:row>63</xdr:row>
      <xdr:rowOff>28575</xdr:rowOff>
    </xdr:from>
    <xdr:to>
      <xdr:col>7</xdr:col>
      <xdr:colOff>604837</xdr:colOff>
      <xdr:row>90</xdr:row>
      <xdr:rowOff>18797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4E2EB8-B832-45C0-800D-E96B94F85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</xdr:colOff>
      <xdr:row>19</xdr:row>
      <xdr:rowOff>59053</xdr:rowOff>
    </xdr:from>
    <xdr:to>
      <xdr:col>16</xdr:col>
      <xdr:colOff>281940</xdr:colOff>
      <xdr:row>46</xdr:row>
      <xdr:rowOff>49275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C369B-7629-4C01-8FE7-B7E4C579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607443</xdr:colOff>
      <xdr:row>63</xdr:row>
      <xdr:rowOff>27315</xdr:rowOff>
    </xdr:from>
    <xdr:to>
      <xdr:col>16</xdr:col>
      <xdr:colOff>264543</xdr:colOff>
      <xdr:row>90</xdr:row>
      <xdr:rowOff>17537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084A8E-CB66-41DC-95A0-C2C326317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119</xdr:row>
      <xdr:rowOff>123825</xdr:rowOff>
    </xdr:from>
    <xdr:to>
      <xdr:col>14</xdr:col>
      <xdr:colOff>533400</xdr:colOff>
      <xdr:row>151</xdr:row>
      <xdr:rowOff>57149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D7BFD2-337C-4C5D-9F1D-772A16BA3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152</xdr:row>
      <xdr:rowOff>180975</xdr:rowOff>
    </xdr:from>
    <xdr:to>
      <xdr:col>15</xdr:col>
      <xdr:colOff>0</xdr:colOff>
      <xdr:row>184</xdr:row>
      <xdr:rowOff>114299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DF1D48F-7271-41BE-AECB-36FDA60C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B55DE21C-134D-5882-B1E3-63FA9B3A4807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0DFAD167-4AD5-C015-4213-7524200D3D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50CFEB5-9E32-D097-F092-68F9D0A10B1D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4260948-1712-B97A-AA8B-CC4F6B070F6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6C780FB-696B-D746-C13B-342D06B425A0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2DF6D4BB-130F-E5CC-2AD3-D67F4D980D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E1204F7-2F3B-CE6A-7D7E-00EE4A43BD67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4D1E199-6D5A-0530-1DDE-13E65EAF9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0.04408</cdr:x>
      <cdr:y>0.15447</cdr:y>
    </cdr:from>
    <cdr:to>
      <cdr:x>0.89933</cdr:x>
      <cdr:y>0.82081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A7265E76-1530-F257-62DB-148C1486B3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76250" y="790575"/>
          <a:ext cx="9240540" cy="341042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0.84884</cdr:x>
      <cdr:y>0.91915</cdr:y>
    </cdr:from>
    <cdr:ext cx="1530099" cy="42058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2B03FA-B2AC-B044-4239-CF26D73299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66451" y="5541850"/>
          <a:ext cx="1530099" cy="42058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0.00139</cdr:x>
      <cdr:y>0.9509</cdr:y>
    </cdr:from>
    <cdr:to>
      <cdr:x>1</cdr:x>
      <cdr:y>0.98133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98D729C-1679-E797-CC8B-7FB65E14773E}"/>
            </a:ext>
          </a:extLst>
        </cdr:cNvPr>
        <cdr:cNvSpPr txBox="1"/>
      </cdr:nvSpPr>
      <cdr:spPr>
        <a:xfrm xmlns:a="http://schemas.openxmlformats.org/drawingml/2006/main">
          <a:off x="22150" y="5398180"/>
          <a:ext cx="15913175" cy="17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IE" sz="1000">
              <a:solidFill>
                <a:sysClr val="windowText" lastClr="000000"/>
              </a:solidFill>
              <a:latin typeface="Arial" panose="020B0604020202020204" pitchFamily="34" charset="0"/>
            </a:rPr>
            <a:t>Source: Eurostat (online data code: nrg_bal_c)</a:t>
          </a:r>
        </a:p>
      </cdr:txBody>
    </cdr:sp>
  </cdr:relSizeAnchor>
  <cdr:relSizeAnchor xmlns:cdr="http://schemas.openxmlformats.org/drawingml/2006/chartDrawing">
    <cdr:from>
      <cdr:x>0.05466</cdr:x>
      <cdr:y>0.1335</cdr:y>
    </cdr:from>
    <cdr:to>
      <cdr:x>0.92401</cdr:x>
      <cdr:y>0.90122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3C93A032-C463-C141-B3F6-48889B13A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90550" y="685800"/>
          <a:ext cx="9392961" cy="3943900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198754</xdr:colOff>
      <xdr:row>17</xdr:row>
      <xdr:rowOff>49530</xdr:rowOff>
    </xdr:from>
    <xdr:to>
      <xdr:col>16</xdr:col>
      <xdr:colOff>579754</xdr:colOff>
      <xdr:row>50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934D9-181D-448C-A2A2-22EC7EA2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8C085E-805C-8A12-20BB-9A67A91DC7F8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CDBC566-7E15-2666-F75B-87838D5537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41</xdr:row>
      <xdr:rowOff>38100</xdr:rowOff>
    </xdr:from>
    <xdr:to>
      <xdr:col>10</xdr:col>
      <xdr:colOff>190500</xdr:colOff>
      <xdr:row>75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C143C2-098D-4206-A2A4-D0BB5B01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0.86361</cdr:y>
    </cdr:from>
    <cdr:ext cx="7995000" cy="9015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B5B3075-B3B3-08F3-54D5-9681507DD829}"/>
            </a:ext>
          </a:extLst>
        </cdr:cNvPr>
        <cdr:cNvSpPr txBox="1"/>
      </cdr:nvSpPr>
      <cdr:spPr>
        <a:xfrm xmlns:a="http://schemas.openxmlformats.org/drawingml/2006/main">
          <a:off x="0" y="5708776"/>
          <a:ext cx="7995000" cy="90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Georgia: no breakdown of conventional rail transport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79B0B8C-B317-2FBF-BA62-9E82B3E6D9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23494</xdr:rowOff>
    </xdr:from>
    <xdr:to>
      <xdr:col>10</xdr:col>
      <xdr:colOff>47625</xdr:colOff>
      <xdr:row>74</xdr:row>
      <xdr:rowOff>88506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13EC9-ABBB-4A57-991B-AF65908EF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98D7257-ABCE-D1DA-46DB-22C38A11468C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2E61262-CF67-6171-C84D-C830A80D4A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Energy\Dissemination\Statistics%20Explained%20articles\Coal\2024%20(2023%20data)\SE%20Coal%202022%20v5.xlsx" TargetMode="External"/><Relationship Id="rId1" Type="http://schemas.openxmlformats.org/officeDocument/2006/relationships/externalLinkPath" Target="/Energy/Dissemination/Statistics%20Explained%20articles/Coal/2024%20(2023%20data)/SE%20Coal%202022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figure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background cover figure"/>
      <sheetName val="background figure 1"/>
      <sheetName val="background figure 2"/>
      <sheetName val="background figure 3"/>
      <sheetName val="background figure 4"/>
      <sheetName val="background figure 5"/>
      <sheetName val="background figure 6"/>
      <sheetName val="background figure 7"/>
      <sheetName val="background figure 8"/>
      <sheetName val="background figure 9"/>
      <sheetName val="background figures 10 and 11"/>
      <sheetName val="background 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Gross electricity production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EE59-EED1-400D-B1B5-C44136791FBB}">
  <dimension ref="A1:AH70"/>
  <sheetViews>
    <sheetView tabSelected="1" zoomScaleNormal="100" workbookViewId="0"/>
  </sheetViews>
  <sheetFormatPr defaultColWidth="8.7109375" defaultRowHeight="11.65" customHeight="1" x14ac:dyDescent="0.2"/>
  <cols>
    <col min="1" max="1" width="62.7109375" style="3" customWidth="1"/>
    <col min="2" max="35" width="14.28515625" style="3" customWidth="1"/>
    <col min="36" max="16384" width="8.7109375" style="3"/>
  </cols>
  <sheetData>
    <row r="1" spans="1:34" ht="15" customHeigh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34" ht="15" customHeight="1" x14ac:dyDescent="0.2">
      <c r="A2" s="1" t="s">
        <v>0</v>
      </c>
      <c r="B2" s="12" t="s">
        <v>136</v>
      </c>
      <c r="C2" s="2"/>
      <c r="D2" s="2"/>
      <c r="E2" s="2"/>
      <c r="F2" s="2"/>
      <c r="G2" s="2"/>
      <c r="H2" s="2"/>
      <c r="I2" s="2"/>
    </row>
    <row r="3" spans="1:34" ht="15" customHeight="1" x14ac:dyDescent="0.2">
      <c r="A3" s="1" t="s">
        <v>1</v>
      </c>
      <c r="B3" s="1" t="s">
        <v>24</v>
      </c>
      <c r="C3" s="2"/>
      <c r="D3" s="2"/>
      <c r="E3" s="2"/>
      <c r="F3" s="2"/>
      <c r="G3" s="2"/>
      <c r="H3" s="2"/>
      <c r="I3" s="2"/>
    </row>
    <row r="4" spans="1:34" ht="1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34" ht="15" customHeight="1" x14ac:dyDescent="0.2">
      <c r="A5" s="12" t="s">
        <v>2</v>
      </c>
      <c r="B5" s="2"/>
      <c r="C5" s="1" t="s">
        <v>3</v>
      </c>
      <c r="D5" s="2"/>
      <c r="E5" s="2"/>
      <c r="F5" s="2"/>
      <c r="G5" s="1"/>
      <c r="H5" s="2"/>
      <c r="I5" s="2"/>
    </row>
    <row r="6" spans="1:34" ht="15" customHeight="1" x14ac:dyDescent="0.2">
      <c r="A6" s="12" t="s">
        <v>4</v>
      </c>
      <c r="B6" s="2"/>
      <c r="C6" s="1" t="s">
        <v>25</v>
      </c>
      <c r="D6" s="2"/>
      <c r="E6" s="2"/>
      <c r="F6" s="2"/>
      <c r="G6" s="1"/>
      <c r="H6" s="2"/>
      <c r="I6" s="2"/>
    </row>
    <row r="7" spans="1:34" ht="15" customHeight="1" x14ac:dyDescent="0.2">
      <c r="A7" s="12" t="s">
        <v>5</v>
      </c>
      <c r="B7" s="2"/>
      <c r="C7" s="1" t="s">
        <v>134</v>
      </c>
      <c r="D7" s="2"/>
      <c r="E7" s="2"/>
      <c r="F7" s="2"/>
      <c r="G7" s="1"/>
      <c r="H7" s="2"/>
      <c r="I7" s="2"/>
    </row>
    <row r="8" spans="1:34" ht="15" customHeight="1" x14ac:dyDescent="0.2">
      <c r="A8" s="12" t="s">
        <v>6</v>
      </c>
      <c r="B8" s="2"/>
      <c r="C8" s="1" t="s">
        <v>7</v>
      </c>
      <c r="D8" s="2"/>
      <c r="E8" s="2"/>
      <c r="F8" s="2"/>
      <c r="G8" s="1"/>
      <c r="H8" s="2"/>
      <c r="I8" s="2"/>
    </row>
    <row r="9" spans="1:34" ht="15" customHeight="1" x14ac:dyDescent="0.2">
      <c r="A9" s="5"/>
      <c r="B9" s="4"/>
      <c r="C9" s="4"/>
      <c r="D9" s="4"/>
      <c r="E9" s="4"/>
    </row>
    <row r="10" spans="1:34" ht="15" customHeight="1" x14ac:dyDescent="0.2">
      <c r="A10" s="13"/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4" ht="15" customHeight="1" x14ac:dyDescent="0.2">
      <c r="A11" s="15" t="s">
        <v>21</v>
      </c>
      <c r="B11" s="16">
        <f t="shared" ref="B11:AH11" si="0">B66/1000</f>
        <v>8442.3516540000001</v>
      </c>
      <c r="C11" s="16">
        <f t="shared" si="0"/>
        <v>8571.6795430000002</v>
      </c>
      <c r="D11" s="16">
        <f t="shared" si="0"/>
        <v>8818.0147410000009</v>
      </c>
      <c r="E11" s="16">
        <f t="shared" si="0"/>
        <v>8915.4293419999995</v>
      </c>
      <c r="F11" s="16">
        <f t="shared" si="0"/>
        <v>8998.580331000001</v>
      </c>
      <c r="G11" s="16">
        <f t="shared" si="0"/>
        <v>9127.242776000001</v>
      </c>
      <c r="H11" s="16">
        <f t="shared" si="0"/>
        <v>9410.9178200000006</v>
      </c>
      <c r="I11" s="16">
        <f t="shared" si="0"/>
        <v>9561.6102229999997</v>
      </c>
      <c r="J11" s="16">
        <f t="shared" si="0"/>
        <v>9944.7124189999995</v>
      </c>
      <c r="K11" s="16">
        <f t="shared" si="0"/>
        <v>10172.238207</v>
      </c>
      <c r="L11" s="16">
        <f t="shared" si="0"/>
        <v>10180.615954999999</v>
      </c>
      <c r="M11" s="16">
        <f t="shared" si="0"/>
        <v>10367.775107000001</v>
      </c>
      <c r="N11" s="16">
        <f t="shared" si="0"/>
        <v>10507.216941999999</v>
      </c>
      <c r="O11" s="16">
        <f t="shared" si="0"/>
        <v>10620.552353000001</v>
      </c>
      <c r="P11" s="16">
        <f t="shared" si="0"/>
        <v>10878.753011000001</v>
      </c>
      <c r="Q11" s="16">
        <f t="shared" si="0"/>
        <v>10892.444898</v>
      </c>
      <c r="R11" s="16">
        <f t="shared" si="0"/>
        <v>11139.386032</v>
      </c>
      <c r="S11" s="16">
        <f t="shared" si="0"/>
        <v>11321.929481000001</v>
      </c>
      <c r="T11" s="16">
        <f t="shared" si="0"/>
        <v>11172.530853</v>
      </c>
      <c r="U11" s="16">
        <f t="shared" si="0"/>
        <v>10936.772718</v>
      </c>
      <c r="V11" s="16">
        <f t="shared" si="0"/>
        <v>10912.285243</v>
      </c>
      <c r="W11" s="16">
        <f t="shared" si="0"/>
        <v>10858.756303</v>
      </c>
      <c r="X11" s="16">
        <f t="shared" si="0"/>
        <v>10454.353289000001</v>
      </c>
      <c r="Y11" s="16">
        <f t="shared" si="0"/>
        <v>10368.640528000002</v>
      </c>
      <c r="Z11" s="16">
        <f t="shared" si="0"/>
        <v>10539.547181</v>
      </c>
      <c r="AA11" s="16">
        <f t="shared" si="0"/>
        <v>10682.282909</v>
      </c>
      <c r="AB11" s="16">
        <f t="shared" si="0"/>
        <v>10916.324081000001</v>
      </c>
      <c r="AC11" s="16">
        <f t="shared" si="0"/>
        <v>11134.776014000001</v>
      </c>
      <c r="AD11" s="16">
        <f t="shared" si="0"/>
        <v>11183.741280999999</v>
      </c>
      <c r="AE11" s="16">
        <f t="shared" si="0"/>
        <v>11292.536503000001</v>
      </c>
      <c r="AF11" s="16">
        <f t="shared" si="0"/>
        <v>9954.2147349999996</v>
      </c>
      <c r="AG11" s="16">
        <f t="shared" si="0"/>
        <v>10730.169352999999</v>
      </c>
      <c r="AH11" s="16">
        <f t="shared" si="0"/>
        <v>10995.668210999998</v>
      </c>
    </row>
    <row r="12" spans="1:34" ht="15" customHeight="1" x14ac:dyDescent="0.2">
      <c r="A12" s="15" t="s">
        <v>61</v>
      </c>
      <c r="B12" s="17">
        <f t="shared" ref="B12:AH12" si="1">(B62+B67)/1000</f>
        <v>972.10255599999994</v>
      </c>
      <c r="C12" s="17">
        <f t="shared" si="1"/>
        <v>948.192812</v>
      </c>
      <c r="D12" s="17">
        <f t="shared" si="1"/>
        <v>1001.84869</v>
      </c>
      <c r="E12" s="17">
        <f t="shared" si="1"/>
        <v>1034.3234969999999</v>
      </c>
      <c r="F12" s="17">
        <f t="shared" si="1"/>
        <v>1076.8121429999999</v>
      </c>
      <c r="G12" s="17">
        <f t="shared" si="1"/>
        <v>1122.545173</v>
      </c>
      <c r="H12" s="17">
        <f t="shared" si="1"/>
        <v>1168.5663929999998</v>
      </c>
      <c r="I12" s="17">
        <f t="shared" si="1"/>
        <v>1225.726795</v>
      </c>
      <c r="J12" s="17">
        <f t="shared" si="1"/>
        <v>1289.5610040000001</v>
      </c>
      <c r="K12" s="17">
        <f t="shared" si="1"/>
        <v>1377.6139640000001</v>
      </c>
      <c r="L12" s="17">
        <f t="shared" si="1"/>
        <v>1435.6413599999998</v>
      </c>
      <c r="M12" s="17">
        <f t="shared" si="1"/>
        <v>1402.1078260000002</v>
      </c>
      <c r="N12" s="17">
        <f t="shared" si="1"/>
        <v>1367.334989</v>
      </c>
      <c r="O12" s="17">
        <f t="shared" si="1"/>
        <v>1391.0484100000001</v>
      </c>
      <c r="P12" s="17">
        <f t="shared" si="1"/>
        <v>1481.950192</v>
      </c>
      <c r="Q12" s="17">
        <f t="shared" si="1"/>
        <v>1548.760043</v>
      </c>
      <c r="R12" s="17">
        <f t="shared" si="1"/>
        <v>1620.4621229999998</v>
      </c>
      <c r="S12" s="17">
        <f t="shared" si="1"/>
        <v>1691.603065</v>
      </c>
      <c r="T12" s="17">
        <f t="shared" si="1"/>
        <v>1710.063042</v>
      </c>
      <c r="U12" s="17">
        <f t="shared" si="1"/>
        <v>1563.3397930000001</v>
      </c>
      <c r="V12" s="17">
        <f t="shared" si="1"/>
        <v>1581.119514</v>
      </c>
      <c r="W12" s="17">
        <f t="shared" si="1"/>
        <v>1635.7335909999999</v>
      </c>
      <c r="X12" s="17">
        <f t="shared" si="1"/>
        <v>1598.098336</v>
      </c>
      <c r="Y12" s="17">
        <f t="shared" si="1"/>
        <v>1588.8410620000002</v>
      </c>
      <c r="Z12" s="17">
        <f t="shared" si="1"/>
        <v>1607.1312439999999</v>
      </c>
      <c r="AA12" s="17">
        <f t="shared" si="1"/>
        <v>1674.0424710000002</v>
      </c>
      <c r="AB12" s="17">
        <f t="shared" si="1"/>
        <v>1756.9904130000002</v>
      </c>
      <c r="AC12" s="17">
        <f t="shared" si="1"/>
        <v>1882.257601</v>
      </c>
      <c r="AD12" s="17">
        <f t="shared" si="1"/>
        <v>1979.4759030000002</v>
      </c>
      <c r="AE12" s="17">
        <f t="shared" si="1"/>
        <v>2021.999965</v>
      </c>
      <c r="AF12" s="17">
        <f t="shared" si="1"/>
        <v>882.10165200000006</v>
      </c>
      <c r="AG12" s="17">
        <f t="shared" si="1"/>
        <v>1080.3878480000001</v>
      </c>
      <c r="AH12" s="17">
        <f t="shared" si="1"/>
        <v>1699.651507</v>
      </c>
    </row>
    <row r="13" spans="1:34" ht="15" customHeight="1" x14ac:dyDescent="0.2">
      <c r="A13" s="15" t="s">
        <v>62</v>
      </c>
      <c r="B13" s="16">
        <f t="shared" ref="B13:AH13" si="2">(B68+B61)/1000</f>
        <v>1605.5310350000002</v>
      </c>
      <c r="C13" s="16">
        <f t="shared" si="2"/>
        <v>1601.784294</v>
      </c>
      <c r="D13" s="16">
        <f t="shared" si="2"/>
        <v>1615.2105349999999</v>
      </c>
      <c r="E13" s="16">
        <f t="shared" si="2"/>
        <v>1600.7449439999998</v>
      </c>
      <c r="F13" s="16">
        <f t="shared" si="2"/>
        <v>1586.1511540000001</v>
      </c>
      <c r="G13" s="16">
        <f t="shared" si="2"/>
        <v>1586.0647459999998</v>
      </c>
      <c r="H13" s="16">
        <f t="shared" si="2"/>
        <v>1676.963258</v>
      </c>
      <c r="I13" s="16">
        <f t="shared" si="2"/>
        <v>1774.5609709999999</v>
      </c>
      <c r="J13" s="16">
        <f t="shared" si="2"/>
        <v>1848.267777</v>
      </c>
      <c r="K13" s="16">
        <f t="shared" si="2"/>
        <v>1805.8841949999999</v>
      </c>
      <c r="L13" s="16">
        <f t="shared" si="2"/>
        <v>1908.823738</v>
      </c>
      <c r="M13" s="16">
        <f t="shared" si="2"/>
        <v>1967.4308159999998</v>
      </c>
      <c r="N13" s="16">
        <f t="shared" si="2"/>
        <v>2015.5773349999999</v>
      </c>
      <c r="O13" s="16">
        <f t="shared" si="2"/>
        <v>2079.771381</v>
      </c>
      <c r="P13" s="16">
        <f t="shared" si="2"/>
        <v>2176.7887270000001</v>
      </c>
      <c r="Q13" s="16">
        <f t="shared" si="2"/>
        <v>2210.1678939999997</v>
      </c>
      <c r="R13" s="16">
        <f t="shared" si="2"/>
        <v>2346.2662070000001</v>
      </c>
      <c r="S13" s="16">
        <f t="shared" si="2"/>
        <v>2430.165943</v>
      </c>
      <c r="T13" s="16">
        <f t="shared" si="2"/>
        <v>2401.5182800000002</v>
      </c>
      <c r="U13" s="16">
        <f t="shared" si="2"/>
        <v>2162.2523310000001</v>
      </c>
      <c r="V13" s="16">
        <f t="shared" si="2"/>
        <v>2166.063283</v>
      </c>
      <c r="W13" s="16">
        <f t="shared" si="2"/>
        <v>2138.9328869999999</v>
      </c>
      <c r="X13" s="16">
        <f t="shared" si="2"/>
        <v>2005.3612230000001</v>
      </c>
      <c r="Y13" s="16">
        <f t="shared" si="2"/>
        <v>1885.556554</v>
      </c>
      <c r="Z13" s="16">
        <f t="shared" si="2"/>
        <v>1823.2984019999999</v>
      </c>
      <c r="AA13" s="16">
        <f t="shared" si="2"/>
        <v>1822.0643440000001</v>
      </c>
      <c r="AB13" s="16">
        <f t="shared" si="2"/>
        <v>1910.481374</v>
      </c>
      <c r="AC13" s="16">
        <f t="shared" si="2"/>
        <v>1945.9648549999999</v>
      </c>
      <c r="AD13" s="16">
        <f t="shared" si="2"/>
        <v>1991.8037899999999</v>
      </c>
      <c r="AE13" s="16">
        <f t="shared" si="2"/>
        <v>1980.7788430000001</v>
      </c>
      <c r="AF13" s="16">
        <f t="shared" si="2"/>
        <v>1782.406626</v>
      </c>
      <c r="AG13" s="16">
        <f t="shared" si="2"/>
        <v>1872.2227740000001</v>
      </c>
      <c r="AH13" s="16">
        <f t="shared" si="2"/>
        <v>1934.9726920000001</v>
      </c>
    </row>
    <row r="14" spans="1:34" ht="15" customHeight="1" x14ac:dyDescent="0.2">
      <c r="A14" s="15" t="s">
        <v>60</v>
      </c>
      <c r="B14" s="17">
        <f t="shared" ref="B14:AH14" si="3">B65/1000</f>
        <v>312.87347899999997</v>
      </c>
      <c r="C14" s="17">
        <f t="shared" si="3"/>
        <v>312.99496700000003</v>
      </c>
      <c r="D14" s="17">
        <f t="shared" si="3"/>
        <v>313.90521200000001</v>
      </c>
      <c r="E14" s="17">
        <f t="shared" si="3"/>
        <v>314.50160600000004</v>
      </c>
      <c r="F14" s="17">
        <f t="shared" si="3"/>
        <v>308.36035499999997</v>
      </c>
      <c r="G14" s="17">
        <f t="shared" si="3"/>
        <v>312.11467800000003</v>
      </c>
      <c r="H14" s="17">
        <f t="shared" si="3"/>
        <v>318.113203</v>
      </c>
      <c r="I14" s="17">
        <f t="shared" si="3"/>
        <v>323.011078</v>
      </c>
      <c r="J14" s="17">
        <f t="shared" si="3"/>
        <v>317.16204999999997</v>
      </c>
      <c r="K14" s="17">
        <f t="shared" si="3"/>
        <v>305.14703300000002</v>
      </c>
      <c r="L14" s="17">
        <f t="shared" si="3"/>
        <v>309.15885499999996</v>
      </c>
      <c r="M14" s="17">
        <f t="shared" si="3"/>
        <v>296.61305599999997</v>
      </c>
      <c r="N14" s="17">
        <f t="shared" si="3"/>
        <v>299.08292800000004</v>
      </c>
      <c r="O14" s="17">
        <f t="shared" si="3"/>
        <v>289.59205099999997</v>
      </c>
      <c r="P14" s="17">
        <f t="shared" si="3"/>
        <v>293.20227</v>
      </c>
      <c r="Q14" s="17">
        <f t="shared" si="3"/>
        <v>285.143056</v>
      </c>
      <c r="R14" s="17">
        <f t="shared" si="3"/>
        <v>273.63708200000002</v>
      </c>
      <c r="S14" s="17">
        <f t="shared" si="3"/>
        <v>282.10118599999998</v>
      </c>
      <c r="T14" s="17">
        <f t="shared" si="3"/>
        <v>274.75675799999999</v>
      </c>
      <c r="U14" s="17">
        <f t="shared" si="3"/>
        <v>259.51533499999999</v>
      </c>
      <c r="V14" s="17">
        <f t="shared" si="3"/>
        <v>263.69888199999997</v>
      </c>
      <c r="W14" s="17">
        <f t="shared" si="3"/>
        <v>258.89824499999997</v>
      </c>
      <c r="X14" s="17">
        <f t="shared" si="3"/>
        <v>258.83923699999997</v>
      </c>
      <c r="Y14" s="17">
        <f t="shared" si="3"/>
        <v>234.265243</v>
      </c>
      <c r="Z14" s="17">
        <f t="shared" si="3"/>
        <v>226.356391</v>
      </c>
      <c r="AA14" s="17">
        <f t="shared" si="3"/>
        <v>225.709608</v>
      </c>
      <c r="AB14" s="17">
        <f t="shared" si="3"/>
        <v>227.74903800000001</v>
      </c>
      <c r="AC14" s="17">
        <f t="shared" si="3"/>
        <v>228.69341500000002</v>
      </c>
      <c r="AD14" s="17">
        <f t="shared" si="3"/>
        <v>227.109072</v>
      </c>
      <c r="AE14" s="17">
        <f t="shared" si="3"/>
        <v>222.42011799999997</v>
      </c>
      <c r="AF14" s="17">
        <f t="shared" si="3"/>
        <v>198.805654</v>
      </c>
      <c r="AG14" s="17">
        <f t="shared" si="3"/>
        <v>218.48703700000002</v>
      </c>
      <c r="AH14" s="17">
        <f t="shared" si="3"/>
        <v>214.30957599999999</v>
      </c>
    </row>
    <row r="15" spans="1:34" ht="15" customHeight="1" x14ac:dyDescent="0.2">
      <c r="A15" s="15" t="s">
        <v>22</v>
      </c>
      <c r="B15" s="16">
        <f t="shared" ref="B15:AH15" si="4">(B69+B70)/1000</f>
        <v>58.652497000000004</v>
      </c>
      <c r="C15" s="16">
        <f t="shared" si="4"/>
        <v>51.148994999999999</v>
      </c>
      <c r="D15" s="16">
        <f t="shared" si="4"/>
        <v>55.140988</v>
      </c>
      <c r="E15" s="16">
        <f t="shared" si="4"/>
        <v>43.117604</v>
      </c>
      <c r="F15" s="16">
        <f t="shared" si="4"/>
        <v>44.230006000000003</v>
      </c>
      <c r="G15" s="16">
        <f t="shared" si="4"/>
        <v>43.942996000000001</v>
      </c>
      <c r="H15" s="16">
        <f t="shared" si="4"/>
        <v>45.156788999999996</v>
      </c>
      <c r="I15" s="16">
        <f t="shared" si="4"/>
        <v>45.175076999999995</v>
      </c>
      <c r="J15" s="16">
        <f t="shared" si="4"/>
        <v>51.822662999999999</v>
      </c>
      <c r="K15" s="16">
        <f t="shared" si="4"/>
        <v>48.392154999999995</v>
      </c>
      <c r="L15" s="16">
        <f t="shared" si="4"/>
        <v>59.410651000000001</v>
      </c>
      <c r="M15" s="16">
        <f t="shared" si="4"/>
        <v>87.608103</v>
      </c>
      <c r="N15" s="16">
        <f t="shared" si="4"/>
        <v>80.174831999999995</v>
      </c>
      <c r="O15" s="16">
        <f t="shared" si="4"/>
        <v>121.38186499999999</v>
      </c>
      <c r="P15" s="16">
        <f t="shared" si="4"/>
        <v>132.081839</v>
      </c>
      <c r="Q15" s="16">
        <f t="shared" si="4"/>
        <v>132.81343799999999</v>
      </c>
      <c r="R15" s="16">
        <f t="shared" si="4"/>
        <v>122.718243</v>
      </c>
      <c r="S15" s="16">
        <f t="shared" si="4"/>
        <v>119.37787400000001</v>
      </c>
      <c r="T15" s="16">
        <f t="shared" si="4"/>
        <v>123.261937</v>
      </c>
      <c r="U15" s="16">
        <f t="shared" si="4"/>
        <v>101.624531</v>
      </c>
      <c r="V15" s="16">
        <f t="shared" si="4"/>
        <v>99.633959000000004</v>
      </c>
      <c r="W15" s="16">
        <f t="shared" si="4"/>
        <v>116.97507399999999</v>
      </c>
      <c r="X15" s="16">
        <f t="shared" si="4"/>
        <v>136.666946</v>
      </c>
      <c r="Y15" s="16">
        <f t="shared" si="4"/>
        <v>122.696708</v>
      </c>
      <c r="Z15" s="16">
        <f t="shared" si="4"/>
        <v>112.17737799999999</v>
      </c>
      <c r="AA15" s="16">
        <f t="shared" si="4"/>
        <v>106.62505900000001</v>
      </c>
      <c r="AB15" s="16">
        <f t="shared" si="4"/>
        <v>112.91588800000001</v>
      </c>
      <c r="AC15" s="16">
        <f t="shared" si="4"/>
        <v>119.67304000000001</v>
      </c>
      <c r="AD15" s="16">
        <f t="shared" si="4"/>
        <v>125.83082500000002</v>
      </c>
      <c r="AE15" s="16">
        <f t="shared" si="4"/>
        <v>123.202241</v>
      </c>
      <c r="AF15" s="16">
        <f t="shared" si="4"/>
        <v>96.279823000000007</v>
      </c>
      <c r="AG15" s="16">
        <f t="shared" si="4"/>
        <v>93.546112999999991</v>
      </c>
      <c r="AH15" s="16">
        <f t="shared" si="4"/>
        <v>87.645629</v>
      </c>
    </row>
    <row r="16" spans="1:34" ht="15" customHeight="1" x14ac:dyDescent="0.2">
      <c r="S16" s="3">
        <f>S11/B11%-100</f>
        <v>34.108716919362791</v>
      </c>
    </row>
    <row r="17" spans="1:1" ht="15" customHeight="1" x14ac:dyDescent="0.2">
      <c r="A17" s="6" t="s">
        <v>205</v>
      </c>
    </row>
    <row r="18" spans="1:1" ht="15" customHeight="1" x14ac:dyDescent="0.2">
      <c r="A18" s="7" t="s">
        <v>170</v>
      </c>
    </row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/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spans="1:1" ht="15" customHeight="1" x14ac:dyDescent="0.2"/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>
      <c r="A47" s="8"/>
    </row>
    <row r="48" spans="1:1" ht="15" customHeight="1" x14ac:dyDescent="0.2">
      <c r="A48" s="8"/>
    </row>
    <row r="49" spans="1:34" ht="15" customHeight="1" x14ac:dyDescent="0.2">
      <c r="A49" s="9" t="s">
        <v>169</v>
      </c>
    </row>
    <row r="50" spans="1:34" ht="15" customHeight="1" x14ac:dyDescent="0.2">
      <c r="A50" s="10" t="s">
        <v>172</v>
      </c>
    </row>
    <row r="51" spans="1:34" ht="15" customHeight="1" x14ac:dyDescent="0.2"/>
    <row r="52" spans="1:34" ht="15" customHeight="1" x14ac:dyDescent="0.2">
      <c r="A52" s="11" t="s">
        <v>167</v>
      </c>
    </row>
    <row r="53" spans="1:34" ht="15" customHeight="1" x14ac:dyDescent="0.2"/>
    <row r="54" spans="1:34" ht="15" customHeight="1" x14ac:dyDescent="0.2">
      <c r="A54" s="12" t="s">
        <v>2</v>
      </c>
      <c r="B54" s="2"/>
      <c r="C54" s="1" t="s">
        <v>3</v>
      </c>
      <c r="D54" s="2"/>
      <c r="E54" s="2"/>
      <c r="F54" s="2"/>
      <c r="G54" s="1"/>
      <c r="H54" s="2"/>
      <c r="I54" s="2"/>
    </row>
    <row r="55" spans="1:34" ht="15" customHeight="1" x14ac:dyDescent="0.2">
      <c r="A55" s="12" t="s">
        <v>4</v>
      </c>
      <c r="B55" s="2"/>
      <c r="C55" s="1" t="s">
        <v>25</v>
      </c>
      <c r="D55" s="2"/>
      <c r="E55" s="2"/>
      <c r="F55" s="2"/>
      <c r="G55" s="1"/>
      <c r="H55" s="2"/>
      <c r="I55" s="2"/>
    </row>
    <row r="56" spans="1:34" ht="15" customHeight="1" x14ac:dyDescent="0.2">
      <c r="A56" s="12" t="s">
        <v>5</v>
      </c>
      <c r="B56" s="2"/>
      <c r="C56" s="1" t="s">
        <v>26</v>
      </c>
      <c r="D56" s="2"/>
      <c r="E56" s="2"/>
      <c r="F56" s="2"/>
      <c r="G56" s="1"/>
      <c r="H56" s="2"/>
      <c r="I56" s="2"/>
    </row>
    <row r="57" spans="1:34" ht="15" customHeight="1" x14ac:dyDescent="0.2">
      <c r="A57" s="12" t="s">
        <v>6</v>
      </c>
      <c r="B57" s="2"/>
      <c r="C57" s="1" t="s">
        <v>7</v>
      </c>
      <c r="D57" s="2"/>
      <c r="E57" s="2"/>
      <c r="F57" s="2"/>
      <c r="G57" s="1"/>
      <c r="H57" s="2"/>
      <c r="I57" s="2"/>
    </row>
    <row r="58" spans="1:34" ht="15" customHeight="1" x14ac:dyDescent="0.2">
      <c r="A58" s="2"/>
      <c r="B58" s="2"/>
      <c r="C58" s="2"/>
      <c r="E58" s="2"/>
      <c r="F58" s="2"/>
      <c r="G58" s="2"/>
      <c r="H58" s="2"/>
      <c r="I58" s="2"/>
    </row>
    <row r="59" spans="1:34" s="2" customFormat="1" ht="15" customHeight="1" x14ac:dyDescent="0.2">
      <c r="A59" s="13" t="s">
        <v>8</v>
      </c>
      <c r="B59" s="14" t="s">
        <v>27</v>
      </c>
      <c r="C59" s="14" t="s">
        <v>28</v>
      </c>
      <c r="D59" s="14" t="s">
        <v>29</v>
      </c>
      <c r="E59" s="14" t="s">
        <v>30</v>
      </c>
      <c r="F59" s="14" t="s">
        <v>31</v>
      </c>
      <c r="G59" s="14" t="s">
        <v>32</v>
      </c>
      <c r="H59" s="14" t="s">
        <v>33</v>
      </c>
      <c r="I59" s="14" t="s">
        <v>34</v>
      </c>
      <c r="J59" s="14" t="s">
        <v>35</v>
      </c>
      <c r="K59" s="14" t="s">
        <v>36</v>
      </c>
      <c r="L59" s="14" t="s">
        <v>37</v>
      </c>
      <c r="M59" s="14" t="s">
        <v>38</v>
      </c>
      <c r="N59" s="14" t="s">
        <v>39</v>
      </c>
      <c r="O59" s="14" t="s">
        <v>40</v>
      </c>
      <c r="P59" s="14" t="s">
        <v>41</v>
      </c>
      <c r="Q59" s="14" t="s">
        <v>42</v>
      </c>
      <c r="R59" s="14" t="s">
        <v>43</v>
      </c>
      <c r="S59" s="14" t="s">
        <v>44</v>
      </c>
      <c r="T59" s="14" t="s">
        <v>45</v>
      </c>
      <c r="U59" s="14" t="s">
        <v>46</v>
      </c>
      <c r="V59" s="14" t="s">
        <v>47</v>
      </c>
      <c r="W59" s="14" t="s">
        <v>48</v>
      </c>
      <c r="X59" s="14" t="s">
        <v>49</v>
      </c>
      <c r="Y59" s="14" t="s">
        <v>50</v>
      </c>
      <c r="Z59" s="14" t="s">
        <v>51</v>
      </c>
      <c r="AA59" s="14" t="s">
        <v>52</v>
      </c>
      <c r="AB59" s="14" t="s">
        <v>53</v>
      </c>
      <c r="AC59" s="14" t="s">
        <v>54</v>
      </c>
      <c r="AD59" s="14" t="s">
        <v>55</v>
      </c>
      <c r="AE59" s="14" t="s">
        <v>56</v>
      </c>
      <c r="AF59" s="14" t="s">
        <v>57</v>
      </c>
      <c r="AG59" s="14" t="s">
        <v>9</v>
      </c>
      <c r="AH59" s="14" t="s">
        <v>10</v>
      </c>
    </row>
    <row r="60" spans="1:34" s="2" customFormat="1" ht="15" customHeight="1" x14ac:dyDescent="0.2">
      <c r="A60" s="18" t="s">
        <v>58</v>
      </c>
      <c r="B60" s="19" t="s">
        <v>59</v>
      </c>
      <c r="C60" s="19" t="s">
        <v>59</v>
      </c>
      <c r="D60" s="19" t="s">
        <v>59</v>
      </c>
      <c r="E60" s="19" t="s">
        <v>59</v>
      </c>
      <c r="F60" s="19" t="s">
        <v>59</v>
      </c>
      <c r="G60" s="19" t="s">
        <v>59</v>
      </c>
      <c r="H60" s="19" t="s">
        <v>59</v>
      </c>
      <c r="I60" s="19" t="s">
        <v>59</v>
      </c>
      <c r="J60" s="19" t="s">
        <v>59</v>
      </c>
      <c r="K60" s="19" t="s">
        <v>59</v>
      </c>
      <c r="L60" s="19" t="s">
        <v>59</v>
      </c>
      <c r="M60" s="19" t="s">
        <v>59</v>
      </c>
      <c r="N60" s="19" t="s">
        <v>59</v>
      </c>
      <c r="O60" s="19" t="s">
        <v>59</v>
      </c>
      <c r="P60" s="19" t="s">
        <v>59</v>
      </c>
      <c r="Q60" s="19" t="s">
        <v>59</v>
      </c>
      <c r="R60" s="19" t="s">
        <v>59</v>
      </c>
      <c r="S60" s="19" t="s">
        <v>59</v>
      </c>
      <c r="T60" s="19" t="s">
        <v>59</v>
      </c>
      <c r="U60" s="19" t="s">
        <v>59</v>
      </c>
      <c r="V60" s="19" t="s">
        <v>59</v>
      </c>
      <c r="W60" s="19" t="s">
        <v>59</v>
      </c>
      <c r="X60" s="19" t="s">
        <v>59</v>
      </c>
      <c r="Y60" s="19" t="s">
        <v>59</v>
      </c>
      <c r="Z60" s="19" t="s">
        <v>59</v>
      </c>
      <c r="AA60" s="19" t="s">
        <v>59</v>
      </c>
      <c r="AB60" s="19" t="s">
        <v>59</v>
      </c>
      <c r="AC60" s="19" t="s">
        <v>59</v>
      </c>
      <c r="AD60" s="19" t="s">
        <v>59</v>
      </c>
      <c r="AE60" s="19" t="s">
        <v>59</v>
      </c>
      <c r="AF60" s="19" t="s">
        <v>59</v>
      </c>
      <c r="AG60" s="19" t="s">
        <v>59</v>
      </c>
      <c r="AH60" s="19" t="s">
        <v>59</v>
      </c>
    </row>
    <row r="61" spans="1:34" s="2" customFormat="1" ht="15" customHeight="1" x14ac:dyDescent="0.2">
      <c r="A61" s="15" t="s">
        <v>11</v>
      </c>
      <c r="B61" s="20">
        <v>1387991.6240000001</v>
      </c>
      <c r="C61" s="20">
        <v>1377288.202</v>
      </c>
      <c r="D61" s="20">
        <v>1389603.024</v>
      </c>
      <c r="E61" s="21">
        <v>1384707</v>
      </c>
      <c r="F61" s="20">
        <v>1364977.5120000001</v>
      </c>
      <c r="G61" s="20">
        <v>1373148.7649999999</v>
      </c>
      <c r="H61" s="20">
        <v>1444116.3259999999</v>
      </c>
      <c r="I61" s="20">
        <v>1549805.1229999999</v>
      </c>
      <c r="J61" s="20">
        <v>1621719.0020000001</v>
      </c>
      <c r="K61" s="20">
        <v>1560735.5859999999</v>
      </c>
      <c r="L61" s="21">
        <v>1690499.81</v>
      </c>
      <c r="M61" s="20">
        <v>1742463.0109999999</v>
      </c>
      <c r="N61" s="20">
        <v>1792567.173</v>
      </c>
      <c r="O61" s="20">
        <v>1844830.5759999999</v>
      </c>
      <c r="P61" s="20">
        <v>1938260.246</v>
      </c>
      <c r="Q61" s="20">
        <v>1976076.602</v>
      </c>
      <c r="R61" s="20">
        <v>2106457.2209999999</v>
      </c>
      <c r="S61" s="20">
        <v>2196575.9640000002</v>
      </c>
      <c r="T61" s="20">
        <v>2172287.0120000001</v>
      </c>
      <c r="U61" s="20">
        <v>1939948.128</v>
      </c>
      <c r="V61" s="20">
        <v>1955275.6869999999</v>
      </c>
      <c r="W61" s="20">
        <v>1949436.6189999999</v>
      </c>
      <c r="X61" s="20">
        <v>1821806.176</v>
      </c>
      <c r="Y61" s="20">
        <v>1718980.652</v>
      </c>
      <c r="Z61" s="20">
        <v>1668966.0619999999</v>
      </c>
      <c r="AA61" s="20">
        <v>1658233.2039999999</v>
      </c>
      <c r="AB61" s="20">
        <v>1740317.4550000001</v>
      </c>
      <c r="AC61" s="20">
        <v>1767154.041</v>
      </c>
      <c r="AD61" s="20">
        <v>1818654.4839999999</v>
      </c>
      <c r="AE61" s="20">
        <v>1805789.9010000001</v>
      </c>
      <c r="AF61" s="20">
        <v>1633738.9739999999</v>
      </c>
      <c r="AG61" s="20">
        <v>1707205.0319999999</v>
      </c>
      <c r="AH61" s="20">
        <v>1763048.237</v>
      </c>
    </row>
    <row r="62" spans="1:34" s="2" customFormat="1" ht="15" customHeight="1" x14ac:dyDescent="0.2">
      <c r="A62" s="15" t="s">
        <v>12</v>
      </c>
      <c r="B62" s="22">
        <v>762886.65599999996</v>
      </c>
      <c r="C62" s="22">
        <v>752074.89300000004</v>
      </c>
      <c r="D62" s="22">
        <v>806725.50100000005</v>
      </c>
      <c r="E62" s="22">
        <v>846649.598</v>
      </c>
      <c r="F62" s="22">
        <v>900127.13399999996</v>
      </c>
      <c r="G62" s="22">
        <v>944019.86399999994</v>
      </c>
      <c r="H62" s="22">
        <v>977305.06299999997</v>
      </c>
      <c r="I62" s="22">
        <v>1022422.624</v>
      </c>
      <c r="J62" s="22">
        <v>1072904.7150000001</v>
      </c>
      <c r="K62" s="22">
        <v>1151454.165</v>
      </c>
      <c r="L62" s="22">
        <v>1196371.6569999999</v>
      </c>
      <c r="M62" s="22">
        <v>1168716.0970000001</v>
      </c>
      <c r="N62" s="22">
        <v>1148493.0120000001</v>
      </c>
      <c r="O62" s="22">
        <v>1170473.432</v>
      </c>
      <c r="P62" s="22">
        <v>1253436.4790000001</v>
      </c>
      <c r="Q62" s="22">
        <v>1304112.885</v>
      </c>
      <c r="R62" s="22">
        <v>1370638.862</v>
      </c>
      <c r="S62" s="22">
        <v>1430049.1259999999</v>
      </c>
      <c r="T62" s="22">
        <v>1456624.3359999999</v>
      </c>
      <c r="U62" s="22">
        <v>1333648.125</v>
      </c>
      <c r="V62" s="22">
        <v>1344801.6880000001</v>
      </c>
      <c r="W62" s="22">
        <v>1384586.1839999999</v>
      </c>
      <c r="X62" s="22">
        <v>1365458.898</v>
      </c>
      <c r="Y62" s="22">
        <v>1371444.7490000001</v>
      </c>
      <c r="Z62" s="22">
        <v>1388836.1359999999</v>
      </c>
      <c r="AA62" s="22">
        <v>1447292.2250000001</v>
      </c>
      <c r="AB62" s="22">
        <v>1516784.9010000001</v>
      </c>
      <c r="AC62" s="22">
        <v>1631063.591</v>
      </c>
      <c r="AD62" s="23">
        <v>1717213.61</v>
      </c>
      <c r="AE62" s="22">
        <v>1749744.6170000001</v>
      </c>
      <c r="AF62" s="22">
        <v>755283.93700000003</v>
      </c>
      <c r="AG62" s="22">
        <v>907300.17799999996</v>
      </c>
      <c r="AH62" s="22">
        <v>1450355.365</v>
      </c>
    </row>
    <row r="63" spans="1:34" s="2" customFormat="1" ht="15" customHeight="1" x14ac:dyDescent="0.2">
      <c r="A63" s="15" t="s">
        <v>13</v>
      </c>
      <c r="B63" s="20">
        <v>94665.702000000005</v>
      </c>
      <c r="C63" s="20">
        <v>82256.667000000001</v>
      </c>
      <c r="D63" s="20">
        <v>84126.623999999996</v>
      </c>
      <c r="E63" s="20">
        <v>83490.641000000003</v>
      </c>
      <c r="F63" s="20">
        <v>87981.032999999996</v>
      </c>
      <c r="G63" s="20">
        <v>89840.877999999997</v>
      </c>
      <c r="H63" s="20">
        <v>94744.532000000007</v>
      </c>
      <c r="I63" s="20">
        <v>98797.487999999998</v>
      </c>
      <c r="J63" s="20">
        <v>104356.014</v>
      </c>
      <c r="K63" s="20">
        <v>103563.416</v>
      </c>
      <c r="L63" s="20">
        <v>111606.128</v>
      </c>
      <c r="M63" s="20">
        <v>101652.32799999999</v>
      </c>
      <c r="N63" s="21">
        <v>96491.69</v>
      </c>
      <c r="O63" s="20">
        <v>96138.093999999997</v>
      </c>
      <c r="P63" s="20">
        <v>102994.213</v>
      </c>
      <c r="Q63" s="20">
        <v>108269.363</v>
      </c>
      <c r="R63" s="20">
        <v>99889.337</v>
      </c>
      <c r="S63" s="20">
        <v>101546.17600000001</v>
      </c>
      <c r="T63" s="20">
        <v>85414.445000000007</v>
      </c>
      <c r="U63" s="21">
        <v>69660.44</v>
      </c>
      <c r="V63" s="20">
        <v>71084.213000000003</v>
      </c>
      <c r="W63" s="20">
        <v>69105.606</v>
      </c>
      <c r="X63" s="21">
        <v>70344.45</v>
      </c>
      <c r="Y63" s="20">
        <v>67843.807000000001</v>
      </c>
      <c r="Z63" s="20">
        <v>68689.595000000001</v>
      </c>
      <c r="AA63" s="20">
        <v>70872.425000000003</v>
      </c>
      <c r="AB63" s="20">
        <v>73303.486000000004</v>
      </c>
      <c r="AC63" s="20">
        <v>77396.993000000002</v>
      </c>
      <c r="AD63" s="20">
        <v>74123.792000000001</v>
      </c>
      <c r="AE63" s="20">
        <v>68388.933000000005</v>
      </c>
      <c r="AF63" s="20">
        <v>63178.298000000003</v>
      </c>
      <c r="AG63" s="20">
        <v>67782.395000000004</v>
      </c>
      <c r="AH63" s="20">
        <v>64328.696000000004</v>
      </c>
    </row>
    <row r="64" spans="1:34" s="2" customFormat="1" ht="15" customHeight="1" x14ac:dyDescent="0.2">
      <c r="A64" s="15" t="s">
        <v>14</v>
      </c>
      <c r="B64" s="22">
        <v>9240632.9389999993</v>
      </c>
      <c r="C64" s="22">
        <v>9356437.5170000009</v>
      </c>
      <c r="D64" s="22">
        <v>9607791.6420000009</v>
      </c>
      <c r="E64" s="22">
        <v>9676760.3949999996</v>
      </c>
      <c r="F64" s="22">
        <v>9749029.3430000003</v>
      </c>
      <c r="G64" s="22">
        <v>9874741.7390000001</v>
      </c>
      <c r="H64" s="22">
        <v>10198296.073999999</v>
      </c>
      <c r="I64" s="22">
        <v>10357856.397</v>
      </c>
      <c r="J64" s="22">
        <v>10756902.195</v>
      </c>
      <c r="K64" s="22">
        <v>10997085.802999999</v>
      </c>
      <c r="L64" s="22">
        <v>11006779.092</v>
      </c>
      <c r="M64" s="22">
        <v>11210355.799000001</v>
      </c>
      <c r="N64" s="22">
        <v>11328326.841</v>
      </c>
      <c r="O64" s="22">
        <v>11487042.051999999</v>
      </c>
      <c r="P64" s="22">
        <v>11771079.316</v>
      </c>
      <c r="Q64" s="22">
        <v>11789139.841</v>
      </c>
      <c r="R64" s="22">
        <v>12025373.604</v>
      </c>
      <c r="S64" s="22">
        <v>12218552.458000001</v>
      </c>
      <c r="T64" s="23">
        <v>12053219.52</v>
      </c>
      <c r="U64" s="22">
        <v>11749908.452</v>
      </c>
      <c r="V64" s="22">
        <v>11722723.505999999</v>
      </c>
      <c r="W64" s="22">
        <v>11675273.297</v>
      </c>
      <c r="X64" s="22">
        <v>11266053.956</v>
      </c>
      <c r="Y64" s="22">
        <v>11109574.698000001</v>
      </c>
      <c r="Z64" s="22">
        <v>11250708.401000001</v>
      </c>
      <c r="AA64" s="23">
        <v>11405198.960000001</v>
      </c>
      <c r="AB64" s="22">
        <v>11667358.436000001</v>
      </c>
      <c r="AC64" s="22">
        <v>11913147.298</v>
      </c>
      <c r="AD64" s="22">
        <v>11972092.775</v>
      </c>
      <c r="AE64" s="22">
        <v>12085403.158</v>
      </c>
      <c r="AF64" s="22">
        <v>10524785.574999999</v>
      </c>
      <c r="AG64" s="22">
        <v>11380307.913000001</v>
      </c>
      <c r="AH64" s="22">
        <v>11718844.009</v>
      </c>
    </row>
    <row r="65" spans="1:34" s="2" customFormat="1" ht="15" customHeight="1" x14ac:dyDescent="0.2">
      <c r="A65" s="15" t="s">
        <v>15</v>
      </c>
      <c r="B65" s="20">
        <v>312873.47899999999</v>
      </c>
      <c r="C65" s="20">
        <v>312994.967</v>
      </c>
      <c r="D65" s="20">
        <v>313905.212</v>
      </c>
      <c r="E65" s="20">
        <v>314501.60600000003</v>
      </c>
      <c r="F65" s="20">
        <v>308360.35499999998</v>
      </c>
      <c r="G65" s="20">
        <v>312114.67800000001</v>
      </c>
      <c r="H65" s="20">
        <v>318113.20299999998</v>
      </c>
      <c r="I65" s="20">
        <v>323011.07799999998</v>
      </c>
      <c r="J65" s="21">
        <v>317162.05</v>
      </c>
      <c r="K65" s="20">
        <v>305147.033</v>
      </c>
      <c r="L65" s="20">
        <v>309158.85499999998</v>
      </c>
      <c r="M65" s="20">
        <v>296613.05599999998</v>
      </c>
      <c r="N65" s="20">
        <v>299082.92800000001</v>
      </c>
      <c r="O65" s="20">
        <v>289592.05099999998</v>
      </c>
      <c r="P65" s="21">
        <v>293202.27</v>
      </c>
      <c r="Q65" s="20">
        <v>285143.05599999998</v>
      </c>
      <c r="R65" s="20">
        <v>273637.08199999999</v>
      </c>
      <c r="S65" s="20">
        <v>282101.18599999999</v>
      </c>
      <c r="T65" s="20">
        <v>274756.75799999997</v>
      </c>
      <c r="U65" s="20">
        <v>259515.33499999999</v>
      </c>
      <c r="V65" s="20">
        <v>263698.88199999998</v>
      </c>
      <c r="W65" s="20">
        <v>258898.245</v>
      </c>
      <c r="X65" s="20">
        <v>258839.23699999999</v>
      </c>
      <c r="Y65" s="20">
        <v>234265.24299999999</v>
      </c>
      <c r="Z65" s="20">
        <v>226356.391</v>
      </c>
      <c r="AA65" s="20">
        <v>225709.60800000001</v>
      </c>
      <c r="AB65" s="20">
        <v>227749.038</v>
      </c>
      <c r="AC65" s="20">
        <v>228693.41500000001</v>
      </c>
      <c r="AD65" s="20">
        <v>227109.07199999999</v>
      </c>
      <c r="AE65" s="20">
        <v>222420.11799999999</v>
      </c>
      <c r="AF65" s="20">
        <v>198805.65400000001</v>
      </c>
      <c r="AG65" s="20">
        <v>218487.03700000001</v>
      </c>
      <c r="AH65" s="20">
        <v>214309.576</v>
      </c>
    </row>
    <row r="66" spans="1:34" s="2" customFormat="1" ht="15" customHeight="1" x14ac:dyDescent="0.2">
      <c r="A66" s="15" t="s">
        <v>16</v>
      </c>
      <c r="B66" s="22">
        <v>8442351.6539999992</v>
      </c>
      <c r="C66" s="22">
        <v>8571679.5429999996</v>
      </c>
      <c r="D66" s="22">
        <v>8818014.7410000004</v>
      </c>
      <c r="E66" s="22">
        <v>8915429.3420000002</v>
      </c>
      <c r="F66" s="22">
        <v>8998580.3310000002</v>
      </c>
      <c r="G66" s="22">
        <v>9127242.7760000005</v>
      </c>
      <c r="H66" s="23">
        <v>9410917.8200000003</v>
      </c>
      <c r="I66" s="22">
        <v>9561610.2229999993</v>
      </c>
      <c r="J66" s="22">
        <v>9944712.4189999998</v>
      </c>
      <c r="K66" s="22">
        <v>10172238.207</v>
      </c>
      <c r="L66" s="22">
        <v>10180615.955</v>
      </c>
      <c r="M66" s="22">
        <v>10367775.107000001</v>
      </c>
      <c r="N66" s="22">
        <v>10507216.942</v>
      </c>
      <c r="O66" s="22">
        <v>10620552.353</v>
      </c>
      <c r="P66" s="22">
        <v>10878753.011</v>
      </c>
      <c r="Q66" s="22">
        <v>10892444.898</v>
      </c>
      <c r="R66" s="22">
        <v>11139386.032</v>
      </c>
      <c r="S66" s="22">
        <v>11321929.481000001</v>
      </c>
      <c r="T66" s="22">
        <v>11172530.853</v>
      </c>
      <c r="U66" s="22">
        <v>10936772.718</v>
      </c>
      <c r="V66" s="22">
        <v>10912285.243000001</v>
      </c>
      <c r="W66" s="22">
        <v>10858756.302999999</v>
      </c>
      <c r="X66" s="22">
        <v>10454353.289000001</v>
      </c>
      <c r="Y66" s="22">
        <v>10368640.528000001</v>
      </c>
      <c r="Z66" s="22">
        <v>10539547.181</v>
      </c>
      <c r="AA66" s="22">
        <v>10682282.909</v>
      </c>
      <c r="AB66" s="22">
        <v>10916324.081</v>
      </c>
      <c r="AC66" s="22">
        <v>11134776.014</v>
      </c>
      <c r="AD66" s="22">
        <v>11183741.280999999</v>
      </c>
      <c r="AE66" s="22">
        <v>11292536.503</v>
      </c>
      <c r="AF66" s="22">
        <v>9954214.7349999994</v>
      </c>
      <c r="AG66" s="22">
        <v>10730169.353</v>
      </c>
      <c r="AH66" s="22">
        <v>10995668.210999999</v>
      </c>
    </row>
    <row r="67" spans="1:34" s="2" customFormat="1" ht="15" customHeight="1" x14ac:dyDescent="0.2">
      <c r="A67" s="15" t="s">
        <v>17</v>
      </c>
      <c r="B67" s="21">
        <v>209215.9</v>
      </c>
      <c r="C67" s="20">
        <v>196117.91899999999</v>
      </c>
      <c r="D67" s="20">
        <v>195123.18900000001</v>
      </c>
      <c r="E67" s="20">
        <v>187673.899</v>
      </c>
      <c r="F67" s="20">
        <v>176685.00899999999</v>
      </c>
      <c r="G67" s="20">
        <v>178525.30900000001</v>
      </c>
      <c r="H67" s="21">
        <v>191261.33</v>
      </c>
      <c r="I67" s="20">
        <v>203304.171</v>
      </c>
      <c r="J67" s="20">
        <v>216656.28899999999</v>
      </c>
      <c r="K67" s="20">
        <v>226159.799</v>
      </c>
      <c r="L67" s="20">
        <v>239269.70300000001</v>
      </c>
      <c r="M67" s="20">
        <v>233391.72899999999</v>
      </c>
      <c r="N67" s="20">
        <v>218841.97700000001</v>
      </c>
      <c r="O67" s="20">
        <v>220574.978</v>
      </c>
      <c r="P67" s="20">
        <v>228513.71299999999</v>
      </c>
      <c r="Q67" s="20">
        <v>244647.158</v>
      </c>
      <c r="R67" s="20">
        <v>249823.261</v>
      </c>
      <c r="S67" s="20">
        <v>261553.93900000001</v>
      </c>
      <c r="T67" s="20">
        <v>253438.70600000001</v>
      </c>
      <c r="U67" s="20">
        <v>229691.66800000001</v>
      </c>
      <c r="V67" s="20">
        <v>236317.826</v>
      </c>
      <c r="W67" s="20">
        <v>251147.40700000001</v>
      </c>
      <c r="X67" s="20">
        <v>232639.43799999999</v>
      </c>
      <c r="Y67" s="20">
        <v>217396.31299999999</v>
      </c>
      <c r="Z67" s="20">
        <v>218295.10800000001</v>
      </c>
      <c r="AA67" s="20">
        <v>226750.24600000001</v>
      </c>
      <c r="AB67" s="20">
        <v>240205.51199999999</v>
      </c>
      <c r="AC67" s="21">
        <v>251194.01</v>
      </c>
      <c r="AD67" s="20">
        <v>262262.29300000001</v>
      </c>
      <c r="AE67" s="20">
        <v>272255.348</v>
      </c>
      <c r="AF67" s="20">
        <v>126817.715</v>
      </c>
      <c r="AG67" s="21">
        <v>173087.67</v>
      </c>
      <c r="AH67" s="20">
        <v>249296.14199999999</v>
      </c>
    </row>
    <row r="68" spans="1:34" s="2" customFormat="1" ht="15" customHeight="1" x14ac:dyDescent="0.2">
      <c r="A68" s="15" t="s">
        <v>18</v>
      </c>
      <c r="B68" s="22">
        <v>217539.41099999999</v>
      </c>
      <c r="C68" s="22">
        <v>224496.092</v>
      </c>
      <c r="D68" s="22">
        <v>225607.511</v>
      </c>
      <c r="E68" s="22">
        <v>216037.94399999999</v>
      </c>
      <c r="F68" s="22">
        <v>221173.64199999999</v>
      </c>
      <c r="G68" s="22">
        <v>212915.981</v>
      </c>
      <c r="H68" s="22">
        <v>232846.932</v>
      </c>
      <c r="I68" s="22">
        <v>224755.848</v>
      </c>
      <c r="J68" s="22">
        <v>226548.77499999999</v>
      </c>
      <c r="K68" s="22">
        <v>245148.609</v>
      </c>
      <c r="L68" s="22">
        <v>218323.92800000001</v>
      </c>
      <c r="M68" s="22">
        <v>224967.80499999999</v>
      </c>
      <c r="N68" s="22">
        <v>223010.16200000001</v>
      </c>
      <c r="O68" s="22">
        <v>234940.80499999999</v>
      </c>
      <c r="P68" s="22">
        <v>238528.481</v>
      </c>
      <c r="Q68" s="22">
        <v>234091.29199999999</v>
      </c>
      <c r="R68" s="22">
        <v>239808.986</v>
      </c>
      <c r="S68" s="22">
        <v>233589.97899999999</v>
      </c>
      <c r="T68" s="22">
        <v>229231.26800000001</v>
      </c>
      <c r="U68" s="22">
        <v>222304.20300000001</v>
      </c>
      <c r="V68" s="22">
        <v>210787.59599999999</v>
      </c>
      <c r="W68" s="22">
        <v>189496.26800000001</v>
      </c>
      <c r="X68" s="22">
        <v>183555.04699999999</v>
      </c>
      <c r="Y68" s="22">
        <v>166575.902</v>
      </c>
      <c r="Z68" s="23">
        <v>154332.34</v>
      </c>
      <c r="AA68" s="23">
        <v>163831.14000000001</v>
      </c>
      <c r="AB68" s="22">
        <v>170163.91899999999</v>
      </c>
      <c r="AC68" s="22">
        <v>178810.81400000001</v>
      </c>
      <c r="AD68" s="22">
        <v>173149.30600000001</v>
      </c>
      <c r="AE68" s="22">
        <v>174988.94200000001</v>
      </c>
      <c r="AF68" s="22">
        <v>148667.652</v>
      </c>
      <c r="AG68" s="22">
        <v>165017.742</v>
      </c>
      <c r="AH68" s="22">
        <v>171924.45499999999</v>
      </c>
    </row>
    <row r="69" spans="1:34" s="2" customFormat="1" ht="15" customHeight="1" x14ac:dyDescent="0.2">
      <c r="A69" s="15" t="s">
        <v>19</v>
      </c>
      <c r="B69" s="20">
        <v>8485.1970000000001</v>
      </c>
      <c r="C69" s="20">
        <v>8467.1949999999997</v>
      </c>
      <c r="D69" s="20">
        <v>11308.498</v>
      </c>
      <c r="E69" s="20">
        <v>10877.204</v>
      </c>
      <c r="F69" s="20">
        <v>8982.7060000000001</v>
      </c>
      <c r="G69" s="20">
        <v>9350.7960000000003</v>
      </c>
      <c r="H69" s="20">
        <v>12084.189</v>
      </c>
      <c r="I69" s="20">
        <v>12707.777</v>
      </c>
      <c r="J69" s="20">
        <v>17994.393</v>
      </c>
      <c r="K69" s="20">
        <v>18884.309000000001</v>
      </c>
      <c r="L69" s="20">
        <v>24545.300999999999</v>
      </c>
      <c r="M69" s="20">
        <v>52493.252999999997</v>
      </c>
      <c r="N69" s="20">
        <v>45872.997000000003</v>
      </c>
      <c r="O69" s="20">
        <v>85241.536999999997</v>
      </c>
      <c r="P69" s="20">
        <v>97634.019</v>
      </c>
      <c r="Q69" s="20">
        <v>97569.911999999997</v>
      </c>
      <c r="R69" s="21">
        <v>88208.69</v>
      </c>
      <c r="S69" s="20">
        <v>88109.702000000005</v>
      </c>
      <c r="T69" s="20">
        <v>90982.652000000002</v>
      </c>
      <c r="U69" s="20">
        <v>70234.135999999999</v>
      </c>
      <c r="V69" s="20">
        <v>69645.111000000004</v>
      </c>
      <c r="W69" s="20">
        <v>83766.028999999995</v>
      </c>
      <c r="X69" s="20">
        <v>72422.365999999995</v>
      </c>
      <c r="Y69" s="20">
        <v>80769.055999999997</v>
      </c>
      <c r="Z69" s="20">
        <v>71114.861999999994</v>
      </c>
      <c r="AA69" s="21">
        <v>68064.58</v>
      </c>
      <c r="AB69" s="20">
        <v>73499.070999999996</v>
      </c>
      <c r="AC69" s="20">
        <v>79846.043000000005</v>
      </c>
      <c r="AD69" s="20">
        <v>87315.758000000002</v>
      </c>
      <c r="AE69" s="20">
        <v>85761.316999999995</v>
      </c>
      <c r="AF69" s="20">
        <v>63061.663</v>
      </c>
      <c r="AG69" s="20">
        <v>67826.877999999997</v>
      </c>
      <c r="AH69" s="20">
        <v>63715.137000000002</v>
      </c>
    </row>
    <row r="70" spans="1:34" s="2" customFormat="1" ht="15" customHeight="1" x14ac:dyDescent="0.2">
      <c r="A70" s="15" t="s">
        <v>20</v>
      </c>
      <c r="B70" s="23">
        <v>50167.3</v>
      </c>
      <c r="C70" s="23">
        <v>42681.8</v>
      </c>
      <c r="D70" s="23">
        <v>43832.49</v>
      </c>
      <c r="E70" s="23">
        <v>32240.400000000001</v>
      </c>
      <c r="F70" s="23">
        <v>35247.300000000003</v>
      </c>
      <c r="G70" s="23">
        <v>34592.199999999997</v>
      </c>
      <c r="H70" s="23">
        <v>33072.6</v>
      </c>
      <c r="I70" s="23">
        <v>32467.3</v>
      </c>
      <c r="J70" s="23">
        <v>33828.269999999997</v>
      </c>
      <c r="K70" s="22">
        <v>29507.846000000001</v>
      </c>
      <c r="L70" s="23">
        <v>34865.35</v>
      </c>
      <c r="M70" s="23">
        <v>35114.85</v>
      </c>
      <c r="N70" s="22">
        <v>34301.834999999999</v>
      </c>
      <c r="O70" s="22">
        <v>36140.328000000001</v>
      </c>
      <c r="P70" s="23">
        <v>34447.82</v>
      </c>
      <c r="Q70" s="22">
        <v>35243.525999999998</v>
      </c>
      <c r="R70" s="22">
        <v>34509.553</v>
      </c>
      <c r="S70" s="22">
        <v>31268.171999999999</v>
      </c>
      <c r="T70" s="22">
        <v>32279.285</v>
      </c>
      <c r="U70" s="22">
        <v>31390.395</v>
      </c>
      <c r="V70" s="22">
        <v>29988.848000000002</v>
      </c>
      <c r="W70" s="22">
        <v>33209.044999999998</v>
      </c>
      <c r="X70" s="23">
        <v>64244.58</v>
      </c>
      <c r="Y70" s="22">
        <v>41927.652000000002</v>
      </c>
      <c r="Z70" s="22">
        <v>41062.516000000003</v>
      </c>
      <c r="AA70" s="22">
        <v>38560.478999999999</v>
      </c>
      <c r="AB70" s="22">
        <v>39416.817000000003</v>
      </c>
      <c r="AC70" s="22">
        <v>39826.997000000003</v>
      </c>
      <c r="AD70" s="22">
        <v>38515.067000000003</v>
      </c>
      <c r="AE70" s="22">
        <v>37440.923999999999</v>
      </c>
      <c r="AF70" s="23">
        <v>33218.160000000003</v>
      </c>
      <c r="AG70" s="22">
        <v>25719.235000000001</v>
      </c>
      <c r="AH70" s="22">
        <v>23930.491999999998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C0F9-9E4D-4A7C-BA43-F5EDA1D3913C}">
  <dimension ref="A1:AH74"/>
  <sheetViews>
    <sheetView zoomScaleNormal="100" workbookViewId="0"/>
  </sheetViews>
  <sheetFormatPr defaultColWidth="8.7109375" defaultRowHeight="11.45" customHeight="1" x14ac:dyDescent="0.2"/>
  <cols>
    <col min="1" max="1" width="29.85546875" style="2" customWidth="1"/>
    <col min="2" max="34" width="10" style="2" customWidth="1"/>
    <col min="35" max="16384" width="8.7109375" style="2"/>
  </cols>
  <sheetData>
    <row r="1" spans="1:34" ht="12.75" x14ac:dyDescent="0.2">
      <c r="A1" s="1" t="s">
        <v>63</v>
      </c>
    </row>
    <row r="2" spans="1:34" ht="12.75" x14ac:dyDescent="0.2">
      <c r="A2" s="1" t="s">
        <v>0</v>
      </c>
      <c r="B2" s="12" t="s">
        <v>136</v>
      </c>
    </row>
    <row r="3" spans="1:34" ht="15" customHeight="1" x14ac:dyDescent="0.2">
      <c r="A3" s="1" t="s">
        <v>1</v>
      </c>
      <c r="B3" s="1" t="s">
        <v>24</v>
      </c>
    </row>
    <row r="4" spans="1:34" ht="15" customHeight="1" x14ac:dyDescent="0.2"/>
    <row r="5" spans="1:34" ht="15" customHeight="1" x14ac:dyDescent="0.2">
      <c r="A5" s="12" t="s">
        <v>2</v>
      </c>
      <c r="C5" s="1" t="s">
        <v>3</v>
      </c>
    </row>
    <row r="6" spans="1:34" ht="15" customHeight="1" x14ac:dyDescent="0.2">
      <c r="A6" s="12" t="s">
        <v>64</v>
      </c>
      <c r="C6" s="1" t="s">
        <v>16</v>
      </c>
    </row>
    <row r="7" spans="1:34" ht="15" customHeight="1" x14ac:dyDescent="0.2">
      <c r="A7" s="12" t="s">
        <v>5</v>
      </c>
      <c r="C7" s="1" t="s">
        <v>135</v>
      </c>
    </row>
    <row r="8" spans="1:34" ht="15" customHeight="1" x14ac:dyDescent="0.2">
      <c r="A8" s="12" t="s">
        <v>6</v>
      </c>
      <c r="C8" s="1" t="s">
        <v>7</v>
      </c>
    </row>
    <row r="9" spans="1:34" ht="15" customHeight="1" x14ac:dyDescent="0.2"/>
    <row r="10" spans="1:34" ht="15" customHeight="1" x14ac:dyDescent="0.2">
      <c r="A10" s="13" t="s">
        <v>146</v>
      </c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4" ht="15" customHeight="1" x14ac:dyDescent="0.2">
      <c r="A11" s="15" t="s">
        <v>69</v>
      </c>
      <c r="B11" s="16">
        <f t="shared" ref="B11:AH11" si="0">B65/B$61%</f>
        <v>54.708659995365792</v>
      </c>
      <c r="C11" s="16">
        <f t="shared" si="0"/>
        <v>54.275327882495013</v>
      </c>
      <c r="D11" s="16">
        <f t="shared" si="0"/>
        <v>53.819063693942169</v>
      </c>
      <c r="E11" s="16">
        <f t="shared" si="0"/>
        <v>53.121082915089069</v>
      </c>
      <c r="F11" s="16">
        <f t="shared" si="0"/>
        <v>52.427073876838179</v>
      </c>
      <c r="G11" s="16">
        <f t="shared" si="0"/>
        <v>51.734752530264025</v>
      </c>
      <c r="H11" s="16">
        <f t="shared" si="0"/>
        <v>50.648648135788306</v>
      </c>
      <c r="I11" s="16">
        <f t="shared" si="0"/>
        <v>49.700458575156041</v>
      </c>
      <c r="J11" s="16">
        <f t="shared" si="0"/>
        <v>48.17793848765492</v>
      </c>
      <c r="K11" s="16">
        <f t="shared" si="0"/>
        <v>47.015625830595532</v>
      </c>
      <c r="L11" s="16">
        <f t="shared" si="0"/>
        <v>44.948334523438959</v>
      </c>
      <c r="M11" s="16">
        <f t="shared" si="0"/>
        <v>43.495525823619694</v>
      </c>
      <c r="N11" s="16">
        <f t="shared" si="0"/>
        <v>42.170467455453441</v>
      </c>
      <c r="O11" s="16">
        <f t="shared" si="0"/>
        <v>40.243941425444611</v>
      </c>
      <c r="P11" s="16">
        <f t="shared" si="0"/>
        <v>38.026213618574822</v>
      </c>
      <c r="Q11" s="16">
        <f t="shared" si="0"/>
        <v>36.170494988901986</v>
      </c>
      <c r="R11" s="16">
        <f t="shared" si="0"/>
        <v>34.136489103405914</v>
      </c>
      <c r="S11" s="16">
        <f t="shared" si="0"/>
        <v>32.421099302552705</v>
      </c>
      <c r="T11" s="16">
        <f t="shared" si="0"/>
        <v>31.188707919874208</v>
      </c>
      <c r="U11" s="16">
        <f t="shared" si="0"/>
        <v>30.647946523414259</v>
      </c>
      <c r="V11" s="16">
        <f t="shared" si="0"/>
        <v>28.957306995132033</v>
      </c>
      <c r="W11" s="16">
        <f t="shared" si="0"/>
        <v>28.016165379450637</v>
      </c>
      <c r="X11" s="16">
        <f t="shared" si="0"/>
        <v>27.011364365993348</v>
      </c>
      <c r="Y11" s="16">
        <f t="shared" si="0"/>
        <v>26.38669357483969</v>
      </c>
      <c r="Z11" s="16">
        <f t="shared" si="0"/>
        <v>25.858117556635094</v>
      </c>
      <c r="AA11" s="16">
        <f t="shared" si="0"/>
        <v>25.134735738349281</v>
      </c>
      <c r="AB11" s="16">
        <f t="shared" si="0"/>
        <v>24.678874133912768</v>
      </c>
      <c r="AC11" s="16">
        <f t="shared" si="0"/>
        <v>24.359090138766398</v>
      </c>
      <c r="AD11" s="16">
        <f t="shared" si="0"/>
        <v>24.263669114110293</v>
      </c>
      <c r="AE11" s="16">
        <f t="shared" si="0"/>
        <v>24.556112661343327</v>
      </c>
      <c r="AF11" s="16">
        <f t="shared" si="0"/>
        <v>23.946260166749354</v>
      </c>
      <c r="AG11" s="16">
        <f t="shared" si="0"/>
        <v>24.210460399431494</v>
      </c>
      <c r="AH11" s="16">
        <f t="shared" si="0"/>
        <v>25.156239847550271</v>
      </c>
    </row>
    <row r="12" spans="1:34" ht="15" customHeight="1" x14ac:dyDescent="0.2">
      <c r="A12" s="15" t="s">
        <v>70</v>
      </c>
      <c r="B12" s="17">
        <f t="shared" ref="B12:AH12" si="1">B66/B61%</f>
        <v>43.795487282837605</v>
      </c>
      <c r="C12" s="17">
        <f t="shared" si="1"/>
        <v>44.300183119899913</v>
      </c>
      <c r="D12" s="17">
        <f t="shared" si="1"/>
        <v>44.8048859867516</v>
      </c>
      <c r="E12" s="17">
        <f t="shared" si="1"/>
        <v>45.496681229824723</v>
      </c>
      <c r="F12" s="17">
        <f t="shared" si="1"/>
        <v>46.103666338431886</v>
      </c>
      <c r="G12" s="17">
        <f t="shared" si="1"/>
        <v>46.654735438802348</v>
      </c>
      <c r="H12" s="17">
        <f t="shared" si="1"/>
        <v>47.675841494065878</v>
      </c>
      <c r="I12" s="17">
        <f t="shared" si="1"/>
        <v>48.471354321174779</v>
      </c>
      <c r="J12" s="17">
        <f t="shared" si="1"/>
        <v>50.036379166612079</v>
      </c>
      <c r="K12" s="17">
        <f t="shared" si="1"/>
        <v>51.227788034044018</v>
      </c>
      <c r="L12" s="17">
        <f t="shared" si="1"/>
        <v>53.115743437352755</v>
      </c>
      <c r="M12" s="17">
        <f t="shared" si="1"/>
        <v>54.419864857896158</v>
      </c>
      <c r="N12" s="17">
        <f t="shared" si="1"/>
        <v>55.581630437796669</v>
      </c>
      <c r="O12" s="17">
        <f t="shared" si="1"/>
        <v>57.367520073275415</v>
      </c>
      <c r="P12" s="17">
        <f t="shared" si="1"/>
        <v>59.317048474904475</v>
      </c>
      <c r="Q12" s="17">
        <f t="shared" si="1"/>
        <v>60.617323960136311</v>
      </c>
      <c r="R12" s="17">
        <f t="shared" si="1"/>
        <v>61.851414047484731</v>
      </c>
      <c r="S12" s="17">
        <f t="shared" si="1"/>
        <v>62.849630338551655</v>
      </c>
      <c r="T12" s="17">
        <f t="shared" si="1"/>
        <v>63.304607398787013</v>
      </c>
      <c r="U12" s="17">
        <f t="shared" si="1"/>
        <v>62.984813167624246</v>
      </c>
      <c r="V12" s="17">
        <f t="shared" si="1"/>
        <v>64.042400389808051</v>
      </c>
      <c r="W12" s="17">
        <f t="shared" si="1"/>
        <v>64.577919149568388</v>
      </c>
      <c r="X12" s="17">
        <f t="shared" si="1"/>
        <v>64.977396412913592</v>
      </c>
      <c r="Y12" s="17">
        <f t="shared" si="1"/>
        <v>65.937421000733138</v>
      </c>
      <c r="Z12" s="17">
        <f t="shared" si="1"/>
        <v>66.157331992117193</v>
      </c>
      <c r="AA12" s="17">
        <f t="shared" si="1"/>
        <v>66.902447940025809</v>
      </c>
      <c r="AB12" s="17">
        <f t="shared" si="1"/>
        <v>67.629456657938505</v>
      </c>
      <c r="AC12" s="17">
        <f t="shared" si="1"/>
        <v>67.639378435008368</v>
      </c>
      <c r="AD12" s="17">
        <f t="shared" si="1"/>
        <v>67.235539083640575</v>
      </c>
      <c r="AE12" s="17">
        <f t="shared" si="1"/>
        <v>66.692764074742797</v>
      </c>
      <c r="AF12" s="17">
        <f t="shared" si="1"/>
        <v>66.444894218971257</v>
      </c>
      <c r="AG12" s="17">
        <f t="shared" si="1"/>
        <v>66.289156312442785</v>
      </c>
      <c r="AH12" s="17">
        <f t="shared" si="1"/>
        <v>65.381979248955361</v>
      </c>
    </row>
    <row r="13" spans="1:34" ht="15" customHeight="1" x14ac:dyDescent="0.2">
      <c r="A13" s="15" t="s">
        <v>68</v>
      </c>
      <c r="B13" s="17">
        <f t="shared" ref="B13:AH13" si="2">B64/B61%</f>
        <v>1.3445807714751703</v>
      </c>
      <c r="C13" s="17">
        <f t="shared" si="2"/>
        <v>1.2854510419720671</v>
      </c>
      <c r="D13" s="17">
        <f t="shared" si="2"/>
        <v>1.1820330092596292</v>
      </c>
      <c r="E13" s="17">
        <f t="shared" si="2"/>
        <v>1.2302685915897196</v>
      </c>
      <c r="F13" s="17">
        <f t="shared" si="2"/>
        <v>1.269319879342643</v>
      </c>
      <c r="G13" s="17">
        <f t="shared" si="2"/>
        <v>1.3704813169746675</v>
      </c>
      <c r="H13" s="17">
        <f t="shared" si="2"/>
        <v>1.3915452297510338</v>
      </c>
      <c r="I13" s="17">
        <f t="shared" si="2"/>
        <v>1.4959952943482375</v>
      </c>
      <c r="J13" s="17">
        <f t="shared" si="2"/>
        <v>1.4734330046593174</v>
      </c>
      <c r="K13" s="17">
        <f t="shared" si="2"/>
        <v>1.4320021320357976</v>
      </c>
      <c r="L13" s="17">
        <f t="shared" si="2"/>
        <v>1.4761184653684345</v>
      </c>
      <c r="M13" s="17">
        <f t="shared" si="2"/>
        <v>1.5267487032307208</v>
      </c>
      <c r="N13" s="17">
        <f t="shared" si="2"/>
        <v>1.5985899208818297</v>
      </c>
      <c r="O13" s="17">
        <f t="shared" si="2"/>
        <v>1.6386598569973641</v>
      </c>
      <c r="P13" s="17">
        <f t="shared" si="2"/>
        <v>1.7261165026003182</v>
      </c>
      <c r="Q13" s="17">
        <f t="shared" si="2"/>
        <v>1.7757421296252309</v>
      </c>
      <c r="R13" s="17">
        <f t="shared" si="2"/>
        <v>1.7946426169783001</v>
      </c>
      <c r="S13" s="17">
        <f t="shared" si="2"/>
        <v>1.7586841565666875</v>
      </c>
      <c r="T13" s="17">
        <f t="shared" si="2"/>
        <v>1.8345726648404181</v>
      </c>
      <c r="U13" s="17">
        <f t="shared" si="2"/>
        <v>1.9469023128692944</v>
      </c>
      <c r="V13" s="17">
        <f t="shared" si="2"/>
        <v>1.9688283179530883</v>
      </c>
      <c r="W13" s="17">
        <f t="shared" si="2"/>
        <v>2.0461595582416305</v>
      </c>
      <c r="X13" s="17">
        <f t="shared" si="2"/>
        <v>2.1025520653800815</v>
      </c>
      <c r="Y13" s="17">
        <f t="shared" si="2"/>
        <v>2.2556207187280357</v>
      </c>
      <c r="Z13" s="17">
        <f t="shared" si="2"/>
        <v>2.2233368851219151</v>
      </c>
      <c r="AA13" s="17">
        <f t="shared" si="2"/>
        <v>2.2425220530170851</v>
      </c>
      <c r="AB13" s="17">
        <f t="shared" si="2"/>
        <v>2.2019811817274317</v>
      </c>
      <c r="AC13" s="17">
        <f t="shared" si="2"/>
        <v>2.1939643931125783</v>
      </c>
      <c r="AD13" s="17">
        <f t="shared" si="2"/>
        <v>2.1560972123850761</v>
      </c>
      <c r="AE13" s="17">
        <f t="shared" si="2"/>
        <v>2.1611415374673859</v>
      </c>
      <c r="AF13" s="17">
        <f t="shared" si="2"/>
        <v>2.0692194762061256</v>
      </c>
      <c r="AG13" s="17">
        <f t="shared" si="2"/>
        <v>1.9958146134955974</v>
      </c>
      <c r="AH13" s="17">
        <f t="shared" si="2"/>
        <v>2.0367561725439915</v>
      </c>
    </row>
    <row r="14" spans="1:34" ht="15" customHeight="1" x14ac:dyDescent="0.2">
      <c r="A14" s="15" t="s">
        <v>71</v>
      </c>
      <c r="B14" s="16">
        <f t="shared" ref="B14:AH14" si="3">B67/B61%</f>
        <v>2.8383086824684406E-3</v>
      </c>
      <c r="C14" s="16">
        <f t="shared" si="3"/>
        <v>3.1059023924595174E-3</v>
      </c>
      <c r="D14" s="16">
        <f t="shared" si="3"/>
        <v>1.0439980279456872E-2</v>
      </c>
      <c r="E14" s="16">
        <f t="shared" si="3"/>
        <v>2.4426496094146263E-2</v>
      </c>
      <c r="F14" s="16">
        <f t="shared" si="3"/>
        <v>6.4844261932054753E-2</v>
      </c>
      <c r="G14" s="16">
        <f t="shared" si="3"/>
        <v>9.9573400456681352E-2</v>
      </c>
      <c r="H14" s="16">
        <f t="shared" si="3"/>
        <v>0.14173357216714064</v>
      </c>
      <c r="I14" s="16">
        <f t="shared" si="3"/>
        <v>0.19004524945275006</v>
      </c>
      <c r="J14" s="16">
        <f t="shared" si="3"/>
        <v>0.17251477244552788</v>
      </c>
      <c r="K14" s="16">
        <f t="shared" si="3"/>
        <v>0.18804474109578823</v>
      </c>
      <c r="L14" s="16">
        <f t="shared" si="3"/>
        <v>0.29250132930684747</v>
      </c>
      <c r="M14" s="16">
        <f t="shared" si="3"/>
        <v>0.33838828136147375</v>
      </c>
      <c r="N14" s="16">
        <f t="shared" si="3"/>
        <v>0.44291979747723387</v>
      </c>
      <c r="O14" s="16">
        <f t="shared" si="3"/>
        <v>0.54334218298636539</v>
      </c>
      <c r="P14" s="16">
        <f t="shared" si="3"/>
        <v>0.72282299194116706</v>
      </c>
      <c r="Q14" s="16">
        <f t="shared" si="3"/>
        <v>1.2024858443309612</v>
      </c>
      <c r="R14" s="16">
        <f t="shared" si="3"/>
        <v>1.9466480053485233</v>
      </c>
      <c r="S14" s="16">
        <f t="shared" si="3"/>
        <v>2.677788167721586</v>
      </c>
      <c r="T14" s="16">
        <f t="shared" si="3"/>
        <v>3.3468054366535567</v>
      </c>
      <c r="U14" s="16">
        <f t="shared" si="3"/>
        <v>4.0416486873911461</v>
      </c>
      <c r="V14" s="16">
        <f t="shared" si="3"/>
        <v>4.5970900212840045</v>
      </c>
      <c r="W14" s="16">
        <f t="shared" si="3"/>
        <v>4.8771163678632936</v>
      </c>
      <c r="X14" s="16">
        <f t="shared" si="3"/>
        <v>5.3762360660930222</v>
      </c>
      <c r="Y14" s="16">
        <f t="shared" si="3"/>
        <v>4.841430162849214</v>
      </c>
      <c r="Z14" s="16">
        <f t="shared" si="3"/>
        <v>5.1501678172524512</v>
      </c>
      <c r="AA14" s="16">
        <f t="shared" si="3"/>
        <v>5.0837032928838335</v>
      </c>
      <c r="AB14" s="16">
        <f t="shared" si="3"/>
        <v>4.8465494343544115</v>
      </c>
      <c r="AC14" s="16">
        <f t="shared" si="3"/>
        <v>5.1834444830710353</v>
      </c>
      <c r="AD14" s="16">
        <f t="shared" si="3"/>
        <v>5.6958823259101825</v>
      </c>
      <c r="AE14" s="16">
        <f t="shared" si="3"/>
        <v>5.8336801906727471</v>
      </c>
      <c r="AF14" s="16">
        <f t="shared" si="3"/>
        <v>6.6977267895959249</v>
      </c>
      <c r="AG14" s="16">
        <f t="shared" si="3"/>
        <v>6.4792082037887289</v>
      </c>
      <c r="AH14" s="16">
        <f t="shared" si="3"/>
        <v>6.3708980441879941</v>
      </c>
    </row>
    <row r="15" spans="1:34" ht="15" customHeight="1" x14ac:dyDescent="0.2">
      <c r="A15" s="15" t="s">
        <v>66</v>
      </c>
      <c r="B15" s="16">
        <f t="shared" ref="B15:AH15" si="4">B62/B61%</f>
        <v>0.10712773372470089</v>
      </c>
      <c r="C15" s="16">
        <f t="shared" si="4"/>
        <v>0.10621489002624979</v>
      </c>
      <c r="D15" s="16">
        <f t="shared" si="4"/>
        <v>0.10383969939884227</v>
      </c>
      <c r="E15" s="16">
        <f t="shared" si="4"/>
        <v>0.10440102930491038</v>
      </c>
      <c r="F15" s="16">
        <f t="shared" si="4"/>
        <v>0.10866714126353005</v>
      </c>
      <c r="G15" s="16">
        <f t="shared" si="4"/>
        <v>0.11343622881627181</v>
      </c>
      <c r="H15" s="16">
        <f t="shared" si="4"/>
        <v>0.11952287986295475</v>
      </c>
      <c r="I15" s="16">
        <f t="shared" si="4"/>
        <v>0.12644941299653312</v>
      </c>
      <c r="J15" s="16">
        <f t="shared" si="4"/>
        <v>0.12455564804804638</v>
      </c>
      <c r="K15" s="16">
        <f t="shared" si="4"/>
        <v>0.12316757379293643</v>
      </c>
      <c r="L15" s="16">
        <f t="shared" si="4"/>
        <v>0.15346810123336982</v>
      </c>
      <c r="M15" s="16">
        <f t="shared" si="4"/>
        <v>0.20585513072703651</v>
      </c>
      <c r="N15" s="16">
        <f t="shared" si="4"/>
        <v>0.19163681602035396</v>
      </c>
      <c r="O15" s="16">
        <f t="shared" si="4"/>
        <v>0.19128677421623363</v>
      </c>
      <c r="P15" s="16">
        <f t="shared" si="4"/>
        <v>0.19302098300023629</v>
      </c>
      <c r="Q15" s="16">
        <f t="shared" si="4"/>
        <v>0.21788269045416658</v>
      </c>
      <c r="R15" s="16">
        <f t="shared" si="4"/>
        <v>0.25677642302575338</v>
      </c>
      <c r="S15" s="16">
        <f t="shared" si="4"/>
        <v>0.27982211029636067</v>
      </c>
      <c r="T15" s="16">
        <f t="shared" si="4"/>
        <v>0.30758291431142049</v>
      </c>
      <c r="U15" s="16">
        <f t="shared" si="4"/>
        <v>0.36445081220714087</v>
      </c>
      <c r="V15" s="16">
        <f t="shared" si="4"/>
        <v>0.41809850992730319</v>
      </c>
      <c r="W15" s="16">
        <f t="shared" si="4"/>
        <v>0.46450240333752524</v>
      </c>
      <c r="X15" s="16">
        <f t="shared" si="4"/>
        <v>0.51337816425690908</v>
      </c>
      <c r="Y15" s="16">
        <f t="shared" si="4"/>
        <v>0.55325956999943549</v>
      </c>
      <c r="Z15" s="16">
        <f t="shared" si="4"/>
        <v>0.58138857341484107</v>
      </c>
      <c r="AA15" s="16">
        <f t="shared" si="4"/>
        <v>0.60338879384756794</v>
      </c>
      <c r="AB15" s="16">
        <f t="shared" si="4"/>
        <v>0.60459453667991547</v>
      </c>
      <c r="AC15" s="16">
        <f t="shared" si="4"/>
        <v>0.57722462417913534</v>
      </c>
      <c r="AD15" s="16">
        <f t="shared" si="4"/>
        <v>0.58999080309644014</v>
      </c>
      <c r="AE15" s="16">
        <f t="shared" si="4"/>
        <v>0.67210837866086814</v>
      </c>
      <c r="AF15" s="16">
        <f t="shared" si="4"/>
        <v>0.70824287878897163</v>
      </c>
      <c r="AG15" s="16">
        <f t="shared" si="4"/>
        <v>0.80341381542032775</v>
      </c>
      <c r="AH15" s="16">
        <f t="shared" si="4"/>
        <v>0.71013756964660746</v>
      </c>
    </row>
    <row r="16" spans="1:34" ht="15" customHeight="1" x14ac:dyDescent="0.2">
      <c r="A16" s="15" t="s">
        <v>78</v>
      </c>
      <c r="B16" s="17">
        <f t="shared" ref="B16:AH16" si="5">B74/B61%</f>
        <v>1.1044316065159729E-2</v>
      </c>
      <c r="C16" s="17">
        <f t="shared" si="5"/>
        <v>1.0415695028275976E-2</v>
      </c>
      <c r="D16" s="17">
        <f t="shared" si="5"/>
        <v>1.0247204462004878E-2</v>
      </c>
      <c r="E16" s="17">
        <f t="shared" si="5"/>
        <v>8.6815785343476049E-3</v>
      </c>
      <c r="F16" s="17">
        <f t="shared" si="5"/>
        <v>8.1612873696309731E-3</v>
      </c>
      <c r="G16" s="17">
        <f t="shared" si="5"/>
        <v>8.0462415432960531E-3</v>
      </c>
      <c r="H16" s="17">
        <f t="shared" si="5"/>
        <v>7.765448747697171E-3</v>
      </c>
      <c r="I16" s="17">
        <f t="shared" si="5"/>
        <v>7.4548113066290177E-3</v>
      </c>
      <c r="J16" s="17">
        <f t="shared" si="5"/>
        <v>6.407425103440792E-3</v>
      </c>
      <c r="K16" s="17">
        <f t="shared" si="5"/>
        <v>6.051765476514071E-3</v>
      </c>
      <c r="L16" s="17">
        <f t="shared" si="5"/>
        <v>8.274548452898595E-3</v>
      </c>
      <c r="M16" s="17">
        <f t="shared" si="5"/>
        <v>8.1251762437558814E-3</v>
      </c>
      <c r="N16" s="17">
        <f t="shared" si="5"/>
        <v>8.0858709274758984E-3</v>
      </c>
      <c r="O16" s="17">
        <f t="shared" si="5"/>
        <v>8.74530786280283E-3</v>
      </c>
      <c r="P16" s="17">
        <f t="shared" si="5"/>
        <v>1.0225436673442279E-2</v>
      </c>
      <c r="Q16" s="17">
        <f t="shared" si="5"/>
        <v>1.003282559823329E-2</v>
      </c>
      <c r="R16" s="17">
        <f t="shared" si="5"/>
        <v>9.9777491937807026E-3</v>
      </c>
      <c r="S16" s="17">
        <f t="shared" si="5"/>
        <v>9.7697923472872747E-3</v>
      </c>
      <c r="T16" s="17">
        <f t="shared" si="5"/>
        <v>9.8647657768969783E-3</v>
      </c>
      <c r="U16" s="17">
        <f t="shared" si="5"/>
        <v>1.1481403448508601E-2</v>
      </c>
      <c r="V16" s="17">
        <f t="shared" si="5"/>
        <v>1.3435114344545362E-2</v>
      </c>
      <c r="W16" s="17">
        <f t="shared" si="5"/>
        <v>1.6006630515502052E-2</v>
      </c>
      <c r="X16" s="17">
        <f t="shared" si="5"/>
        <v>1.6616149770141943E-2</v>
      </c>
      <c r="Y16" s="17">
        <f t="shared" si="5"/>
        <v>2.1458753382292976E-2</v>
      </c>
      <c r="Z16" s="17">
        <f t="shared" si="5"/>
        <v>2.4469134733313171E-2</v>
      </c>
      <c r="AA16" s="17">
        <f t="shared" si="5"/>
        <v>2.7709011502646021E-2</v>
      </c>
      <c r="AB16" s="17">
        <f t="shared" si="5"/>
        <v>3.314685395148631E-2</v>
      </c>
      <c r="AC16" s="17">
        <f t="shared" si="5"/>
        <v>4.1420105749780556E-2</v>
      </c>
      <c r="AD16" s="17">
        <f t="shared" si="5"/>
        <v>5.3642540982167419E-2</v>
      </c>
      <c r="AE16" s="17">
        <f t="shared" si="5"/>
        <v>7.9283808359809027E-2</v>
      </c>
      <c r="AF16" s="17">
        <f t="shared" si="5"/>
        <v>0.12871973672567152</v>
      </c>
      <c r="AG16" s="17">
        <f t="shared" si="5"/>
        <v>0.21685940113791605</v>
      </c>
      <c r="AH16" s="17">
        <f t="shared" si="5"/>
        <v>0.33960402663517586</v>
      </c>
    </row>
    <row r="17" spans="1:1" ht="15" customHeight="1" x14ac:dyDescent="0.2"/>
    <row r="18" spans="1:1" ht="15" customHeight="1" x14ac:dyDescent="0.2">
      <c r="A18" s="6" t="s">
        <v>171</v>
      </c>
    </row>
    <row r="19" spans="1:1" ht="15" customHeight="1" x14ac:dyDescent="0.2">
      <c r="A19" s="7" t="s">
        <v>168</v>
      </c>
    </row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/>
    <row r="28" spans="1:1" ht="15" customHeight="1" x14ac:dyDescent="0.2"/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  <row r="40" s="2" customFormat="1" ht="15" customHeight="1" x14ac:dyDescent="0.2"/>
    <row r="41" s="2" customFormat="1" ht="15" customHeight="1" x14ac:dyDescent="0.2"/>
    <row r="42" s="2" customFormat="1" ht="15" customHeight="1" x14ac:dyDescent="0.2"/>
    <row r="43" s="2" customFormat="1" ht="15" customHeight="1" x14ac:dyDescent="0.2"/>
    <row r="44" s="2" customFormat="1" ht="15" customHeight="1" x14ac:dyDescent="0.2"/>
    <row r="45" s="2" customFormat="1" ht="15" customHeight="1" x14ac:dyDescent="0.2"/>
    <row r="46" s="2" customFormat="1" ht="15" customHeight="1" x14ac:dyDescent="0.2"/>
    <row r="47" s="2" customFormat="1" ht="15" customHeight="1" x14ac:dyDescent="0.2"/>
    <row r="48" s="2" customFormat="1" ht="15" customHeight="1" x14ac:dyDescent="0.2"/>
    <row r="49" spans="1:34" ht="15" customHeight="1" x14ac:dyDescent="0.2">
      <c r="A49" s="9" t="s">
        <v>169</v>
      </c>
    </row>
    <row r="50" spans="1:34" ht="15" customHeight="1" x14ac:dyDescent="0.2">
      <c r="A50" s="10" t="s">
        <v>173</v>
      </c>
    </row>
    <row r="51" spans="1:34" ht="15" customHeight="1" x14ac:dyDescent="0.2">
      <c r="A51" s="10"/>
    </row>
    <row r="52" spans="1:34" s="3" customFormat="1" ht="15" customHeight="1" x14ac:dyDescent="0.2">
      <c r="A52" s="11" t="s">
        <v>167</v>
      </c>
    </row>
    <row r="53" spans="1:34" s="3" customFormat="1" ht="15" customHeight="1" x14ac:dyDescent="0.2">
      <c r="A53" s="11"/>
    </row>
    <row r="54" spans="1:34" ht="15" customHeight="1" x14ac:dyDescent="0.2">
      <c r="A54" s="12" t="s">
        <v>2</v>
      </c>
      <c r="C54" s="1" t="s">
        <v>3</v>
      </c>
    </row>
    <row r="55" spans="1:34" ht="12.75" x14ac:dyDescent="0.2">
      <c r="A55" s="12" t="s">
        <v>64</v>
      </c>
      <c r="C55" s="1" t="s">
        <v>16</v>
      </c>
    </row>
    <row r="56" spans="1:34" ht="12.75" x14ac:dyDescent="0.2">
      <c r="A56" s="12" t="s">
        <v>5</v>
      </c>
      <c r="C56" s="1" t="s">
        <v>26</v>
      </c>
    </row>
    <row r="57" spans="1:34" ht="12.75" x14ac:dyDescent="0.2">
      <c r="A57" s="12" t="s">
        <v>6</v>
      </c>
      <c r="C57" s="1" t="s">
        <v>7</v>
      </c>
    </row>
    <row r="58" spans="1:34" ht="12.75" x14ac:dyDescent="0.2"/>
    <row r="59" spans="1:34" ht="12.75" x14ac:dyDescent="0.2">
      <c r="A59" s="13" t="s">
        <v>8</v>
      </c>
      <c r="B59" s="14" t="s">
        <v>27</v>
      </c>
      <c r="C59" s="14" t="s">
        <v>28</v>
      </c>
      <c r="D59" s="14" t="s">
        <v>29</v>
      </c>
      <c r="E59" s="14" t="s">
        <v>30</v>
      </c>
      <c r="F59" s="14" t="s">
        <v>31</v>
      </c>
      <c r="G59" s="14" t="s">
        <v>32</v>
      </c>
      <c r="H59" s="14" t="s">
        <v>33</v>
      </c>
      <c r="I59" s="14" t="s">
        <v>34</v>
      </c>
      <c r="J59" s="14" t="s">
        <v>35</v>
      </c>
      <c r="K59" s="14" t="s">
        <v>36</v>
      </c>
      <c r="L59" s="14" t="s">
        <v>37</v>
      </c>
      <c r="M59" s="14" t="s">
        <v>38</v>
      </c>
      <c r="N59" s="14" t="s">
        <v>39</v>
      </c>
      <c r="O59" s="14" t="s">
        <v>40</v>
      </c>
      <c r="P59" s="14" t="s">
        <v>41</v>
      </c>
      <c r="Q59" s="14" t="s">
        <v>42</v>
      </c>
      <c r="R59" s="14" t="s">
        <v>43</v>
      </c>
      <c r="S59" s="14" t="s">
        <v>44</v>
      </c>
      <c r="T59" s="14" t="s">
        <v>45</v>
      </c>
      <c r="U59" s="14" t="s">
        <v>46</v>
      </c>
      <c r="V59" s="14" t="s">
        <v>47</v>
      </c>
      <c r="W59" s="14" t="s">
        <v>48</v>
      </c>
      <c r="X59" s="14" t="s">
        <v>49</v>
      </c>
      <c r="Y59" s="14" t="s">
        <v>50</v>
      </c>
      <c r="Z59" s="14" t="s">
        <v>51</v>
      </c>
      <c r="AA59" s="14" t="s">
        <v>52</v>
      </c>
      <c r="AB59" s="14" t="s">
        <v>53</v>
      </c>
      <c r="AC59" s="14" t="s">
        <v>54</v>
      </c>
      <c r="AD59" s="14" t="s">
        <v>55</v>
      </c>
      <c r="AE59" s="14" t="s">
        <v>56</v>
      </c>
      <c r="AF59" s="14" t="s">
        <v>57</v>
      </c>
      <c r="AG59" s="14" t="s">
        <v>9</v>
      </c>
      <c r="AH59" s="14" t="s">
        <v>10</v>
      </c>
    </row>
    <row r="60" spans="1:34" ht="12.75" x14ac:dyDescent="0.2">
      <c r="A60" s="18" t="s">
        <v>65</v>
      </c>
      <c r="B60" s="19" t="s">
        <v>59</v>
      </c>
      <c r="C60" s="19" t="s">
        <v>59</v>
      </c>
      <c r="D60" s="19" t="s">
        <v>59</v>
      </c>
      <c r="E60" s="19" t="s">
        <v>59</v>
      </c>
      <c r="F60" s="19" t="s">
        <v>59</v>
      </c>
      <c r="G60" s="19" t="s">
        <v>59</v>
      </c>
      <c r="H60" s="19" t="s">
        <v>59</v>
      </c>
      <c r="I60" s="19" t="s">
        <v>59</v>
      </c>
      <c r="J60" s="19" t="s">
        <v>59</v>
      </c>
      <c r="K60" s="19" t="s">
        <v>59</v>
      </c>
      <c r="L60" s="19" t="s">
        <v>59</v>
      </c>
      <c r="M60" s="19" t="s">
        <v>59</v>
      </c>
      <c r="N60" s="19" t="s">
        <v>59</v>
      </c>
      <c r="O60" s="19" t="s">
        <v>59</v>
      </c>
      <c r="P60" s="19" t="s">
        <v>59</v>
      </c>
      <c r="Q60" s="19" t="s">
        <v>59</v>
      </c>
      <c r="R60" s="19" t="s">
        <v>59</v>
      </c>
      <c r="S60" s="19" t="s">
        <v>59</v>
      </c>
      <c r="T60" s="19" t="s">
        <v>59</v>
      </c>
      <c r="U60" s="19" t="s">
        <v>59</v>
      </c>
      <c r="V60" s="19" t="s">
        <v>59</v>
      </c>
      <c r="W60" s="19" t="s">
        <v>59</v>
      </c>
      <c r="X60" s="19" t="s">
        <v>59</v>
      </c>
      <c r="Y60" s="19" t="s">
        <v>59</v>
      </c>
      <c r="Z60" s="19" t="s">
        <v>59</v>
      </c>
      <c r="AA60" s="19" t="s">
        <v>59</v>
      </c>
      <c r="AB60" s="19" t="s">
        <v>59</v>
      </c>
      <c r="AC60" s="19" t="s">
        <v>59</v>
      </c>
      <c r="AD60" s="19" t="s">
        <v>59</v>
      </c>
      <c r="AE60" s="19" t="s">
        <v>59</v>
      </c>
      <c r="AF60" s="19" t="s">
        <v>59</v>
      </c>
      <c r="AG60" s="19" t="s">
        <v>59</v>
      </c>
      <c r="AH60" s="19" t="s">
        <v>59</v>
      </c>
    </row>
    <row r="61" spans="1:34" ht="12.75" x14ac:dyDescent="0.2">
      <c r="A61" s="15" t="s">
        <v>25</v>
      </c>
      <c r="B61" s="20">
        <v>8442351.6539999992</v>
      </c>
      <c r="C61" s="20">
        <v>8571679.5429999996</v>
      </c>
      <c r="D61" s="20">
        <v>8818014.7410000004</v>
      </c>
      <c r="E61" s="20">
        <v>8915429.3420000002</v>
      </c>
      <c r="F61" s="20">
        <v>8998580.3310000002</v>
      </c>
      <c r="G61" s="20">
        <v>9127242.7760000005</v>
      </c>
      <c r="H61" s="21">
        <v>9410917.8200000003</v>
      </c>
      <c r="I61" s="20">
        <v>9561610.2229999993</v>
      </c>
      <c r="J61" s="20">
        <v>9944712.4189999998</v>
      </c>
      <c r="K61" s="20">
        <v>10172238.207</v>
      </c>
      <c r="L61" s="20">
        <v>10180615.955</v>
      </c>
      <c r="M61" s="20">
        <v>10367775.107000001</v>
      </c>
      <c r="N61" s="20">
        <v>10507216.942</v>
      </c>
      <c r="O61" s="20">
        <v>10620552.353</v>
      </c>
      <c r="P61" s="20">
        <v>10878753.011</v>
      </c>
      <c r="Q61" s="20">
        <v>10892444.898</v>
      </c>
      <c r="R61" s="20">
        <v>11139386.032</v>
      </c>
      <c r="S61" s="20">
        <v>11321929.481000001</v>
      </c>
      <c r="T61" s="20">
        <v>11172530.853</v>
      </c>
      <c r="U61" s="20">
        <v>10936772.718</v>
      </c>
      <c r="V61" s="20">
        <v>10912285.243000001</v>
      </c>
      <c r="W61" s="20">
        <v>10858756.302999999</v>
      </c>
      <c r="X61" s="20">
        <v>10454353.289000001</v>
      </c>
      <c r="Y61" s="20">
        <v>10368640.528000001</v>
      </c>
      <c r="Z61" s="20">
        <v>10539547.181</v>
      </c>
      <c r="AA61" s="20">
        <v>10682282.909</v>
      </c>
      <c r="AB61" s="20">
        <v>10916324.081</v>
      </c>
      <c r="AC61" s="20">
        <v>11134776.014</v>
      </c>
      <c r="AD61" s="20">
        <v>11183741.280999999</v>
      </c>
      <c r="AE61" s="20">
        <v>11292536.503</v>
      </c>
      <c r="AF61" s="20">
        <v>9954214.7349999994</v>
      </c>
      <c r="AG61" s="20">
        <v>10730169.353</v>
      </c>
      <c r="AH61" s="20">
        <v>10995668.210999999</v>
      </c>
    </row>
    <row r="62" spans="1:34" ht="12.75" x14ac:dyDescent="0.2">
      <c r="A62" s="15" t="s">
        <v>66</v>
      </c>
      <c r="B62" s="23">
        <v>9044.1</v>
      </c>
      <c r="C62" s="23">
        <v>9104.4</v>
      </c>
      <c r="D62" s="23">
        <v>9156.6</v>
      </c>
      <c r="E62" s="23">
        <v>9307.7999999999993</v>
      </c>
      <c r="F62" s="23">
        <v>9778.5</v>
      </c>
      <c r="G62" s="23">
        <v>10353.6</v>
      </c>
      <c r="H62" s="23">
        <v>11248.2</v>
      </c>
      <c r="I62" s="23">
        <v>12090.6</v>
      </c>
      <c r="J62" s="22">
        <v>12386.700999999999</v>
      </c>
      <c r="K62" s="22">
        <v>12528.898999999999</v>
      </c>
      <c r="L62" s="22">
        <v>15623.998</v>
      </c>
      <c r="M62" s="22">
        <v>21342.597000000002</v>
      </c>
      <c r="N62" s="22">
        <v>20135.696</v>
      </c>
      <c r="O62" s="22">
        <v>20315.712</v>
      </c>
      <c r="P62" s="22">
        <v>20998.276000000002</v>
      </c>
      <c r="Q62" s="22">
        <v>23732.752</v>
      </c>
      <c r="R62" s="22">
        <v>28603.316999999999</v>
      </c>
      <c r="S62" s="22">
        <v>31681.261999999999</v>
      </c>
      <c r="T62" s="22">
        <v>34364.796000000002</v>
      </c>
      <c r="U62" s="22">
        <v>39859.156999999999</v>
      </c>
      <c r="V62" s="22">
        <v>45624.101999999999</v>
      </c>
      <c r="W62" s="22">
        <v>50439.184000000001</v>
      </c>
      <c r="X62" s="22">
        <v>53670.366999999998</v>
      </c>
      <c r="Y62" s="22">
        <v>57365.495999999999</v>
      </c>
      <c r="Z62" s="22">
        <v>61275.722999999998</v>
      </c>
      <c r="AA62" s="22">
        <v>64455.697999999997</v>
      </c>
      <c r="AB62" s="22">
        <v>65999.498999999996</v>
      </c>
      <c r="AC62" s="22">
        <v>64272.669000000002</v>
      </c>
      <c r="AD62" s="22">
        <v>65983.044999999998</v>
      </c>
      <c r="AE62" s="22">
        <v>75898.084000000003</v>
      </c>
      <c r="AF62" s="22">
        <v>70500.017000000007</v>
      </c>
      <c r="AG62" s="22">
        <v>86207.663</v>
      </c>
      <c r="AH62" s="22">
        <v>78084.370999999999</v>
      </c>
    </row>
    <row r="63" spans="1:34" ht="12.75" x14ac:dyDescent="0.2">
      <c r="A63" s="15" t="s">
        <v>67</v>
      </c>
      <c r="B63" s="20">
        <v>8432135.534</v>
      </c>
      <c r="C63" s="20">
        <v>8561416.1150000002</v>
      </c>
      <c r="D63" s="20">
        <v>8807033.9419999998</v>
      </c>
      <c r="E63" s="20">
        <v>8903169.8149999995</v>
      </c>
      <c r="F63" s="20">
        <v>8982232.3680000007</v>
      </c>
      <c r="G63" s="21">
        <v>9107066.4700000007</v>
      </c>
      <c r="H63" s="21">
        <v>9385600.3900000006</v>
      </c>
      <c r="I63" s="20">
        <v>9530635.4370000008</v>
      </c>
      <c r="J63" s="21">
        <v>9914532.4199999999</v>
      </c>
      <c r="K63" s="20">
        <v>10139965.348999999</v>
      </c>
      <c r="L63" s="21">
        <v>10134371.119999999</v>
      </c>
      <c r="M63" s="20">
        <v>10310506.774</v>
      </c>
      <c r="N63" s="20">
        <v>10439693.102</v>
      </c>
      <c r="O63" s="21">
        <v>10541601.9</v>
      </c>
      <c r="P63" s="20">
        <v>10778008.207</v>
      </c>
      <c r="Q63" s="20">
        <v>10736639.218</v>
      </c>
      <c r="R63" s="20">
        <v>10892826.619000001</v>
      </c>
      <c r="S63" s="20">
        <v>10985964.801999999</v>
      </c>
      <c r="T63" s="20">
        <v>10763141.044</v>
      </c>
      <c r="U63" s="20">
        <v>10453631.935000001</v>
      </c>
      <c r="V63" s="20">
        <v>10363547.487</v>
      </c>
      <c r="W63" s="20">
        <v>10276984.821</v>
      </c>
      <c r="X63" s="20">
        <v>9836895.0969999991</v>
      </c>
      <c r="Y63" s="20">
        <v>9807059.5649999995</v>
      </c>
      <c r="Z63" s="20">
        <v>9932888.1549999993</v>
      </c>
      <c r="AA63" s="20">
        <v>10071811.686000001</v>
      </c>
      <c r="AB63" s="20">
        <v>10317641.120999999</v>
      </c>
      <c r="AC63" s="20">
        <v>10488726.377</v>
      </c>
      <c r="AD63" s="20">
        <v>10474746.251</v>
      </c>
      <c r="AE63" s="20">
        <v>10548914.799000001</v>
      </c>
      <c r="AF63" s="20">
        <v>9204195.5789999999</v>
      </c>
      <c r="AG63" s="20">
        <v>9925462.2990000006</v>
      </c>
      <c r="AH63" s="20">
        <v>10179719.297</v>
      </c>
    </row>
    <row r="64" spans="1:34" ht="12.75" x14ac:dyDescent="0.2">
      <c r="A64" s="15" t="s">
        <v>68</v>
      </c>
      <c r="B64" s="22">
        <v>113514.23699999999</v>
      </c>
      <c r="C64" s="22">
        <v>110184.74400000001</v>
      </c>
      <c r="D64" s="22">
        <v>104231.845</v>
      </c>
      <c r="E64" s="22">
        <v>109683.727</v>
      </c>
      <c r="F64" s="22">
        <v>114220.769</v>
      </c>
      <c r="G64" s="22">
        <v>125087.15700000001</v>
      </c>
      <c r="H64" s="22">
        <v>130957.178</v>
      </c>
      <c r="I64" s="22">
        <v>143041.239</v>
      </c>
      <c r="J64" s="22">
        <v>146528.67499999999</v>
      </c>
      <c r="K64" s="22">
        <v>145666.66800000001</v>
      </c>
      <c r="L64" s="22">
        <v>150277.95199999999</v>
      </c>
      <c r="M64" s="22">
        <v>158289.872</v>
      </c>
      <c r="N64" s="22">
        <v>167967.31099999999</v>
      </c>
      <c r="O64" s="22">
        <v>174034.728</v>
      </c>
      <c r="P64" s="22">
        <v>187779.951</v>
      </c>
      <c r="Q64" s="22">
        <v>193421.73300000001</v>
      </c>
      <c r="R64" s="22">
        <v>199912.16899999999</v>
      </c>
      <c r="S64" s="23">
        <v>199116.98</v>
      </c>
      <c r="T64" s="22">
        <v>204968.19699999999</v>
      </c>
      <c r="U64" s="22">
        <v>212928.28099999999</v>
      </c>
      <c r="V64" s="22">
        <v>214844.16200000001</v>
      </c>
      <c r="W64" s="23">
        <v>222187.48</v>
      </c>
      <c r="X64" s="22">
        <v>219808.22099999999</v>
      </c>
      <c r="Y64" s="22">
        <v>233877.204</v>
      </c>
      <c r="Z64" s="23">
        <v>234329.64</v>
      </c>
      <c r="AA64" s="23">
        <v>239552.55</v>
      </c>
      <c r="AB64" s="22">
        <v>240375.402</v>
      </c>
      <c r="AC64" s="22">
        <v>244293.02100000001</v>
      </c>
      <c r="AD64" s="22">
        <v>241132.334</v>
      </c>
      <c r="AE64" s="22">
        <v>244047.69699999999</v>
      </c>
      <c r="AF64" s="23">
        <v>205974.55</v>
      </c>
      <c r="AG64" s="22">
        <v>214154.288</v>
      </c>
      <c r="AH64" s="22">
        <v>223954.951</v>
      </c>
    </row>
    <row r="65" spans="1:34" ht="12.75" x14ac:dyDescent="0.2">
      <c r="A65" s="15" t="s">
        <v>69</v>
      </c>
      <c r="B65" s="20">
        <v>4618697.4620000003</v>
      </c>
      <c r="C65" s="20">
        <v>4652307.1770000001</v>
      </c>
      <c r="D65" s="21">
        <v>4745772.97</v>
      </c>
      <c r="E65" s="20">
        <v>4735972.6129999999</v>
      </c>
      <c r="F65" s="20">
        <v>4717692.358</v>
      </c>
      <c r="G65" s="20">
        <v>4721956.4630000005</v>
      </c>
      <c r="H65" s="20">
        <v>4766502.6529999999</v>
      </c>
      <c r="I65" s="20">
        <v>4752164.1279999996</v>
      </c>
      <c r="J65" s="20">
        <v>4791157.432</v>
      </c>
      <c r="K65" s="20">
        <v>4782541.4539999999</v>
      </c>
      <c r="L65" s="20">
        <v>4576017.3159999996</v>
      </c>
      <c r="M65" s="20">
        <v>4509518.2989999996</v>
      </c>
      <c r="N65" s="20">
        <v>4430942.5010000002</v>
      </c>
      <c r="O65" s="20">
        <v>4274128.8679999998</v>
      </c>
      <c r="P65" s="20">
        <v>4136777.8590000002</v>
      </c>
      <c r="Q65" s="20">
        <v>3939851.236</v>
      </c>
      <c r="R65" s="20">
        <v>3802595.2990000001</v>
      </c>
      <c r="S65" s="21">
        <v>3670694</v>
      </c>
      <c r="T65" s="20">
        <v>3484568.0150000001</v>
      </c>
      <c r="U65" s="20">
        <v>3351896.2540000002</v>
      </c>
      <c r="V65" s="20">
        <v>3159903.9380000001</v>
      </c>
      <c r="W65" s="20">
        <v>3042207.1239999998</v>
      </c>
      <c r="X65" s="20">
        <v>2823863.4589999998</v>
      </c>
      <c r="Y65" s="20">
        <v>2735941.4040000001</v>
      </c>
      <c r="Z65" s="21">
        <v>2725328.5</v>
      </c>
      <c r="AA65" s="21">
        <v>2684963.58</v>
      </c>
      <c r="AB65" s="21">
        <v>2694025.88</v>
      </c>
      <c r="AC65" s="20">
        <v>2712330.1260000002</v>
      </c>
      <c r="AD65" s="20">
        <v>2713585.9789999998</v>
      </c>
      <c r="AE65" s="20">
        <v>2773007.986</v>
      </c>
      <c r="AF65" s="20">
        <v>2383662.1579999998</v>
      </c>
      <c r="AG65" s="20">
        <v>2597823.4019999998</v>
      </c>
      <c r="AH65" s="20">
        <v>2766096.6680000001</v>
      </c>
    </row>
    <row r="66" spans="1:34" ht="12.75" x14ac:dyDescent="0.2">
      <c r="A66" s="15" t="s">
        <v>70</v>
      </c>
      <c r="B66" s="22">
        <v>3697369.0449999999</v>
      </c>
      <c r="C66" s="22">
        <v>3797269.7340000002</v>
      </c>
      <c r="D66" s="22">
        <v>3950901.4509999999</v>
      </c>
      <c r="E66" s="22">
        <v>4056224.4679999999</v>
      </c>
      <c r="F66" s="22">
        <v>4148675.4509999999</v>
      </c>
      <c r="G66" s="23">
        <v>4258290.97</v>
      </c>
      <c r="H66" s="22">
        <v>4486734.2630000003</v>
      </c>
      <c r="I66" s="23">
        <v>4634641.97</v>
      </c>
      <c r="J66" s="22">
        <v>4975974.0130000003</v>
      </c>
      <c r="K66" s="22">
        <v>5211012.6270000003</v>
      </c>
      <c r="L66" s="22">
        <v>5407509.8509999998</v>
      </c>
      <c r="M66" s="22">
        <v>5642129.2019999996</v>
      </c>
      <c r="N66" s="23">
        <v>5840082.4900000002</v>
      </c>
      <c r="O66" s="22">
        <v>6092747.5029999996</v>
      </c>
      <c r="P66" s="22">
        <v>6452955.1969999997</v>
      </c>
      <c r="Q66" s="22">
        <v>6602708.6109999996</v>
      </c>
      <c r="R66" s="22">
        <v>6889867.7769999998</v>
      </c>
      <c r="S66" s="22">
        <v>7115790.8260000004</v>
      </c>
      <c r="T66" s="22">
        <v>7072726.7929999996</v>
      </c>
      <c r="U66" s="22">
        <v>6888505.8629999999</v>
      </c>
      <c r="V66" s="22">
        <v>6988489.4069999997</v>
      </c>
      <c r="W66" s="22">
        <v>7012358.8660000004</v>
      </c>
      <c r="X66" s="22">
        <v>6792966.5789999999</v>
      </c>
      <c r="Y66" s="22">
        <v>6836814.1569999997</v>
      </c>
      <c r="Z66" s="22">
        <v>6972683.2189999996</v>
      </c>
      <c r="AA66" s="22">
        <v>7146708.7620000001</v>
      </c>
      <c r="AB66" s="22">
        <v>7382650.6629999997</v>
      </c>
      <c r="AC66" s="22">
        <v>7531493.2860000003</v>
      </c>
      <c r="AD66" s="23">
        <v>7519448.7400000002</v>
      </c>
      <c r="AE66" s="22">
        <v>7531304.7280000001</v>
      </c>
      <c r="AF66" s="22">
        <v>6614067.4510000004</v>
      </c>
      <c r="AG66" s="22">
        <v>7112938.7350000003</v>
      </c>
      <c r="AH66" s="22">
        <v>7189185.5080000004</v>
      </c>
    </row>
    <row r="67" spans="1:34" ht="12.75" x14ac:dyDescent="0.2">
      <c r="A67" s="15" t="s">
        <v>71</v>
      </c>
      <c r="B67" s="21">
        <v>239.62</v>
      </c>
      <c r="C67" s="20">
        <v>266.22800000000001</v>
      </c>
      <c r="D67" s="20">
        <v>920.59900000000005</v>
      </c>
      <c r="E67" s="20">
        <v>2177.7269999999999</v>
      </c>
      <c r="F67" s="20">
        <v>5835.0630000000001</v>
      </c>
      <c r="G67" s="20">
        <v>9088.3060000000005</v>
      </c>
      <c r="H67" s="21">
        <v>13338.43</v>
      </c>
      <c r="I67" s="20">
        <v>18171.385999999999</v>
      </c>
      <c r="J67" s="20">
        <v>17156.098000000002</v>
      </c>
      <c r="K67" s="20">
        <v>19128.359</v>
      </c>
      <c r="L67" s="20">
        <v>29778.437000000002</v>
      </c>
      <c r="M67" s="20">
        <v>35083.336000000003</v>
      </c>
      <c r="N67" s="20">
        <v>46538.544000000002</v>
      </c>
      <c r="O67" s="20">
        <v>57705.940999999999</v>
      </c>
      <c r="P67" s="20">
        <v>78634.127999999997</v>
      </c>
      <c r="Q67" s="20">
        <v>130980.10799999999</v>
      </c>
      <c r="R67" s="20">
        <v>216844.636</v>
      </c>
      <c r="S67" s="20">
        <v>303177.288</v>
      </c>
      <c r="T67" s="21">
        <v>373922.87</v>
      </c>
      <c r="U67" s="20">
        <v>442025.93099999998</v>
      </c>
      <c r="V67" s="20">
        <v>501647.576</v>
      </c>
      <c r="W67" s="20">
        <v>529594.18099999998</v>
      </c>
      <c r="X67" s="20">
        <v>562050.71200000006</v>
      </c>
      <c r="Y67" s="21">
        <v>501990.49</v>
      </c>
      <c r="Z67" s="20">
        <v>542804.36699999997</v>
      </c>
      <c r="AA67" s="20">
        <v>543055.56799999997</v>
      </c>
      <c r="AB67" s="20">
        <v>529065.04299999995</v>
      </c>
      <c r="AC67" s="20">
        <v>577164.93299999996</v>
      </c>
      <c r="AD67" s="20">
        <v>637012.74300000002</v>
      </c>
      <c r="AE67" s="20">
        <v>658770.46499999997</v>
      </c>
      <c r="AF67" s="20">
        <v>666706.10699999996</v>
      </c>
      <c r="AG67" s="20">
        <v>695230.01300000004</v>
      </c>
      <c r="AH67" s="20">
        <v>700522.81099999999</v>
      </c>
    </row>
    <row r="68" spans="1:34" ht="12.75" x14ac:dyDescent="0.2">
      <c r="A68" s="15" t="s">
        <v>72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2">
        <v>565.25699999999995</v>
      </c>
      <c r="Q68" s="22">
        <v>331.77300000000002</v>
      </c>
      <c r="R68" s="22">
        <v>384.01299999999998</v>
      </c>
      <c r="S68" s="22">
        <v>600.43899999999996</v>
      </c>
      <c r="T68" s="22">
        <v>680.37900000000002</v>
      </c>
      <c r="U68" s="22">
        <v>678.01300000000003</v>
      </c>
      <c r="V68" s="22">
        <v>958.14400000000001</v>
      </c>
      <c r="W68" s="22">
        <v>1164.559</v>
      </c>
      <c r="X68" s="22">
        <v>1217.663</v>
      </c>
      <c r="Y68" s="22">
        <v>1051.6690000000001</v>
      </c>
      <c r="Z68" s="22">
        <v>908.49599999999998</v>
      </c>
      <c r="AA68" s="22">
        <v>877.85799999999995</v>
      </c>
      <c r="AB68" s="22">
        <v>445.15199999999999</v>
      </c>
      <c r="AC68" s="22">
        <v>318.80399999999997</v>
      </c>
      <c r="AD68" s="22">
        <v>250.60499999999999</v>
      </c>
      <c r="AE68" s="22">
        <v>156.244</v>
      </c>
      <c r="AF68" s="22">
        <v>144.74199999999999</v>
      </c>
      <c r="AG68" s="23">
        <v>106.7</v>
      </c>
      <c r="AH68" s="22">
        <v>79.917000000000002</v>
      </c>
    </row>
    <row r="69" spans="1:34" ht="12.75" x14ac:dyDescent="0.2">
      <c r="A69" s="15" t="s">
        <v>73</v>
      </c>
      <c r="B69" s="21">
        <v>0</v>
      </c>
      <c r="C69" s="21">
        <v>0</v>
      </c>
      <c r="D69" s="21">
        <v>216</v>
      </c>
      <c r="E69" s="21">
        <v>1026</v>
      </c>
      <c r="F69" s="21">
        <v>1053</v>
      </c>
      <c r="G69" s="21">
        <v>1026</v>
      </c>
      <c r="H69" s="21">
        <v>1647</v>
      </c>
      <c r="I69" s="21">
        <v>2322</v>
      </c>
      <c r="J69" s="21">
        <v>2673</v>
      </c>
      <c r="K69" s="21">
        <v>2511</v>
      </c>
      <c r="L69" s="21">
        <v>2457</v>
      </c>
      <c r="M69" s="21">
        <v>2754</v>
      </c>
      <c r="N69" s="20">
        <v>6669.5479999999998</v>
      </c>
      <c r="O69" s="20">
        <v>10155.288</v>
      </c>
      <c r="P69" s="20">
        <v>12258.183999999999</v>
      </c>
      <c r="Q69" s="20">
        <v>22422.243999999999</v>
      </c>
      <c r="R69" s="20">
        <v>34838.389000000003</v>
      </c>
      <c r="S69" s="20">
        <v>45077.485999999997</v>
      </c>
      <c r="T69" s="20">
        <v>70137.372000000003</v>
      </c>
      <c r="U69" s="20">
        <v>85906.489000000001</v>
      </c>
      <c r="V69" s="20">
        <v>102781.24099999999</v>
      </c>
      <c r="W69" s="20">
        <v>104889.121</v>
      </c>
      <c r="X69" s="21">
        <v>102100.14</v>
      </c>
      <c r="Y69" s="20">
        <v>94941.691000000006</v>
      </c>
      <c r="Z69" s="20">
        <v>94642.057000000001</v>
      </c>
      <c r="AA69" s="20">
        <v>96494.290999999997</v>
      </c>
      <c r="AB69" s="20">
        <v>95456.649000000005</v>
      </c>
      <c r="AC69" s="20">
        <v>100958.743</v>
      </c>
      <c r="AD69" s="20">
        <v>108517.027</v>
      </c>
      <c r="AE69" s="21">
        <v>113012.78</v>
      </c>
      <c r="AF69" s="20">
        <v>111367.85400000001</v>
      </c>
      <c r="AG69" s="20">
        <v>126639.452</v>
      </c>
      <c r="AH69" s="21">
        <v>135373.84</v>
      </c>
    </row>
    <row r="70" spans="1:34" ht="12.75" x14ac:dyDescent="0.2">
      <c r="A70" s="15" t="s">
        <v>74</v>
      </c>
      <c r="B70" s="23">
        <v>239.62</v>
      </c>
      <c r="C70" s="22">
        <v>266.22800000000001</v>
      </c>
      <c r="D70" s="22">
        <v>481.399</v>
      </c>
      <c r="E70" s="22">
        <v>520.92700000000002</v>
      </c>
      <c r="F70" s="22">
        <v>1265.2629999999999</v>
      </c>
      <c r="G70" s="22">
        <v>1732.306</v>
      </c>
      <c r="H70" s="23">
        <v>2512.4299999999998</v>
      </c>
      <c r="I70" s="22">
        <v>3855.386</v>
      </c>
      <c r="J70" s="22">
        <v>4264.4979999999996</v>
      </c>
      <c r="K70" s="22">
        <v>5434.9589999999998</v>
      </c>
      <c r="L70" s="22">
        <v>9958.8369999999995</v>
      </c>
      <c r="M70" s="22">
        <v>13744.717000000001</v>
      </c>
      <c r="N70" s="22">
        <v>21225.196</v>
      </c>
      <c r="O70" s="22">
        <v>29419.653999999999</v>
      </c>
      <c r="P70" s="22">
        <v>26876.989000000001</v>
      </c>
      <c r="Q70" s="22">
        <v>40620.574000000001</v>
      </c>
      <c r="R70" s="22">
        <v>70617.384000000005</v>
      </c>
      <c r="S70" s="22">
        <v>70327.055999999997</v>
      </c>
      <c r="T70" s="22">
        <v>44714.093999999997</v>
      </c>
      <c r="U70" s="23">
        <v>21388.36</v>
      </c>
      <c r="V70" s="23">
        <v>23109.63</v>
      </c>
      <c r="W70" s="22">
        <v>17402.664000000001</v>
      </c>
      <c r="X70" s="22">
        <v>12600.936</v>
      </c>
      <c r="Y70" s="22">
        <v>8267.5939999999991</v>
      </c>
      <c r="Z70" s="22">
        <v>15016.947</v>
      </c>
      <c r="AA70" s="22">
        <v>17435.541000000001</v>
      </c>
      <c r="AB70" s="22">
        <v>13660.825999999999</v>
      </c>
      <c r="AC70" s="22">
        <v>20994.424999999999</v>
      </c>
      <c r="AD70" s="22">
        <v>20455.526999999998</v>
      </c>
      <c r="AE70" s="22">
        <v>19208.364000000001</v>
      </c>
      <c r="AF70" s="22">
        <v>17837.977999999999</v>
      </c>
      <c r="AG70" s="22">
        <v>18983.981</v>
      </c>
      <c r="AH70" s="22">
        <v>19668.734</v>
      </c>
    </row>
    <row r="71" spans="1:34" ht="12.75" x14ac:dyDescent="0.2">
      <c r="A71" s="15" t="s">
        <v>75</v>
      </c>
      <c r="B71" s="21">
        <v>0</v>
      </c>
      <c r="C71" s="21">
        <v>0</v>
      </c>
      <c r="D71" s="21">
        <v>148</v>
      </c>
      <c r="E71" s="21">
        <v>518</v>
      </c>
      <c r="F71" s="21">
        <v>3404</v>
      </c>
      <c r="G71" s="21">
        <v>6142</v>
      </c>
      <c r="H71" s="21">
        <v>8991</v>
      </c>
      <c r="I71" s="21">
        <v>11618</v>
      </c>
      <c r="J71" s="21">
        <v>9805</v>
      </c>
      <c r="K71" s="21">
        <v>10656</v>
      </c>
      <c r="L71" s="21">
        <v>16761</v>
      </c>
      <c r="M71" s="20">
        <v>17832.618999999999</v>
      </c>
      <c r="N71" s="21">
        <v>17741.400000000001</v>
      </c>
      <c r="O71" s="20">
        <v>17987.295999999998</v>
      </c>
      <c r="P71" s="20">
        <v>38528.055999999997</v>
      </c>
      <c r="Q71" s="20">
        <v>61498.802000000003</v>
      </c>
      <c r="R71" s="20">
        <v>85623.335000000006</v>
      </c>
      <c r="S71" s="20">
        <v>157448.13399999999</v>
      </c>
      <c r="T71" s="20">
        <v>245506.21400000001</v>
      </c>
      <c r="U71" s="20">
        <v>329939.587</v>
      </c>
      <c r="V71" s="20">
        <v>371470.92300000001</v>
      </c>
      <c r="W71" s="20">
        <v>402487.49800000002</v>
      </c>
      <c r="X71" s="20">
        <v>441350.16200000001</v>
      </c>
      <c r="Y71" s="20">
        <v>392675.495</v>
      </c>
      <c r="Z71" s="20">
        <v>426764.48200000002</v>
      </c>
      <c r="AA71" s="20">
        <v>422754.73200000002</v>
      </c>
      <c r="AB71" s="20">
        <v>413806.72700000001</v>
      </c>
      <c r="AC71" s="20">
        <v>448527.42599999998</v>
      </c>
      <c r="AD71" s="21">
        <v>501294.13</v>
      </c>
      <c r="AE71" s="20">
        <v>519689.63299999997</v>
      </c>
      <c r="AF71" s="20">
        <v>530083.853</v>
      </c>
      <c r="AG71" s="20">
        <v>544898.37300000002</v>
      </c>
      <c r="AH71" s="21">
        <v>539439.35999999999</v>
      </c>
    </row>
    <row r="72" spans="1:34" ht="12.75" x14ac:dyDescent="0.2">
      <c r="A72" s="15" t="s">
        <v>76</v>
      </c>
      <c r="B72" s="23">
        <v>0</v>
      </c>
      <c r="C72" s="23">
        <v>0</v>
      </c>
      <c r="D72" s="23">
        <v>75.2</v>
      </c>
      <c r="E72" s="23">
        <v>112.8</v>
      </c>
      <c r="F72" s="23">
        <v>112.8</v>
      </c>
      <c r="G72" s="23">
        <v>188</v>
      </c>
      <c r="H72" s="23">
        <v>188</v>
      </c>
      <c r="I72" s="23">
        <v>376</v>
      </c>
      <c r="J72" s="23">
        <v>413.6</v>
      </c>
      <c r="K72" s="23">
        <v>526.4</v>
      </c>
      <c r="L72" s="23">
        <v>601.6</v>
      </c>
      <c r="M72" s="23">
        <v>752</v>
      </c>
      <c r="N72" s="23">
        <v>902.4</v>
      </c>
      <c r="O72" s="22">
        <v>143.703</v>
      </c>
      <c r="P72" s="22">
        <v>405.642</v>
      </c>
      <c r="Q72" s="22">
        <v>6106.7150000000001</v>
      </c>
      <c r="R72" s="22">
        <v>25381.516</v>
      </c>
      <c r="S72" s="22">
        <v>29724.173999999999</v>
      </c>
      <c r="T72" s="22">
        <v>12086.802</v>
      </c>
      <c r="U72" s="22">
        <v>3180.4270000000001</v>
      </c>
      <c r="V72" s="22">
        <v>2169.5479999999998</v>
      </c>
      <c r="W72" s="23">
        <v>690.03</v>
      </c>
      <c r="X72" s="22">
        <v>667.34500000000003</v>
      </c>
      <c r="Y72" s="22">
        <v>173.28200000000001</v>
      </c>
      <c r="Z72" s="22">
        <v>326.43299999999999</v>
      </c>
      <c r="AA72" s="22">
        <v>162.94399999999999</v>
      </c>
      <c r="AB72" s="22">
        <v>162.44300000000001</v>
      </c>
      <c r="AC72" s="22">
        <v>70.731999999999999</v>
      </c>
      <c r="AD72" s="22">
        <v>28.704999999999998</v>
      </c>
      <c r="AE72" s="22">
        <v>54.646999999999998</v>
      </c>
      <c r="AF72" s="22">
        <v>30.867999999999999</v>
      </c>
      <c r="AG72" s="22">
        <v>58.426000000000002</v>
      </c>
      <c r="AH72" s="22">
        <v>54.351999999999997</v>
      </c>
    </row>
    <row r="73" spans="1:34" ht="12.75" x14ac:dyDescent="0.2">
      <c r="A73" s="15" t="s">
        <v>77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798.01</v>
      </c>
      <c r="U73" s="20">
        <v>933.05600000000004</v>
      </c>
      <c r="V73" s="20">
        <v>1158.088</v>
      </c>
      <c r="W73" s="20">
        <v>2960.3110000000001</v>
      </c>
      <c r="X73" s="20">
        <v>4114.4669999999996</v>
      </c>
      <c r="Y73" s="21">
        <v>4880.76</v>
      </c>
      <c r="Z73" s="20">
        <v>5145.9520000000002</v>
      </c>
      <c r="AA73" s="20">
        <v>5330.2020000000002</v>
      </c>
      <c r="AB73" s="20">
        <v>5533.2479999999996</v>
      </c>
      <c r="AC73" s="20">
        <v>6294.8029999999999</v>
      </c>
      <c r="AD73" s="20">
        <v>6466.7479999999996</v>
      </c>
      <c r="AE73" s="20">
        <v>6648.7969999999996</v>
      </c>
      <c r="AF73" s="20">
        <v>7240.8090000000002</v>
      </c>
      <c r="AG73" s="20">
        <v>4543.0820000000003</v>
      </c>
      <c r="AH73" s="20">
        <v>5906.6080000000002</v>
      </c>
    </row>
    <row r="74" spans="1:34" ht="12.75" x14ac:dyDescent="0.2">
      <c r="A74" s="15" t="s">
        <v>78</v>
      </c>
      <c r="B74" s="23">
        <v>932.4</v>
      </c>
      <c r="C74" s="23">
        <v>892.8</v>
      </c>
      <c r="D74" s="23">
        <v>903.6</v>
      </c>
      <c r="E74" s="23">
        <v>774</v>
      </c>
      <c r="F74" s="23">
        <v>734.4</v>
      </c>
      <c r="G74" s="23">
        <v>734.4</v>
      </c>
      <c r="H74" s="23">
        <v>730.8</v>
      </c>
      <c r="I74" s="23">
        <v>712.8</v>
      </c>
      <c r="J74" s="23">
        <v>637.20000000000005</v>
      </c>
      <c r="K74" s="23">
        <v>615.6</v>
      </c>
      <c r="L74" s="23">
        <v>842.4</v>
      </c>
      <c r="M74" s="23">
        <v>842.4</v>
      </c>
      <c r="N74" s="23">
        <v>849.6</v>
      </c>
      <c r="O74" s="23">
        <v>928.8</v>
      </c>
      <c r="P74" s="23">
        <v>1112.4000000000001</v>
      </c>
      <c r="Q74" s="23">
        <v>1092.82</v>
      </c>
      <c r="R74" s="23">
        <v>1111.46</v>
      </c>
      <c r="S74" s="22">
        <v>1106.1289999999999</v>
      </c>
      <c r="T74" s="22">
        <v>1102.144</v>
      </c>
      <c r="U74" s="22">
        <v>1255.6949999999999</v>
      </c>
      <c r="V74" s="22">
        <v>1466.078</v>
      </c>
      <c r="W74" s="22">
        <v>1738.1210000000001</v>
      </c>
      <c r="X74" s="22">
        <v>1737.1110000000001</v>
      </c>
      <c r="Y74" s="22">
        <v>2224.9810000000002</v>
      </c>
      <c r="Z74" s="22">
        <v>2578.9360000000001</v>
      </c>
      <c r="AA74" s="22">
        <v>2959.9549999999999</v>
      </c>
      <c r="AB74" s="22">
        <v>3618.4180000000001</v>
      </c>
      <c r="AC74" s="22">
        <v>4612.0360000000001</v>
      </c>
      <c r="AD74" s="22">
        <v>5999.2430000000004</v>
      </c>
      <c r="AE74" s="22">
        <v>8953.1530000000002</v>
      </c>
      <c r="AF74" s="22">
        <v>12813.039000000001</v>
      </c>
      <c r="AG74" s="22">
        <v>23269.381000000001</v>
      </c>
      <c r="AH74" s="22">
        <v>37341.732000000004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FE86-5DF6-49CA-B610-DC64F7DB3A29}">
  <dimension ref="A1:X131"/>
  <sheetViews>
    <sheetView zoomScaleNormal="100" workbookViewId="0"/>
  </sheetViews>
  <sheetFormatPr defaultColWidth="8.7109375" defaultRowHeight="12.75" x14ac:dyDescent="0.2"/>
  <cols>
    <col min="1" max="25" width="14.42578125" style="2" customWidth="1"/>
    <col min="26" max="34" width="10" style="2" customWidth="1"/>
    <col min="35" max="16384" width="8.7109375" style="2"/>
  </cols>
  <sheetData>
    <row r="1" spans="1:24" x14ac:dyDescent="0.2">
      <c r="A1" s="1" t="s">
        <v>181</v>
      </c>
    </row>
    <row r="2" spans="1:24" x14ac:dyDescent="0.2">
      <c r="A2" s="1" t="s">
        <v>0</v>
      </c>
      <c r="B2" s="12" t="s">
        <v>138</v>
      </c>
    </row>
    <row r="3" spans="1:24" x14ac:dyDescent="0.2">
      <c r="A3" s="1" t="s">
        <v>1</v>
      </c>
      <c r="B3" s="24">
        <v>45560.958333333336</v>
      </c>
    </row>
    <row r="4" spans="1:24" x14ac:dyDescent="0.2">
      <c r="A4" s="1"/>
      <c r="B4" s="24"/>
    </row>
    <row r="5" spans="1:24" x14ac:dyDescent="0.2">
      <c r="A5" s="12" t="s">
        <v>2</v>
      </c>
      <c r="C5" s="1" t="s">
        <v>3</v>
      </c>
    </row>
    <row r="6" spans="1:24" x14ac:dyDescent="0.2">
      <c r="A6" s="12" t="s">
        <v>162</v>
      </c>
      <c r="C6" s="1" t="s">
        <v>165</v>
      </c>
    </row>
    <row r="7" spans="1:24" x14ac:dyDescent="0.2">
      <c r="A7" s="12" t="s">
        <v>164</v>
      </c>
      <c r="C7" s="1" t="s">
        <v>16</v>
      </c>
    </row>
    <row r="8" spans="1:24" x14ac:dyDescent="0.2">
      <c r="A8" s="12" t="s">
        <v>5</v>
      </c>
      <c r="C8" s="1" t="s">
        <v>134</v>
      </c>
      <c r="J8" s="12" t="s">
        <v>5</v>
      </c>
      <c r="L8" s="1" t="s">
        <v>135</v>
      </c>
    </row>
    <row r="9" spans="1:24" x14ac:dyDescent="0.2">
      <c r="A9" s="12" t="s">
        <v>163</v>
      </c>
      <c r="C9" s="1" t="s">
        <v>10</v>
      </c>
    </row>
    <row r="11" spans="1:24" x14ac:dyDescent="0.2">
      <c r="A11" s="13" t="s">
        <v>143</v>
      </c>
      <c r="B11" s="25" t="s">
        <v>70</v>
      </c>
      <c r="C11" s="14" t="s">
        <v>69</v>
      </c>
      <c r="D11" s="14" t="s">
        <v>68</v>
      </c>
      <c r="E11" s="14" t="s">
        <v>71</v>
      </c>
      <c r="F11" s="14" t="s">
        <v>66</v>
      </c>
      <c r="G11" s="14" t="s">
        <v>78</v>
      </c>
      <c r="H11" s="14" t="s">
        <v>25</v>
      </c>
      <c r="J11" s="26"/>
      <c r="K11" s="25" t="s">
        <v>70</v>
      </c>
      <c r="L11" s="25" t="s">
        <v>69</v>
      </c>
      <c r="M11" s="25" t="s">
        <v>68</v>
      </c>
      <c r="N11" s="25" t="s">
        <v>71</v>
      </c>
      <c r="O11" s="25" t="s">
        <v>66</v>
      </c>
      <c r="P11" s="25" t="s">
        <v>78</v>
      </c>
      <c r="R11" s="31"/>
      <c r="S11" s="31" t="s">
        <v>117</v>
      </c>
      <c r="T11" s="31" t="s">
        <v>69</v>
      </c>
      <c r="U11" s="31" t="s">
        <v>68</v>
      </c>
      <c r="V11" s="31" t="s">
        <v>71</v>
      </c>
      <c r="W11" s="31" t="s">
        <v>66</v>
      </c>
      <c r="X11" s="31" t="s">
        <v>78</v>
      </c>
    </row>
    <row r="12" spans="1:24" x14ac:dyDescent="0.2">
      <c r="A12" s="15" t="s">
        <v>84</v>
      </c>
      <c r="B12" s="27">
        <v>1223.461446</v>
      </c>
      <c r="C12" s="27">
        <v>642.54435699999999</v>
      </c>
      <c r="D12" s="27">
        <v>6.3318779999999997</v>
      </c>
      <c r="E12" s="27">
        <v>126.21972700000001</v>
      </c>
      <c r="F12" s="27">
        <v>6.4717419999999999</v>
      </c>
      <c r="G12" s="27">
        <v>8.837669</v>
      </c>
      <c r="H12" s="27">
        <v>2013.8668189999999</v>
      </c>
      <c r="J12" s="15" t="s">
        <v>84</v>
      </c>
      <c r="K12" s="28">
        <f t="shared" ref="K12" si="0">B12/$H12</f>
        <v>0.60751854812699013</v>
      </c>
      <c r="L12" s="28">
        <f t="shared" ref="L12" si="1">C12/$H12</f>
        <v>0.31906000483143171</v>
      </c>
      <c r="M12" s="28">
        <f t="shared" ref="M12" si="2">D12/$H12</f>
        <v>3.1441393940559283E-3</v>
      </c>
      <c r="N12" s="28">
        <f t="shared" ref="N12" si="3">E12/$H12</f>
        <v>6.2675309910848687E-2</v>
      </c>
      <c r="O12" s="28">
        <f t="shared" ref="O12" si="4">F12/$H12</f>
        <v>3.2135898654974565E-3</v>
      </c>
      <c r="P12" s="28">
        <f t="shared" ref="P12" si="5">G12/$H12</f>
        <v>4.3884078711761134E-3</v>
      </c>
      <c r="R12" s="31" t="s">
        <v>105</v>
      </c>
      <c r="S12" s="31">
        <v>0.66958443115549837</v>
      </c>
      <c r="T12" s="31">
        <v>0.17100393376653272</v>
      </c>
      <c r="U12" s="31">
        <v>0</v>
      </c>
      <c r="V12" s="31">
        <v>0.1084999447498773</v>
      </c>
      <c r="W12" s="31">
        <v>2.2486905439573278E-4</v>
      </c>
      <c r="X12" s="31">
        <v>5.068682127369574E-2</v>
      </c>
    </row>
    <row r="13" spans="1:24" x14ac:dyDescent="0.2">
      <c r="A13" s="15" t="s">
        <v>89</v>
      </c>
      <c r="B13" s="29">
        <v>1217.2709990000001</v>
      </c>
      <c r="C13" s="29">
        <v>371.03760700000004</v>
      </c>
      <c r="D13" s="29">
        <v>3.8465659999999997</v>
      </c>
      <c r="E13" s="29">
        <v>128.01353</v>
      </c>
      <c r="F13" s="29">
        <v>13.340948000000001</v>
      </c>
      <c r="G13" s="29">
        <v>5.0833260000000005</v>
      </c>
      <c r="H13" s="29">
        <v>1738.5929759999999</v>
      </c>
      <c r="J13" s="15" t="s">
        <v>89</v>
      </c>
      <c r="K13" s="30">
        <f t="shared" ref="K13:K36" si="6">B13/$H13</f>
        <v>0.70014719707460737</v>
      </c>
      <c r="L13" s="30">
        <f t="shared" ref="L13:L36" si="7">C13/$H13</f>
        <v>0.21341257679163664</v>
      </c>
      <c r="M13" s="30">
        <f t="shared" ref="M13:M36" si="8">D13/$H13</f>
        <v>2.2124591857318075E-3</v>
      </c>
      <c r="N13" s="30">
        <f t="shared" ref="N13:N36" si="9">E13/$H13</f>
        <v>7.3630534442007317E-2</v>
      </c>
      <c r="O13" s="30">
        <f t="shared" ref="O13:O36" si="10">F13/$H13</f>
        <v>7.6734164834219376E-3</v>
      </c>
      <c r="P13" s="30">
        <f t="shared" ref="P13:P36" si="11">G13/$H13</f>
        <v>2.923816022595044E-3</v>
      </c>
      <c r="R13" s="31" t="s">
        <v>98</v>
      </c>
      <c r="S13" s="31">
        <v>0.48074671197345376</v>
      </c>
      <c r="T13" s="31">
        <v>0.41913834094093477</v>
      </c>
      <c r="U13" s="31">
        <v>1.4193581151642872E-2</v>
      </c>
      <c r="V13" s="31">
        <v>6.2727356145197186E-2</v>
      </c>
      <c r="W13" s="31">
        <v>7.0450789938561222E-3</v>
      </c>
      <c r="X13" s="31">
        <v>1.6148930794915254E-2</v>
      </c>
    </row>
    <row r="14" spans="1:24" x14ac:dyDescent="0.2">
      <c r="A14" s="15" t="s">
        <v>91</v>
      </c>
      <c r="B14" s="27">
        <v>937.47740800000008</v>
      </c>
      <c r="C14" s="27">
        <v>345.12390000000005</v>
      </c>
      <c r="D14" s="27">
        <v>70.622880000000009</v>
      </c>
      <c r="E14" s="27">
        <v>58.104186999999996</v>
      </c>
      <c r="F14" s="27">
        <v>29.487617999999998</v>
      </c>
      <c r="G14" s="27">
        <v>2.15727</v>
      </c>
      <c r="H14" s="27">
        <v>1442.9732630000001</v>
      </c>
      <c r="J14" s="15" t="s">
        <v>91</v>
      </c>
      <c r="K14" s="28">
        <f t="shared" si="6"/>
        <v>0.64968453126494274</v>
      </c>
      <c r="L14" s="28">
        <f t="shared" si="7"/>
        <v>0.23917553349704723</v>
      </c>
      <c r="M14" s="28">
        <f t="shared" si="8"/>
        <v>4.8942611627586341E-2</v>
      </c>
      <c r="N14" s="28">
        <f t="shared" si="9"/>
        <v>4.0266987954578608E-2</v>
      </c>
      <c r="O14" s="28">
        <f t="shared" si="10"/>
        <v>2.0435318350039307E-2</v>
      </c>
      <c r="P14" s="28">
        <f t="shared" si="11"/>
        <v>1.4950173058057555E-3</v>
      </c>
      <c r="R14" s="31" t="s">
        <v>104</v>
      </c>
      <c r="S14" s="31">
        <v>0.45038258221831273</v>
      </c>
      <c r="T14" s="31">
        <v>0.2866683010685398</v>
      </c>
      <c r="U14" s="31">
        <v>0</v>
      </c>
      <c r="V14" s="31">
        <v>0.24606869503948384</v>
      </c>
      <c r="W14" s="31">
        <v>1.0575331327514624E-3</v>
      </c>
      <c r="X14" s="31">
        <v>1.582288854091202E-2</v>
      </c>
    </row>
    <row r="15" spans="1:24" x14ac:dyDescent="0.2">
      <c r="A15" s="15" t="s">
        <v>88</v>
      </c>
      <c r="B15" s="29">
        <v>835.08632999999998</v>
      </c>
      <c r="C15" s="29">
        <v>243.74852299999998</v>
      </c>
      <c r="D15" s="29">
        <v>5.0842299999999998</v>
      </c>
      <c r="E15" s="29">
        <v>39.872055000000003</v>
      </c>
      <c r="F15" s="29">
        <v>9.2727000000000004</v>
      </c>
      <c r="G15" s="29">
        <v>1.8935999999999999</v>
      </c>
      <c r="H15" s="29">
        <v>1134.9574379999999</v>
      </c>
      <c r="J15" s="15" t="s">
        <v>88</v>
      </c>
      <c r="K15" s="30">
        <f t="shared" si="6"/>
        <v>0.73578647272586095</v>
      </c>
      <c r="L15" s="30">
        <f t="shared" si="7"/>
        <v>0.21476446150221185</v>
      </c>
      <c r="M15" s="30">
        <f t="shared" si="8"/>
        <v>4.4796657828502645E-3</v>
      </c>
      <c r="N15" s="30">
        <f t="shared" si="9"/>
        <v>3.5130881269223424E-2</v>
      </c>
      <c r="O15" s="30">
        <f t="shared" si="10"/>
        <v>8.1700861103128006E-3</v>
      </c>
      <c r="P15" s="30">
        <f t="shared" si="11"/>
        <v>1.6684326095407289E-3</v>
      </c>
      <c r="R15" s="31" t="s">
        <v>83</v>
      </c>
      <c r="S15" s="31">
        <v>0.60588560759592625</v>
      </c>
      <c r="T15" s="31">
        <v>0.31989775713150814</v>
      </c>
      <c r="U15" s="31">
        <v>0</v>
      </c>
      <c r="V15" s="31">
        <v>6.2357948646850472E-2</v>
      </c>
      <c r="W15" s="31">
        <v>2.9287554057814045E-3</v>
      </c>
      <c r="X15" s="31">
        <v>8.929931219933766E-3</v>
      </c>
    </row>
    <row r="16" spans="1:24" x14ac:dyDescent="0.2">
      <c r="A16" s="15" t="s">
        <v>100</v>
      </c>
      <c r="B16" s="27">
        <v>640.41360799999995</v>
      </c>
      <c r="C16" s="27">
        <v>207.30897700000003</v>
      </c>
      <c r="D16" s="27">
        <v>86.48</v>
      </c>
      <c r="E16" s="27">
        <v>50.384819</v>
      </c>
      <c r="F16" s="27">
        <v>16.299109000000001</v>
      </c>
      <c r="G16" s="27">
        <v>0.59584300000000001</v>
      </c>
      <c r="H16" s="27">
        <v>1001.482356</v>
      </c>
      <c r="J16" s="15" t="s">
        <v>100</v>
      </c>
      <c r="K16" s="28">
        <f t="shared" si="6"/>
        <v>0.63946569219438143</v>
      </c>
      <c r="L16" s="28">
        <f t="shared" si="7"/>
        <v>0.20700212615627953</v>
      </c>
      <c r="M16" s="28">
        <f t="shared" si="8"/>
        <v>8.6351995601208584E-2</v>
      </c>
      <c r="N16" s="28">
        <f t="shared" si="9"/>
        <v>5.0310241311929814E-2</v>
      </c>
      <c r="O16" s="28">
        <f t="shared" si="10"/>
        <v>1.6274983680291618E-2</v>
      </c>
      <c r="P16" s="28">
        <f t="shared" si="11"/>
        <v>5.94961055909007E-4</v>
      </c>
      <c r="R16" s="31" t="s">
        <v>107</v>
      </c>
      <c r="S16" s="31">
        <v>0.72020345177512513</v>
      </c>
      <c r="T16" s="31">
        <v>0.24390555380289844</v>
      </c>
      <c r="U16" s="31">
        <v>1.3268017117382904E-2</v>
      </c>
      <c r="V16" s="31">
        <v>0</v>
      </c>
      <c r="W16" s="31">
        <v>1.7263600680356029E-2</v>
      </c>
      <c r="X16" s="31">
        <v>5.3593766242374047E-3</v>
      </c>
    </row>
    <row r="17" spans="1:24" x14ac:dyDescent="0.2">
      <c r="A17" s="15" t="s">
        <v>98</v>
      </c>
      <c r="B17" s="29">
        <v>176.41404999999997</v>
      </c>
      <c r="C17" s="29">
        <v>153.80634000000001</v>
      </c>
      <c r="D17" s="29">
        <v>5.2084539999999997</v>
      </c>
      <c r="E17" s="29">
        <v>23.018331</v>
      </c>
      <c r="F17" s="29">
        <v>2.5852510000000004</v>
      </c>
      <c r="G17" s="29">
        <v>5.925986</v>
      </c>
      <c r="H17" s="29">
        <v>366.95841200000001</v>
      </c>
      <c r="J17" s="15" t="s">
        <v>98</v>
      </c>
      <c r="K17" s="30">
        <f t="shared" si="6"/>
        <v>0.48074671197345376</v>
      </c>
      <c r="L17" s="30">
        <f t="shared" si="7"/>
        <v>0.41913834094093477</v>
      </c>
      <c r="M17" s="30">
        <f t="shared" si="8"/>
        <v>1.4193581151642872E-2</v>
      </c>
      <c r="N17" s="30">
        <f t="shared" si="9"/>
        <v>6.2727356145197186E-2</v>
      </c>
      <c r="O17" s="30">
        <f t="shared" si="10"/>
        <v>7.0450789938561222E-3</v>
      </c>
      <c r="P17" s="30">
        <f t="shared" si="11"/>
        <v>1.6148930794915254E-2</v>
      </c>
      <c r="R17" s="31" t="s">
        <v>80</v>
      </c>
      <c r="S17" s="31">
        <v>0.60631905730265445</v>
      </c>
      <c r="T17" s="31">
        <v>0.26976047982708296</v>
      </c>
      <c r="U17" s="31">
        <v>6.2754222191695082E-3</v>
      </c>
      <c r="V17" s="31">
        <v>0.10410869788634351</v>
      </c>
      <c r="W17" s="31">
        <v>8.2188923711772315E-3</v>
      </c>
      <c r="X17" s="31">
        <v>5.3174503935722343E-3</v>
      </c>
    </row>
    <row r="18" spans="1:24" x14ac:dyDescent="0.2">
      <c r="A18" s="15" t="s">
        <v>80</v>
      </c>
      <c r="B18" s="27">
        <v>195.59744499999999</v>
      </c>
      <c r="C18" s="27">
        <v>87.024248999999998</v>
      </c>
      <c r="D18" s="27">
        <v>2.0244400000000002</v>
      </c>
      <c r="E18" s="27">
        <v>33.585279999999997</v>
      </c>
      <c r="F18" s="27">
        <v>2.6514000000000002</v>
      </c>
      <c r="G18" s="27">
        <v>1.7154</v>
      </c>
      <c r="H18" s="27">
        <v>322.59821400000004</v>
      </c>
      <c r="J18" s="15" t="s">
        <v>80</v>
      </c>
      <c r="K18" s="28">
        <f t="shared" si="6"/>
        <v>0.60631905730265445</v>
      </c>
      <c r="L18" s="28">
        <f t="shared" si="7"/>
        <v>0.26976047982708296</v>
      </c>
      <c r="M18" s="28">
        <f t="shared" si="8"/>
        <v>6.2754222191695082E-3</v>
      </c>
      <c r="N18" s="28">
        <f t="shared" si="9"/>
        <v>0.10410869788634351</v>
      </c>
      <c r="O18" s="28">
        <f t="shared" si="10"/>
        <v>8.2188923711772315E-3</v>
      </c>
      <c r="P18" s="28">
        <f t="shared" si="11"/>
        <v>5.3174503935722343E-3</v>
      </c>
      <c r="R18" s="31" t="s">
        <v>84</v>
      </c>
      <c r="S18" s="31">
        <v>0.60751854812699013</v>
      </c>
      <c r="T18" s="31">
        <v>0.31906000483143171</v>
      </c>
      <c r="U18" s="31">
        <v>3.1441393940559283E-3</v>
      </c>
      <c r="V18" s="31">
        <v>6.2675309910848687E-2</v>
      </c>
      <c r="W18" s="31">
        <v>3.2135898654974565E-3</v>
      </c>
      <c r="X18" s="31">
        <v>4.3884078711761134E-3</v>
      </c>
    </row>
    <row r="19" spans="1:24" x14ac:dyDescent="0.2">
      <c r="A19" s="15" t="s">
        <v>99</v>
      </c>
      <c r="B19" s="29">
        <v>221.18636100000001</v>
      </c>
      <c r="C19" s="29">
        <v>59.023016000000005</v>
      </c>
      <c r="D19" s="29">
        <v>0.105015</v>
      </c>
      <c r="E19" s="29">
        <v>16.799099999999999</v>
      </c>
      <c r="F19" s="29">
        <v>0.759992</v>
      </c>
      <c r="G19" s="29">
        <v>1.252427</v>
      </c>
      <c r="H19" s="29">
        <v>299.12591100000003</v>
      </c>
      <c r="J19" s="15" t="s">
        <v>99</v>
      </c>
      <c r="K19" s="30">
        <f t="shared" si="6"/>
        <v>0.7394423313599201</v>
      </c>
      <c r="L19" s="30">
        <f t="shared" si="7"/>
        <v>0.1973182991827144</v>
      </c>
      <c r="M19" s="30">
        <f t="shared" si="8"/>
        <v>3.5107289652349771E-4</v>
      </c>
      <c r="N19" s="30">
        <f t="shared" si="9"/>
        <v>5.6160631300175123E-2</v>
      </c>
      <c r="O19" s="30">
        <f t="shared" si="10"/>
        <v>2.5407093536607729E-3</v>
      </c>
      <c r="P19" s="30">
        <f t="shared" si="11"/>
        <v>4.1869559070059964E-3</v>
      </c>
      <c r="R19" s="31" t="s">
        <v>99</v>
      </c>
      <c r="S19" s="31">
        <v>0.7394423313599201</v>
      </c>
      <c r="T19" s="31">
        <v>0.1973182991827144</v>
      </c>
      <c r="U19" s="31">
        <v>3.5107289652349771E-4</v>
      </c>
      <c r="V19" s="31">
        <v>5.6160631300175123E-2</v>
      </c>
      <c r="W19" s="31">
        <v>2.5407093536607729E-3</v>
      </c>
      <c r="X19" s="31">
        <v>4.1869559070059964E-3</v>
      </c>
    </row>
    <row r="20" spans="1:24" x14ac:dyDescent="0.2">
      <c r="A20" s="15" t="s">
        <v>102</v>
      </c>
      <c r="B20" s="27">
        <v>216.20137899999997</v>
      </c>
      <c r="C20" s="27">
        <v>55.136660000000006</v>
      </c>
      <c r="D20" s="27">
        <v>3.3638560000000002</v>
      </c>
      <c r="E20" s="27">
        <v>23.388376000000001</v>
      </c>
      <c r="F20" s="27">
        <v>0</v>
      </c>
      <c r="G20" s="27">
        <v>0.76807799999999993</v>
      </c>
      <c r="H20" s="27">
        <v>298.85834899999998</v>
      </c>
      <c r="J20" s="15" t="s">
        <v>102</v>
      </c>
      <c r="K20" s="28">
        <f t="shared" si="6"/>
        <v>0.72342425675382416</v>
      </c>
      <c r="L20" s="28">
        <f t="shared" si="7"/>
        <v>0.18449094758266235</v>
      </c>
      <c r="M20" s="28">
        <f t="shared" si="8"/>
        <v>1.1255686887301919E-2</v>
      </c>
      <c r="N20" s="28">
        <f t="shared" si="9"/>
        <v>7.8259068479294855E-2</v>
      </c>
      <c r="O20" s="28">
        <f t="shared" si="10"/>
        <v>0</v>
      </c>
      <c r="P20" s="28">
        <f t="shared" si="11"/>
        <v>2.5700402969167173E-3</v>
      </c>
      <c r="R20" s="31" t="s">
        <v>97</v>
      </c>
      <c r="S20" s="31">
        <v>0.57466627196087261</v>
      </c>
      <c r="T20" s="31">
        <v>0.36335733316172203</v>
      </c>
      <c r="U20" s="31">
        <v>3.7939120921552218E-3</v>
      </c>
      <c r="V20" s="31">
        <v>5.4358504408263078E-2</v>
      </c>
      <c r="W20" s="31">
        <v>0</v>
      </c>
      <c r="X20" s="31">
        <v>3.8239783769869356E-3</v>
      </c>
    </row>
    <row r="21" spans="1:24" x14ac:dyDescent="0.2">
      <c r="A21" s="15" t="s">
        <v>82</v>
      </c>
      <c r="B21" s="29">
        <v>187.99629999999999</v>
      </c>
      <c r="C21" s="29">
        <v>65.602077000000008</v>
      </c>
      <c r="D21" s="29">
        <v>3.7229999999999999</v>
      </c>
      <c r="E21" s="29">
        <v>14.750622</v>
      </c>
      <c r="F21" s="29">
        <v>3.173835</v>
      </c>
      <c r="G21" s="29">
        <v>0.26117599999999996</v>
      </c>
      <c r="H21" s="29">
        <v>275.50700999999998</v>
      </c>
      <c r="J21" s="15" t="s">
        <v>82</v>
      </c>
      <c r="K21" s="30">
        <f t="shared" si="6"/>
        <v>0.68236485162392058</v>
      </c>
      <c r="L21" s="30">
        <f t="shared" si="7"/>
        <v>0.23811400297945237</v>
      </c>
      <c r="M21" s="30">
        <f t="shared" si="8"/>
        <v>1.3513267774928849E-2</v>
      </c>
      <c r="N21" s="30">
        <f t="shared" si="9"/>
        <v>5.3539915372752225E-2</v>
      </c>
      <c r="O21" s="30">
        <f t="shared" si="10"/>
        <v>1.1519979110513378E-2</v>
      </c>
      <c r="P21" s="30">
        <f t="shared" si="11"/>
        <v>9.4798313843266627E-4</v>
      </c>
      <c r="R21" s="31" t="s">
        <v>86</v>
      </c>
      <c r="S21" s="31">
        <v>0.74093352832766157</v>
      </c>
      <c r="T21" s="31">
        <v>0.19304977978249466</v>
      </c>
      <c r="U21" s="31">
        <v>4.4893775496043168E-4</v>
      </c>
      <c r="V21" s="31">
        <v>6.1961284197736798E-2</v>
      </c>
      <c r="W21" s="31">
        <v>0</v>
      </c>
      <c r="X21" s="31">
        <v>3.6064699371465324E-3</v>
      </c>
    </row>
    <row r="22" spans="1:24" x14ac:dyDescent="0.2">
      <c r="A22" s="15" t="s">
        <v>104</v>
      </c>
      <c r="B22" s="27">
        <v>115.95188800000001</v>
      </c>
      <c r="C22" s="27">
        <v>73.803321999999994</v>
      </c>
      <c r="D22" s="27">
        <v>0</v>
      </c>
      <c r="E22" s="27">
        <v>63.350873</v>
      </c>
      <c r="F22" s="27">
        <v>0.27226400000000001</v>
      </c>
      <c r="G22" s="27">
        <v>4.0736340000000002</v>
      </c>
      <c r="H22" s="27">
        <v>257.45198100000005</v>
      </c>
      <c r="J22" s="15" t="s">
        <v>104</v>
      </c>
      <c r="K22" s="28">
        <f t="shared" si="6"/>
        <v>0.45038258221831273</v>
      </c>
      <c r="L22" s="28">
        <f t="shared" si="7"/>
        <v>0.2866683010685398</v>
      </c>
      <c r="M22" s="28">
        <f t="shared" si="8"/>
        <v>0</v>
      </c>
      <c r="N22" s="28">
        <f t="shared" si="9"/>
        <v>0.24606869503948384</v>
      </c>
      <c r="O22" s="28">
        <f t="shared" si="10"/>
        <v>1.0575331327514624E-3</v>
      </c>
      <c r="P22" s="28">
        <f t="shared" si="11"/>
        <v>1.582288854091202E-2</v>
      </c>
      <c r="R22" s="31" t="s">
        <v>93</v>
      </c>
      <c r="S22" s="31">
        <v>0.80087939214095105</v>
      </c>
      <c r="T22" s="31">
        <v>0.14263725054966814</v>
      </c>
      <c r="U22" s="31">
        <v>3.6215983679839497E-2</v>
      </c>
      <c r="V22" s="31">
        <v>1.5230974248977874E-2</v>
      </c>
      <c r="W22" s="31">
        <v>2.0675271938011375E-3</v>
      </c>
      <c r="X22" s="31">
        <v>2.9688721867623153E-3</v>
      </c>
    </row>
    <row r="23" spans="1:24" x14ac:dyDescent="0.2">
      <c r="A23" s="15" t="s">
        <v>101</v>
      </c>
      <c r="B23" s="29">
        <v>168.84067199999998</v>
      </c>
      <c r="C23" s="29">
        <v>44.729080000000003</v>
      </c>
      <c r="D23" s="29">
        <v>1.5444500000000001</v>
      </c>
      <c r="E23" s="29">
        <v>14.185736</v>
      </c>
      <c r="F23" s="29">
        <v>1.3653219999999999</v>
      </c>
      <c r="G23" s="29">
        <v>0.14511199999999999</v>
      </c>
      <c r="H23" s="29">
        <v>230.810372</v>
      </c>
      <c r="J23" s="15" t="s">
        <v>101</v>
      </c>
      <c r="K23" s="30">
        <f t="shared" si="6"/>
        <v>0.73151249892704118</v>
      </c>
      <c r="L23" s="30">
        <f t="shared" si="7"/>
        <v>0.19379146444943993</v>
      </c>
      <c r="M23" s="30">
        <f t="shared" si="8"/>
        <v>6.691423728566237E-3</v>
      </c>
      <c r="N23" s="30">
        <f t="shared" si="9"/>
        <v>6.1460565558986234E-2</v>
      </c>
      <c r="O23" s="30">
        <f t="shared" si="10"/>
        <v>5.9153407542707828E-3</v>
      </c>
      <c r="P23" s="30">
        <f t="shared" si="11"/>
        <v>6.2870658169555743E-4</v>
      </c>
      <c r="R23" s="31" t="s">
        <v>89</v>
      </c>
      <c r="S23" s="31">
        <v>0.70014719707460737</v>
      </c>
      <c r="T23" s="31">
        <v>0.21341257679163664</v>
      </c>
      <c r="U23" s="31">
        <v>2.2124591857318075E-3</v>
      </c>
      <c r="V23" s="31">
        <v>7.3630534442007317E-2</v>
      </c>
      <c r="W23" s="31">
        <v>7.6734164834219376E-3</v>
      </c>
      <c r="X23" s="31">
        <v>2.923816022595044E-3</v>
      </c>
    </row>
    <row r="24" spans="1:24" x14ac:dyDescent="0.2">
      <c r="A24" s="15" t="s">
        <v>96</v>
      </c>
      <c r="B24" s="27">
        <v>138.35245800000001</v>
      </c>
      <c r="C24" s="27">
        <v>61.643999999999998</v>
      </c>
      <c r="D24" s="27">
        <v>0.59982000000000002</v>
      </c>
      <c r="E24" s="27">
        <v>12.739700000000001</v>
      </c>
      <c r="F24" s="27">
        <v>0.31769999999999998</v>
      </c>
      <c r="G24" s="27">
        <v>0.43919999999999998</v>
      </c>
      <c r="H24" s="27">
        <v>214.09287800000001</v>
      </c>
      <c r="J24" s="15" t="s">
        <v>96</v>
      </c>
      <c r="K24" s="28">
        <f t="shared" si="6"/>
        <v>0.64622634481096564</v>
      </c>
      <c r="L24" s="28">
        <f t="shared" si="7"/>
        <v>0.2879311099736816</v>
      </c>
      <c r="M24" s="28">
        <f t="shared" si="8"/>
        <v>2.8016812404194034E-3</v>
      </c>
      <c r="N24" s="28">
        <f t="shared" si="9"/>
        <v>5.9505482475694496E-2</v>
      </c>
      <c r="O24" s="28">
        <f t="shared" si="10"/>
        <v>1.4839353974213003E-3</v>
      </c>
      <c r="P24" s="28">
        <f t="shared" si="11"/>
        <v>2.0514461018175485E-3</v>
      </c>
      <c r="R24" s="31" t="s">
        <v>95</v>
      </c>
      <c r="S24" s="31">
        <v>0.70877362388577381</v>
      </c>
      <c r="T24" s="31">
        <v>0.20363265836066224</v>
      </c>
      <c r="U24" s="31">
        <v>1.7771343125799071E-4</v>
      </c>
      <c r="V24" s="31">
        <v>8.4736382332945046E-2</v>
      </c>
      <c r="W24" s="31">
        <v>0</v>
      </c>
      <c r="X24" s="31">
        <v>2.6796219893609374E-3</v>
      </c>
    </row>
    <row r="25" spans="1:24" x14ac:dyDescent="0.2">
      <c r="A25" s="15" t="s">
        <v>83</v>
      </c>
      <c r="B25" s="29">
        <v>95.042201000000006</v>
      </c>
      <c r="C25" s="29">
        <v>50.180737999999998</v>
      </c>
      <c r="D25" s="29">
        <v>0</v>
      </c>
      <c r="E25" s="29">
        <v>9.7817749999999997</v>
      </c>
      <c r="F25" s="29">
        <v>0.45941899999999997</v>
      </c>
      <c r="G25" s="29">
        <v>1.400793</v>
      </c>
      <c r="H25" s="29">
        <v>156.864926</v>
      </c>
      <c r="J25" s="15" t="s">
        <v>83</v>
      </c>
      <c r="K25" s="30">
        <f t="shared" si="6"/>
        <v>0.60588560759592625</v>
      </c>
      <c r="L25" s="30">
        <f t="shared" si="7"/>
        <v>0.31989775713150814</v>
      </c>
      <c r="M25" s="30">
        <f t="shared" si="8"/>
        <v>0</v>
      </c>
      <c r="N25" s="30">
        <f t="shared" si="9"/>
        <v>6.2357948646850472E-2</v>
      </c>
      <c r="O25" s="30">
        <f t="shared" si="10"/>
        <v>2.9287554057814045E-3</v>
      </c>
      <c r="P25" s="30">
        <f t="shared" si="11"/>
        <v>8.929931219933766E-3</v>
      </c>
      <c r="R25" s="31" t="s">
        <v>102</v>
      </c>
      <c r="S25" s="31">
        <v>0.72342425675382416</v>
      </c>
      <c r="T25" s="31">
        <v>0.18449094758266235</v>
      </c>
      <c r="U25" s="31">
        <v>1.1255686887301919E-2</v>
      </c>
      <c r="V25" s="31">
        <v>7.8259068479294855E-2</v>
      </c>
      <c r="W25" s="31">
        <v>0</v>
      </c>
      <c r="X25" s="31">
        <v>2.5700402969167173E-3</v>
      </c>
    </row>
    <row r="26" spans="1:24" x14ac:dyDescent="0.2">
      <c r="A26" s="15" t="s">
        <v>86</v>
      </c>
      <c r="B26" s="27">
        <v>112.07141899999999</v>
      </c>
      <c r="C26" s="27">
        <v>29.200140000000001</v>
      </c>
      <c r="D26" s="27">
        <v>6.7905000000000007E-2</v>
      </c>
      <c r="E26" s="27">
        <v>9.3720809999999997</v>
      </c>
      <c r="F26" s="27">
        <v>0</v>
      </c>
      <c r="G26" s="27">
        <v>0.54550399999999999</v>
      </c>
      <c r="H26" s="27">
        <v>151.25704899999999</v>
      </c>
      <c r="J26" s="15" t="s">
        <v>86</v>
      </c>
      <c r="K26" s="28">
        <f t="shared" si="6"/>
        <v>0.74093352832766157</v>
      </c>
      <c r="L26" s="28">
        <f t="shared" si="7"/>
        <v>0.19304977978249466</v>
      </c>
      <c r="M26" s="28">
        <f t="shared" si="8"/>
        <v>4.4893775496043168E-4</v>
      </c>
      <c r="N26" s="28">
        <f t="shared" si="9"/>
        <v>6.1961284197736798E-2</v>
      </c>
      <c r="O26" s="28">
        <f t="shared" si="10"/>
        <v>0</v>
      </c>
      <c r="P26" s="28">
        <f t="shared" si="11"/>
        <v>3.6064699371465324E-3</v>
      </c>
      <c r="R26" s="31" t="s">
        <v>94</v>
      </c>
      <c r="S26" s="31">
        <v>0.76132882472821573</v>
      </c>
      <c r="T26" s="31">
        <v>0.12840387891242325</v>
      </c>
      <c r="U26" s="31">
        <v>4.5303123672061033E-2</v>
      </c>
      <c r="V26" s="31">
        <v>5.7709132655143172E-2</v>
      </c>
      <c r="W26" s="31">
        <v>4.8104481671052144E-3</v>
      </c>
      <c r="X26" s="31">
        <v>2.4445918650514548E-3</v>
      </c>
    </row>
    <row r="27" spans="1:24" x14ac:dyDescent="0.2">
      <c r="A27" s="15" t="s">
        <v>81</v>
      </c>
      <c r="B27" s="29">
        <v>88.309878999999995</v>
      </c>
      <c r="C27" s="29">
        <v>21.431048000000001</v>
      </c>
      <c r="D27" s="29">
        <v>18.392502</v>
      </c>
      <c r="E27" s="29">
        <v>7.9611040000000006</v>
      </c>
      <c r="F27" s="29">
        <v>2.6903180000000004</v>
      </c>
      <c r="G27" s="29">
        <v>0.164743</v>
      </c>
      <c r="H27" s="29">
        <v>138.94959399999999</v>
      </c>
      <c r="J27" s="15" t="s">
        <v>81</v>
      </c>
      <c r="K27" s="30">
        <f t="shared" si="6"/>
        <v>0.63555334317853418</v>
      </c>
      <c r="L27" s="30">
        <f t="shared" si="7"/>
        <v>0.15423613256473426</v>
      </c>
      <c r="M27" s="30">
        <f t="shared" si="8"/>
        <v>0.13236815934849008</v>
      </c>
      <c r="N27" s="30">
        <f t="shared" si="9"/>
        <v>5.7294906525599501E-2</v>
      </c>
      <c r="O27" s="30">
        <f t="shared" si="10"/>
        <v>1.9361826994615045E-2</v>
      </c>
      <c r="P27" s="30">
        <f t="shared" si="11"/>
        <v>1.1856313880269417E-3</v>
      </c>
      <c r="R27" s="31" t="s">
        <v>85</v>
      </c>
      <c r="S27" s="31">
        <v>0.67185629354786602</v>
      </c>
      <c r="T27" s="31">
        <v>0.24662546055899842</v>
      </c>
      <c r="U27" s="31">
        <v>1.3240656899580412E-2</v>
      </c>
      <c r="V27" s="31">
        <v>4.6132341348922683E-2</v>
      </c>
      <c r="W27" s="31">
        <v>2.0065599608887527E-2</v>
      </c>
      <c r="X27" s="31">
        <v>2.0796480357449902E-3</v>
      </c>
    </row>
    <row r="28" spans="1:24" x14ac:dyDescent="0.2">
      <c r="A28" s="15" t="s">
        <v>103</v>
      </c>
      <c r="B28" s="27">
        <v>75.732095000000001</v>
      </c>
      <c r="C28" s="27">
        <v>22.576936</v>
      </c>
      <c r="D28" s="27">
        <v>1.5640000000000001</v>
      </c>
      <c r="E28" s="27">
        <v>7.28003</v>
      </c>
      <c r="F28" s="27">
        <v>0.33929999999999999</v>
      </c>
      <c r="G28" s="27">
        <v>8.6400000000000005E-2</v>
      </c>
      <c r="H28" s="27">
        <v>107.57876099999999</v>
      </c>
      <c r="J28" s="15" t="s">
        <v>103</v>
      </c>
      <c r="K28" s="28">
        <f t="shared" si="6"/>
        <v>0.70396883451743797</v>
      </c>
      <c r="L28" s="28">
        <f t="shared" si="7"/>
        <v>0.20986425006326298</v>
      </c>
      <c r="M28" s="28">
        <f t="shared" si="8"/>
        <v>1.4538185655438069E-2</v>
      </c>
      <c r="N28" s="28">
        <f t="shared" si="9"/>
        <v>6.7671628975165474E-2</v>
      </c>
      <c r="O28" s="28">
        <f t="shared" si="10"/>
        <v>3.153968281899064E-3</v>
      </c>
      <c r="P28" s="28">
        <f t="shared" si="11"/>
        <v>8.0313250679657868E-4</v>
      </c>
      <c r="R28" s="31" t="s">
        <v>96</v>
      </c>
      <c r="S28" s="31">
        <v>0.64622634481096564</v>
      </c>
      <c r="T28" s="31">
        <v>0.2879311099736816</v>
      </c>
      <c r="U28" s="31">
        <v>2.8016812404194034E-3</v>
      </c>
      <c r="V28" s="31">
        <v>5.9505482475694496E-2</v>
      </c>
      <c r="W28" s="31">
        <v>1.4839353974213003E-3</v>
      </c>
      <c r="X28" s="31">
        <v>2.0514461018175485E-3</v>
      </c>
    </row>
    <row r="29" spans="1:24" x14ac:dyDescent="0.2">
      <c r="A29" s="15" t="s">
        <v>90</v>
      </c>
      <c r="B29" s="29">
        <v>64.696314000000001</v>
      </c>
      <c r="C29" s="29">
        <v>20.694219</v>
      </c>
      <c r="D29" s="29">
        <v>2.1756959999999999</v>
      </c>
      <c r="E29" s="29">
        <v>0.87919799999999992</v>
      </c>
      <c r="F29" s="29">
        <v>0.13661099999999998</v>
      </c>
      <c r="G29" s="29">
        <v>4.3920000000000001E-2</v>
      </c>
      <c r="H29" s="29">
        <v>88.625958000000011</v>
      </c>
      <c r="J29" s="15" t="s">
        <v>90</v>
      </c>
      <c r="K29" s="30">
        <f t="shared" si="6"/>
        <v>0.72999283121994563</v>
      </c>
      <c r="L29" s="30">
        <f t="shared" si="7"/>
        <v>0.23350065225811154</v>
      </c>
      <c r="M29" s="30">
        <f t="shared" si="8"/>
        <v>2.4549195846210198E-2</v>
      </c>
      <c r="N29" s="30">
        <f t="shared" si="9"/>
        <v>9.9203215383014513E-3</v>
      </c>
      <c r="O29" s="30">
        <f t="shared" si="10"/>
        <v>1.5414332672150067E-3</v>
      </c>
      <c r="P29" s="30">
        <f t="shared" si="11"/>
        <v>4.9556587021603758E-4</v>
      </c>
      <c r="R29" s="31" t="s">
        <v>88</v>
      </c>
      <c r="S29" s="31">
        <v>0.73578647272586095</v>
      </c>
      <c r="T29" s="31">
        <v>0.21476446150221185</v>
      </c>
      <c r="U29" s="31">
        <v>4.4796657828502645E-3</v>
      </c>
      <c r="V29" s="31">
        <v>3.5130881269223424E-2</v>
      </c>
      <c r="W29" s="31">
        <v>8.1700861103128006E-3</v>
      </c>
      <c r="X29" s="31">
        <v>1.6684326095407289E-3</v>
      </c>
    </row>
    <row r="30" spans="1:24" x14ac:dyDescent="0.2">
      <c r="A30" s="15" t="s">
        <v>94</v>
      </c>
      <c r="B30" s="27">
        <v>65.094672000000003</v>
      </c>
      <c r="C30" s="27">
        <v>10.97871</v>
      </c>
      <c r="D30" s="27">
        <v>3.8734799999999998</v>
      </c>
      <c r="E30" s="27">
        <v>4.9342110000000003</v>
      </c>
      <c r="F30" s="27">
        <v>0.4113</v>
      </c>
      <c r="G30" s="27">
        <v>0.20901599999999998</v>
      </c>
      <c r="H30" s="27">
        <v>85.501389000000017</v>
      </c>
      <c r="J30" s="15" t="s">
        <v>94</v>
      </c>
      <c r="K30" s="28">
        <f t="shared" si="6"/>
        <v>0.76132882472821573</v>
      </c>
      <c r="L30" s="28">
        <f t="shared" si="7"/>
        <v>0.12840387891242325</v>
      </c>
      <c r="M30" s="28">
        <f t="shared" si="8"/>
        <v>4.5303123672061033E-2</v>
      </c>
      <c r="N30" s="28">
        <f t="shared" si="9"/>
        <v>5.7709132655143172E-2</v>
      </c>
      <c r="O30" s="28">
        <f t="shared" si="10"/>
        <v>4.8104481671052144E-3</v>
      </c>
      <c r="P30" s="28">
        <f t="shared" si="11"/>
        <v>2.4445918650514548E-3</v>
      </c>
      <c r="R30" s="31" t="s">
        <v>91</v>
      </c>
      <c r="S30" s="31">
        <v>0.64968453126494274</v>
      </c>
      <c r="T30" s="31">
        <v>0.23917553349704723</v>
      </c>
      <c r="U30" s="31">
        <v>4.8942611627586341E-2</v>
      </c>
      <c r="V30" s="31">
        <v>4.0266987954578608E-2</v>
      </c>
      <c r="W30" s="31">
        <v>2.0435318350039307E-2</v>
      </c>
      <c r="X30" s="31">
        <v>1.4950173058057555E-3</v>
      </c>
    </row>
    <row r="31" spans="1:24" x14ac:dyDescent="0.2">
      <c r="A31" s="15" t="s">
        <v>137</v>
      </c>
      <c r="B31" s="29">
        <v>59.842165999999999</v>
      </c>
      <c r="C31" s="29">
        <v>17.830506</v>
      </c>
      <c r="D31" s="29">
        <v>0.45106000000000002</v>
      </c>
      <c r="E31" s="29">
        <v>3.322994</v>
      </c>
      <c r="F31" s="29">
        <v>0.202125</v>
      </c>
      <c r="G31" s="29">
        <v>9.3599999999999989E-2</v>
      </c>
      <c r="H31" s="29">
        <v>81.742450999999988</v>
      </c>
      <c r="J31" s="15" t="s">
        <v>137</v>
      </c>
      <c r="K31" s="30">
        <f t="shared" si="6"/>
        <v>0.73208186527218289</v>
      </c>
      <c r="L31" s="30">
        <f t="shared" si="7"/>
        <v>0.21813030783723383</v>
      </c>
      <c r="M31" s="30">
        <f t="shared" si="8"/>
        <v>5.5180630686006722E-3</v>
      </c>
      <c r="N31" s="30">
        <f t="shared" si="9"/>
        <v>4.065199855580548E-2</v>
      </c>
      <c r="O31" s="30">
        <f t="shared" si="10"/>
        <v>2.4727054000374914E-3</v>
      </c>
      <c r="P31" s="30">
        <f t="shared" si="11"/>
        <v>1.1450598661398102E-3</v>
      </c>
      <c r="R31" s="31" t="s">
        <v>81</v>
      </c>
      <c r="S31" s="31">
        <v>0.63555334317853418</v>
      </c>
      <c r="T31" s="31">
        <v>0.15423613256473426</v>
      </c>
      <c r="U31" s="31">
        <v>0.13236815934849008</v>
      </c>
      <c r="V31" s="31">
        <v>5.7294906525599501E-2</v>
      </c>
      <c r="W31" s="31">
        <v>1.9361826994615045E-2</v>
      </c>
      <c r="X31" s="31">
        <v>1.1856313880269417E-3</v>
      </c>
    </row>
    <row r="32" spans="1:24" x14ac:dyDescent="0.2">
      <c r="A32" s="15" t="s">
        <v>95</v>
      </c>
      <c r="B32" s="27">
        <v>45.315010000000001</v>
      </c>
      <c r="C32" s="27">
        <v>13.019129999999999</v>
      </c>
      <c r="D32" s="27">
        <v>1.1362000000000001E-2</v>
      </c>
      <c r="E32" s="27">
        <v>5.4175690000000003</v>
      </c>
      <c r="F32" s="27">
        <v>0</v>
      </c>
      <c r="G32" s="27">
        <v>0.17132</v>
      </c>
      <c r="H32" s="27">
        <v>63.934390999999998</v>
      </c>
      <c r="J32" s="15" t="s">
        <v>95</v>
      </c>
      <c r="K32" s="28">
        <f t="shared" si="6"/>
        <v>0.70877362388577381</v>
      </c>
      <c r="L32" s="28">
        <f t="shared" si="7"/>
        <v>0.20363265836066224</v>
      </c>
      <c r="M32" s="28">
        <f t="shared" si="8"/>
        <v>1.7771343125799071E-4</v>
      </c>
      <c r="N32" s="28">
        <f t="shared" si="9"/>
        <v>8.4736382332945046E-2</v>
      </c>
      <c r="O32" s="28">
        <f t="shared" si="10"/>
        <v>0</v>
      </c>
      <c r="P32" s="28">
        <f t="shared" si="11"/>
        <v>2.6796219893609374E-3</v>
      </c>
      <c r="R32" s="31" t="s">
        <v>137</v>
      </c>
      <c r="S32" s="31">
        <v>0.73208186527218289</v>
      </c>
      <c r="T32" s="31">
        <v>0.21813030783723383</v>
      </c>
      <c r="U32" s="31">
        <v>5.5180630686006722E-3</v>
      </c>
      <c r="V32" s="31">
        <v>4.065199855580548E-2</v>
      </c>
      <c r="W32" s="31">
        <v>2.4727054000374914E-3</v>
      </c>
      <c r="X32" s="31">
        <v>1.1450598661398102E-3</v>
      </c>
    </row>
    <row r="33" spans="1:24" x14ac:dyDescent="0.2">
      <c r="A33" s="15" t="s">
        <v>93</v>
      </c>
      <c r="B33" s="29">
        <v>33.337061999999996</v>
      </c>
      <c r="C33" s="29">
        <v>5.9373569999999996</v>
      </c>
      <c r="D33" s="29">
        <v>1.507511</v>
      </c>
      <c r="E33" s="29">
        <v>0.63399800000000006</v>
      </c>
      <c r="F33" s="29">
        <v>8.6062E-2</v>
      </c>
      <c r="G33" s="29">
        <v>0.123581</v>
      </c>
      <c r="H33" s="29">
        <v>41.625570999999994</v>
      </c>
      <c r="J33" s="15" t="s">
        <v>93</v>
      </c>
      <c r="K33" s="30">
        <f t="shared" si="6"/>
        <v>0.80087939214095105</v>
      </c>
      <c r="L33" s="30">
        <f t="shared" si="7"/>
        <v>0.14263725054966814</v>
      </c>
      <c r="M33" s="30">
        <f t="shared" si="8"/>
        <v>3.6215983679839497E-2</v>
      </c>
      <c r="N33" s="30">
        <f t="shared" si="9"/>
        <v>1.5230974248977874E-2</v>
      </c>
      <c r="O33" s="30">
        <f t="shared" si="10"/>
        <v>2.0675271938011375E-3</v>
      </c>
      <c r="P33" s="30">
        <f t="shared" si="11"/>
        <v>2.9688721867623153E-3</v>
      </c>
      <c r="R33" s="31" t="s">
        <v>82</v>
      </c>
      <c r="S33" s="31">
        <v>0.68236485162392058</v>
      </c>
      <c r="T33" s="31">
        <v>0.23811400297945237</v>
      </c>
      <c r="U33" s="31">
        <v>1.3513267774928849E-2</v>
      </c>
      <c r="V33" s="31">
        <v>5.3539915372752225E-2</v>
      </c>
      <c r="W33" s="31">
        <v>1.1519979110513378E-2</v>
      </c>
      <c r="X33" s="31">
        <v>9.4798313843266627E-4</v>
      </c>
    </row>
    <row r="34" spans="1:24" x14ac:dyDescent="0.2">
      <c r="A34" s="15" t="s">
        <v>85</v>
      </c>
      <c r="B34" s="27">
        <v>23.2605</v>
      </c>
      <c r="C34" s="27">
        <v>8.5384799999999998</v>
      </c>
      <c r="D34" s="27">
        <v>0.45840800000000004</v>
      </c>
      <c r="E34" s="27">
        <v>1.597159</v>
      </c>
      <c r="F34" s="27">
        <v>0.69469599999999998</v>
      </c>
      <c r="G34" s="27">
        <v>7.1999999999999995E-2</v>
      </c>
      <c r="H34" s="27">
        <v>34.621243</v>
      </c>
      <c r="J34" s="15" t="s">
        <v>85</v>
      </c>
      <c r="K34" s="28">
        <f t="shared" si="6"/>
        <v>0.67185629354786602</v>
      </c>
      <c r="L34" s="28">
        <f t="shared" si="7"/>
        <v>0.24662546055899842</v>
      </c>
      <c r="M34" s="28">
        <f t="shared" si="8"/>
        <v>1.3240656899580412E-2</v>
      </c>
      <c r="N34" s="28">
        <f t="shared" si="9"/>
        <v>4.6132341348922683E-2</v>
      </c>
      <c r="O34" s="28">
        <f t="shared" si="10"/>
        <v>2.0065599608887527E-2</v>
      </c>
      <c r="P34" s="28">
        <f t="shared" si="11"/>
        <v>2.0796480357449902E-3</v>
      </c>
      <c r="R34" s="31" t="s">
        <v>103</v>
      </c>
      <c r="S34" s="31">
        <v>0.70396883451743797</v>
      </c>
      <c r="T34" s="31">
        <v>0.20986425006326298</v>
      </c>
      <c r="U34" s="31">
        <v>1.4538185655438069E-2</v>
      </c>
      <c r="V34" s="31">
        <v>6.7671628975165474E-2</v>
      </c>
      <c r="W34" s="31">
        <v>3.153968281899064E-3</v>
      </c>
      <c r="X34" s="31">
        <v>8.0313250679657868E-4</v>
      </c>
    </row>
    <row r="35" spans="1:24" x14ac:dyDescent="0.2">
      <c r="A35" s="15" t="s">
        <v>92</v>
      </c>
      <c r="B35" s="29">
        <v>12.521936999999999</v>
      </c>
      <c r="C35" s="29">
        <v>13.738759</v>
      </c>
      <c r="D35" s="29">
        <v>2.3696999999999999E-2</v>
      </c>
      <c r="E35" s="29">
        <v>0.96977000000000002</v>
      </c>
      <c r="F35" s="29">
        <v>0</v>
      </c>
      <c r="G35" s="29">
        <v>7.7149999999999996E-3</v>
      </c>
      <c r="H35" s="29">
        <v>27.261877999999999</v>
      </c>
      <c r="J35" s="15" t="s">
        <v>92</v>
      </c>
      <c r="K35" s="30">
        <f t="shared" si="6"/>
        <v>0.45932041072152108</v>
      </c>
      <c r="L35" s="30">
        <f t="shared" si="7"/>
        <v>0.50395497331475114</v>
      </c>
      <c r="M35" s="30">
        <f t="shared" si="8"/>
        <v>8.6923578779128858E-4</v>
      </c>
      <c r="N35" s="30">
        <f t="shared" si="9"/>
        <v>3.5572384264943156E-2</v>
      </c>
      <c r="O35" s="30">
        <f t="shared" si="10"/>
        <v>0</v>
      </c>
      <c r="P35" s="30">
        <f t="shared" si="11"/>
        <v>2.8299591099336589E-4</v>
      </c>
      <c r="R35" s="31" t="s">
        <v>101</v>
      </c>
      <c r="S35" s="31">
        <v>0.73151249892704118</v>
      </c>
      <c r="T35" s="31">
        <v>0.19379146444943993</v>
      </c>
      <c r="U35" s="31">
        <v>6.691423728566237E-3</v>
      </c>
      <c r="V35" s="31">
        <v>6.1460565558986234E-2</v>
      </c>
      <c r="W35" s="31">
        <v>5.9153407542707828E-3</v>
      </c>
      <c r="X35" s="31">
        <v>6.2870658169555743E-4</v>
      </c>
    </row>
    <row r="36" spans="1:24" x14ac:dyDescent="0.2">
      <c r="A36" s="15" t="s">
        <v>97</v>
      </c>
      <c r="B36" s="27">
        <v>5.5810870000000001</v>
      </c>
      <c r="C36" s="27">
        <v>3.5288809999999997</v>
      </c>
      <c r="D36" s="27">
        <v>3.6845999999999997E-2</v>
      </c>
      <c r="E36" s="27">
        <v>0.52792300000000003</v>
      </c>
      <c r="F36" s="27">
        <v>0</v>
      </c>
      <c r="G36" s="27">
        <v>3.7137999999999997E-2</v>
      </c>
      <c r="H36" s="27">
        <v>9.7118750000000009</v>
      </c>
      <c r="J36" s="15" t="s">
        <v>97</v>
      </c>
      <c r="K36" s="28">
        <f t="shared" si="6"/>
        <v>0.57466627196087261</v>
      </c>
      <c r="L36" s="28">
        <f t="shared" si="7"/>
        <v>0.36335733316172203</v>
      </c>
      <c r="M36" s="28">
        <f t="shared" si="8"/>
        <v>3.7939120921552218E-3</v>
      </c>
      <c r="N36" s="28">
        <f t="shared" si="9"/>
        <v>5.4358504408263078E-2</v>
      </c>
      <c r="O36" s="28">
        <f t="shared" si="10"/>
        <v>0</v>
      </c>
      <c r="P36" s="28">
        <f t="shared" si="11"/>
        <v>3.8239783769869356E-3</v>
      </c>
      <c r="R36" s="31" t="s">
        <v>100</v>
      </c>
      <c r="S36" s="31">
        <v>0.63946569219438143</v>
      </c>
      <c r="T36" s="31">
        <v>0.20700212615627953</v>
      </c>
      <c r="U36" s="31">
        <v>8.6351995601208584E-2</v>
      </c>
      <c r="V36" s="31">
        <v>5.0310241311929814E-2</v>
      </c>
      <c r="W36" s="31">
        <v>1.6274983680291618E-2</v>
      </c>
      <c r="X36" s="31">
        <v>5.94961055909007E-4</v>
      </c>
    </row>
    <row r="37" spans="1:24" x14ac:dyDescent="0.2">
      <c r="B37" s="32"/>
      <c r="C37" s="32"/>
      <c r="D37" s="32"/>
      <c r="E37" s="32"/>
      <c r="F37" s="32"/>
      <c r="G37" s="32"/>
      <c r="H37" s="32"/>
      <c r="K37" s="31"/>
      <c r="L37" s="31"/>
      <c r="M37" s="31"/>
      <c r="N37" s="31"/>
      <c r="O37" s="31"/>
      <c r="P37" s="31"/>
      <c r="R37" s="31" t="s">
        <v>90</v>
      </c>
      <c r="S37" s="31">
        <v>0.72999283121994563</v>
      </c>
      <c r="T37" s="31">
        <v>0.23350065225811154</v>
      </c>
      <c r="U37" s="31">
        <v>2.4549195846210198E-2</v>
      </c>
      <c r="V37" s="31">
        <v>9.9203215383014513E-3</v>
      </c>
      <c r="W37" s="31">
        <v>1.5414332672150067E-3</v>
      </c>
      <c r="X37" s="31">
        <v>4.9556587021603758E-4</v>
      </c>
    </row>
    <row r="38" spans="1:24" x14ac:dyDescent="0.2">
      <c r="A38" s="15" t="s">
        <v>105</v>
      </c>
      <c r="B38" s="29">
        <v>95.195909999999998</v>
      </c>
      <c r="C38" s="29">
        <v>24.311907999999999</v>
      </c>
      <c r="D38" s="29">
        <v>0</v>
      </c>
      <c r="E38" s="29">
        <v>15.425613999999999</v>
      </c>
      <c r="F38" s="29">
        <v>3.1969999999999998E-2</v>
      </c>
      <c r="G38" s="29">
        <v>7.2062280000000003</v>
      </c>
      <c r="H38" s="29">
        <v>142.17163000000002</v>
      </c>
      <c r="J38" s="15" t="s">
        <v>105</v>
      </c>
      <c r="K38" s="30">
        <f t="shared" ref="K38" si="12">B38/$H38</f>
        <v>0.66958443115549837</v>
      </c>
      <c r="L38" s="30">
        <f t="shared" ref="L38" si="13">C38/$H38</f>
        <v>0.17100393376653272</v>
      </c>
      <c r="M38" s="30">
        <f t="shared" ref="M38" si="14">D38/$H38</f>
        <v>0</v>
      </c>
      <c r="N38" s="30">
        <f t="shared" ref="N38" si="15">E38/$H38</f>
        <v>0.1084999447498773</v>
      </c>
      <c r="O38" s="30">
        <f t="shared" ref="O38" si="16">F38/$H38</f>
        <v>2.2486905439573278E-4</v>
      </c>
      <c r="P38" s="30">
        <f t="shared" ref="P38" si="17">G38/$H38</f>
        <v>5.068682127369574E-2</v>
      </c>
      <c r="R38" s="31" t="s">
        <v>92</v>
      </c>
      <c r="S38" s="31">
        <v>0.45932041072152108</v>
      </c>
      <c r="T38" s="31">
        <v>0.50395497331475114</v>
      </c>
      <c r="U38" s="31">
        <v>8.6923578779128858E-4</v>
      </c>
      <c r="V38" s="31">
        <v>3.5572384264943156E-2</v>
      </c>
      <c r="W38" s="31">
        <v>0</v>
      </c>
      <c r="X38" s="31">
        <v>2.8299591099336589E-4</v>
      </c>
    </row>
    <row r="39" spans="1:24" x14ac:dyDescent="0.2">
      <c r="B39" s="32"/>
      <c r="C39" s="32"/>
      <c r="D39" s="32"/>
      <c r="E39" s="32"/>
      <c r="F39" s="32"/>
      <c r="G39" s="32"/>
      <c r="H39" s="32"/>
      <c r="K39" s="31"/>
      <c r="L39" s="31"/>
      <c r="M39" s="31"/>
      <c r="N39" s="31"/>
      <c r="O39" s="31"/>
      <c r="P39" s="31"/>
      <c r="R39" s="31" t="s">
        <v>108</v>
      </c>
      <c r="S39" s="31">
        <v>0.58845092352485173</v>
      </c>
      <c r="T39" s="31">
        <v>0.13913029758703288</v>
      </c>
      <c r="U39" s="31">
        <v>1.6377318467011855E-2</v>
      </c>
      <c r="V39" s="31">
        <v>0.25595329485823337</v>
      </c>
      <c r="W39" s="31">
        <v>0</v>
      </c>
      <c r="X39" s="31">
        <v>8.81655628702412E-5</v>
      </c>
    </row>
    <row r="40" spans="1:24" x14ac:dyDescent="0.2">
      <c r="A40" s="15" t="s">
        <v>107</v>
      </c>
      <c r="B40" s="27">
        <v>22.25365</v>
      </c>
      <c r="C40" s="27">
        <v>7.5364660000000008</v>
      </c>
      <c r="D40" s="27">
        <v>0.40997</v>
      </c>
      <c r="E40" s="27">
        <v>0</v>
      </c>
      <c r="F40" s="27">
        <v>0.53342999999999996</v>
      </c>
      <c r="G40" s="27">
        <v>0.1656</v>
      </c>
      <c r="H40" s="27">
        <v>30.899116000000003</v>
      </c>
      <c r="J40" s="15" t="s">
        <v>107</v>
      </c>
      <c r="K40" s="28">
        <f t="shared" ref="K40:K42" si="18">B40/$H40</f>
        <v>0.72020345177512513</v>
      </c>
      <c r="L40" s="28">
        <f t="shared" ref="L40:L42" si="19">C40/$H40</f>
        <v>0.24390555380289844</v>
      </c>
      <c r="M40" s="28">
        <f t="shared" ref="M40:M42" si="20">D40/$H40</f>
        <v>1.3268017117382904E-2</v>
      </c>
      <c r="N40" s="28">
        <f t="shared" ref="N40:N42" si="21">E40/$H40</f>
        <v>0</v>
      </c>
      <c r="O40" s="28">
        <f t="shared" ref="O40:O42" si="22">F40/$H40</f>
        <v>1.7263600680356029E-2</v>
      </c>
      <c r="P40" s="28">
        <f t="shared" ref="P40:P42" si="23">G40/$H40</f>
        <v>5.3593766242374047E-3</v>
      </c>
      <c r="R40" s="2" t="s">
        <v>106</v>
      </c>
      <c r="S40" s="31">
        <v>0.83092087960388761</v>
      </c>
      <c r="T40" s="31">
        <v>0.13708581674158421</v>
      </c>
      <c r="U40" s="31">
        <v>3.1909719428408784E-2</v>
      </c>
      <c r="V40" s="31">
        <v>0</v>
      </c>
      <c r="W40" s="31">
        <v>0</v>
      </c>
      <c r="X40" s="31">
        <v>8.3584226119350096E-5</v>
      </c>
    </row>
    <row r="41" spans="1:24" x14ac:dyDescent="0.2">
      <c r="A41" s="15" t="s">
        <v>108</v>
      </c>
      <c r="B41" s="29">
        <v>12.494449000000001</v>
      </c>
      <c r="C41" s="29">
        <v>2.9541230000000001</v>
      </c>
      <c r="D41" s="29">
        <v>0.34773599999999999</v>
      </c>
      <c r="E41" s="29">
        <v>5.4346000000000005</v>
      </c>
      <c r="F41" s="29">
        <v>0</v>
      </c>
      <c r="G41" s="29">
        <v>1.8720000000000002E-3</v>
      </c>
      <c r="H41" s="29">
        <v>21.232780000000002</v>
      </c>
      <c r="J41" s="15" t="s">
        <v>108</v>
      </c>
      <c r="K41" s="30">
        <f t="shared" si="18"/>
        <v>0.58845092352485173</v>
      </c>
      <c r="L41" s="30">
        <f t="shared" si="19"/>
        <v>0.13913029758703288</v>
      </c>
      <c r="M41" s="30">
        <f t="shared" si="20"/>
        <v>1.6377318467011855E-2</v>
      </c>
      <c r="N41" s="30">
        <f t="shared" si="21"/>
        <v>0.25595329485823337</v>
      </c>
      <c r="O41" s="30">
        <f t="shared" si="22"/>
        <v>0</v>
      </c>
      <c r="P41" s="30">
        <f t="shared" si="23"/>
        <v>8.81655628702412E-5</v>
      </c>
    </row>
    <row r="42" spans="1:24" x14ac:dyDescent="0.2">
      <c r="A42" s="15" t="s">
        <v>106</v>
      </c>
      <c r="B42" s="27">
        <v>10.378530000000001</v>
      </c>
      <c r="C42" s="27">
        <v>1.712256</v>
      </c>
      <c r="D42" s="27">
        <v>0.398565</v>
      </c>
      <c r="E42" s="27">
        <v>0</v>
      </c>
      <c r="F42" s="27">
        <v>0</v>
      </c>
      <c r="G42" s="27">
        <v>1.044E-3</v>
      </c>
      <c r="H42" s="27">
        <v>12.490395000000001</v>
      </c>
      <c r="J42" s="15" t="s">
        <v>106</v>
      </c>
      <c r="K42" s="28">
        <f t="shared" si="18"/>
        <v>0.83092087960388761</v>
      </c>
      <c r="L42" s="28">
        <f t="shared" si="19"/>
        <v>0.13708581674158421</v>
      </c>
      <c r="M42" s="28">
        <f t="shared" si="20"/>
        <v>3.1909719428408784E-2</v>
      </c>
      <c r="N42" s="28">
        <f t="shared" si="21"/>
        <v>0</v>
      </c>
      <c r="O42" s="28">
        <f t="shared" si="22"/>
        <v>0</v>
      </c>
      <c r="P42" s="28">
        <f t="shared" si="23"/>
        <v>8.3584226119350096E-5</v>
      </c>
    </row>
    <row r="44" spans="1:24" x14ac:dyDescent="0.2">
      <c r="J44" s="2" t="s">
        <v>118</v>
      </c>
      <c r="K44" s="33">
        <f t="shared" ref="K44:P44" si="24">MIN(K12:K42)</f>
        <v>0.45038258221831273</v>
      </c>
      <c r="L44" s="33">
        <f t="shared" si="24"/>
        <v>0.12840387891242325</v>
      </c>
      <c r="M44" s="33">
        <f t="shared" si="24"/>
        <v>0</v>
      </c>
      <c r="N44" s="33">
        <f t="shared" si="24"/>
        <v>0</v>
      </c>
      <c r="O44" s="33">
        <f t="shared" si="24"/>
        <v>0</v>
      </c>
      <c r="P44" s="33">
        <f t="shared" si="24"/>
        <v>8.3584226119350096E-5</v>
      </c>
    </row>
    <row r="45" spans="1:24" x14ac:dyDescent="0.2">
      <c r="J45" s="2" t="s">
        <v>119</v>
      </c>
      <c r="K45" s="33">
        <f t="shared" ref="K45:P45" si="25">MAX(K12:K42)</f>
        <v>0.83092087960388761</v>
      </c>
      <c r="L45" s="33">
        <f t="shared" si="25"/>
        <v>0.50395497331475114</v>
      </c>
      <c r="M45" s="33">
        <f t="shared" si="25"/>
        <v>0.13236815934849008</v>
      </c>
      <c r="N45" s="33">
        <f t="shared" si="25"/>
        <v>0.25595329485823337</v>
      </c>
      <c r="O45" s="33">
        <f t="shared" si="25"/>
        <v>2.0435318350039307E-2</v>
      </c>
      <c r="P45" s="33">
        <f t="shared" si="25"/>
        <v>5.068682127369574E-2</v>
      </c>
    </row>
    <row r="47" spans="1:24" x14ac:dyDescent="0.2">
      <c r="A47" s="6" t="s">
        <v>174</v>
      </c>
    </row>
    <row r="48" spans="1:24" x14ac:dyDescent="0.2">
      <c r="A48" s="7" t="s">
        <v>170</v>
      </c>
      <c r="P48" s="6" t="s">
        <v>177</v>
      </c>
    </row>
    <row r="49" spans="16:16" x14ac:dyDescent="0.2">
      <c r="P49" s="7" t="s">
        <v>170</v>
      </c>
    </row>
    <row r="87" spans="1:16" x14ac:dyDescent="0.2">
      <c r="A87" s="10" t="s">
        <v>175</v>
      </c>
    </row>
    <row r="88" spans="1:16" x14ac:dyDescent="0.2">
      <c r="P88" s="10" t="s">
        <v>175</v>
      </c>
    </row>
    <row r="89" spans="1:16" x14ac:dyDescent="0.2">
      <c r="A89" s="9" t="s">
        <v>176</v>
      </c>
    </row>
    <row r="90" spans="1:16" x14ac:dyDescent="0.2">
      <c r="A90" s="10" t="s">
        <v>182</v>
      </c>
      <c r="P90" s="9" t="s">
        <v>176</v>
      </c>
    </row>
    <row r="91" spans="1:16" x14ac:dyDescent="0.2">
      <c r="P91" s="10" t="s">
        <v>180</v>
      </c>
    </row>
    <row r="93" spans="1:16" s="3" customFormat="1" ht="15" customHeight="1" x14ac:dyDescent="0.2">
      <c r="A93" s="11" t="s">
        <v>167</v>
      </c>
    </row>
    <row r="95" spans="1:16" x14ac:dyDescent="0.2">
      <c r="A95" s="12" t="s">
        <v>2</v>
      </c>
      <c r="C95" s="1" t="s">
        <v>3</v>
      </c>
    </row>
    <row r="96" spans="1:16" x14ac:dyDescent="0.2">
      <c r="A96" s="12" t="s">
        <v>162</v>
      </c>
      <c r="C96" s="1" t="s">
        <v>165</v>
      </c>
    </row>
    <row r="97" spans="1:11" x14ac:dyDescent="0.2">
      <c r="A97" s="12" t="s">
        <v>164</v>
      </c>
      <c r="C97" s="1" t="s">
        <v>16</v>
      </c>
    </row>
    <row r="98" spans="1:11" x14ac:dyDescent="0.2">
      <c r="A98" s="12" t="s">
        <v>5</v>
      </c>
      <c r="C98" s="1" t="s">
        <v>26</v>
      </c>
    </row>
    <row r="99" spans="1:11" x14ac:dyDescent="0.2">
      <c r="A99" s="12" t="s">
        <v>163</v>
      </c>
      <c r="C99" s="1" t="s">
        <v>10</v>
      </c>
    </row>
    <row r="101" spans="1:11" x14ac:dyDescent="0.2">
      <c r="A101" s="13" t="s">
        <v>65</v>
      </c>
      <c r="B101" s="14" t="s">
        <v>66</v>
      </c>
      <c r="C101" s="14" t="s">
        <v>68</v>
      </c>
      <c r="D101" s="14" t="s">
        <v>69</v>
      </c>
      <c r="E101" s="14" t="s">
        <v>70</v>
      </c>
      <c r="F101" s="14" t="s">
        <v>71</v>
      </c>
      <c r="G101" s="14" t="s">
        <v>72</v>
      </c>
      <c r="H101" s="14" t="s">
        <v>73</v>
      </c>
      <c r="I101" s="14" t="s">
        <v>74</v>
      </c>
      <c r="J101" s="14" t="s">
        <v>75</v>
      </c>
      <c r="K101" s="14" t="s">
        <v>78</v>
      </c>
    </row>
    <row r="102" spans="1:11" x14ac:dyDescent="0.2">
      <c r="A102" s="18" t="s">
        <v>79</v>
      </c>
      <c r="B102" s="19" t="s">
        <v>59</v>
      </c>
      <c r="C102" s="19" t="s">
        <v>59</v>
      </c>
      <c r="D102" s="19" t="s">
        <v>59</v>
      </c>
      <c r="E102" s="19" t="s">
        <v>59</v>
      </c>
      <c r="F102" s="19" t="s">
        <v>59</v>
      </c>
      <c r="G102" s="19" t="s">
        <v>59</v>
      </c>
      <c r="H102" s="19" t="s">
        <v>59</v>
      </c>
      <c r="I102" s="19" t="s">
        <v>59</v>
      </c>
      <c r="J102" s="19" t="s">
        <v>59</v>
      </c>
      <c r="K102" s="19" t="s">
        <v>59</v>
      </c>
    </row>
    <row r="103" spans="1:11" x14ac:dyDescent="0.2">
      <c r="A103" s="15" t="s">
        <v>80</v>
      </c>
      <c r="B103" s="23">
        <v>2651.4</v>
      </c>
      <c r="C103" s="23">
        <v>2024.44</v>
      </c>
      <c r="D103" s="23">
        <v>87024.248999999996</v>
      </c>
      <c r="E103" s="23">
        <v>195597.44500000001</v>
      </c>
      <c r="F103" s="23">
        <v>33585.279999999999</v>
      </c>
      <c r="G103" s="23">
        <v>0</v>
      </c>
      <c r="H103" s="23">
        <v>7010.54</v>
      </c>
      <c r="I103" s="23">
        <v>0</v>
      </c>
      <c r="J103" s="23">
        <v>26574.74</v>
      </c>
      <c r="K103" s="23">
        <v>1715.4</v>
      </c>
    </row>
    <row r="104" spans="1:11" x14ac:dyDescent="0.2">
      <c r="A104" s="15" t="s">
        <v>81</v>
      </c>
      <c r="B104" s="21">
        <v>2690.3180000000002</v>
      </c>
      <c r="C104" s="21">
        <v>18392.502</v>
      </c>
      <c r="D104" s="21">
        <v>21431.047999999999</v>
      </c>
      <c r="E104" s="21">
        <v>88309.879000000001</v>
      </c>
      <c r="F104" s="21">
        <v>7961.1040000000003</v>
      </c>
      <c r="G104" s="21">
        <v>0</v>
      </c>
      <c r="H104" s="21">
        <v>874.96199999999999</v>
      </c>
      <c r="I104" s="21">
        <v>0</v>
      </c>
      <c r="J104" s="21">
        <v>7086.1419999999998</v>
      </c>
      <c r="K104" s="21">
        <v>164.74299999999999</v>
      </c>
    </row>
    <row r="105" spans="1:11" x14ac:dyDescent="0.2">
      <c r="A105" s="15" t="s">
        <v>82</v>
      </c>
      <c r="B105" s="23">
        <v>3173.835</v>
      </c>
      <c r="C105" s="23">
        <v>3723</v>
      </c>
      <c r="D105" s="23">
        <v>65602.077000000005</v>
      </c>
      <c r="E105" s="23">
        <v>187996.3</v>
      </c>
      <c r="F105" s="23">
        <v>14750.621999999999</v>
      </c>
      <c r="G105" s="23">
        <v>0</v>
      </c>
      <c r="H105" s="23">
        <v>2646</v>
      </c>
      <c r="I105" s="23">
        <v>0</v>
      </c>
      <c r="J105" s="23">
        <v>10467.299999999999</v>
      </c>
      <c r="K105" s="23">
        <v>261.17599999999999</v>
      </c>
    </row>
    <row r="106" spans="1:11" x14ac:dyDescent="0.2">
      <c r="A106" s="15" t="s">
        <v>83</v>
      </c>
      <c r="B106" s="21">
        <v>459.41899999999998</v>
      </c>
      <c r="C106" s="21">
        <v>0</v>
      </c>
      <c r="D106" s="21">
        <v>50180.737999999998</v>
      </c>
      <c r="E106" s="21">
        <v>95042.201000000001</v>
      </c>
      <c r="F106" s="21">
        <v>9781.7749999999996</v>
      </c>
      <c r="G106" s="21">
        <v>0</v>
      </c>
      <c r="H106" s="21">
        <v>3346.067</v>
      </c>
      <c r="I106" s="21">
        <v>0</v>
      </c>
      <c r="J106" s="21">
        <v>6435.7079999999996</v>
      </c>
      <c r="K106" s="21">
        <v>1400.7929999999999</v>
      </c>
    </row>
    <row r="107" spans="1:11" x14ac:dyDescent="0.2">
      <c r="A107" s="15" t="s">
        <v>84</v>
      </c>
      <c r="B107" s="23">
        <v>6471.7420000000002</v>
      </c>
      <c r="C107" s="23">
        <v>6331.8779999999997</v>
      </c>
      <c r="D107" s="23">
        <v>642544.35699999996</v>
      </c>
      <c r="E107" s="23">
        <v>1223461.446</v>
      </c>
      <c r="F107" s="23">
        <v>126219.727</v>
      </c>
      <c r="G107" s="23">
        <v>0</v>
      </c>
      <c r="H107" s="23">
        <v>31318.38</v>
      </c>
      <c r="I107" s="23">
        <v>642.20899999999995</v>
      </c>
      <c r="J107" s="23">
        <v>90438.138000000006</v>
      </c>
      <c r="K107" s="23">
        <v>8837.6689999999999</v>
      </c>
    </row>
    <row r="108" spans="1:11" x14ac:dyDescent="0.2">
      <c r="A108" s="15" t="s">
        <v>85</v>
      </c>
      <c r="B108" s="21">
        <v>694.69600000000003</v>
      </c>
      <c r="C108" s="21">
        <v>458.40800000000002</v>
      </c>
      <c r="D108" s="21">
        <v>8538.48</v>
      </c>
      <c r="E108" s="21">
        <v>23260.5</v>
      </c>
      <c r="F108" s="21">
        <v>1597.1590000000001</v>
      </c>
      <c r="G108" s="21">
        <v>0</v>
      </c>
      <c r="H108" s="21">
        <v>105.13200000000001</v>
      </c>
      <c r="I108" s="21">
        <v>0</v>
      </c>
      <c r="J108" s="21">
        <v>953.1</v>
      </c>
      <c r="K108" s="21">
        <v>72</v>
      </c>
    </row>
    <row r="109" spans="1:11" x14ac:dyDescent="0.2">
      <c r="A109" s="15" t="s">
        <v>86</v>
      </c>
      <c r="B109" s="23">
        <v>0</v>
      </c>
      <c r="C109" s="23">
        <v>67.905000000000001</v>
      </c>
      <c r="D109" s="23">
        <v>29200.14</v>
      </c>
      <c r="E109" s="23">
        <v>112071.41899999999</v>
      </c>
      <c r="F109" s="23">
        <v>9372.0810000000001</v>
      </c>
      <c r="G109" s="23">
        <v>0</v>
      </c>
      <c r="H109" s="23">
        <v>974.90800000000002</v>
      </c>
      <c r="I109" s="23">
        <v>0</v>
      </c>
      <c r="J109" s="23">
        <v>8397.1730000000007</v>
      </c>
      <c r="K109" s="23">
        <v>545.50400000000002</v>
      </c>
    </row>
    <row r="110" spans="1:11" x14ac:dyDescent="0.2">
      <c r="A110" s="15" t="s">
        <v>88</v>
      </c>
      <c r="B110" s="21">
        <v>9272.7000000000007</v>
      </c>
      <c r="C110" s="21">
        <v>5084.2299999999996</v>
      </c>
      <c r="D110" s="21">
        <v>243748.52299999999</v>
      </c>
      <c r="E110" s="21">
        <v>835086.33</v>
      </c>
      <c r="F110" s="21">
        <v>39872.055</v>
      </c>
      <c r="G110" s="21">
        <v>448.173</v>
      </c>
      <c r="H110" s="21">
        <v>4236.2190000000001</v>
      </c>
      <c r="I110" s="21">
        <v>0.30399999999999999</v>
      </c>
      <c r="J110" s="21">
        <v>35187.358999999997</v>
      </c>
      <c r="K110" s="21">
        <v>1893.6</v>
      </c>
    </row>
    <row r="111" spans="1:11" x14ac:dyDescent="0.2">
      <c r="A111" s="15" t="s">
        <v>89</v>
      </c>
      <c r="B111" s="23">
        <v>13340.948</v>
      </c>
      <c r="C111" s="23">
        <v>3846.5659999999998</v>
      </c>
      <c r="D111" s="23">
        <v>371037.60700000002</v>
      </c>
      <c r="E111" s="23">
        <v>1217270.9990000001</v>
      </c>
      <c r="F111" s="23">
        <v>128013.53</v>
      </c>
      <c r="G111" s="23">
        <v>0</v>
      </c>
      <c r="H111" s="23">
        <v>35570.993999999999</v>
      </c>
      <c r="I111" s="23">
        <v>0</v>
      </c>
      <c r="J111" s="23">
        <v>92442.535999999993</v>
      </c>
      <c r="K111" s="23">
        <v>5083.326</v>
      </c>
    </row>
    <row r="112" spans="1:11" x14ac:dyDescent="0.2">
      <c r="A112" s="15" t="s">
        <v>90</v>
      </c>
      <c r="B112" s="21">
        <v>136.61099999999999</v>
      </c>
      <c r="C112" s="21">
        <v>2175.6959999999999</v>
      </c>
      <c r="D112" s="21">
        <v>20694.219000000001</v>
      </c>
      <c r="E112" s="21">
        <v>64696.313999999998</v>
      </c>
      <c r="F112" s="21">
        <v>879.19799999999998</v>
      </c>
      <c r="G112" s="21">
        <v>0</v>
      </c>
      <c r="H112" s="21">
        <v>7.1189999999999998</v>
      </c>
      <c r="I112" s="21">
        <v>0</v>
      </c>
      <c r="J112" s="21">
        <v>872.07799999999997</v>
      </c>
      <c r="K112" s="21">
        <v>43.92</v>
      </c>
    </row>
    <row r="113" spans="1:11" x14ac:dyDescent="0.2">
      <c r="A113" s="15" t="s">
        <v>91</v>
      </c>
      <c r="B113" s="23">
        <v>29487.617999999999</v>
      </c>
      <c r="C113" s="23">
        <v>70622.880000000005</v>
      </c>
      <c r="D113" s="23">
        <v>345123.9</v>
      </c>
      <c r="E113" s="23">
        <v>937477.40800000005</v>
      </c>
      <c r="F113" s="23">
        <v>58104.186999999998</v>
      </c>
      <c r="G113" s="23">
        <v>0</v>
      </c>
      <c r="H113" s="23">
        <v>1464.9929999999999</v>
      </c>
      <c r="I113" s="23">
        <v>0</v>
      </c>
      <c r="J113" s="23">
        <v>56638.194000000003</v>
      </c>
      <c r="K113" s="23">
        <v>2157.27</v>
      </c>
    </row>
    <row r="114" spans="1:11" x14ac:dyDescent="0.2">
      <c r="A114" s="15" t="s">
        <v>92</v>
      </c>
      <c r="B114" s="21">
        <v>0</v>
      </c>
      <c r="C114" s="21">
        <v>23.696999999999999</v>
      </c>
      <c r="D114" s="21">
        <v>13738.759</v>
      </c>
      <c r="E114" s="21">
        <v>12521.937</v>
      </c>
      <c r="F114" s="21">
        <v>969.77</v>
      </c>
      <c r="G114" s="21">
        <v>0</v>
      </c>
      <c r="H114" s="21">
        <v>0</v>
      </c>
      <c r="I114" s="21">
        <v>0</v>
      </c>
      <c r="J114" s="21">
        <v>969.77</v>
      </c>
      <c r="K114" s="21">
        <v>7.7149999999999999</v>
      </c>
    </row>
    <row r="115" spans="1:11" x14ac:dyDescent="0.2">
      <c r="A115" s="15" t="s">
        <v>93</v>
      </c>
      <c r="B115" s="23">
        <v>86.061999999999998</v>
      </c>
      <c r="C115" s="23">
        <v>1507.511</v>
      </c>
      <c r="D115" s="23">
        <v>5937.357</v>
      </c>
      <c r="E115" s="23">
        <v>33337.061999999998</v>
      </c>
      <c r="F115" s="23">
        <v>633.99800000000005</v>
      </c>
      <c r="G115" s="23">
        <v>0</v>
      </c>
      <c r="H115" s="23">
        <v>0</v>
      </c>
      <c r="I115" s="23">
        <v>0</v>
      </c>
      <c r="J115" s="23">
        <v>0</v>
      </c>
      <c r="K115" s="23">
        <v>123.581</v>
      </c>
    </row>
    <row r="116" spans="1:11" x14ac:dyDescent="0.2">
      <c r="A116" s="15" t="s">
        <v>94</v>
      </c>
      <c r="B116" s="21">
        <v>411.3</v>
      </c>
      <c r="C116" s="21">
        <v>3873.48</v>
      </c>
      <c r="D116" s="21">
        <v>10978.71</v>
      </c>
      <c r="E116" s="21">
        <v>65094.671999999999</v>
      </c>
      <c r="F116" s="21">
        <v>4934.2110000000002</v>
      </c>
      <c r="G116" s="21">
        <v>0</v>
      </c>
      <c r="H116" s="21">
        <v>823.51099999999997</v>
      </c>
      <c r="I116" s="21">
        <v>0</v>
      </c>
      <c r="J116" s="21">
        <v>4110.7</v>
      </c>
      <c r="K116" s="21">
        <v>209.01599999999999</v>
      </c>
    </row>
    <row r="117" spans="1:11" x14ac:dyDescent="0.2">
      <c r="A117" s="15" t="s">
        <v>95</v>
      </c>
      <c r="B117" s="23">
        <v>0</v>
      </c>
      <c r="C117" s="23">
        <v>11.362</v>
      </c>
      <c r="D117" s="23">
        <v>13019.13</v>
      </c>
      <c r="E117" s="23">
        <v>45315.01</v>
      </c>
      <c r="F117" s="23">
        <v>5417.5690000000004</v>
      </c>
      <c r="G117" s="23">
        <v>0</v>
      </c>
      <c r="H117" s="23">
        <v>832.55100000000004</v>
      </c>
      <c r="I117" s="23">
        <v>0.63600000000000001</v>
      </c>
      <c r="J117" s="23">
        <v>4584.3819999999996</v>
      </c>
      <c r="K117" s="23">
        <v>171.32</v>
      </c>
    </row>
    <row r="118" spans="1:11" x14ac:dyDescent="0.2">
      <c r="A118" s="15" t="s">
        <v>96</v>
      </c>
      <c r="B118" s="21">
        <v>317.7</v>
      </c>
      <c r="C118" s="21">
        <v>599.82000000000005</v>
      </c>
      <c r="D118" s="21">
        <v>61644</v>
      </c>
      <c r="E118" s="21">
        <v>138352.45800000001</v>
      </c>
      <c r="F118" s="21">
        <v>12739.7</v>
      </c>
      <c r="G118" s="21">
        <v>0</v>
      </c>
      <c r="H118" s="21">
        <v>3777.2</v>
      </c>
      <c r="I118" s="21">
        <v>0</v>
      </c>
      <c r="J118" s="21">
        <v>8962.5</v>
      </c>
      <c r="K118" s="21">
        <v>439.2</v>
      </c>
    </row>
    <row r="119" spans="1:11" x14ac:dyDescent="0.2">
      <c r="A119" s="15" t="s">
        <v>97</v>
      </c>
      <c r="B119" s="23">
        <v>0</v>
      </c>
      <c r="C119" s="23">
        <v>36.845999999999997</v>
      </c>
      <c r="D119" s="23">
        <v>3528.8809999999999</v>
      </c>
      <c r="E119" s="23">
        <v>5581.0870000000004</v>
      </c>
      <c r="F119" s="23">
        <v>527.923</v>
      </c>
      <c r="G119" s="23">
        <v>0</v>
      </c>
      <c r="H119" s="23">
        <v>0</v>
      </c>
      <c r="I119" s="23">
        <v>0</v>
      </c>
      <c r="J119" s="23">
        <v>527.923</v>
      </c>
      <c r="K119" s="23">
        <v>37.137999999999998</v>
      </c>
    </row>
    <row r="120" spans="1:11" x14ac:dyDescent="0.2">
      <c r="A120" s="15" t="s">
        <v>98</v>
      </c>
      <c r="B120" s="21">
        <v>2585.2510000000002</v>
      </c>
      <c r="C120" s="21">
        <v>5208.4539999999997</v>
      </c>
      <c r="D120" s="21">
        <v>153806.34</v>
      </c>
      <c r="E120" s="21">
        <v>176414.05</v>
      </c>
      <c r="F120" s="21">
        <v>23018.330999999998</v>
      </c>
      <c r="G120" s="21">
        <v>0</v>
      </c>
      <c r="H120" s="21">
        <v>10512.494000000001</v>
      </c>
      <c r="I120" s="21">
        <v>0</v>
      </c>
      <c r="J120" s="21">
        <v>12505.837</v>
      </c>
      <c r="K120" s="21">
        <v>5925.9859999999999</v>
      </c>
    </row>
    <row r="121" spans="1:11" x14ac:dyDescent="0.2">
      <c r="A121" s="15" t="s">
        <v>99</v>
      </c>
      <c r="B121" s="23">
        <v>759.99199999999996</v>
      </c>
      <c r="C121" s="23">
        <v>105.015</v>
      </c>
      <c r="D121" s="23">
        <v>59023.016000000003</v>
      </c>
      <c r="E121" s="23">
        <v>221186.361</v>
      </c>
      <c r="F121" s="23">
        <v>16799.099999999999</v>
      </c>
      <c r="G121" s="23">
        <v>0</v>
      </c>
      <c r="H121" s="23">
        <v>2160.152</v>
      </c>
      <c r="I121" s="23">
        <v>1084.4000000000001</v>
      </c>
      <c r="J121" s="23">
        <v>13539.668</v>
      </c>
      <c r="K121" s="23">
        <v>1252.4269999999999</v>
      </c>
    </row>
    <row r="122" spans="1:11" x14ac:dyDescent="0.2">
      <c r="A122" s="15" t="s">
        <v>100</v>
      </c>
      <c r="B122" s="21">
        <v>16299.109</v>
      </c>
      <c r="C122" s="21">
        <v>86480</v>
      </c>
      <c r="D122" s="21">
        <v>207308.97700000001</v>
      </c>
      <c r="E122" s="21">
        <v>640413.60800000001</v>
      </c>
      <c r="F122" s="21">
        <v>50384.819000000003</v>
      </c>
      <c r="G122" s="21">
        <v>0</v>
      </c>
      <c r="H122" s="21">
        <v>9710.7929999999997</v>
      </c>
      <c r="I122" s="21">
        <v>3373.105</v>
      </c>
      <c r="J122" s="21">
        <v>37300.921000000002</v>
      </c>
      <c r="K122" s="21">
        <v>595.84299999999996</v>
      </c>
    </row>
    <row r="123" spans="1:11" x14ac:dyDescent="0.2">
      <c r="A123" s="15" t="s">
        <v>101</v>
      </c>
      <c r="B123" s="23">
        <v>1365.3219999999999</v>
      </c>
      <c r="C123" s="23">
        <v>1544.45</v>
      </c>
      <c r="D123" s="23">
        <v>44729.08</v>
      </c>
      <c r="E123" s="23">
        <v>168840.67199999999</v>
      </c>
      <c r="F123" s="23">
        <v>14185.736000000001</v>
      </c>
      <c r="G123" s="23">
        <v>0</v>
      </c>
      <c r="H123" s="23">
        <v>1076.8409999999999</v>
      </c>
      <c r="I123" s="23">
        <v>36.896000000000001</v>
      </c>
      <c r="J123" s="23">
        <v>13071.999</v>
      </c>
      <c r="K123" s="23">
        <v>145.11199999999999</v>
      </c>
    </row>
    <row r="124" spans="1:11" x14ac:dyDescent="0.2">
      <c r="A124" s="15" t="s">
        <v>102</v>
      </c>
      <c r="B124" s="21">
        <v>0</v>
      </c>
      <c r="C124" s="21">
        <v>3363.8560000000002</v>
      </c>
      <c r="D124" s="21">
        <v>55136.66</v>
      </c>
      <c r="E124" s="21">
        <v>216201.37899999999</v>
      </c>
      <c r="F124" s="21">
        <v>23388.376</v>
      </c>
      <c r="G124" s="21">
        <v>0</v>
      </c>
      <c r="H124" s="21">
        <v>6024.8239999999996</v>
      </c>
      <c r="I124" s="21">
        <v>5784.2849999999999</v>
      </c>
      <c r="J124" s="21">
        <v>11579.267</v>
      </c>
      <c r="K124" s="21">
        <v>768.07799999999997</v>
      </c>
    </row>
    <row r="125" spans="1:11" x14ac:dyDescent="0.2">
      <c r="A125" s="15" t="s">
        <v>137</v>
      </c>
      <c r="B125" s="23">
        <v>202.125</v>
      </c>
      <c r="C125" s="23">
        <v>451.06</v>
      </c>
      <c r="D125" s="23">
        <v>17830.506000000001</v>
      </c>
      <c r="E125" s="23">
        <v>59842.165999999997</v>
      </c>
      <c r="F125" s="23">
        <v>3322.9940000000001</v>
      </c>
      <c r="G125" s="23">
        <v>0</v>
      </c>
      <c r="H125" s="23">
        <v>270.09399999999999</v>
      </c>
      <c r="I125" s="23">
        <v>0</v>
      </c>
      <c r="J125" s="23">
        <v>3052.9</v>
      </c>
      <c r="K125" s="23">
        <v>93.6</v>
      </c>
    </row>
    <row r="126" spans="1:11" x14ac:dyDescent="0.2">
      <c r="A126" s="15" t="s">
        <v>103</v>
      </c>
      <c r="B126" s="21">
        <v>339.3</v>
      </c>
      <c r="C126" s="21">
        <v>1564</v>
      </c>
      <c r="D126" s="21">
        <v>22576.936000000002</v>
      </c>
      <c r="E126" s="21">
        <v>75732.095000000001</v>
      </c>
      <c r="F126" s="21">
        <v>7280.03</v>
      </c>
      <c r="G126" s="21">
        <v>0</v>
      </c>
      <c r="H126" s="21">
        <v>1531.04</v>
      </c>
      <c r="I126" s="21">
        <v>0</v>
      </c>
      <c r="J126" s="21">
        <v>5748.99</v>
      </c>
      <c r="K126" s="21">
        <v>86.4</v>
      </c>
    </row>
    <row r="127" spans="1:11" x14ac:dyDescent="0.2">
      <c r="A127" s="15" t="s">
        <v>104</v>
      </c>
      <c r="B127" s="23">
        <v>272.26400000000001</v>
      </c>
      <c r="C127" s="23">
        <v>0</v>
      </c>
      <c r="D127" s="23">
        <v>73803.322</v>
      </c>
      <c r="E127" s="23">
        <v>115951.88800000001</v>
      </c>
      <c r="F127" s="23">
        <v>63350.873</v>
      </c>
      <c r="G127" s="23">
        <v>102.124</v>
      </c>
      <c r="H127" s="23">
        <v>6234.2060000000001</v>
      </c>
      <c r="I127" s="23">
        <v>7023.9030000000002</v>
      </c>
      <c r="J127" s="23">
        <v>46706.639000000003</v>
      </c>
      <c r="K127" s="23">
        <v>4073.634</v>
      </c>
    </row>
    <row r="128" spans="1:11" x14ac:dyDescent="0.2">
      <c r="A128" s="15" t="s">
        <v>105</v>
      </c>
      <c r="B128" s="21">
        <v>31.97</v>
      </c>
      <c r="C128" s="21">
        <v>0</v>
      </c>
      <c r="D128" s="21">
        <v>24311.907999999999</v>
      </c>
      <c r="E128" s="21">
        <v>95195.91</v>
      </c>
      <c r="F128" s="21">
        <v>15425.614</v>
      </c>
      <c r="G128" s="21">
        <v>0</v>
      </c>
      <c r="H128" s="21">
        <v>1790.615</v>
      </c>
      <c r="I128" s="21">
        <v>0</v>
      </c>
      <c r="J128" s="21">
        <v>12343.933999999999</v>
      </c>
      <c r="K128" s="21">
        <v>7206.2280000000001</v>
      </c>
    </row>
    <row r="129" spans="1:11" x14ac:dyDescent="0.2">
      <c r="A129" s="15" t="s">
        <v>106</v>
      </c>
      <c r="B129" s="23">
        <v>0</v>
      </c>
      <c r="C129" s="23">
        <v>398.565</v>
      </c>
      <c r="D129" s="23">
        <v>1712.2560000000001</v>
      </c>
      <c r="E129" s="23">
        <v>10378.530000000001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1.044</v>
      </c>
    </row>
    <row r="130" spans="1:11" x14ac:dyDescent="0.2">
      <c r="A130" s="15" t="s">
        <v>107</v>
      </c>
      <c r="B130" s="21">
        <v>533.42999999999995</v>
      </c>
      <c r="C130" s="21">
        <v>409.97</v>
      </c>
      <c r="D130" s="21">
        <v>7536.4660000000003</v>
      </c>
      <c r="E130" s="21">
        <v>22253.65</v>
      </c>
      <c r="F130" s="21">
        <v>0</v>
      </c>
      <c r="G130" s="21" t="s">
        <v>109</v>
      </c>
      <c r="H130" s="21" t="s">
        <v>109</v>
      </c>
      <c r="I130" s="21" t="s">
        <v>109</v>
      </c>
      <c r="J130" s="21" t="s">
        <v>109</v>
      </c>
      <c r="K130" s="21">
        <v>165.6</v>
      </c>
    </row>
    <row r="131" spans="1:11" x14ac:dyDescent="0.2">
      <c r="A131" s="15" t="s">
        <v>108</v>
      </c>
      <c r="B131" s="21">
        <v>0</v>
      </c>
      <c r="C131" s="21">
        <v>347.73599999999999</v>
      </c>
      <c r="D131" s="21">
        <v>2954.123</v>
      </c>
      <c r="E131" s="21">
        <v>12494.449000000001</v>
      </c>
      <c r="F131" s="21">
        <v>5434.6</v>
      </c>
      <c r="G131" s="21">
        <v>0</v>
      </c>
      <c r="H131" s="21">
        <v>0</v>
      </c>
      <c r="I131" s="21">
        <v>0</v>
      </c>
      <c r="J131" s="21">
        <v>5434.6</v>
      </c>
      <c r="K131" s="21">
        <v>1.8720000000000001</v>
      </c>
    </row>
  </sheetData>
  <autoFilter ref="R11:X41" xr:uid="{7215FE86-5DF6-49CA-B610-DC64F7DB3A29}">
    <sortState xmlns:xlrd2="http://schemas.microsoft.com/office/spreadsheetml/2017/richdata2" ref="R12:X41">
      <sortCondition descending="1" ref="X11:X41"/>
    </sortState>
  </autoFilter>
  <sortState xmlns:xlrd2="http://schemas.microsoft.com/office/spreadsheetml/2017/richdata2" ref="A12:H36">
    <sortCondition descending="1" ref="H14:H3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0E1F-20E7-43A9-B432-CBBA6FAB705E}">
  <dimension ref="A1:AD113"/>
  <sheetViews>
    <sheetView zoomScaleNormal="100" workbookViewId="0"/>
  </sheetViews>
  <sheetFormatPr defaultColWidth="8.7109375" defaultRowHeight="12.75" x14ac:dyDescent="0.2"/>
  <cols>
    <col min="1" max="1" width="14.28515625" style="2" customWidth="1"/>
    <col min="2" max="6" width="21.42578125" style="2" customWidth="1"/>
    <col min="7" max="8" width="14.28515625" style="2" customWidth="1"/>
    <col min="9" max="12" width="21.42578125" style="2" customWidth="1"/>
    <col min="13" max="30" width="14.28515625" style="2" customWidth="1"/>
    <col min="31" max="16384" width="8.7109375" style="2"/>
  </cols>
  <sheetData>
    <row r="1" spans="1:18" x14ac:dyDescent="0.2">
      <c r="A1" s="1" t="s">
        <v>183</v>
      </c>
    </row>
    <row r="2" spans="1:18" x14ac:dyDescent="0.2">
      <c r="A2" s="1" t="s">
        <v>0</v>
      </c>
      <c r="B2" s="12" t="s">
        <v>138</v>
      </c>
    </row>
    <row r="3" spans="1:18" x14ac:dyDescent="0.2">
      <c r="A3" s="1" t="s">
        <v>1</v>
      </c>
      <c r="B3" s="24">
        <v>45560.958333333336</v>
      </c>
    </row>
    <row r="5" spans="1:18" x14ac:dyDescent="0.2">
      <c r="A5" s="12" t="s">
        <v>2</v>
      </c>
      <c r="C5" s="1" t="s">
        <v>3</v>
      </c>
    </row>
    <row r="6" spans="1:18" x14ac:dyDescent="0.2">
      <c r="A6" s="12" t="s">
        <v>162</v>
      </c>
      <c r="C6" s="1" t="s">
        <v>165</v>
      </c>
    </row>
    <row r="7" spans="1:18" x14ac:dyDescent="0.2">
      <c r="A7" s="12" t="s">
        <v>4</v>
      </c>
      <c r="C7" s="1" t="s">
        <v>139</v>
      </c>
    </row>
    <row r="8" spans="1:18" x14ac:dyDescent="0.2">
      <c r="A8" s="12" t="s">
        <v>5</v>
      </c>
      <c r="C8" s="1" t="s">
        <v>134</v>
      </c>
      <c r="H8" s="12" t="s">
        <v>5</v>
      </c>
      <c r="J8" s="1" t="s">
        <v>135</v>
      </c>
    </row>
    <row r="9" spans="1:18" x14ac:dyDescent="0.2">
      <c r="A9" s="12" t="s">
        <v>163</v>
      </c>
      <c r="C9" s="1" t="s">
        <v>10</v>
      </c>
    </row>
    <row r="12" spans="1:18" ht="25.5" x14ac:dyDescent="0.2">
      <c r="A12" s="34" t="s">
        <v>144</v>
      </c>
      <c r="B12" s="35" t="s">
        <v>141</v>
      </c>
      <c r="C12" s="35" t="s">
        <v>120</v>
      </c>
      <c r="D12" s="35" t="s">
        <v>140</v>
      </c>
      <c r="E12" s="35" t="s">
        <v>123</v>
      </c>
      <c r="F12" s="35" t="s">
        <v>142</v>
      </c>
      <c r="H12" s="34"/>
      <c r="I12" s="35" t="s">
        <v>141</v>
      </c>
      <c r="J12" s="35" t="s">
        <v>120</v>
      </c>
      <c r="K12" s="35" t="s">
        <v>140</v>
      </c>
      <c r="L12" s="35" t="s">
        <v>123</v>
      </c>
      <c r="N12" s="31"/>
      <c r="O12" s="31" t="s">
        <v>141</v>
      </c>
      <c r="P12" s="31" t="s">
        <v>120</v>
      </c>
      <c r="Q12" s="31" t="s">
        <v>140</v>
      </c>
      <c r="R12" s="31" t="s">
        <v>123</v>
      </c>
    </row>
    <row r="13" spans="1:18" x14ac:dyDescent="0.2">
      <c r="A13" s="15" t="s">
        <v>84</v>
      </c>
      <c r="B13" s="36">
        <v>1733.0900039999999</v>
      </c>
      <c r="C13" s="36">
        <v>192.25062500000001</v>
      </c>
      <c r="D13" s="36">
        <v>41.427025999999991</v>
      </c>
      <c r="E13" s="36">
        <v>47.099164999999992</v>
      </c>
      <c r="F13" s="36">
        <v>18.733897000000002</v>
      </c>
      <c r="G13" s="27"/>
      <c r="H13" s="15" t="s">
        <v>97</v>
      </c>
      <c r="I13" s="28">
        <v>0.90101663180556091</v>
      </c>
      <c r="J13" s="28">
        <v>5.4865106363612207E-2</v>
      </c>
      <c r="K13" s="28">
        <v>3.0202101056912393E-2</v>
      </c>
      <c r="L13" s="28">
        <v>1.3916160773914488E-2</v>
      </c>
      <c r="N13" s="31" t="s">
        <v>107</v>
      </c>
      <c r="O13" s="31">
        <v>0.42382510231037029</v>
      </c>
      <c r="P13" s="31">
        <v>0.43031269891345764</v>
      </c>
      <c r="Q13" s="31">
        <v>0.14462284293181721</v>
      </c>
      <c r="R13" s="31">
        <v>1.2393558443549002E-3</v>
      </c>
    </row>
    <row r="14" spans="1:18" x14ac:dyDescent="0.2">
      <c r="A14" s="15" t="s">
        <v>89</v>
      </c>
      <c r="B14" s="37">
        <v>1261.5916230000005</v>
      </c>
      <c r="C14" s="37">
        <v>425.94273399999992</v>
      </c>
      <c r="D14" s="37">
        <v>32.630939999999995</v>
      </c>
      <c r="E14" s="37">
        <v>18.427679999999999</v>
      </c>
      <c r="F14" s="37">
        <v>18.427679999999999</v>
      </c>
      <c r="G14" s="27"/>
      <c r="H14" s="15" t="s">
        <v>92</v>
      </c>
      <c r="I14" s="30">
        <v>0.87157003637093522</v>
      </c>
      <c r="J14" s="30">
        <v>7.6155355107964312E-2</v>
      </c>
      <c r="K14" s="30">
        <v>4.3658364255023077E-2</v>
      </c>
      <c r="L14" s="30">
        <v>8.616244266077341E-3</v>
      </c>
      <c r="N14" s="31" t="s">
        <v>82</v>
      </c>
      <c r="O14" s="31">
        <v>0.64075681050728972</v>
      </c>
      <c r="P14" s="31">
        <v>0.27939277479727298</v>
      </c>
      <c r="Q14" s="31">
        <v>7.9850414695437341E-2</v>
      </c>
      <c r="R14" s="31">
        <v>0</v>
      </c>
    </row>
    <row r="15" spans="1:18" x14ac:dyDescent="0.2">
      <c r="A15" s="15" t="s">
        <v>91</v>
      </c>
      <c r="B15" s="36">
        <v>1069.947711</v>
      </c>
      <c r="C15" s="36">
        <v>314.09338100000002</v>
      </c>
      <c r="D15" s="36">
        <v>27.701884999999994</v>
      </c>
      <c r="E15" s="36">
        <v>31.230288000000002</v>
      </c>
      <c r="F15" s="36">
        <v>30.157256999999998</v>
      </c>
      <c r="G15" s="27"/>
      <c r="H15" s="15" t="s">
        <v>84</v>
      </c>
      <c r="I15" s="28">
        <v>0.8605782600857389</v>
      </c>
      <c r="J15" s="28">
        <v>9.5463425431479135E-2</v>
      </c>
      <c r="K15" s="28">
        <v>2.0570886609075762E-2</v>
      </c>
      <c r="L15" s="28">
        <v>2.3387427873706162E-2</v>
      </c>
      <c r="N15" s="31" t="s">
        <v>94</v>
      </c>
      <c r="O15" s="31">
        <v>0.75962427932018739</v>
      </c>
      <c r="P15" s="31">
        <v>6.8951347679275715E-2</v>
      </c>
      <c r="Q15" s="31">
        <v>7.0885398130783581E-2</v>
      </c>
      <c r="R15" s="31">
        <v>0.10053897486975327</v>
      </c>
    </row>
    <row r="16" spans="1:18" x14ac:dyDescent="0.2">
      <c r="A16" s="15" t="s">
        <v>88</v>
      </c>
      <c r="B16" s="37">
        <v>969.57583100000011</v>
      </c>
      <c r="C16" s="37">
        <v>124.21163199999999</v>
      </c>
      <c r="D16" s="37">
        <v>28.321000000000002</v>
      </c>
      <c r="E16" s="37">
        <v>12.848974</v>
      </c>
      <c r="F16" s="37">
        <v>10.709111</v>
      </c>
      <c r="G16" s="27"/>
      <c r="H16" s="15" t="s">
        <v>88</v>
      </c>
      <c r="I16" s="30">
        <v>0.85428386950161905</v>
      </c>
      <c r="J16" s="30">
        <v>0.10944166534414276</v>
      </c>
      <c r="K16" s="30">
        <v>2.4953358669431762E-2</v>
      </c>
      <c r="L16" s="30">
        <v>1.1321106484806442E-2</v>
      </c>
      <c r="N16" s="31" t="s">
        <v>102</v>
      </c>
      <c r="O16" s="31">
        <v>0.52019109226893312</v>
      </c>
      <c r="P16" s="31">
        <v>0.40992841059963159</v>
      </c>
      <c r="Q16" s="31">
        <v>6.9880497131435348E-2</v>
      </c>
      <c r="R16" s="31">
        <v>0</v>
      </c>
    </row>
    <row r="17" spans="1:30" x14ac:dyDescent="0.2">
      <c r="A17" s="15" t="s">
        <v>100</v>
      </c>
      <c r="B17" s="36">
        <v>599.34393799999998</v>
      </c>
      <c r="C17" s="36">
        <v>377.43112400000001</v>
      </c>
      <c r="D17" s="36">
        <v>17.259075999999997</v>
      </c>
      <c r="E17" s="36">
        <v>7.4482170000000005</v>
      </c>
      <c r="F17" s="36">
        <v>7.221959</v>
      </c>
      <c r="H17" s="15" t="s">
        <v>83</v>
      </c>
      <c r="I17" s="28">
        <v>0.80388242304645219</v>
      </c>
      <c r="J17" s="28">
        <v>0.14103841250681118</v>
      </c>
      <c r="K17" s="28">
        <v>4.9799456443178729E-2</v>
      </c>
      <c r="L17" s="28">
        <v>5.2797080035578373E-3</v>
      </c>
      <c r="M17" s="27"/>
      <c r="N17" s="31" t="s">
        <v>93</v>
      </c>
      <c r="O17" s="31">
        <v>0.43983584800572573</v>
      </c>
      <c r="P17" s="31">
        <v>0.49506173705545581</v>
      </c>
      <c r="Q17" s="31">
        <v>6.5102414938818368E-2</v>
      </c>
      <c r="R17" s="31">
        <v>0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x14ac:dyDescent="0.2">
      <c r="A18" s="15" t="s">
        <v>98</v>
      </c>
      <c r="B18" s="37">
        <v>270.51241100000004</v>
      </c>
      <c r="C18" s="37">
        <v>99.131955999999988</v>
      </c>
      <c r="D18" s="37">
        <v>5.476801</v>
      </c>
      <c r="E18" s="37">
        <v>4.3430809999999997</v>
      </c>
      <c r="F18" s="37">
        <v>4.3430809999999997</v>
      </c>
      <c r="G18" s="27"/>
      <c r="H18" s="15" t="s">
        <v>96</v>
      </c>
      <c r="I18" s="30">
        <v>0.79110362929075861</v>
      </c>
      <c r="J18" s="30">
        <v>0.16452523079504414</v>
      </c>
      <c r="K18" s="30">
        <v>4.0940497987702773E-2</v>
      </c>
      <c r="L18" s="30">
        <v>3.4306419264943594E-3</v>
      </c>
      <c r="M18" s="27"/>
      <c r="N18" s="31" t="s">
        <v>83</v>
      </c>
      <c r="O18" s="31">
        <v>0.80388242304645219</v>
      </c>
      <c r="P18" s="31">
        <v>0.14103841250681118</v>
      </c>
      <c r="Q18" s="31">
        <v>4.9799456443178729E-2</v>
      </c>
      <c r="R18" s="31">
        <v>5.2797080035578373E-3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2">
      <c r="A19" s="15" t="s">
        <v>80</v>
      </c>
      <c r="B19" s="36">
        <v>216.30519199999998</v>
      </c>
      <c r="C19" s="36">
        <v>95.798004000000006</v>
      </c>
      <c r="D19" s="36">
        <v>8.1025130000000001</v>
      </c>
      <c r="E19" s="36">
        <v>2.3925049999999994</v>
      </c>
      <c r="F19" s="36">
        <v>2.3925049999999994</v>
      </c>
      <c r="G19" s="27"/>
      <c r="H19" s="15" t="s">
        <v>101</v>
      </c>
      <c r="I19" s="28">
        <v>0.76333172929502158</v>
      </c>
      <c r="J19" s="28">
        <v>0.1956863868606559</v>
      </c>
      <c r="K19" s="28">
        <v>2.9384907857895149E-2</v>
      </c>
      <c r="L19" s="28">
        <v>1.1596975986427491E-2</v>
      </c>
      <c r="M19" s="27"/>
      <c r="N19" s="31" t="s">
        <v>105</v>
      </c>
      <c r="O19" s="31">
        <v>0.64709225743560794</v>
      </c>
      <c r="P19" s="31">
        <v>0.28970113798371733</v>
      </c>
      <c r="Q19" s="31">
        <v>4.9112111888989389E-2</v>
      </c>
      <c r="R19" s="31">
        <v>1.4094492691685395E-2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x14ac:dyDescent="0.2">
      <c r="A20" s="15" t="s">
        <v>99</v>
      </c>
      <c r="B20" s="37">
        <v>213.63666000000003</v>
      </c>
      <c r="C20" s="37">
        <v>78.162891999999999</v>
      </c>
      <c r="D20" s="37">
        <v>4.9659479999999991</v>
      </c>
      <c r="E20" s="37">
        <v>2.3604129999999999</v>
      </c>
      <c r="F20" s="37">
        <v>2.3604129999999999</v>
      </c>
      <c r="G20" s="27"/>
      <c r="H20" s="15" t="s">
        <v>94</v>
      </c>
      <c r="I20" s="30">
        <v>0.75962427932018739</v>
      </c>
      <c r="J20" s="30">
        <v>6.8951347679275715E-2</v>
      </c>
      <c r="K20" s="30">
        <v>7.0885398130783581E-2</v>
      </c>
      <c r="L20" s="30">
        <v>0.10053897486975327</v>
      </c>
      <c r="M20" s="27"/>
      <c r="N20" s="31" t="s">
        <v>92</v>
      </c>
      <c r="O20" s="31">
        <v>0.87157003637093522</v>
      </c>
      <c r="P20" s="31">
        <v>7.6155355107964312E-2</v>
      </c>
      <c r="Q20" s="31">
        <v>4.3658364255023077E-2</v>
      </c>
      <c r="R20" s="31">
        <v>8.616244266077341E-3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x14ac:dyDescent="0.2">
      <c r="A21" s="15" t="s">
        <v>101</v>
      </c>
      <c r="B21" s="36">
        <v>186.163152</v>
      </c>
      <c r="C21" s="36">
        <v>47.724460000000001</v>
      </c>
      <c r="D21" s="36">
        <v>7.1664609999999991</v>
      </c>
      <c r="E21" s="36">
        <v>2.8282980000000002</v>
      </c>
      <c r="F21" s="36">
        <v>2.8282980000000002</v>
      </c>
      <c r="G21" s="27"/>
      <c r="H21" s="15" t="s">
        <v>137</v>
      </c>
      <c r="I21" s="28">
        <v>0.74359339295058313</v>
      </c>
      <c r="J21" s="28">
        <v>0.23452069560578004</v>
      </c>
      <c r="K21" s="28">
        <v>1.7400310577922618E-2</v>
      </c>
      <c r="L21" s="28">
        <v>4.485600865714214E-3</v>
      </c>
      <c r="M21" s="27"/>
      <c r="N21" s="31" t="s">
        <v>85</v>
      </c>
      <c r="O21" s="31">
        <v>0.7422130758790757</v>
      </c>
      <c r="P21" s="31">
        <v>0.2141620618831605</v>
      </c>
      <c r="Q21" s="31">
        <v>4.230988926914353E-2</v>
      </c>
      <c r="R21" s="31">
        <v>1.314972968620076E-3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x14ac:dyDescent="0.2">
      <c r="A22" s="15" t="s">
        <v>104</v>
      </c>
      <c r="B22" s="37">
        <v>183.17477199999999</v>
      </c>
      <c r="C22" s="37">
        <v>61.531650999999997</v>
      </c>
      <c r="D22" s="37">
        <v>10.832055999999998</v>
      </c>
      <c r="E22" s="37">
        <v>1.9135020000000003</v>
      </c>
      <c r="F22" s="37">
        <v>1.9135020000000003</v>
      </c>
      <c r="G22" s="27"/>
      <c r="H22" s="15" t="s">
        <v>85</v>
      </c>
      <c r="I22" s="30">
        <v>0.7422130758790757</v>
      </c>
      <c r="J22" s="30">
        <v>0.2141620618831605</v>
      </c>
      <c r="K22" s="30">
        <v>4.230988926914353E-2</v>
      </c>
      <c r="L22" s="30">
        <v>1.314972968620076E-3</v>
      </c>
      <c r="M22" s="27"/>
      <c r="N22" s="31" t="s">
        <v>104</v>
      </c>
      <c r="O22" s="31">
        <v>0.71149101781430846</v>
      </c>
      <c r="P22" s="31">
        <v>0.23900243750697728</v>
      </c>
      <c r="Q22" s="31">
        <v>4.207408293354712E-2</v>
      </c>
      <c r="R22" s="31">
        <v>7.4324617451671515E-3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x14ac:dyDescent="0.2">
      <c r="A23" s="15" t="s">
        <v>82</v>
      </c>
      <c r="B23" s="36">
        <v>176.53299299999998</v>
      </c>
      <c r="C23" s="36">
        <v>76.974668000000023</v>
      </c>
      <c r="D23" s="36">
        <v>21.999349000000002</v>
      </c>
      <c r="E23" s="36">
        <v>0</v>
      </c>
      <c r="F23" s="36">
        <v>0</v>
      </c>
      <c r="G23" s="27"/>
      <c r="H23" s="15" t="s">
        <v>91</v>
      </c>
      <c r="I23" s="28">
        <v>0.74148824302715</v>
      </c>
      <c r="J23" s="28">
        <v>0.21767096357117888</v>
      </c>
      <c r="K23" s="28">
        <v>1.9197781186888446E-2</v>
      </c>
      <c r="L23" s="28">
        <v>2.1643012214782792E-2</v>
      </c>
      <c r="M23" s="27"/>
      <c r="N23" s="31" t="s">
        <v>103</v>
      </c>
      <c r="O23" s="31">
        <v>0.71292308606414334</v>
      </c>
      <c r="P23" s="31">
        <v>0.24272069611658106</v>
      </c>
      <c r="Q23" s="31">
        <v>4.1281038352160994E-2</v>
      </c>
      <c r="R23" s="31">
        <v>3.0751794671145219E-3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x14ac:dyDescent="0.2">
      <c r="A24" s="15" t="s">
        <v>96</v>
      </c>
      <c r="B24" s="37">
        <v>169.369652</v>
      </c>
      <c r="C24" s="37">
        <v>35.223680000000002</v>
      </c>
      <c r="D24" s="37">
        <v>8.7650689999999987</v>
      </c>
      <c r="E24" s="37">
        <v>0.73447600000000002</v>
      </c>
      <c r="F24" s="37">
        <v>0.73447600000000002</v>
      </c>
      <c r="G24" s="27"/>
      <c r="H24" s="15" t="s">
        <v>90</v>
      </c>
      <c r="I24" s="30">
        <v>0.74116400524550596</v>
      </c>
      <c r="J24" s="30">
        <v>0.21890055055878774</v>
      </c>
      <c r="K24" s="30">
        <v>3.5514752912459348E-2</v>
      </c>
      <c r="L24" s="30">
        <v>4.4206912832468331E-3</v>
      </c>
      <c r="M24" s="27"/>
      <c r="N24" s="31" t="s">
        <v>96</v>
      </c>
      <c r="O24" s="31">
        <v>0.79110362929075861</v>
      </c>
      <c r="P24" s="31">
        <v>0.16452523079504414</v>
      </c>
      <c r="Q24" s="31">
        <v>4.0940497987702773E-2</v>
      </c>
      <c r="R24" s="31">
        <v>3.4306419264943594E-3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2">
      <c r="A25" s="15" t="s">
        <v>102</v>
      </c>
      <c r="B25" s="36">
        <v>155.46345099999999</v>
      </c>
      <c r="C25" s="36">
        <v>122.51052799999999</v>
      </c>
      <c r="D25" s="36">
        <v>20.884370000000004</v>
      </c>
      <c r="E25" s="36">
        <v>0</v>
      </c>
      <c r="F25" s="36">
        <v>0</v>
      </c>
      <c r="G25" s="27"/>
      <c r="H25" s="15" t="s">
        <v>89</v>
      </c>
      <c r="I25" s="28">
        <v>0.72563943354753357</v>
      </c>
      <c r="J25" s="28">
        <v>0.24499278418516227</v>
      </c>
      <c r="K25" s="28">
        <v>1.8768590711959368E-2</v>
      </c>
      <c r="L25" s="28">
        <v>1.0599191555344695E-2</v>
      </c>
      <c r="M25" s="27"/>
      <c r="N25" s="31" t="s">
        <v>90</v>
      </c>
      <c r="O25" s="31">
        <v>0.74116400524550596</v>
      </c>
      <c r="P25" s="31">
        <v>0.21890055055878774</v>
      </c>
      <c r="Q25" s="31">
        <v>3.5514752912459348E-2</v>
      </c>
      <c r="R25" s="31">
        <v>4.4206912832468331E-3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x14ac:dyDescent="0.2">
      <c r="A26" s="15" t="s">
        <v>83</v>
      </c>
      <c r="B26" s="37">
        <v>126.10095600000002</v>
      </c>
      <c r="C26" s="37">
        <v>22.12398</v>
      </c>
      <c r="D26" s="37">
        <v>7.811788</v>
      </c>
      <c r="E26" s="37">
        <v>0.82820100000000008</v>
      </c>
      <c r="F26" s="37">
        <v>0.82820100000000008</v>
      </c>
      <c r="G26" s="27"/>
      <c r="H26" s="15" t="s">
        <v>99</v>
      </c>
      <c r="I26" s="30">
        <v>0.71420311887188448</v>
      </c>
      <c r="J26" s="30">
        <v>0.26130431568461265</v>
      </c>
      <c r="K26" s="30">
        <v>1.6601530606945435E-2</v>
      </c>
      <c r="L26" s="30">
        <v>7.8910348365572695E-3</v>
      </c>
      <c r="M26" s="27"/>
      <c r="N26" s="31" t="s">
        <v>81</v>
      </c>
      <c r="O26" s="31">
        <v>0.61221356123986137</v>
      </c>
      <c r="P26" s="31">
        <v>0.35613884044686245</v>
      </c>
      <c r="Q26" s="31">
        <v>3.0991720191831287E-2</v>
      </c>
      <c r="R26" s="31">
        <v>6.5587812144484402E-4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x14ac:dyDescent="0.2">
      <c r="A27" s="15" t="s">
        <v>86</v>
      </c>
      <c r="B27" s="36">
        <v>85.568894</v>
      </c>
      <c r="C27" s="36">
        <v>31.079825999999997</v>
      </c>
      <c r="D27" s="36">
        <v>2.8916489999999997</v>
      </c>
      <c r="E27" s="36">
        <v>31.716678999999996</v>
      </c>
      <c r="F27" s="36">
        <v>0</v>
      </c>
      <c r="G27" s="27"/>
      <c r="H27" s="15" t="s">
        <v>103</v>
      </c>
      <c r="I27" s="28">
        <v>0.71292308606414334</v>
      </c>
      <c r="J27" s="28">
        <v>0.24272069611658106</v>
      </c>
      <c r="K27" s="28">
        <v>4.1281038352160994E-2</v>
      </c>
      <c r="L27" s="28">
        <v>3.0751794671145219E-3</v>
      </c>
      <c r="M27" s="27"/>
      <c r="N27" s="31" t="s">
        <v>97</v>
      </c>
      <c r="O27" s="31">
        <v>0.90101663180556091</v>
      </c>
      <c r="P27" s="31">
        <v>5.4865106363612207E-2</v>
      </c>
      <c r="Q27" s="31">
        <v>3.0202101056912393E-2</v>
      </c>
      <c r="R27" s="31">
        <v>1.3916160773914488E-2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x14ac:dyDescent="0.2">
      <c r="A28" s="15" t="s">
        <v>81</v>
      </c>
      <c r="B28" s="37">
        <v>85.066826999999989</v>
      </c>
      <c r="C28" s="37">
        <v>49.485347999999995</v>
      </c>
      <c r="D28" s="37">
        <v>4.3062869999999993</v>
      </c>
      <c r="E28" s="37">
        <v>9.1134000000000007E-2</v>
      </c>
      <c r="F28" s="37">
        <v>9.1134000000000007E-2</v>
      </c>
      <c r="G28" s="27"/>
      <c r="H28" s="15" t="s">
        <v>98</v>
      </c>
      <c r="I28" s="30">
        <v>0.71287983443204428</v>
      </c>
      <c r="J28" s="30">
        <v>0.26124188579356777</v>
      </c>
      <c r="K28" s="30">
        <v>1.4432982855257069E-2</v>
      </c>
      <c r="L28" s="30">
        <v>1.1445296919130843E-2</v>
      </c>
      <c r="M28" s="27"/>
      <c r="N28" s="31" t="s">
        <v>106</v>
      </c>
      <c r="O28" s="31">
        <v>0.58890507465936826</v>
      </c>
      <c r="P28" s="31">
        <v>0.37955645117708453</v>
      </c>
      <c r="Q28" s="31">
        <v>2.940707639750384E-2</v>
      </c>
      <c r="R28" s="31">
        <v>2.1313977660434281E-3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x14ac:dyDescent="0.2">
      <c r="A29" s="15" t="s">
        <v>103</v>
      </c>
      <c r="B29" s="36">
        <v>76.695383000000007</v>
      </c>
      <c r="C29" s="36">
        <v>26.111592000000002</v>
      </c>
      <c r="D29" s="36">
        <v>4.440963</v>
      </c>
      <c r="E29" s="36">
        <v>0.33082400000000001</v>
      </c>
      <c r="F29" s="36">
        <v>0.33082400000000001</v>
      </c>
      <c r="G29" s="27"/>
      <c r="H29" s="15" t="s">
        <v>104</v>
      </c>
      <c r="I29" s="28">
        <v>0.71149101781430846</v>
      </c>
      <c r="J29" s="28">
        <v>0.23900243750697728</v>
      </c>
      <c r="K29" s="28">
        <v>4.207408293354712E-2</v>
      </c>
      <c r="L29" s="28">
        <v>7.4324617451671515E-3</v>
      </c>
      <c r="M29" s="27"/>
      <c r="N29" s="31" t="s">
        <v>101</v>
      </c>
      <c r="O29" s="31">
        <v>0.76333172929502158</v>
      </c>
      <c r="P29" s="31">
        <v>0.1956863868606559</v>
      </c>
      <c r="Q29" s="31">
        <v>2.9384907857895149E-2</v>
      </c>
      <c r="R29" s="31">
        <v>1.1596975986427491E-2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x14ac:dyDescent="0.2">
      <c r="A30" s="15" t="s">
        <v>90</v>
      </c>
      <c r="B30" s="37">
        <v>65.686369999999997</v>
      </c>
      <c r="C30" s="37">
        <v>19.400271</v>
      </c>
      <c r="D30" s="37">
        <v>3.147529</v>
      </c>
      <c r="E30" s="37">
        <v>0.39178800000000003</v>
      </c>
      <c r="F30" s="37">
        <v>0.39178800000000003</v>
      </c>
      <c r="H30" s="15" t="s">
        <v>80</v>
      </c>
      <c r="I30" s="30">
        <v>0.67050957696870583</v>
      </c>
      <c r="J30" s="30">
        <v>0.29695763907731998</v>
      </c>
      <c r="K30" s="30">
        <v>2.5116422374241668E-2</v>
      </c>
      <c r="L30" s="30">
        <v>7.4163615797327382E-3</v>
      </c>
      <c r="M30" s="27"/>
      <c r="N30" s="31" t="s">
        <v>80</v>
      </c>
      <c r="O30" s="31">
        <v>0.67050957696870583</v>
      </c>
      <c r="P30" s="31">
        <v>0.29695763907731998</v>
      </c>
      <c r="Q30" s="31">
        <v>2.5116422374241668E-2</v>
      </c>
      <c r="R30" s="31">
        <v>7.4163615797327382E-3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x14ac:dyDescent="0.2">
      <c r="A31" s="15" t="s">
        <v>94</v>
      </c>
      <c r="B31" s="36">
        <v>64.948931000000002</v>
      </c>
      <c r="C31" s="36">
        <v>5.8954360000000001</v>
      </c>
      <c r="D31" s="36">
        <v>6.0608000000000004</v>
      </c>
      <c r="E31" s="36">
        <v>8.5962219999999991</v>
      </c>
      <c r="F31" s="36">
        <v>0</v>
      </c>
      <c r="G31" s="27"/>
      <c r="H31" s="15" t="s">
        <v>95</v>
      </c>
      <c r="I31" s="28">
        <v>0.65194514795644176</v>
      </c>
      <c r="J31" s="28">
        <v>0.32561699070536232</v>
      </c>
      <c r="K31" s="28">
        <v>1.8224792350020193E-2</v>
      </c>
      <c r="L31" s="28">
        <v>4.2130689881757057E-3</v>
      </c>
      <c r="M31" s="27"/>
      <c r="N31" s="31" t="s">
        <v>88</v>
      </c>
      <c r="O31" s="31">
        <v>0.85428386950161905</v>
      </c>
      <c r="P31" s="31">
        <v>0.10944166534414276</v>
      </c>
      <c r="Q31" s="31">
        <v>2.4953358669431762E-2</v>
      </c>
      <c r="R31" s="31">
        <v>1.1321106484806442E-2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x14ac:dyDescent="0.2">
      <c r="A32" s="15" t="s">
        <v>137</v>
      </c>
      <c r="B32" s="37">
        <v>60.783144999999998</v>
      </c>
      <c r="C32" s="37">
        <v>19.170295999999997</v>
      </c>
      <c r="D32" s="37">
        <v>1.4223440000000001</v>
      </c>
      <c r="E32" s="37">
        <v>0.36666399999999999</v>
      </c>
      <c r="F32" s="37">
        <v>0.36666399999999999</v>
      </c>
      <c r="H32" s="15" t="s">
        <v>82</v>
      </c>
      <c r="I32" s="30">
        <v>0.64075681050728972</v>
      </c>
      <c r="J32" s="30">
        <v>0.27939277479727298</v>
      </c>
      <c r="K32" s="30">
        <v>7.9850414695437341E-2</v>
      </c>
      <c r="L32" s="30">
        <v>0</v>
      </c>
      <c r="M32" s="27"/>
      <c r="N32" s="31" t="s">
        <v>84</v>
      </c>
      <c r="O32" s="31">
        <v>0.8605782600857389</v>
      </c>
      <c r="P32" s="31">
        <v>9.5463425431479135E-2</v>
      </c>
      <c r="Q32" s="31">
        <v>2.0570886609075762E-2</v>
      </c>
      <c r="R32" s="31">
        <v>2.3387427873706162E-2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x14ac:dyDescent="0.2">
      <c r="A33" s="15" t="s">
        <v>95</v>
      </c>
      <c r="B33" s="36">
        <v>41.681716000000002</v>
      </c>
      <c r="C33" s="36">
        <v>20.818124000000001</v>
      </c>
      <c r="D33" s="36">
        <v>1.1651910000000001</v>
      </c>
      <c r="E33" s="36">
        <v>0.26935999999999999</v>
      </c>
      <c r="F33" s="36">
        <v>5.1824999999999996E-2</v>
      </c>
      <c r="H33" s="15" t="s">
        <v>81</v>
      </c>
      <c r="I33" s="28">
        <v>0.61221356123986137</v>
      </c>
      <c r="J33" s="28">
        <v>0.35613884044686245</v>
      </c>
      <c r="K33" s="28">
        <v>3.0991720191831287E-2</v>
      </c>
      <c r="L33" s="28">
        <v>6.5587812144484402E-4</v>
      </c>
      <c r="M33" s="27"/>
      <c r="N33" s="31" t="s">
        <v>91</v>
      </c>
      <c r="O33" s="31">
        <v>0.74148824302715</v>
      </c>
      <c r="P33" s="31">
        <v>0.21767096357117888</v>
      </c>
      <c r="Q33" s="31">
        <v>1.9197781186888446E-2</v>
      </c>
      <c r="R33" s="31">
        <v>2.1643012214782792E-2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x14ac:dyDescent="0.2">
      <c r="A34" s="15" t="s">
        <v>85</v>
      </c>
      <c r="B34" s="37">
        <v>25.696339999999999</v>
      </c>
      <c r="C34" s="37">
        <v>7.4145570000000003</v>
      </c>
      <c r="D34" s="37">
        <v>1.4648209999999999</v>
      </c>
      <c r="E34" s="37">
        <v>4.5526000000000004E-2</v>
      </c>
      <c r="F34" s="37">
        <v>4.5526000000000004E-2</v>
      </c>
      <c r="G34" s="27"/>
      <c r="H34" s="15" t="s">
        <v>100</v>
      </c>
      <c r="I34" s="30">
        <v>0.59845681255162997</v>
      </c>
      <c r="J34" s="30">
        <v>0.37687246521682355</v>
      </c>
      <c r="K34" s="30">
        <v>1.723352979094674E-2</v>
      </c>
      <c r="L34" s="30">
        <v>7.4371924405997152E-3</v>
      </c>
      <c r="M34" s="27"/>
      <c r="N34" s="31" t="s">
        <v>86</v>
      </c>
      <c r="O34" s="31">
        <v>0.56571839217700459</v>
      </c>
      <c r="P34" s="31">
        <v>0.20547687800967793</v>
      </c>
      <c r="Q34" s="31">
        <v>1.9117449654312967E-2</v>
      </c>
      <c r="R34" s="31">
        <v>0.20968728015900454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x14ac:dyDescent="0.2">
      <c r="A35" s="15" t="s">
        <v>92</v>
      </c>
      <c r="B35" s="36">
        <v>23.760635999999998</v>
      </c>
      <c r="C35" s="36">
        <v>2.0761379999999998</v>
      </c>
      <c r="D35" s="36">
        <v>1.1902090000000001</v>
      </c>
      <c r="E35" s="36">
        <v>0.23489500000000002</v>
      </c>
      <c r="F35" s="36">
        <v>0.23489500000000002</v>
      </c>
      <c r="G35" s="27"/>
      <c r="H35" s="15" t="s">
        <v>86</v>
      </c>
      <c r="I35" s="28">
        <v>0.56571839217700459</v>
      </c>
      <c r="J35" s="28">
        <v>0.20547687800967793</v>
      </c>
      <c r="K35" s="28">
        <v>1.9117449654312967E-2</v>
      </c>
      <c r="L35" s="28">
        <v>0.20968728015900454</v>
      </c>
      <c r="M35" s="27"/>
      <c r="N35" s="31" t="s">
        <v>89</v>
      </c>
      <c r="O35" s="31">
        <v>0.72563943354753357</v>
      </c>
      <c r="P35" s="31">
        <v>0.24499278418516227</v>
      </c>
      <c r="Q35" s="31">
        <v>1.8768590711959368E-2</v>
      </c>
      <c r="R35" s="31">
        <v>1.0599191555344695E-2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2">
      <c r="A36" s="15" t="s">
        <v>93</v>
      </c>
      <c r="B36" s="37">
        <v>18.308417000000002</v>
      </c>
      <c r="C36" s="37">
        <v>20.607225999999997</v>
      </c>
      <c r="D36" s="37">
        <v>2.7099249999999997</v>
      </c>
      <c r="E36" s="37">
        <v>0</v>
      </c>
      <c r="F36" s="37">
        <v>0</v>
      </c>
      <c r="G36" s="27"/>
      <c r="H36" s="15" t="s">
        <v>102</v>
      </c>
      <c r="I36" s="30">
        <v>0.52019109226893312</v>
      </c>
      <c r="J36" s="30">
        <v>0.40992841059963159</v>
      </c>
      <c r="K36" s="30">
        <v>6.9880497131435348E-2</v>
      </c>
      <c r="L36" s="30">
        <v>0</v>
      </c>
      <c r="M36" s="27"/>
      <c r="N36" s="31" t="s">
        <v>95</v>
      </c>
      <c r="O36" s="31">
        <v>0.65194514795644176</v>
      </c>
      <c r="P36" s="31">
        <v>0.32561699070536232</v>
      </c>
      <c r="Q36" s="31">
        <v>1.8224792350020193E-2</v>
      </c>
      <c r="R36" s="31">
        <v>4.2130689881757057E-3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x14ac:dyDescent="0.2">
      <c r="A37" s="15" t="s">
        <v>97</v>
      </c>
      <c r="B37" s="36">
        <v>8.7505600000000001</v>
      </c>
      <c r="C37" s="36">
        <v>0.53284299999999996</v>
      </c>
      <c r="D37" s="36">
        <v>0.293319</v>
      </c>
      <c r="E37" s="36">
        <v>0.13515199999999999</v>
      </c>
      <c r="F37" s="36">
        <v>0</v>
      </c>
      <c r="G37" s="27"/>
      <c r="H37" s="15" t="s">
        <v>93</v>
      </c>
      <c r="I37" s="28">
        <v>0.43983584800572573</v>
      </c>
      <c r="J37" s="28">
        <v>0.49506173705545581</v>
      </c>
      <c r="K37" s="28">
        <v>6.5102414938818368E-2</v>
      </c>
      <c r="L37" s="28">
        <v>0</v>
      </c>
      <c r="M37" s="27"/>
      <c r="N37" s="31" t="s">
        <v>137</v>
      </c>
      <c r="O37" s="31">
        <v>0.74359339295058313</v>
      </c>
      <c r="P37" s="31">
        <v>0.23452069560578004</v>
      </c>
      <c r="Q37" s="31">
        <v>1.7400310577922618E-2</v>
      </c>
      <c r="R37" s="31">
        <v>4.485600865714214E-3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x14ac:dyDescent="0.2">
      <c r="A38" s="27"/>
      <c r="B38" s="27"/>
      <c r="C38" s="27"/>
      <c r="D38" s="27"/>
      <c r="E38" s="27"/>
      <c r="F38" s="27"/>
      <c r="G38" s="27"/>
      <c r="H38" s="27"/>
      <c r="I38" s="28"/>
      <c r="J38" s="28"/>
      <c r="K38" s="28"/>
      <c r="L38" s="28"/>
      <c r="M38" s="27"/>
      <c r="N38" s="31" t="s">
        <v>100</v>
      </c>
      <c r="O38" s="31">
        <v>0.59845681255162997</v>
      </c>
      <c r="P38" s="31">
        <v>0.37687246521682355</v>
      </c>
      <c r="Q38" s="31">
        <v>1.723352979094674E-2</v>
      </c>
      <c r="R38" s="31">
        <v>7.4371924405997152E-3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x14ac:dyDescent="0.2">
      <c r="A39" s="15" t="s">
        <v>105</v>
      </c>
      <c r="B39" s="16">
        <v>91.998160999999996</v>
      </c>
      <c r="C39" s="16">
        <v>41.187283000000001</v>
      </c>
      <c r="D39" s="16">
        <v>6.9823490000000001</v>
      </c>
      <c r="E39" s="16">
        <v>2.0038369999999999</v>
      </c>
      <c r="F39" s="16">
        <v>2.0038369999999999</v>
      </c>
      <c r="G39" s="27"/>
      <c r="H39" s="15" t="s">
        <v>105</v>
      </c>
      <c r="I39" s="30">
        <v>0.64709225743560794</v>
      </c>
      <c r="J39" s="30">
        <v>0.28970113798371733</v>
      </c>
      <c r="K39" s="30">
        <v>4.9112111888989389E-2</v>
      </c>
      <c r="L39" s="30">
        <v>1.4094492691685395E-2</v>
      </c>
      <c r="M39" s="27"/>
      <c r="N39" s="31" t="s">
        <v>99</v>
      </c>
      <c r="O39" s="31">
        <v>0.71420311887188448</v>
      </c>
      <c r="P39" s="31">
        <v>0.26130431568461265</v>
      </c>
      <c r="Q39" s="31">
        <v>1.6601530606945435E-2</v>
      </c>
      <c r="R39" s="31">
        <v>7.8910348365572695E-3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x14ac:dyDescent="0.2">
      <c r="A40" s="27"/>
      <c r="B40" s="27"/>
      <c r="C40" s="27"/>
      <c r="D40" s="27"/>
      <c r="E40" s="27"/>
      <c r="F40" s="27"/>
      <c r="G40" s="27"/>
      <c r="H40" s="27"/>
      <c r="I40" s="28"/>
      <c r="J40" s="28"/>
      <c r="K40" s="28"/>
      <c r="L40" s="28"/>
      <c r="M40" s="27"/>
      <c r="N40" s="31" t="s">
        <v>98</v>
      </c>
      <c r="O40" s="31">
        <v>0.71287983443204428</v>
      </c>
      <c r="P40" s="31">
        <v>0.26124188579356777</v>
      </c>
      <c r="Q40" s="31">
        <v>1.4432982855257069E-2</v>
      </c>
      <c r="R40" s="31">
        <v>1.1445296919130843E-2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x14ac:dyDescent="0.2">
      <c r="A41" s="15" t="s">
        <v>108</v>
      </c>
      <c r="B41" s="37">
        <v>17.133972999999997</v>
      </c>
      <c r="C41" s="37">
        <v>3.6314649999999999</v>
      </c>
      <c r="D41" s="37">
        <v>0.21801400000000001</v>
      </c>
      <c r="E41" s="37">
        <v>0.24932699999999999</v>
      </c>
      <c r="F41" s="37">
        <v>7.3852999999999988E-2</v>
      </c>
      <c r="G41" s="27"/>
      <c r="H41" s="15" t="s">
        <v>108</v>
      </c>
      <c r="I41" s="30">
        <v>0.80695857099063673</v>
      </c>
      <c r="J41" s="30">
        <v>0.17103107417074329</v>
      </c>
      <c r="K41" s="30">
        <v>1.026780338080098E-2</v>
      </c>
      <c r="L41" s="30">
        <v>1.1742551457819064E-2</v>
      </c>
      <c r="M41" s="27"/>
      <c r="N41" s="31" t="s">
        <v>108</v>
      </c>
      <c r="O41" s="31">
        <v>0.80695857099063673</v>
      </c>
      <c r="P41" s="31">
        <v>0.17103107417074329</v>
      </c>
      <c r="Q41" s="31">
        <v>1.026780338080098E-2</v>
      </c>
      <c r="R41" s="31">
        <v>1.1742551457819064E-2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x14ac:dyDescent="0.2">
      <c r="A42" s="15" t="s">
        <v>107</v>
      </c>
      <c r="B42" s="36">
        <v>13.095820999999999</v>
      </c>
      <c r="C42" s="36">
        <v>13.296282000000001</v>
      </c>
      <c r="D42" s="36">
        <v>4.468718</v>
      </c>
      <c r="E42" s="36">
        <v>3.8295000000000003E-2</v>
      </c>
      <c r="F42" s="36">
        <v>0</v>
      </c>
      <c r="G42" s="27"/>
      <c r="H42" s="15" t="s">
        <v>106</v>
      </c>
      <c r="I42" s="28">
        <v>0.58890507465936826</v>
      </c>
      <c r="J42" s="28">
        <v>0.37955645117708453</v>
      </c>
      <c r="K42" s="28">
        <v>2.940707639750384E-2</v>
      </c>
      <c r="L42" s="28">
        <v>2.1313977660434281E-3</v>
      </c>
      <c r="M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x14ac:dyDescent="0.2">
      <c r="A43" s="15" t="s">
        <v>106</v>
      </c>
      <c r="B43" s="37">
        <v>7.3556569999999999</v>
      </c>
      <c r="C43" s="37">
        <v>4.7408100000000006</v>
      </c>
      <c r="D43" s="37">
        <v>0.36730599999999997</v>
      </c>
      <c r="E43" s="37">
        <v>2.6622E-2</v>
      </c>
      <c r="F43" s="37">
        <v>1.3377E-2</v>
      </c>
      <c r="G43" s="27"/>
      <c r="H43" s="15" t="s">
        <v>107</v>
      </c>
      <c r="I43" s="30">
        <v>0.42382510231037029</v>
      </c>
      <c r="J43" s="30">
        <v>0.43031269891345764</v>
      </c>
      <c r="K43" s="30">
        <v>0.14462284293181721</v>
      </c>
      <c r="L43" s="30">
        <v>1.2393558443549002E-3</v>
      </c>
      <c r="M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x14ac:dyDescent="0.2">
      <c r="A45" s="6" t="s">
        <v>178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x14ac:dyDescent="0.2">
      <c r="A46" s="7" t="s">
        <v>168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spans="1:30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0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30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0" x14ac:dyDescent="0.2">
      <c r="A70" s="10" t="s">
        <v>175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30" x14ac:dyDescent="0.2">
      <c r="A72" s="9" t="s">
        <v>176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x14ac:dyDescent="0.2">
      <c r="A73" s="10" t="s">
        <v>182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s="3" customFormat="1" ht="15" customHeight="1" x14ac:dyDescent="0.2">
      <c r="A75" s="11" t="s">
        <v>167</v>
      </c>
    </row>
    <row r="76" spans="1:30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x14ac:dyDescent="0.2">
      <c r="A77" s="12" t="s">
        <v>2</v>
      </c>
      <c r="C77" s="1" t="s">
        <v>3</v>
      </c>
    </row>
    <row r="78" spans="1:30" x14ac:dyDescent="0.2">
      <c r="A78" s="12" t="s">
        <v>162</v>
      </c>
      <c r="C78" s="1" t="s">
        <v>165</v>
      </c>
    </row>
    <row r="79" spans="1:30" x14ac:dyDescent="0.2">
      <c r="A79" s="12" t="s">
        <v>4</v>
      </c>
      <c r="C79" s="1" t="s">
        <v>139</v>
      </c>
    </row>
    <row r="80" spans="1:30" x14ac:dyDescent="0.2">
      <c r="A80" s="12" t="s">
        <v>5</v>
      </c>
      <c r="C80" s="1" t="s">
        <v>26</v>
      </c>
    </row>
    <row r="81" spans="1:6" x14ac:dyDescent="0.2">
      <c r="A81" s="12" t="s">
        <v>163</v>
      </c>
      <c r="C81" s="1" t="s">
        <v>10</v>
      </c>
    </row>
    <row r="83" spans="1:6" ht="25.5" x14ac:dyDescent="0.2">
      <c r="A83" s="34" t="s">
        <v>79</v>
      </c>
      <c r="B83" s="35" t="s">
        <v>120</v>
      </c>
      <c r="C83" s="35" t="s">
        <v>121</v>
      </c>
      <c r="D83" s="35" t="s">
        <v>122</v>
      </c>
      <c r="E83" s="35" t="s">
        <v>123</v>
      </c>
      <c r="F83" s="35" t="s">
        <v>142</v>
      </c>
    </row>
    <row r="84" spans="1:6" x14ac:dyDescent="0.2">
      <c r="A84" s="18" t="s">
        <v>58</v>
      </c>
      <c r="B84" s="19" t="s">
        <v>59</v>
      </c>
      <c r="C84" s="19" t="s">
        <v>59</v>
      </c>
      <c r="D84" s="19" t="s">
        <v>59</v>
      </c>
      <c r="E84" s="19" t="s">
        <v>59</v>
      </c>
      <c r="F84" s="19" t="s">
        <v>59</v>
      </c>
    </row>
    <row r="85" spans="1:6" x14ac:dyDescent="0.2">
      <c r="A85" s="15" t="s">
        <v>80</v>
      </c>
      <c r="B85" s="23">
        <v>95798.004000000001</v>
      </c>
      <c r="C85" s="23">
        <v>8102.5129999999999</v>
      </c>
      <c r="D85" s="23">
        <v>216305.19199999998</v>
      </c>
      <c r="E85" s="23">
        <v>2392.5049999999997</v>
      </c>
      <c r="F85" s="23">
        <v>2392.5049999999997</v>
      </c>
    </row>
    <row r="86" spans="1:6" x14ac:dyDescent="0.2">
      <c r="A86" s="15" t="s">
        <v>81</v>
      </c>
      <c r="B86" s="21">
        <v>49485.347999999998</v>
      </c>
      <c r="C86" s="21">
        <v>4306.2869999999994</v>
      </c>
      <c r="D86" s="21">
        <v>85066.82699999999</v>
      </c>
      <c r="E86" s="21">
        <v>91.134</v>
      </c>
      <c r="F86" s="21">
        <v>91.134</v>
      </c>
    </row>
    <row r="87" spans="1:6" x14ac:dyDescent="0.2">
      <c r="A87" s="15" t="s">
        <v>82</v>
      </c>
      <c r="B87" s="23">
        <v>76974.66800000002</v>
      </c>
      <c r="C87" s="23">
        <v>21999.349000000002</v>
      </c>
      <c r="D87" s="23">
        <v>176532.99299999999</v>
      </c>
      <c r="E87" s="23">
        <v>0</v>
      </c>
      <c r="F87" s="23">
        <v>0</v>
      </c>
    </row>
    <row r="88" spans="1:6" x14ac:dyDescent="0.2">
      <c r="A88" s="15" t="s">
        <v>83</v>
      </c>
      <c r="B88" s="21">
        <v>22123.98</v>
      </c>
      <c r="C88" s="21">
        <v>7811.7879999999996</v>
      </c>
      <c r="D88" s="21">
        <v>126100.95600000002</v>
      </c>
      <c r="E88" s="21">
        <v>828.20100000000002</v>
      </c>
      <c r="F88" s="21">
        <v>828.20100000000002</v>
      </c>
    </row>
    <row r="89" spans="1:6" x14ac:dyDescent="0.2">
      <c r="A89" s="15" t="s">
        <v>84</v>
      </c>
      <c r="B89" s="23">
        <v>192250.625</v>
      </c>
      <c r="C89" s="23">
        <v>41427.025999999991</v>
      </c>
      <c r="D89" s="23">
        <v>1733090.004</v>
      </c>
      <c r="E89" s="23">
        <v>47099.164999999994</v>
      </c>
      <c r="F89" s="23">
        <v>18733.897000000001</v>
      </c>
    </row>
    <row r="90" spans="1:6" x14ac:dyDescent="0.2">
      <c r="A90" s="15" t="s">
        <v>85</v>
      </c>
      <c r="B90" s="21">
        <v>7414.5570000000007</v>
      </c>
      <c r="C90" s="21">
        <v>1464.8209999999999</v>
      </c>
      <c r="D90" s="21">
        <v>25696.34</v>
      </c>
      <c r="E90" s="21">
        <v>45.526000000000003</v>
      </c>
      <c r="F90" s="21">
        <v>45.526000000000003</v>
      </c>
    </row>
    <row r="91" spans="1:6" x14ac:dyDescent="0.2">
      <c r="A91" s="15" t="s">
        <v>86</v>
      </c>
      <c r="B91" s="23">
        <v>31079.825999999997</v>
      </c>
      <c r="C91" s="23">
        <v>2891.6489999999999</v>
      </c>
      <c r="D91" s="23">
        <v>85568.894</v>
      </c>
      <c r="E91" s="23">
        <v>31716.678999999996</v>
      </c>
      <c r="F91" s="23">
        <v>0</v>
      </c>
    </row>
    <row r="92" spans="1:6" x14ac:dyDescent="0.2">
      <c r="A92" s="15" t="s">
        <v>88</v>
      </c>
      <c r="B92" s="21">
        <v>124211.632</v>
      </c>
      <c r="C92" s="21">
        <v>28321</v>
      </c>
      <c r="D92" s="21">
        <v>969575.83100000012</v>
      </c>
      <c r="E92" s="21">
        <v>12848.974</v>
      </c>
      <c r="F92" s="21">
        <v>10709.111000000001</v>
      </c>
    </row>
    <row r="93" spans="1:6" x14ac:dyDescent="0.2">
      <c r="A93" s="15" t="s">
        <v>89</v>
      </c>
      <c r="B93" s="23">
        <v>425942.73399999994</v>
      </c>
      <c r="C93" s="23">
        <v>32630.94</v>
      </c>
      <c r="D93" s="23">
        <v>1261591.6230000004</v>
      </c>
      <c r="E93" s="23">
        <v>18427.68</v>
      </c>
      <c r="F93" s="23">
        <v>18427.68</v>
      </c>
    </row>
    <row r="94" spans="1:6" x14ac:dyDescent="0.2">
      <c r="A94" s="15" t="s">
        <v>90</v>
      </c>
      <c r="B94" s="21">
        <v>19400.271000000001</v>
      </c>
      <c r="C94" s="21">
        <v>3147.529</v>
      </c>
      <c r="D94" s="21">
        <v>65686.37</v>
      </c>
      <c r="E94" s="21">
        <v>391.78800000000001</v>
      </c>
      <c r="F94" s="21">
        <v>391.78800000000001</v>
      </c>
    </row>
    <row r="95" spans="1:6" x14ac:dyDescent="0.2">
      <c r="A95" s="15" t="s">
        <v>91</v>
      </c>
      <c r="B95" s="23">
        <v>314093.38099999999</v>
      </c>
      <c r="C95" s="23">
        <v>27701.884999999995</v>
      </c>
      <c r="D95" s="23">
        <v>1069947.7110000001</v>
      </c>
      <c r="E95" s="23">
        <v>31230.288</v>
      </c>
      <c r="F95" s="23">
        <v>30157.256999999998</v>
      </c>
    </row>
    <row r="96" spans="1:6" x14ac:dyDescent="0.2">
      <c r="A96" s="15" t="s">
        <v>92</v>
      </c>
      <c r="B96" s="21">
        <v>2076.1379999999999</v>
      </c>
      <c r="C96" s="21">
        <v>1190.2090000000001</v>
      </c>
      <c r="D96" s="21">
        <v>23760.635999999999</v>
      </c>
      <c r="E96" s="21">
        <v>234.89500000000001</v>
      </c>
      <c r="F96" s="21">
        <v>234.89500000000001</v>
      </c>
    </row>
    <row r="97" spans="1:6" x14ac:dyDescent="0.2">
      <c r="A97" s="15" t="s">
        <v>93</v>
      </c>
      <c r="B97" s="23">
        <v>20607.225999999999</v>
      </c>
      <c r="C97" s="23">
        <v>2709.9249999999997</v>
      </c>
      <c r="D97" s="23">
        <v>18308.417000000001</v>
      </c>
      <c r="E97" s="23">
        <v>0</v>
      </c>
      <c r="F97" s="23">
        <v>0</v>
      </c>
    </row>
    <row r="98" spans="1:6" x14ac:dyDescent="0.2">
      <c r="A98" s="15" t="s">
        <v>94</v>
      </c>
      <c r="B98" s="21">
        <v>5895.4359999999997</v>
      </c>
      <c r="C98" s="21">
        <v>6060.8</v>
      </c>
      <c r="D98" s="21">
        <v>64948.930999999997</v>
      </c>
      <c r="E98" s="21">
        <v>8596.2219999999998</v>
      </c>
      <c r="F98" s="21">
        <v>0</v>
      </c>
    </row>
    <row r="99" spans="1:6" x14ac:dyDescent="0.2">
      <c r="A99" s="15" t="s">
        <v>95</v>
      </c>
      <c r="B99" s="23">
        <v>20818.124</v>
      </c>
      <c r="C99" s="23">
        <v>1165.191</v>
      </c>
      <c r="D99" s="23">
        <v>41681.716</v>
      </c>
      <c r="E99" s="23">
        <v>269.36</v>
      </c>
      <c r="F99" s="23">
        <v>51.824999999999996</v>
      </c>
    </row>
    <row r="100" spans="1:6" x14ac:dyDescent="0.2">
      <c r="A100" s="15" t="s">
        <v>96</v>
      </c>
      <c r="B100" s="21">
        <v>35223.68</v>
      </c>
      <c r="C100" s="21">
        <v>8765.0689999999995</v>
      </c>
      <c r="D100" s="21">
        <v>169369.652</v>
      </c>
      <c r="E100" s="21">
        <v>734.476</v>
      </c>
      <c r="F100" s="21">
        <v>734.476</v>
      </c>
    </row>
    <row r="101" spans="1:6" x14ac:dyDescent="0.2">
      <c r="A101" s="15" t="s">
        <v>97</v>
      </c>
      <c r="B101" s="23">
        <v>532.84299999999996</v>
      </c>
      <c r="C101" s="23">
        <v>293.31900000000002</v>
      </c>
      <c r="D101" s="23">
        <v>8750.56</v>
      </c>
      <c r="E101" s="23">
        <v>135.15199999999999</v>
      </c>
      <c r="F101" s="23">
        <v>0</v>
      </c>
    </row>
    <row r="102" spans="1:6" x14ac:dyDescent="0.2">
      <c r="A102" s="15" t="s">
        <v>98</v>
      </c>
      <c r="B102" s="21">
        <v>99131.955999999991</v>
      </c>
      <c r="C102" s="21">
        <v>5476.8010000000004</v>
      </c>
      <c r="D102" s="21">
        <v>270512.41100000002</v>
      </c>
      <c r="E102" s="21">
        <v>4343.0810000000001</v>
      </c>
      <c r="F102" s="21">
        <v>4343.0810000000001</v>
      </c>
    </row>
    <row r="103" spans="1:6" x14ac:dyDescent="0.2">
      <c r="A103" s="15" t="s">
        <v>99</v>
      </c>
      <c r="B103" s="23">
        <v>78162.891999999993</v>
      </c>
      <c r="C103" s="23">
        <v>4965.9479999999994</v>
      </c>
      <c r="D103" s="23">
        <v>213636.66000000003</v>
      </c>
      <c r="E103" s="23">
        <v>2360.413</v>
      </c>
      <c r="F103" s="23">
        <v>2360.413</v>
      </c>
    </row>
    <row r="104" spans="1:6" x14ac:dyDescent="0.2">
      <c r="A104" s="15" t="s">
        <v>100</v>
      </c>
      <c r="B104" s="21">
        <v>377431.12400000001</v>
      </c>
      <c r="C104" s="21">
        <v>17259.075999999997</v>
      </c>
      <c r="D104" s="21">
        <v>599343.93799999997</v>
      </c>
      <c r="E104" s="21">
        <v>7448.2170000000006</v>
      </c>
      <c r="F104" s="21">
        <v>7221.9589999999998</v>
      </c>
    </row>
    <row r="105" spans="1:6" x14ac:dyDescent="0.2">
      <c r="A105" s="15" t="s">
        <v>101</v>
      </c>
      <c r="B105" s="23">
        <v>47724.46</v>
      </c>
      <c r="C105" s="23">
        <v>7166.4609999999993</v>
      </c>
      <c r="D105" s="23">
        <v>186163.152</v>
      </c>
      <c r="E105" s="23">
        <v>2828.2980000000002</v>
      </c>
      <c r="F105" s="23">
        <v>2828.2980000000002</v>
      </c>
    </row>
    <row r="106" spans="1:6" x14ac:dyDescent="0.2">
      <c r="A106" s="15" t="s">
        <v>102</v>
      </c>
      <c r="B106" s="21">
        <v>122510.52799999999</v>
      </c>
      <c r="C106" s="21">
        <v>20884.370000000003</v>
      </c>
      <c r="D106" s="21">
        <v>155463.451</v>
      </c>
      <c r="E106" s="21">
        <v>0</v>
      </c>
      <c r="F106" s="21">
        <v>0</v>
      </c>
    </row>
    <row r="107" spans="1:6" x14ac:dyDescent="0.2">
      <c r="A107" s="15" t="s">
        <v>137</v>
      </c>
      <c r="B107" s="23">
        <v>19170.295999999998</v>
      </c>
      <c r="C107" s="23">
        <v>1422.3440000000001</v>
      </c>
      <c r="D107" s="23">
        <v>60783.144999999997</v>
      </c>
      <c r="E107" s="23">
        <v>366.66399999999999</v>
      </c>
      <c r="F107" s="23">
        <v>366.66399999999999</v>
      </c>
    </row>
    <row r="108" spans="1:6" x14ac:dyDescent="0.2">
      <c r="A108" s="15" t="s">
        <v>103</v>
      </c>
      <c r="B108" s="21">
        <v>26111.592000000001</v>
      </c>
      <c r="C108" s="21">
        <v>4440.9629999999997</v>
      </c>
      <c r="D108" s="21">
        <v>76695.383000000002</v>
      </c>
      <c r="E108" s="21">
        <v>330.82400000000001</v>
      </c>
      <c r="F108" s="21">
        <v>330.82400000000001</v>
      </c>
    </row>
    <row r="109" spans="1:6" x14ac:dyDescent="0.2">
      <c r="A109" s="15" t="s">
        <v>104</v>
      </c>
      <c r="B109" s="23">
        <v>61531.650999999998</v>
      </c>
      <c r="C109" s="23">
        <v>10832.055999999999</v>
      </c>
      <c r="D109" s="23">
        <v>183174.772</v>
      </c>
      <c r="E109" s="23">
        <v>1913.5020000000002</v>
      </c>
      <c r="F109" s="23">
        <v>1913.5020000000002</v>
      </c>
    </row>
    <row r="110" spans="1:6" x14ac:dyDescent="0.2">
      <c r="A110" s="15" t="s">
        <v>105</v>
      </c>
      <c r="B110" s="21">
        <v>41187.283000000003</v>
      </c>
      <c r="C110" s="21">
        <v>6982.3490000000002</v>
      </c>
      <c r="D110" s="21">
        <v>91998.160999999993</v>
      </c>
      <c r="E110" s="21">
        <v>2003.837</v>
      </c>
      <c r="F110" s="21">
        <v>2003.837</v>
      </c>
    </row>
    <row r="111" spans="1:6" x14ac:dyDescent="0.2">
      <c r="A111" s="15" t="s">
        <v>106</v>
      </c>
      <c r="B111" s="23">
        <v>4740.8100000000004</v>
      </c>
      <c r="C111" s="23">
        <v>367.30599999999998</v>
      </c>
      <c r="D111" s="23">
        <v>7355.6570000000002</v>
      </c>
      <c r="E111" s="23">
        <v>26.622</v>
      </c>
      <c r="F111" s="23">
        <v>13.377000000000001</v>
      </c>
    </row>
    <row r="112" spans="1:6" x14ac:dyDescent="0.2">
      <c r="A112" s="15" t="s">
        <v>107</v>
      </c>
      <c r="B112" s="21">
        <v>13296.282000000001</v>
      </c>
      <c r="C112" s="21">
        <v>4468.7179999999998</v>
      </c>
      <c r="D112" s="21">
        <v>13095.821</v>
      </c>
      <c r="E112" s="21">
        <v>38.295000000000002</v>
      </c>
      <c r="F112" s="21">
        <v>0</v>
      </c>
    </row>
    <row r="113" spans="1:6" x14ac:dyDescent="0.2">
      <c r="A113" s="15" t="s">
        <v>108</v>
      </c>
      <c r="B113" s="23">
        <v>3631.4650000000001</v>
      </c>
      <c r="C113" s="23">
        <v>218.01400000000001</v>
      </c>
      <c r="D113" s="23">
        <v>17133.972999999998</v>
      </c>
      <c r="E113" s="23">
        <v>249.327</v>
      </c>
      <c r="F113" s="23">
        <v>73.852999999999994</v>
      </c>
    </row>
  </sheetData>
  <autoFilter ref="N12:R41" xr:uid="{88BF0E1F-20E7-43A9-B432-CBBA6FAB705E}">
    <sortState xmlns:xlrd2="http://schemas.microsoft.com/office/spreadsheetml/2017/richdata2" ref="N13:R41">
      <sortCondition descending="1" ref="Q12:Q41"/>
    </sortState>
  </autoFilter>
  <sortState xmlns:xlrd2="http://schemas.microsoft.com/office/spreadsheetml/2017/richdata2" ref="A13:F37">
    <sortCondition descending="1" ref="B25:B37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A136-DA94-49D4-9856-84E767AEABDD}">
  <dimension ref="A1:E61"/>
  <sheetViews>
    <sheetView showGridLines="0" zoomScaleNormal="100" workbookViewId="0"/>
  </sheetViews>
  <sheetFormatPr defaultColWidth="8.7109375" defaultRowHeight="12.75" x14ac:dyDescent="0.2"/>
  <cols>
    <col min="1" max="1" width="34.85546875" style="2" customWidth="1"/>
    <col min="2" max="5" width="21.140625" style="2" customWidth="1"/>
    <col min="6" max="7" width="8.7109375" style="2"/>
    <col min="8" max="8" width="18.140625" style="2" customWidth="1"/>
    <col min="9" max="11" width="8.7109375" style="2"/>
    <col min="12" max="12" width="11" style="2" customWidth="1"/>
    <col min="13" max="13" width="19" style="2" customWidth="1"/>
    <col min="14" max="14" width="18.85546875" style="2" customWidth="1"/>
    <col min="15" max="15" width="15" style="2" customWidth="1"/>
    <col min="16" max="16" width="19.5703125" style="2" customWidth="1"/>
    <col min="17" max="16384" width="8.7109375" style="2"/>
  </cols>
  <sheetData>
    <row r="1" spans="1:5" x14ac:dyDescent="0.2">
      <c r="A1" s="1" t="s">
        <v>184</v>
      </c>
    </row>
    <row r="2" spans="1:5" x14ac:dyDescent="0.2">
      <c r="A2" s="1" t="s">
        <v>0</v>
      </c>
      <c r="B2" s="12" t="s">
        <v>138</v>
      </c>
    </row>
    <row r="3" spans="1:5" x14ac:dyDescent="0.2">
      <c r="A3" s="1" t="s">
        <v>1</v>
      </c>
      <c r="B3" s="24">
        <v>45560.958333333336</v>
      </c>
    </row>
    <row r="5" spans="1:5" x14ac:dyDescent="0.2">
      <c r="A5" s="12" t="s">
        <v>2</v>
      </c>
      <c r="B5" s="1" t="s">
        <v>3</v>
      </c>
    </row>
    <row r="6" spans="1:5" x14ac:dyDescent="0.2">
      <c r="A6" s="12" t="s">
        <v>6</v>
      </c>
      <c r="B6" s="1" t="s">
        <v>179</v>
      </c>
    </row>
    <row r="7" spans="1:5" x14ac:dyDescent="0.2">
      <c r="A7" s="12" t="s">
        <v>162</v>
      </c>
      <c r="B7" s="1" t="s">
        <v>25</v>
      </c>
    </row>
    <row r="8" spans="1:5" x14ac:dyDescent="0.2">
      <c r="A8" s="12" t="s">
        <v>5</v>
      </c>
      <c r="B8" s="1" t="s">
        <v>134</v>
      </c>
    </row>
    <row r="9" spans="1:5" x14ac:dyDescent="0.2">
      <c r="A9" s="12" t="s">
        <v>163</v>
      </c>
      <c r="B9" s="1" t="s">
        <v>10</v>
      </c>
    </row>
    <row r="12" spans="1:5" s="39" customFormat="1" ht="25.5" x14ac:dyDescent="0.2">
      <c r="A12" s="38" t="s">
        <v>147</v>
      </c>
      <c r="B12" s="35" t="s">
        <v>141</v>
      </c>
      <c r="C12" s="35" t="s">
        <v>120</v>
      </c>
      <c r="D12" s="35" t="s">
        <v>140</v>
      </c>
      <c r="E12" s="35" t="s">
        <v>123</v>
      </c>
    </row>
    <row r="13" spans="1:5" x14ac:dyDescent="0.2">
      <c r="A13" s="15" t="s">
        <v>70</v>
      </c>
      <c r="B13" s="23">
        <v>4615.0482769999999</v>
      </c>
      <c r="C13" s="23">
        <v>2053.5254829999999</v>
      </c>
      <c r="D13" s="23">
        <v>228.38607099999996</v>
      </c>
      <c r="E13" s="23">
        <v>58.094856</v>
      </c>
    </row>
    <row r="14" spans="1:5" x14ac:dyDescent="0.2">
      <c r="A14" s="15" t="s">
        <v>69</v>
      </c>
      <c r="B14" s="21">
        <v>2504.4197160000003</v>
      </c>
      <c r="C14" s="21">
        <v>12.671329000000002</v>
      </c>
      <c r="D14" s="21">
        <v>3.5772010000000001</v>
      </c>
      <c r="E14" s="21">
        <v>107.51876600000003</v>
      </c>
    </row>
    <row r="15" spans="1:5" x14ac:dyDescent="0.2">
      <c r="A15" s="15" t="s">
        <v>68</v>
      </c>
      <c r="B15" s="23">
        <v>215.47771200000003</v>
      </c>
      <c r="C15" s="23">
        <v>1.4080859999999999</v>
      </c>
      <c r="D15" s="23">
        <v>0.59690899999999991</v>
      </c>
      <c r="E15" s="23">
        <v>1.4348E-2</v>
      </c>
    </row>
    <row r="16" spans="1:5" x14ac:dyDescent="0.2">
      <c r="A16" s="15" t="s">
        <v>75</v>
      </c>
      <c r="B16" s="21">
        <v>329.301467</v>
      </c>
      <c r="C16" s="21">
        <v>148.18123900000003</v>
      </c>
      <c r="D16" s="21">
        <v>16.352979999999999</v>
      </c>
      <c r="E16" s="21">
        <v>4.3182759999999991</v>
      </c>
    </row>
    <row r="17" spans="1:5" x14ac:dyDescent="0.2">
      <c r="A17" s="15" t="s">
        <v>73</v>
      </c>
      <c r="B17" s="23">
        <v>124.920208</v>
      </c>
      <c r="C17" s="23">
        <v>0.95218599999999998</v>
      </c>
      <c r="D17" s="23">
        <v>0.37844299999999997</v>
      </c>
      <c r="E17" s="23">
        <v>4.2581819999999997</v>
      </c>
    </row>
    <row r="18" spans="1:5" x14ac:dyDescent="0.2">
      <c r="A18" s="15" t="s">
        <v>74</v>
      </c>
      <c r="B18" s="21">
        <v>4.970091</v>
      </c>
      <c r="C18" s="21">
        <v>12.883179999999999</v>
      </c>
      <c r="D18" s="21">
        <v>8.4153999999999993E-2</v>
      </c>
      <c r="E18" s="21">
        <v>8.3130000000000009E-3</v>
      </c>
    </row>
    <row r="19" spans="1:5" x14ac:dyDescent="0.2">
      <c r="A19" s="15" t="s">
        <v>72</v>
      </c>
      <c r="B19" s="23">
        <v>0.44817299999999999</v>
      </c>
      <c r="C19" s="23">
        <v>0</v>
      </c>
      <c r="D19" s="23">
        <v>0.10212399999999999</v>
      </c>
      <c r="E19" s="23">
        <v>0</v>
      </c>
    </row>
    <row r="20" spans="1:5" x14ac:dyDescent="0.2">
      <c r="A20" s="15" t="s">
        <v>66</v>
      </c>
      <c r="B20" s="21">
        <v>40.010221999999999</v>
      </c>
      <c r="C20" s="21">
        <v>34.681209000000003</v>
      </c>
      <c r="D20" s="21">
        <v>16.301606</v>
      </c>
      <c r="E20" s="21">
        <v>2.4677000000000001E-2</v>
      </c>
    </row>
    <row r="21" spans="1:5" x14ac:dyDescent="0.2">
      <c r="A21" s="15" t="s">
        <v>78</v>
      </c>
      <c r="B21" s="23">
        <v>32.642882999999998</v>
      </c>
      <c r="C21" s="23">
        <v>0.15914400000000001</v>
      </c>
      <c r="D21" s="23">
        <v>2.9222090000000005</v>
      </c>
      <c r="E21" s="23">
        <v>0.38021299999999997</v>
      </c>
    </row>
    <row r="24" spans="1:5" ht="15.75" x14ac:dyDescent="0.25">
      <c r="A24" s="53" t="s">
        <v>199</v>
      </c>
    </row>
    <row r="25" spans="1:5" ht="14.25" x14ac:dyDescent="0.2">
      <c r="A25" s="54" t="s">
        <v>168</v>
      </c>
    </row>
    <row r="27" spans="1:5" ht="25.5" x14ac:dyDescent="0.2">
      <c r="A27" s="60"/>
      <c r="B27" s="61" t="s">
        <v>141</v>
      </c>
      <c r="C27" s="61" t="s">
        <v>120</v>
      </c>
      <c r="D27" s="61" t="s">
        <v>140</v>
      </c>
      <c r="E27" s="61" t="s">
        <v>123</v>
      </c>
    </row>
    <row r="28" spans="1:5" ht="25.5" x14ac:dyDescent="0.2">
      <c r="A28" s="62" t="s">
        <v>70</v>
      </c>
      <c r="B28" s="57">
        <f>B13/SUM(B13:B21)</f>
        <v>0.58661601919563144</v>
      </c>
      <c r="C28" s="57">
        <f>C13/SUM(C13:C21)</f>
        <v>0.9068492266976832</v>
      </c>
      <c r="D28" s="57">
        <f>D13/SUM(D13:D21)</f>
        <v>0.84996140162077183</v>
      </c>
      <c r="E28" s="57">
        <f>E13/SUM(E13:E21)</f>
        <v>0.33269753842898026</v>
      </c>
    </row>
    <row r="29" spans="1:5" ht="25.5" x14ac:dyDescent="0.2">
      <c r="A29" s="63" t="s">
        <v>69</v>
      </c>
      <c r="B29" s="58">
        <f>B14/SUM(B13:B21)</f>
        <v>0.31833528839052144</v>
      </c>
      <c r="C29" s="58">
        <f>C14/SUM(C13:C21)</f>
        <v>5.5957352367961479E-3</v>
      </c>
      <c r="D29" s="58">
        <f>D14/SUM(D13:D21)</f>
        <v>1.3312908105675267E-2</v>
      </c>
      <c r="E29" s="58">
        <f>E14/SUM(E13:E21)</f>
        <v>0.61573831568016191</v>
      </c>
    </row>
    <row r="30" spans="1:5" x14ac:dyDescent="0.2">
      <c r="A30" s="64" t="s">
        <v>68</v>
      </c>
      <c r="B30" s="59">
        <f>B15/SUM(B13:B21)</f>
        <v>2.7389242766706328E-2</v>
      </c>
      <c r="C30" s="59">
        <f>C15/SUM(C13:C21)</f>
        <v>6.218192619447683E-4</v>
      </c>
      <c r="D30" s="59">
        <f>D15/SUM(D13:D21)</f>
        <v>2.2214560111244843E-3</v>
      </c>
      <c r="E30" s="59">
        <f>E15/SUM(E13:E21)</f>
        <v>8.216810592282058E-5</v>
      </c>
    </row>
    <row r="31" spans="1:5" x14ac:dyDescent="0.2">
      <c r="A31" s="64" t="s">
        <v>75</v>
      </c>
      <c r="B31" s="58">
        <f>B16/SUM(B13:B21)</f>
        <v>4.1857312013297836E-2</v>
      </c>
      <c r="C31" s="58">
        <f>C16/SUM(C13:C21)</f>
        <v>6.5437728000307754E-2</v>
      </c>
      <c r="D31" s="58">
        <f>D16/SUM(D13:D21)</f>
        <v>6.0859236032290473E-2</v>
      </c>
      <c r="E31" s="58">
        <f>E16/SUM(E13:E21)</f>
        <v>2.4729896833842618E-2</v>
      </c>
    </row>
    <row r="32" spans="1:5" x14ac:dyDescent="0.2">
      <c r="A32" s="64" t="s">
        <v>73</v>
      </c>
      <c r="B32" s="59">
        <f>B17/SUM(B13:B21)</f>
        <v>1.5878532733721664E-2</v>
      </c>
      <c r="C32" s="59">
        <f>C17/SUM(C13:C21)</f>
        <v>4.2049107494438636E-4</v>
      </c>
      <c r="D32" s="59">
        <f>D17/SUM(D13:D21)</f>
        <v>1.4084131370409615E-3</v>
      </c>
      <c r="E32" s="59">
        <f>E17/SUM(E13:E21)</f>
        <v>2.4385750600407579E-2</v>
      </c>
    </row>
    <row r="33" spans="1:5" x14ac:dyDescent="0.2">
      <c r="A33" s="64" t="s">
        <v>74</v>
      </c>
      <c r="B33" s="58">
        <f>B18/SUM(B13:B21)</f>
        <v>6.3174528682401361E-4</v>
      </c>
      <c r="C33" s="58">
        <f>C18/SUM(C13:C21)</f>
        <v>5.6892899148926991E-3</v>
      </c>
      <c r="D33" s="58">
        <f>D18/SUM(D13:D21)</f>
        <v>3.1318745262706688E-4</v>
      </c>
      <c r="E33" s="58">
        <f>E18/SUM(E13:E21)</f>
        <v>4.7606876535852213E-5</v>
      </c>
    </row>
    <row r="34" spans="1:5" x14ac:dyDescent="0.2">
      <c r="A34" s="64" t="s">
        <v>72</v>
      </c>
      <c r="B34" s="59">
        <f>B19/SUM(B13:B21)</f>
        <v>5.6967001294700368E-5</v>
      </c>
      <c r="C34" s="59">
        <f>C19/SUM(C13:C21)</f>
        <v>0</v>
      </c>
      <c r="D34" s="59">
        <f>D19/SUM(D13:D21)</f>
        <v>3.8006458887380969E-4</v>
      </c>
      <c r="E34" s="59">
        <f>E19/SUM(E13:E21)</f>
        <v>0</v>
      </c>
    </row>
    <row r="35" spans="1:5" x14ac:dyDescent="0.2">
      <c r="A35" s="65" t="s">
        <v>66</v>
      </c>
      <c r="B35" s="66">
        <f>B20/SUM(B13:B21)</f>
        <v>5.085675327329512E-3</v>
      </c>
      <c r="C35" s="66">
        <f>C20/SUM(C13:C21)</f>
        <v>1.5315430864117859E-2</v>
      </c>
      <c r="D35" s="66">
        <f>D20/SUM(D13:D21)</f>
        <v>6.0668042598927087E-2</v>
      </c>
      <c r="E35" s="66">
        <f>E20/SUM(E13:E21)</f>
        <v>1.413202083814778E-4</v>
      </c>
    </row>
    <row r="36" spans="1:5" x14ac:dyDescent="0.2">
      <c r="A36" s="67" t="s">
        <v>78</v>
      </c>
      <c r="B36" s="68">
        <f>B21/SUM(B13:B21)</f>
        <v>4.1492172846730006E-3</v>
      </c>
      <c r="C36" s="68">
        <f>C21/SUM(C13:C21)</f>
        <v>7.027894931342135E-5</v>
      </c>
      <c r="D36" s="68">
        <f>D21/SUM(D13:D21)</f>
        <v>1.0875290452668784E-2</v>
      </c>
      <c r="E36" s="68">
        <f>E21/SUM(E13:E21)</f>
        <v>2.1774032657675899E-3</v>
      </c>
    </row>
    <row r="37" spans="1:5" ht="15.75" customHeight="1" x14ac:dyDescent="0.2">
      <c r="A37" s="55" t="s">
        <v>206</v>
      </c>
    </row>
    <row r="39" spans="1:5" ht="15.75" customHeight="1" x14ac:dyDescent="0.2">
      <c r="A39" s="56" t="s">
        <v>207</v>
      </c>
    </row>
    <row r="41" spans="1:5" x14ac:dyDescent="0.2">
      <c r="A41" s="10" t="s">
        <v>182</v>
      </c>
    </row>
    <row r="44" spans="1:5" s="3" customFormat="1" ht="15" customHeight="1" x14ac:dyDescent="0.2">
      <c r="A44" s="11" t="s">
        <v>167</v>
      </c>
    </row>
    <row r="46" spans="1:5" x14ac:dyDescent="0.2">
      <c r="A46" s="12" t="s">
        <v>2</v>
      </c>
      <c r="B46" s="1" t="s">
        <v>3</v>
      </c>
    </row>
    <row r="47" spans="1:5" x14ac:dyDescent="0.2">
      <c r="A47" s="12" t="s">
        <v>6</v>
      </c>
      <c r="B47" s="1" t="s">
        <v>179</v>
      </c>
    </row>
    <row r="48" spans="1:5" x14ac:dyDescent="0.2">
      <c r="A48" s="12" t="s">
        <v>162</v>
      </c>
      <c r="B48" s="1" t="s">
        <v>25</v>
      </c>
    </row>
    <row r="49" spans="1:5" x14ac:dyDescent="0.2">
      <c r="A49" s="12" t="s">
        <v>5</v>
      </c>
      <c r="B49" s="1" t="s">
        <v>26</v>
      </c>
    </row>
    <row r="50" spans="1:5" x14ac:dyDescent="0.2">
      <c r="A50" s="12" t="s">
        <v>163</v>
      </c>
      <c r="B50" s="1" t="s">
        <v>10</v>
      </c>
    </row>
    <row r="52" spans="1:5" s="39" customFormat="1" ht="25.5" x14ac:dyDescent="0.2">
      <c r="A52" s="38" t="s">
        <v>147</v>
      </c>
      <c r="B52" s="35" t="s">
        <v>120</v>
      </c>
      <c r="C52" s="35" t="s">
        <v>121</v>
      </c>
      <c r="D52" s="35" t="s">
        <v>122</v>
      </c>
      <c r="E52" s="35" t="s">
        <v>123</v>
      </c>
    </row>
    <row r="53" spans="1:5" x14ac:dyDescent="0.2">
      <c r="A53" s="15" t="s">
        <v>66</v>
      </c>
      <c r="B53" s="23">
        <v>34681.209000000003</v>
      </c>
      <c r="C53" s="21">
        <v>16301.606</v>
      </c>
      <c r="D53" s="23">
        <v>40010.222000000002</v>
      </c>
      <c r="E53" s="21">
        <v>24.677</v>
      </c>
    </row>
    <row r="54" spans="1:5" x14ac:dyDescent="0.2">
      <c r="A54" s="15" t="s">
        <v>68</v>
      </c>
      <c r="B54" s="21">
        <v>1408.086</v>
      </c>
      <c r="C54" s="23">
        <v>596.90899999999988</v>
      </c>
      <c r="D54" s="21">
        <v>215477.71200000003</v>
      </c>
      <c r="E54" s="23">
        <v>14.347999999999999</v>
      </c>
    </row>
    <row r="55" spans="1:5" x14ac:dyDescent="0.2">
      <c r="A55" s="15" t="s">
        <v>69</v>
      </c>
      <c r="B55" s="23">
        <v>12671.329000000002</v>
      </c>
      <c r="C55" s="21">
        <v>3577.201</v>
      </c>
      <c r="D55" s="23">
        <v>2504419.7160000005</v>
      </c>
      <c r="E55" s="21">
        <v>107518.76600000003</v>
      </c>
    </row>
    <row r="56" spans="1:5" x14ac:dyDescent="0.2">
      <c r="A56" s="15" t="s">
        <v>70</v>
      </c>
      <c r="B56" s="21">
        <v>2053525.4829999998</v>
      </c>
      <c r="C56" s="23">
        <v>228386.07099999997</v>
      </c>
      <c r="D56" s="21">
        <v>4615048.2769999998</v>
      </c>
      <c r="E56" s="23">
        <v>58094.856</v>
      </c>
    </row>
    <row r="57" spans="1:5" x14ac:dyDescent="0.2">
      <c r="A57" s="15" t="s">
        <v>72</v>
      </c>
      <c r="B57" s="23">
        <v>0</v>
      </c>
      <c r="C57" s="21">
        <v>102.124</v>
      </c>
      <c r="D57" s="23">
        <v>448.173</v>
      </c>
      <c r="E57" s="21">
        <v>0</v>
      </c>
    </row>
    <row r="58" spans="1:5" x14ac:dyDescent="0.2">
      <c r="A58" s="15" t="s">
        <v>73</v>
      </c>
      <c r="B58" s="21">
        <v>952.18599999999992</v>
      </c>
      <c r="C58" s="23">
        <v>378.44299999999998</v>
      </c>
      <c r="D58" s="21">
        <v>124920.208</v>
      </c>
      <c r="E58" s="20">
        <v>4258.1819999999998</v>
      </c>
    </row>
    <row r="59" spans="1:5" x14ac:dyDescent="0.2">
      <c r="A59" s="15" t="s">
        <v>74</v>
      </c>
      <c r="B59" s="23">
        <v>12883.18</v>
      </c>
      <c r="C59" s="21">
        <v>84.153999999999996</v>
      </c>
      <c r="D59" s="23">
        <v>4970.0910000000003</v>
      </c>
      <c r="E59" s="23">
        <v>8.3130000000000006</v>
      </c>
    </row>
    <row r="60" spans="1:5" x14ac:dyDescent="0.2">
      <c r="A60" s="15" t="s">
        <v>75</v>
      </c>
      <c r="B60" s="21">
        <v>148181.23900000003</v>
      </c>
      <c r="C60" s="23">
        <v>16352.98</v>
      </c>
      <c r="D60" s="21">
        <v>329301.467</v>
      </c>
      <c r="E60" s="20">
        <v>4318.2759999999989</v>
      </c>
    </row>
    <row r="61" spans="1:5" x14ac:dyDescent="0.2">
      <c r="A61" s="15" t="s">
        <v>78</v>
      </c>
      <c r="B61" s="23">
        <v>159.14400000000001</v>
      </c>
      <c r="C61" s="21">
        <v>2922.2090000000003</v>
      </c>
      <c r="D61" s="23">
        <v>32642.882999999998</v>
      </c>
      <c r="E61" s="23">
        <v>380.21299999999997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2ED8-C780-4D9D-8C2C-EF9093C239A8}">
  <dimension ref="A1:AI61"/>
  <sheetViews>
    <sheetView zoomScaleNormal="100" workbookViewId="0"/>
  </sheetViews>
  <sheetFormatPr defaultColWidth="8.7109375" defaultRowHeight="12.75" x14ac:dyDescent="0.2"/>
  <cols>
    <col min="1" max="2" width="24.28515625" style="2" customWidth="1"/>
    <col min="3" max="3" width="9.140625" style="2" customWidth="1"/>
    <col min="4" max="34" width="8.7109375" style="2"/>
    <col min="35" max="35" width="12.7109375" style="2" bestFit="1" customWidth="1"/>
    <col min="36" max="16384" width="8.7109375" style="2"/>
  </cols>
  <sheetData>
    <row r="1" spans="1:35" x14ac:dyDescent="0.2">
      <c r="A1" s="1" t="s">
        <v>124</v>
      </c>
    </row>
    <row r="2" spans="1:35" x14ac:dyDescent="0.2">
      <c r="A2" s="1" t="s">
        <v>0</v>
      </c>
      <c r="B2" s="12" t="s">
        <v>136</v>
      </c>
    </row>
    <row r="3" spans="1:35" x14ac:dyDescent="0.2">
      <c r="A3" s="1" t="s">
        <v>1</v>
      </c>
      <c r="B3" s="1" t="s">
        <v>24</v>
      </c>
    </row>
    <row r="5" spans="1:35" x14ac:dyDescent="0.2">
      <c r="A5" s="12" t="s">
        <v>2</v>
      </c>
      <c r="C5" s="1" t="s">
        <v>3</v>
      </c>
    </row>
    <row r="6" spans="1:35" x14ac:dyDescent="0.2">
      <c r="A6" s="12" t="s">
        <v>5</v>
      </c>
      <c r="C6" s="1" t="s">
        <v>134</v>
      </c>
    </row>
    <row r="7" spans="1:35" x14ac:dyDescent="0.2">
      <c r="A7" s="12" t="s">
        <v>6</v>
      </c>
      <c r="C7" s="1" t="s">
        <v>7</v>
      </c>
    </row>
    <row r="9" spans="1:35" x14ac:dyDescent="0.2">
      <c r="B9" s="13" t="s">
        <v>148</v>
      </c>
      <c r="C9" s="14" t="s">
        <v>27</v>
      </c>
      <c r="D9" s="14" t="s">
        <v>28</v>
      </c>
      <c r="E9" s="14" t="s">
        <v>29</v>
      </c>
      <c r="F9" s="14" t="s">
        <v>30</v>
      </c>
      <c r="G9" s="14" t="s">
        <v>31</v>
      </c>
      <c r="H9" s="14" t="s">
        <v>32</v>
      </c>
      <c r="I9" s="14" t="s">
        <v>33</v>
      </c>
      <c r="J9" s="14" t="s">
        <v>34</v>
      </c>
      <c r="K9" s="14" t="s">
        <v>35</v>
      </c>
      <c r="L9" s="14" t="s">
        <v>36</v>
      </c>
      <c r="M9" s="14" t="s">
        <v>37</v>
      </c>
      <c r="N9" s="14" t="s">
        <v>38</v>
      </c>
      <c r="O9" s="14" t="s">
        <v>39</v>
      </c>
      <c r="P9" s="14" t="s">
        <v>40</v>
      </c>
      <c r="Q9" s="14" t="s">
        <v>41</v>
      </c>
      <c r="R9" s="14" t="s">
        <v>42</v>
      </c>
      <c r="S9" s="14" t="s">
        <v>43</v>
      </c>
      <c r="T9" s="14" t="s">
        <v>44</v>
      </c>
      <c r="U9" s="14" t="s">
        <v>45</v>
      </c>
      <c r="V9" s="14" t="s">
        <v>46</v>
      </c>
      <c r="W9" s="14" t="s">
        <v>47</v>
      </c>
      <c r="X9" s="14" t="s">
        <v>48</v>
      </c>
      <c r="Y9" s="14" t="s">
        <v>49</v>
      </c>
      <c r="Z9" s="14" t="s">
        <v>50</v>
      </c>
      <c r="AA9" s="14" t="s">
        <v>51</v>
      </c>
      <c r="AB9" s="14" t="s">
        <v>52</v>
      </c>
      <c r="AC9" s="14" t="s">
        <v>53</v>
      </c>
      <c r="AD9" s="14" t="s">
        <v>54</v>
      </c>
      <c r="AE9" s="14" t="s">
        <v>55</v>
      </c>
      <c r="AF9" s="14" t="s">
        <v>56</v>
      </c>
      <c r="AG9" s="14" t="s">
        <v>57</v>
      </c>
      <c r="AH9" s="14" t="s">
        <v>9</v>
      </c>
      <c r="AI9" s="14" t="s">
        <v>10</v>
      </c>
    </row>
    <row r="10" spans="1:35" x14ac:dyDescent="0.2">
      <c r="B10" s="15" t="s">
        <v>12</v>
      </c>
      <c r="C10" s="23">
        <f t="shared" ref="C10:AI10" si="0">SUM(C54:C57)/1000</f>
        <v>762.8866559999999</v>
      </c>
      <c r="D10" s="23">
        <f t="shared" si="0"/>
        <v>752.07489300000009</v>
      </c>
      <c r="E10" s="23">
        <f t="shared" si="0"/>
        <v>806.72550100000001</v>
      </c>
      <c r="F10" s="23">
        <f t="shared" si="0"/>
        <v>846.64959799999997</v>
      </c>
      <c r="G10" s="23">
        <f t="shared" si="0"/>
        <v>900.12713399999996</v>
      </c>
      <c r="H10" s="23">
        <f t="shared" si="0"/>
        <v>944.0198640000001</v>
      </c>
      <c r="I10" s="23">
        <f t="shared" si="0"/>
        <v>977.30506300000013</v>
      </c>
      <c r="J10" s="23">
        <f t="shared" si="0"/>
        <v>1022.4226239999999</v>
      </c>
      <c r="K10" s="23">
        <f t="shared" si="0"/>
        <v>1072.9047149999999</v>
      </c>
      <c r="L10" s="23">
        <f t="shared" si="0"/>
        <v>1151.4541650000001</v>
      </c>
      <c r="M10" s="23">
        <f t="shared" si="0"/>
        <v>1196.3716570000001</v>
      </c>
      <c r="N10" s="23">
        <f t="shared" si="0"/>
        <v>1168.716097</v>
      </c>
      <c r="O10" s="23">
        <f t="shared" si="0"/>
        <v>1148.4930119999999</v>
      </c>
      <c r="P10" s="23">
        <f t="shared" si="0"/>
        <v>1170.473432</v>
      </c>
      <c r="Q10" s="23">
        <f t="shared" si="0"/>
        <v>1253.4364789999997</v>
      </c>
      <c r="R10" s="23">
        <f t="shared" si="0"/>
        <v>1304.112885</v>
      </c>
      <c r="S10" s="23">
        <f t="shared" si="0"/>
        <v>1370.638862</v>
      </c>
      <c r="T10" s="23">
        <f t="shared" si="0"/>
        <v>1430.0491259999999</v>
      </c>
      <c r="U10" s="23">
        <f t="shared" si="0"/>
        <v>1456.6243360000001</v>
      </c>
      <c r="V10" s="23">
        <f t="shared" si="0"/>
        <v>1333.6481249999999</v>
      </c>
      <c r="W10" s="23">
        <f t="shared" si="0"/>
        <v>1344.801688</v>
      </c>
      <c r="X10" s="23">
        <f t="shared" si="0"/>
        <v>1384.5025840000001</v>
      </c>
      <c r="Y10" s="23">
        <f t="shared" si="0"/>
        <v>1365.4588980000001</v>
      </c>
      <c r="Z10" s="23">
        <f t="shared" si="0"/>
        <v>1371.444749</v>
      </c>
      <c r="AA10" s="23">
        <f t="shared" si="0"/>
        <v>1388.8361359999999</v>
      </c>
      <c r="AB10" s="23">
        <f t="shared" si="0"/>
        <v>1447.2919619999998</v>
      </c>
      <c r="AC10" s="23">
        <f t="shared" si="0"/>
        <v>1516.7849009999998</v>
      </c>
      <c r="AD10" s="23">
        <f t="shared" si="0"/>
        <v>1631.0632230000001</v>
      </c>
      <c r="AE10" s="23">
        <f t="shared" si="0"/>
        <v>1717.2105159999999</v>
      </c>
      <c r="AF10" s="23">
        <f t="shared" si="0"/>
        <v>1749.744571</v>
      </c>
      <c r="AG10" s="23">
        <f t="shared" si="0"/>
        <v>755.28370700000005</v>
      </c>
      <c r="AH10" s="23">
        <f t="shared" si="0"/>
        <v>907.30017899999996</v>
      </c>
      <c r="AI10" s="23">
        <f t="shared" si="0"/>
        <v>1450.3552279999999</v>
      </c>
    </row>
    <row r="11" spans="1:35" x14ac:dyDescent="0.2">
      <c r="B11" s="15" t="s">
        <v>145</v>
      </c>
      <c r="C11" s="21">
        <f t="shared" ref="C11:AI11" si="1">SUM(C58:C61)/1000</f>
        <v>209.2159</v>
      </c>
      <c r="D11" s="21">
        <f t="shared" si="1"/>
        <v>196.11791900000003</v>
      </c>
      <c r="E11" s="21">
        <f t="shared" si="1"/>
        <v>195.12318900000002</v>
      </c>
      <c r="F11" s="21">
        <f t="shared" si="1"/>
        <v>187.67389899999998</v>
      </c>
      <c r="G11" s="21">
        <f t="shared" si="1"/>
        <v>176.68500900000001</v>
      </c>
      <c r="H11" s="21">
        <f t="shared" si="1"/>
        <v>178.52530900000002</v>
      </c>
      <c r="I11" s="21">
        <f t="shared" si="1"/>
        <v>191.26132999999999</v>
      </c>
      <c r="J11" s="21">
        <f t="shared" si="1"/>
        <v>203.304171</v>
      </c>
      <c r="K11" s="21">
        <f t="shared" si="1"/>
        <v>216.61278899999999</v>
      </c>
      <c r="L11" s="21">
        <f t="shared" si="1"/>
        <v>226.028209</v>
      </c>
      <c r="M11" s="21">
        <f t="shared" si="1"/>
        <v>239.226203</v>
      </c>
      <c r="N11" s="21">
        <f t="shared" si="1"/>
        <v>233.348229</v>
      </c>
      <c r="O11" s="21">
        <f t="shared" si="1"/>
        <v>218.79847700000002</v>
      </c>
      <c r="P11" s="21">
        <f t="shared" si="1"/>
        <v>220.53147799999999</v>
      </c>
      <c r="Q11" s="21">
        <f t="shared" si="1"/>
        <v>228.12671300000002</v>
      </c>
      <c r="R11" s="21">
        <f t="shared" si="1"/>
        <v>244.51497899999998</v>
      </c>
      <c r="S11" s="21">
        <f t="shared" si="1"/>
        <v>249.55572699999999</v>
      </c>
      <c r="T11" s="21">
        <f t="shared" si="1"/>
        <v>261.33438999999998</v>
      </c>
      <c r="U11" s="21">
        <f t="shared" si="1"/>
        <v>253.30652699999999</v>
      </c>
      <c r="V11" s="21">
        <f t="shared" si="1"/>
        <v>229.55949099999998</v>
      </c>
      <c r="W11" s="21">
        <f t="shared" si="1"/>
        <v>236.22864799999999</v>
      </c>
      <c r="X11" s="21">
        <f t="shared" si="1"/>
        <v>251.05822899999998</v>
      </c>
      <c r="Y11" s="21">
        <f t="shared" si="1"/>
        <v>232.55026000000001</v>
      </c>
      <c r="Z11" s="21">
        <f t="shared" si="1"/>
        <v>217.30713500000002</v>
      </c>
      <c r="AA11" s="21">
        <f t="shared" si="1"/>
        <v>218.205929</v>
      </c>
      <c r="AB11" s="21">
        <f t="shared" si="1"/>
        <v>226.661068</v>
      </c>
      <c r="AC11" s="21">
        <f t="shared" si="1"/>
        <v>240.160923</v>
      </c>
      <c r="AD11" s="21">
        <f t="shared" si="1"/>
        <v>251.16199900000001</v>
      </c>
      <c r="AE11" s="21">
        <f t="shared" si="1"/>
        <v>262.23429100000004</v>
      </c>
      <c r="AF11" s="21">
        <f t="shared" si="1"/>
        <v>272.22395799999998</v>
      </c>
      <c r="AG11" s="21">
        <f t="shared" si="1"/>
        <v>126.785443</v>
      </c>
      <c r="AH11" s="21">
        <f t="shared" si="1"/>
        <v>173.05534299999999</v>
      </c>
      <c r="AI11" s="21">
        <f t="shared" si="1"/>
        <v>249.26943099999997</v>
      </c>
    </row>
    <row r="12" spans="1:35" x14ac:dyDescent="0.2">
      <c r="B12" s="15" t="s">
        <v>152</v>
      </c>
      <c r="C12" s="23">
        <f>C11+C10</f>
        <v>972.10255599999994</v>
      </c>
      <c r="D12" s="23">
        <f t="shared" ref="D12:AI12" si="2">D11+D10</f>
        <v>948.19281200000012</v>
      </c>
      <c r="E12" s="23">
        <f t="shared" si="2"/>
        <v>1001.84869</v>
      </c>
      <c r="F12" s="23">
        <f t="shared" si="2"/>
        <v>1034.3234969999999</v>
      </c>
      <c r="G12" s="23">
        <f t="shared" si="2"/>
        <v>1076.8121429999999</v>
      </c>
      <c r="H12" s="23">
        <f t="shared" si="2"/>
        <v>1122.5451730000002</v>
      </c>
      <c r="I12" s="23">
        <f t="shared" si="2"/>
        <v>1168.5663930000001</v>
      </c>
      <c r="J12" s="23">
        <f t="shared" si="2"/>
        <v>1225.726795</v>
      </c>
      <c r="K12" s="23">
        <f t="shared" si="2"/>
        <v>1289.5175039999999</v>
      </c>
      <c r="L12" s="23">
        <f t="shared" si="2"/>
        <v>1377.4823740000002</v>
      </c>
      <c r="M12" s="23">
        <f t="shared" si="2"/>
        <v>1435.5978600000001</v>
      </c>
      <c r="N12" s="23">
        <f t="shared" si="2"/>
        <v>1402.0643259999999</v>
      </c>
      <c r="O12" s="23">
        <f t="shared" si="2"/>
        <v>1367.291489</v>
      </c>
      <c r="P12" s="23">
        <f t="shared" si="2"/>
        <v>1391.0049100000001</v>
      </c>
      <c r="Q12" s="23">
        <f t="shared" si="2"/>
        <v>1481.5631919999998</v>
      </c>
      <c r="R12" s="23">
        <f t="shared" si="2"/>
        <v>1548.627864</v>
      </c>
      <c r="S12" s="23">
        <f t="shared" si="2"/>
        <v>1620.194589</v>
      </c>
      <c r="T12" s="23">
        <f t="shared" si="2"/>
        <v>1691.3835159999999</v>
      </c>
      <c r="U12" s="23">
        <f t="shared" si="2"/>
        <v>1709.930863</v>
      </c>
      <c r="V12" s="23">
        <f t="shared" si="2"/>
        <v>1563.2076159999999</v>
      </c>
      <c r="W12" s="23">
        <f t="shared" si="2"/>
        <v>1581.030336</v>
      </c>
      <c r="X12" s="23">
        <f t="shared" si="2"/>
        <v>1635.5608130000001</v>
      </c>
      <c r="Y12" s="23">
        <f t="shared" si="2"/>
        <v>1598.0091580000001</v>
      </c>
      <c r="Z12" s="23">
        <f t="shared" si="2"/>
        <v>1588.751884</v>
      </c>
      <c r="AA12" s="23">
        <f t="shared" si="2"/>
        <v>1607.0420649999999</v>
      </c>
      <c r="AB12" s="23">
        <f t="shared" si="2"/>
        <v>1673.9530299999997</v>
      </c>
      <c r="AC12" s="23">
        <f t="shared" si="2"/>
        <v>1756.9458239999997</v>
      </c>
      <c r="AD12" s="23">
        <f t="shared" si="2"/>
        <v>1882.225222</v>
      </c>
      <c r="AE12" s="23">
        <f t="shared" si="2"/>
        <v>1979.4448069999999</v>
      </c>
      <c r="AF12" s="23">
        <f t="shared" si="2"/>
        <v>2021.968529</v>
      </c>
      <c r="AG12" s="23">
        <f t="shared" si="2"/>
        <v>882.06915000000004</v>
      </c>
      <c r="AH12" s="23">
        <f t="shared" si="2"/>
        <v>1080.3555219999998</v>
      </c>
      <c r="AI12" s="23">
        <f t="shared" si="2"/>
        <v>1699.6246589999998</v>
      </c>
    </row>
    <row r="14" spans="1:35" x14ac:dyDescent="0.2">
      <c r="A14" s="6" t="s">
        <v>193</v>
      </c>
    </row>
    <row r="15" spans="1:35" x14ac:dyDescent="0.2">
      <c r="A15" s="7" t="s">
        <v>170</v>
      </c>
    </row>
    <row r="43" spans="1:3" x14ac:dyDescent="0.2">
      <c r="A43" s="9" t="s">
        <v>169</v>
      </c>
    </row>
    <row r="44" spans="1:3" x14ac:dyDescent="0.2">
      <c r="A44" s="10" t="s">
        <v>173</v>
      </c>
    </row>
    <row r="46" spans="1:3" s="3" customFormat="1" ht="15" customHeight="1" x14ac:dyDescent="0.2">
      <c r="A46" s="11" t="s">
        <v>167</v>
      </c>
    </row>
    <row r="48" spans="1:3" x14ac:dyDescent="0.2">
      <c r="A48" s="12" t="s">
        <v>2</v>
      </c>
      <c r="C48" s="1" t="s">
        <v>3</v>
      </c>
    </row>
    <row r="49" spans="1:35" x14ac:dyDescent="0.2">
      <c r="A49" s="12" t="s">
        <v>5</v>
      </c>
      <c r="C49" s="1" t="s">
        <v>26</v>
      </c>
    </row>
    <row r="50" spans="1:35" x14ac:dyDescent="0.2">
      <c r="A50" s="12" t="s">
        <v>6</v>
      </c>
      <c r="C50" s="1" t="s">
        <v>7</v>
      </c>
    </row>
    <row r="52" spans="1:35" x14ac:dyDescent="0.2">
      <c r="A52" s="52" t="s">
        <v>8</v>
      </c>
      <c r="B52" s="52" t="s">
        <v>8</v>
      </c>
      <c r="C52" s="14" t="s">
        <v>27</v>
      </c>
      <c r="D52" s="14" t="s">
        <v>28</v>
      </c>
      <c r="E52" s="14" t="s">
        <v>29</v>
      </c>
      <c r="F52" s="14" t="s">
        <v>30</v>
      </c>
      <c r="G52" s="14" t="s">
        <v>31</v>
      </c>
      <c r="H52" s="14" t="s">
        <v>32</v>
      </c>
      <c r="I52" s="14" t="s">
        <v>33</v>
      </c>
      <c r="J52" s="14" t="s">
        <v>34</v>
      </c>
      <c r="K52" s="14" t="s">
        <v>35</v>
      </c>
      <c r="L52" s="14" t="s">
        <v>36</v>
      </c>
      <c r="M52" s="14" t="s">
        <v>37</v>
      </c>
      <c r="N52" s="14" t="s">
        <v>38</v>
      </c>
      <c r="O52" s="14" t="s">
        <v>39</v>
      </c>
      <c r="P52" s="14" t="s">
        <v>40</v>
      </c>
      <c r="Q52" s="14" t="s">
        <v>41</v>
      </c>
      <c r="R52" s="14" t="s">
        <v>42</v>
      </c>
      <c r="S52" s="14" t="s">
        <v>43</v>
      </c>
      <c r="T52" s="14" t="s">
        <v>44</v>
      </c>
      <c r="U52" s="14" t="s">
        <v>45</v>
      </c>
      <c r="V52" s="14" t="s">
        <v>46</v>
      </c>
      <c r="W52" s="14" t="s">
        <v>47</v>
      </c>
      <c r="X52" s="14" t="s">
        <v>48</v>
      </c>
      <c r="Y52" s="14" t="s">
        <v>49</v>
      </c>
      <c r="Z52" s="14" t="s">
        <v>50</v>
      </c>
      <c r="AA52" s="14" t="s">
        <v>51</v>
      </c>
      <c r="AB52" s="14" t="s">
        <v>52</v>
      </c>
      <c r="AC52" s="14" t="s">
        <v>53</v>
      </c>
      <c r="AD52" s="14" t="s">
        <v>54</v>
      </c>
      <c r="AE52" s="14" t="s">
        <v>55</v>
      </c>
      <c r="AF52" s="14" t="s">
        <v>56</v>
      </c>
      <c r="AG52" s="14" t="s">
        <v>57</v>
      </c>
      <c r="AH52" s="14" t="s">
        <v>9</v>
      </c>
      <c r="AI52" s="14" t="s">
        <v>10</v>
      </c>
    </row>
    <row r="53" spans="1:35" x14ac:dyDescent="0.2">
      <c r="A53" s="18" t="s">
        <v>58</v>
      </c>
      <c r="B53" s="18" t="s">
        <v>65</v>
      </c>
      <c r="C53" s="19" t="s">
        <v>59</v>
      </c>
      <c r="D53" s="19" t="s">
        <v>59</v>
      </c>
      <c r="E53" s="19" t="s">
        <v>59</v>
      </c>
      <c r="F53" s="19" t="s">
        <v>59</v>
      </c>
      <c r="G53" s="19" t="s">
        <v>59</v>
      </c>
      <c r="H53" s="19" t="s">
        <v>59</v>
      </c>
      <c r="I53" s="19" t="s">
        <v>59</v>
      </c>
      <c r="J53" s="19" t="s">
        <v>59</v>
      </c>
      <c r="K53" s="19" t="s">
        <v>59</v>
      </c>
      <c r="L53" s="19" t="s">
        <v>59</v>
      </c>
      <c r="M53" s="19" t="s">
        <v>59</v>
      </c>
      <c r="N53" s="19" t="s">
        <v>59</v>
      </c>
      <c r="O53" s="19" t="s">
        <v>59</v>
      </c>
      <c r="P53" s="19" t="s">
        <v>59</v>
      </c>
      <c r="Q53" s="19" t="s">
        <v>59</v>
      </c>
      <c r="R53" s="19" t="s">
        <v>59</v>
      </c>
      <c r="S53" s="19" t="s">
        <v>59</v>
      </c>
      <c r="T53" s="19" t="s">
        <v>59</v>
      </c>
      <c r="U53" s="19" t="s">
        <v>59</v>
      </c>
      <c r="V53" s="19" t="s">
        <v>59</v>
      </c>
      <c r="W53" s="19" t="s">
        <v>59</v>
      </c>
      <c r="X53" s="19" t="s">
        <v>59</v>
      </c>
      <c r="Y53" s="19" t="s">
        <v>59</v>
      </c>
      <c r="Z53" s="19" t="s">
        <v>59</v>
      </c>
      <c r="AA53" s="19" t="s">
        <v>59</v>
      </c>
      <c r="AB53" s="19" t="s">
        <v>59</v>
      </c>
      <c r="AC53" s="19" t="s">
        <v>59</v>
      </c>
      <c r="AD53" s="19" t="s">
        <v>59</v>
      </c>
      <c r="AE53" s="19" t="s">
        <v>59</v>
      </c>
      <c r="AF53" s="19" t="s">
        <v>59</v>
      </c>
      <c r="AG53" s="19" t="s">
        <v>59</v>
      </c>
      <c r="AH53" s="19" t="s">
        <v>59</v>
      </c>
      <c r="AI53" s="19" t="s">
        <v>59</v>
      </c>
    </row>
    <row r="54" spans="1:35" x14ac:dyDescent="0.2">
      <c r="A54" s="15" t="s">
        <v>12</v>
      </c>
      <c r="B54" s="15" t="s">
        <v>113</v>
      </c>
      <c r="C54" s="23">
        <v>2016.62</v>
      </c>
      <c r="D54" s="22">
        <v>570.03200000000004</v>
      </c>
      <c r="E54" s="22">
        <v>570.03200000000004</v>
      </c>
      <c r="F54" s="22">
        <v>350.85199999999998</v>
      </c>
      <c r="G54" s="22">
        <v>307.01600000000002</v>
      </c>
      <c r="H54" s="22">
        <v>263.34399999999999</v>
      </c>
      <c r="I54" s="22">
        <v>219.34399999999999</v>
      </c>
      <c r="J54" s="23">
        <v>175.6</v>
      </c>
      <c r="K54" s="23">
        <v>220.7</v>
      </c>
      <c r="L54" s="23">
        <v>264.5</v>
      </c>
      <c r="M54" s="23">
        <v>397.1</v>
      </c>
      <c r="N54" s="23">
        <v>176.9</v>
      </c>
      <c r="O54" s="23">
        <v>268.8</v>
      </c>
      <c r="P54" s="23">
        <v>93</v>
      </c>
      <c r="Q54" s="23">
        <v>174.4</v>
      </c>
      <c r="R54" s="23">
        <v>265.3</v>
      </c>
      <c r="S54" s="23">
        <v>132.9</v>
      </c>
      <c r="T54" s="22">
        <v>43.976999999999997</v>
      </c>
      <c r="U54" s="22">
        <v>87.924000000000007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6.92</v>
      </c>
      <c r="AC54" s="22">
        <v>0.65700000000000003</v>
      </c>
      <c r="AD54" s="23">
        <v>9.02</v>
      </c>
      <c r="AE54" s="22">
        <v>9.7240000000000002</v>
      </c>
      <c r="AF54" s="22">
        <v>11.718999999999999</v>
      </c>
      <c r="AG54" s="23">
        <v>14.3</v>
      </c>
      <c r="AH54" s="22">
        <v>20.166</v>
      </c>
      <c r="AI54" s="22">
        <v>28.427</v>
      </c>
    </row>
    <row r="55" spans="1:35" x14ac:dyDescent="0.2">
      <c r="A55" s="15" t="s">
        <v>12</v>
      </c>
      <c r="B55" s="15" t="s">
        <v>125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873.2</v>
      </c>
      <c r="O55" s="21">
        <v>654.9</v>
      </c>
      <c r="P55" s="21">
        <v>436.6</v>
      </c>
      <c r="Q55" s="21">
        <v>960.52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</row>
    <row r="56" spans="1:35" x14ac:dyDescent="0.2">
      <c r="A56" s="15" t="s">
        <v>12</v>
      </c>
      <c r="B56" s="15" t="s">
        <v>114</v>
      </c>
      <c r="C56" s="22">
        <v>760870.03599999996</v>
      </c>
      <c r="D56" s="22">
        <v>751504.86100000003</v>
      </c>
      <c r="E56" s="22">
        <v>806155.46900000004</v>
      </c>
      <c r="F56" s="22">
        <v>846298.74600000004</v>
      </c>
      <c r="G56" s="22">
        <v>899820.11800000002</v>
      </c>
      <c r="H56" s="23">
        <v>943756.52</v>
      </c>
      <c r="I56" s="22">
        <v>977085.71900000004</v>
      </c>
      <c r="J56" s="22">
        <v>1022247.024</v>
      </c>
      <c r="K56" s="22">
        <v>1072684.0149999999</v>
      </c>
      <c r="L56" s="22">
        <v>1151189.665</v>
      </c>
      <c r="M56" s="22">
        <v>1195974.557</v>
      </c>
      <c r="N56" s="22">
        <v>1167665.997</v>
      </c>
      <c r="O56" s="22">
        <v>1147569.3119999999</v>
      </c>
      <c r="P56" s="22">
        <v>1169943.8319999999</v>
      </c>
      <c r="Q56" s="22">
        <v>1252301.5589999999</v>
      </c>
      <c r="R56" s="22">
        <v>1303847.585</v>
      </c>
      <c r="S56" s="22">
        <v>1370505.9620000001</v>
      </c>
      <c r="T56" s="22">
        <v>1430005.149</v>
      </c>
      <c r="U56" s="22">
        <v>1456536.412</v>
      </c>
      <c r="V56" s="22">
        <v>1333648.125</v>
      </c>
      <c r="W56" s="22">
        <v>1344801.6880000001</v>
      </c>
      <c r="X56" s="22">
        <v>1384502.584</v>
      </c>
      <c r="Y56" s="22">
        <v>1365458.898</v>
      </c>
      <c r="Z56" s="22">
        <v>1371444.7490000001</v>
      </c>
      <c r="AA56" s="22">
        <v>1388836.1359999999</v>
      </c>
      <c r="AB56" s="22">
        <v>1447285.0419999999</v>
      </c>
      <c r="AC56" s="22">
        <v>1516784.2439999999</v>
      </c>
      <c r="AD56" s="22">
        <v>1631054.203</v>
      </c>
      <c r="AE56" s="22">
        <v>1717200.7919999999</v>
      </c>
      <c r="AF56" s="22">
        <v>1749732.852</v>
      </c>
      <c r="AG56" s="22">
        <v>755269.40700000001</v>
      </c>
      <c r="AH56" s="22">
        <v>907280.01300000004</v>
      </c>
      <c r="AI56" s="22">
        <v>1448381.8559999999</v>
      </c>
    </row>
    <row r="57" spans="1:35" x14ac:dyDescent="0.2">
      <c r="A57" s="15" t="s">
        <v>12</v>
      </c>
      <c r="B57" s="15" t="s">
        <v>116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0">
        <v>1944.9449999999999</v>
      </c>
    </row>
    <row r="58" spans="1:35" x14ac:dyDescent="0.2">
      <c r="A58" s="15" t="s">
        <v>17</v>
      </c>
      <c r="B58" s="15" t="s">
        <v>113</v>
      </c>
      <c r="C58" s="23">
        <v>5805.4</v>
      </c>
      <c r="D58" s="22">
        <v>5403.7889999999998</v>
      </c>
      <c r="E58" s="22">
        <v>4863.3890000000001</v>
      </c>
      <c r="F58" s="22">
        <v>4857.7889999999998</v>
      </c>
      <c r="G58" s="22">
        <v>4760.6890000000003</v>
      </c>
      <c r="H58" s="22">
        <v>4160.1890000000003</v>
      </c>
      <c r="I58" s="22">
        <v>4005.5889999999999</v>
      </c>
      <c r="J58" s="22">
        <v>4611.3890000000001</v>
      </c>
      <c r="K58" s="22">
        <v>4530.6890000000003</v>
      </c>
      <c r="L58" s="22">
        <v>4801.9889999999996</v>
      </c>
      <c r="M58" s="22">
        <v>4427.973</v>
      </c>
      <c r="N58" s="23">
        <v>4424.1899999999996</v>
      </c>
      <c r="O58" s="22">
        <v>4417.442</v>
      </c>
      <c r="P58" s="22">
        <v>4213.3159999999998</v>
      </c>
      <c r="Q58" s="22">
        <v>4118.7749999999996</v>
      </c>
      <c r="R58" s="22">
        <v>4939.6509999999998</v>
      </c>
      <c r="S58" s="22">
        <v>4056.723</v>
      </c>
      <c r="T58" s="22">
        <v>3787.623</v>
      </c>
      <c r="U58" s="22">
        <v>3612.2860000000001</v>
      </c>
      <c r="V58" s="22">
        <v>4335.8029999999999</v>
      </c>
      <c r="W58" s="22">
        <v>4011.498</v>
      </c>
      <c r="X58" s="22">
        <v>3683.2669999999998</v>
      </c>
      <c r="Y58" s="22">
        <v>3040.9589999999998</v>
      </c>
      <c r="Z58" s="22">
        <v>2766.386</v>
      </c>
      <c r="AA58" s="23">
        <v>2488.25</v>
      </c>
      <c r="AB58" s="22">
        <v>2587.0929999999998</v>
      </c>
      <c r="AC58" s="22">
        <v>2388.5329999999999</v>
      </c>
      <c r="AD58" s="22">
        <v>2333.9340000000002</v>
      </c>
      <c r="AE58" s="22">
        <v>2464.8319999999999</v>
      </c>
      <c r="AF58" s="22">
        <v>2373.0279999999998</v>
      </c>
      <c r="AG58" s="22">
        <v>1985.1790000000001</v>
      </c>
      <c r="AH58" s="23">
        <v>2380.36</v>
      </c>
      <c r="AI58" s="22">
        <v>1988.104</v>
      </c>
    </row>
    <row r="59" spans="1:35" x14ac:dyDescent="0.2">
      <c r="A59" s="15" t="s">
        <v>17</v>
      </c>
      <c r="B59" s="15" t="s">
        <v>125</v>
      </c>
      <c r="C59" s="21">
        <v>33092.1</v>
      </c>
      <c r="D59" s="21">
        <v>18295.900000000001</v>
      </c>
      <c r="E59" s="21">
        <v>15239.2</v>
      </c>
      <c r="F59" s="21">
        <v>10543.4</v>
      </c>
      <c r="G59" s="21">
        <v>4119.8999999999996</v>
      </c>
      <c r="H59" s="21">
        <v>3544</v>
      </c>
      <c r="I59" s="21">
        <v>4385.7</v>
      </c>
      <c r="J59" s="21">
        <v>6246.3</v>
      </c>
      <c r="K59" s="21">
        <v>10454.799999999999</v>
      </c>
      <c r="L59" s="21">
        <v>5094.5</v>
      </c>
      <c r="M59" s="21">
        <v>5183.1000000000004</v>
      </c>
      <c r="N59" s="21">
        <v>3542.72</v>
      </c>
      <c r="O59" s="21">
        <v>797.4</v>
      </c>
      <c r="P59" s="21">
        <v>886</v>
      </c>
      <c r="Q59" s="21">
        <v>1018.26</v>
      </c>
      <c r="R59" s="21">
        <v>620.20000000000005</v>
      </c>
      <c r="S59" s="21">
        <v>664.5</v>
      </c>
      <c r="T59" s="21">
        <v>132.9</v>
      </c>
      <c r="U59" s="21">
        <v>44.3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</row>
    <row r="60" spans="1:35" x14ac:dyDescent="0.2">
      <c r="A60" s="15" t="s">
        <v>17</v>
      </c>
      <c r="B60" s="15" t="s">
        <v>114</v>
      </c>
      <c r="C60" s="23">
        <v>170318.4</v>
      </c>
      <c r="D60" s="23">
        <v>172418.23</v>
      </c>
      <c r="E60" s="23">
        <v>175020.6</v>
      </c>
      <c r="F60" s="23">
        <v>172272.71</v>
      </c>
      <c r="G60" s="23">
        <v>167804.42</v>
      </c>
      <c r="H60" s="23">
        <v>170821.12</v>
      </c>
      <c r="I60" s="22">
        <v>182870.041</v>
      </c>
      <c r="J60" s="22">
        <v>192446.48199999999</v>
      </c>
      <c r="K60" s="23">
        <v>201627.3</v>
      </c>
      <c r="L60" s="23">
        <v>216131.72</v>
      </c>
      <c r="M60" s="23">
        <v>229615.13</v>
      </c>
      <c r="N60" s="22">
        <v>225381.31899999999</v>
      </c>
      <c r="O60" s="22">
        <v>213583.63500000001</v>
      </c>
      <c r="P60" s="22">
        <v>215432.16200000001</v>
      </c>
      <c r="Q60" s="22">
        <v>222989.67800000001</v>
      </c>
      <c r="R60" s="22">
        <v>238955.128</v>
      </c>
      <c r="S60" s="22">
        <v>244834.50399999999</v>
      </c>
      <c r="T60" s="22">
        <v>257413.867</v>
      </c>
      <c r="U60" s="22">
        <v>249649.94099999999</v>
      </c>
      <c r="V60" s="22">
        <v>225223.68799999999</v>
      </c>
      <c r="W60" s="23">
        <v>232217.15</v>
      </c>
      <c r="X60" s="22">
        <v>247374.962</v>
      </c>
      <c r="Y60" s="22">
        <v>229509.30100000001</v>
      </c>
      <c r="Z60" s="22">
        <v>214540.74900000001</v>
      </c>
      <c r="AA60" s="22">
        <v>215717.679</v>
      </c>
      <c r="AB60" s="22">
        <v>224073.97500000001</v>
      </c>
      <c r="AC60" s="23">
        <v>237772.39</v>
      </c>
      <c r="AD60" s="22">
        <v>248828.065</v>
      </c>
      <c r="AE60" s="22">
        <v>259769.459</v>
      </c>
      <c r="AF60" s="23">
        <v>269850.93</v>
      </c>
      <c r="AG60" s="22">
        <v>124800.264</v>
      </c>
      <c r="AH60" s="22">
        <v>170674.98300000001</v>
      </c>
      <c r="AI60" s="22">
        <v>246955.40299999999</v>
      </c>
    </row>
    <row r="61" spans="1:35" x14ac:dyDescent="0.2">
      <c r="A61" s="15" t="s">
        <v>17</v>
      </c>
      <c r="B61" s="15" t="s">
        <v>116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0">
        <v>325.92399999999998</v>
      </c>
    </row>
  </sheetData>
  <mergeCells count="1">
    <mergeCell ref="A52:B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3E7-F9CF-4456-BD4E-8CE17313ACAA}">
  <dimension ref="A1:AI103"/>
  <sheetViews>
    <sheetView showGridLines="0" zoomScaleNormal="100" workbookViewId="0"/>
  </sheetViews>
  <sheetFormatPr defaultColWidth="8.7109375" defaultRowHeight="12.75" x14ac:dyDescent="0.2"/>
  <cols>
    <col min="1" max="2" width="24.28515625" style="2" customWidth="1"/>
    <col min="3" max="3" width="9.140625" style="2" customWidth="1"/>
    <col min="4" max="16384" width="8.7109375" style="2"/>
  </cols>
  <sheetData>
    <row r="1" spans="1:35" x14ac:dyDescent="0.2">
      <c r="A1" s="1" t="s">
        <v>124</v>
      </c>
    </row>
    <row r="2" spans="1:35" x14ac:dyDescent="0.2">
      <c r="A2" s="1" t="s">
        <v>0</v>
      </c>
      <c r="B2" s="12" t="s">
        <v>136</v>
      </c>
    </row>
    <row r="3" spans="1:35" x14ac:dyDescent="0.2">
      <c r="A3" s="1" t="s">
        <v>1</v>
      </c>
      <c r="B3" s="1" t="s">
        <v>24</v>
      </c>
    </row>
    <row r="5" spans="1:35" x14ac:dyDescent="0.2">
      <c r="A5" s="12" t="s">
        <v>2</v>
      </c>
      <c r="C5" s="1" t="s">
        <v>3</v>
      </c>
    </row>
    <row r="6" spans="1:35" x14ac:dyDescent="0.2">
      <c r="A6" s="12" t="s">
        <v>5</v>
      </c>
      <c r="C6" s="1" t="s">
        <v>134</v>
      </c>
    </row>
    <row r="7" spans="1:35" x14ac:dyDescent="0.2">
      <c r="A7" s="12" t="s">
        <v>6</v>
      </c>
      <c r="C7" s="1" t="s">
        <v>7</v>
      </c>
    </row>
    <row r="8" spans="1:35" x14ac:dyDescent="0.2">
      <c r="A8" s="12" t="s">
        <v>64</v>
      </c>
      <c r="C8" s="1" t="s">
        <v>145</v>
      </c>
    </row>
    <row r="10" spans="1:35" x14ac:dyDescent="0.2">
      <c r="B10" s="13" t="s">
        <v>146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  <c r="M10" s="14" t="s">
        <v>37</v>
      </c>
      <c r="N10" s="14" t="s">
        <v>38</v>
      </c>
      <c r="O10" s="14" t="s">
        <v>39</v>
      </c>
      <c r="P10" s="14" t="s">
        <v>40</v>
      </c>
      <c r="Q10" s="14" t="s">
        <v>41</v>
      </c>
      <c r="R10" s="14" t="s">
        <v>42</v>
      </c>
      <c r="S10" s="14" t="s">
        <v>43</v>
      </c>
      <c r="T10" s="14" t="s">
        <v>44</v>
      </c>
      <c r="U10" s="14" t="s">
        <v>45</v>
      </c>
      <c r="V10" s="14" t="s">
        <v>46</v>
      </c>
      <c r="W10" s="14" t="s">
        <v>47</v>
      </c>
      <c r="X10" s="14" t="s">
        <v>48</v>
      </c>
      <c r="Y10" s="14" t="s">
        <v>49</v>
      </c>
      <c r="Z10" s="14" t="s">
        <v>50</v>
      </c>
      <c r="AA10" s="14" t="s">
        <v>51</v>
      </c>
      <c r="AB10" s="14" t="s">
        <v>52</v>
      </c>
      <c r="AC10" s="14" t="s">
        <v>53</v>
      </c>
      <c r="AD10" s="14" t="s">
        <v>54</v>
      </c>
      <c r="AE10" s="14" t="s">
        <v>55</v>
      </c>
      <c r="AF10" s="14" t="s">
        <v>56</v>
      </c>
      <c r="AG10" s="14" t="s">
        <v>57</v>
      </c>
      <c r="AH10" s="14" t="s">
        <v>9</v>
      </c>
      <c r="AI10" s="14" t="s">
        <v>10</v>
      </c>
    </row>
    <row r="11" spans="1:35" x14ac:dyDescent="0.2">
      <c r="B11" s="15" t="s">
        <v>114</v>
      </c>
      <c r="C11" s="23">
        <f>C102/1000</f>
        <v>170.3184</v>
      </c>
      <c r="D11" s="23">
        <f>D102/1000</f>
        <v>172.41823000000002</v>
      </c>
      <c r="E11" s="23">
        <f t="shared" ref="E11:AI11" si="0">E102/1000</f>
        <v>175.0206</v>
      </c>
      <c r="F11" s="23">
        <f t="shared" si="0"/>
        <v>172.27270999999999</v>
      </c>
      <c r="G11" s="23">
        <f t="shared" si="0"/>
        <v>167.80442000000002</v>
      </c>
      <c r="H11" s="23">
        <f t="shared" si="0"/>
        <v>170.82112000000001</v>
      </c>
      <c r="I11" s="23">
        <f t="shared" si="0"/>
        <v>182.87004099999999</v>
      </c>
      <c r="J11" s="23">
        <f t="shared" si="0"/>
        <v>192.446482</v>
      </c>
      <c r="K11" s="23">
        <f t="shared" si="0"/>
        <v>201.62729999999999</v>
      </c>
      <c r="L11" s="23">
        <f t="shared" si="0"/>
        <v>216.13172</v>
      </c>
      <c r="M11" s="23">
        <f t="shared" si="0"/>
        <v>229.61512999999999</v>
      </c>
      <c r="N11" s="23">
        <f t="shared" si="0"/>
        <v>225.38131899999999</v>
      </c>
      <c r="O11" s="23">
        <f t="shared" si="0"/>
        <v>213.58363500000002</v>
      </c>
      <c r="P11" s="23">
        <f t="shared" si="0"/>
        <v>215.43216200000001</v>
      </c>
      <c r="Q11" s="23">
        <f t="shared" si="0"/>
        <v>222.98967800000003</v>
      </c>
      <c r="R11" s="23">
        <f t="shared" si="0"/>
        <v>238.955128</v>
      </c>
      <c r="S11" s="23">
        <f t="shared" si="0"/>
        <v>244.83450399999998</v>
      </c>
      <c r="T11" s="23">
        <f t="shared" si="0"/>
        <v>257.41386699999998</v>
      </c>
      <c r="U11" s="23">
        <f t="shared" si="0"/>
        <v>249.64994099999998</v>
      </c>
      <c r="V11" s="23">
        <f t="shared" si="0"/>
        <v>225.22368799999998</v>
      </c>
      <c r="W11" s="23">
        <f t="shared" si="0"/>
        <v>232.21715</v>
      </c>
      <c r="X11" s="23">
        <f t="shared" si="0"/>
        <v>247.37496200000001</v>
      </c>
      <c r="Y11" s="23">
        <f t="shared" si="0"/>
        <v>229.50930099999999</v>
      </c>
      <c r="Z11" s="23">
        <f t="shared" si="0"/>
        <v>214.54074900000001</v>
      </c>
      <c r="AA11" s="23">
        <f t="shared" si="0"/>
        <v>215.717679</v>
      </c>
      <c r="AB11" s="23">
        <f t="shared" si="0"/>
        <v>224.07397500000002</v>
      </c>
      <c r="AC11" s="23">
        <f t="shared" si="0"/>
        <v>237.77239</v>
      </c>
      <c r="AD11" s="23">
        <f t="shared" si="0"/>
        <v>248.82806500000001</v>
      </c>
      <c r="AE11" s="23">
        <f t="shared" si="0"/>
        <v>259.76945899999998</v>
      </c>
      <c r="AF11" s="23">
        <f t="shared" si="0"/>
        <v>269.85093000000001</v>
      </c>
      <c r="AG11" s="23">
        <f t="shared" si="0"/>
        <v>124.800264</v>
      </c>
      <c r="AH11" s="23">
        <f t="shared" si="0"/>
        <v>170.674983</v>
      </c>
      <c r="AI11" s="23">
        <f t="shared" si="0"/>
        <v>246.95540299999999</v>
      </c>
    </row>
    <row r="12" spans="1:35" x14ac:dyDescent="0.2">
      <c r="B12" s="15" t="s">
        <v>125</v>
      </c>
      <c r="C12" s="21">
        <f>C101/1000</f>
        <v>33.092100000000002</v>
      </c>
      <c r="D12" s="21">
        <f>D101/1000</f>
        <v>18.295900000000003</v>
      </c>
      <c r="E12" s="21">
        <f t="shared" ref="E12:AI12" si="1">E101/1000</f>
        <v>15.2392</v>
      </c>
      <c r="F12" s="21">
        <f t="shared" si="1"/>
        <v>10.5434</v>
      </c>
      <c r="G12" s="21">
        <f t="shared" si="1"/>
        <v>4.1198999999999995</v>
      </c>
      <c r="H12" s="21">
        <f t="shared" si="1"/>
        <v>3.544</v>
      </c>
      <c r="I12" s="21">
        <f t="shared" si="1"/>
        <v>4.3856999999999999</v>
      </c>
      <c r="J12" s="21">
        <f t="shared" si="1"/>
        <v>6.2462999999999997</v>
      </c>
      <c r="K12" s="21">
        <f t="shared" si="1"/>
        <v>10.454799999999999</v>
      </c>
      <c r="L12" s="21">
        <f t="shared" si="1"/>
        <v>5.0945</v>
      </c>
      <c r="M12" s="21">
        <f t="shared" si="1"/>
        <v>5.1831000000000005</v>
      </c>
      <c r="N12" s="21">
        <f t="shared" si="1"/>
        <v>3.5427199999999996</v>
      </c>
      <c r="O12" s="21">
        <f t="shared" si="1"/>
        <v>0.7974</v>
      </c>
      <c r="P12" s="21">
        <f t="shared" si="1"/>
        <v>0.88600000000000001</v>
      </c>
      <c r="Q12" s="21">
        <f t="shared" si="1"/>
        <v>1.0182599999999999</v>
      </c>
      <c r="R12" s="21">
        <f t="shared" si="1"/>
        <v>0.62020000000000008</v>
      </c>
      <c r="S12" s="21">
        <f t="shared" si="1"/>
        <v>0.66449999999999998</v>
      </c>
      <c r="T12" s="21">
        <f t="shared" si="1"/>
        <v>0.13290000000000002</v>
      </c>
      <c r="U12" s="21">
        <f t="shared" si="1"/>
        <v>4.4299999999999999E-2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 t="shared" si="1"/>
        <v>0</v>
      </c>
      <c r="AE12" s="21">
        <f t="shared" si="1"/>
        <v>0</v>
      </c>
      <c r="AF12" s="21">
        <f t="shared" si="1"/>
        <v>0</v>
      </c>
      <c r="AG12" s="21">
        <f t="shared" si="1"/>
        <v>0</v>
      </c>
      <c r="AH12" s="21">
        <f t="shared" si="1"/>
        <v>0</v>
      </c>
      <c r="AI12" s="21">
        <f t="shared" si="1"/>
        <v>0</v>
      </c>
    </row>
    <row r="13" spans="1:35" x14ac:dyDescent="0.2">
      <c r="B13" s="15" t="s">
        <v>113</v>
      </c>
      <c r="C13" s="23">
        <f>C100/1000</f>
        <v>5.8053999999999997</v>
      </c>
      <c r="D13" s="23">
        <f>D100/1000</f>
        <v>5.4037889999999997</v>
      </c>
      <c r="E13" s="23">
        <f t="shared" ref="E13:AI13" si="2">E100/1000</f>
        <v>4.8633889999999997</v>
      </c>
      <c r="F13" s="23">
        <f t="shared" si="2"/>
        <v>4.8577889999999995</v>
      </c>
      <c r="G13" s="23">
        <f t="shared" si="2"/>
        <v>4.7606890000000002</v>
      </c>
      <c r="H13" s="23">
        <f t="shared" si="2"/>
        <v>4.1601889999999999</v>
      </c>
      <c r="I13" s="23">
        <f t="shared" si="2"/>
        <v>4.0055889999999996</v>
      </c>
      <c r="J13" s="23">
        <f t="shared" si="2"/>
        <v>4.611389</v>
      </c>
      <c r="K13" s="23">
        <f t="shared" si="2"/>
        <v>4.5306890000000006</v>
      </c>
      <c r="L13" s="23">
        <f t="shared" si="2"/>
        <v>4.8019889999999998</v>
      </c>
      <c r="M13" s="23">
        <f t="shared" si="2"/>
        <v>4.4279729999999997</v>
      </c>
      <c r="N13" s="23">
        <f t="shared" si="2"/>
        <v>4.4241899999999994</v>
      </c>
      <c r="O13" s="23">
        <f t="shared" si="2"/>
        <v>4.4174420000000003</v>
      </c>
      <c r="P13" s="23">
        <f t="shared" si="2"/>
        <v>4.2133159999999998</v>
      </c>
      <c r="Q13" s="23">
        <f t="shared" si="2"/>
        <v>4.1187749999999994</v>
      </c>
      <c r="R13" s="23">
        <f t="shared" si="2"/>
        <v>4.9396509999999996</v>
      </c>
      <c r="S13" s="23">
        <f t="shared" si="2"/>
        <v>4.0567229999999999</v>
      </c>
      <c r="T13" s="23">
        <f t="shared" si="2"/>
        <v>3.787623</v>
      </c>
      <c r="U13" s="23">
        <f t="shared" si="2"/>
        <v>3.6122860000000001</v>
      </c>
      <c r="V13" s="23">
        <f t="shared" si="2"/>
        <v>4.3358030000000003</v>
      </c>
      <c r="W13" s="23">
        <f t="shared" si="2"/>
        <v>4.0114980000000005</v>
      </c>
      <c r="X13" s="23">
        <f t="shared" si="2"/>
        <v>3.6832669999999998</v>
      </c>
      <c r="Y13" s="23">
        <f t="shared" si="2"/>
        <v>3.040959</v>
      </c>
      <c r="Z13" s="23">
        <f t="shared" si="2"/>
        <v>2.7663859999999998</v>
      </c>
      <c r="AA13" s="23">
        <f t="shared" si="2"/>
        <v>2.4882499999999999</v>
      </c>
      <c r="AB13" s="23">
        <f t="shared" si="2"/>
        <v>2.5870929999999999</v>
      </c>
      <c r="AC13" s="23">
        <f t="shared" si="2"/>
        <v>2.3885329999999998</v>
      </c>
      <c r="AD13" s="23">
        <f t="shared" si="2"/>
        <v>2.3339340000000002</v>
      </c>
      <c r="AE13" s="23">
        <f t="shared" si="2"/>
        <v>2.4648319999999999</v>
      </c>
      <c r="AF13" s="23">
        <f t="shared" si="2"/>
        <v>2.3730279999999997</v>
      </c>
      <c r="AG13" s="23">
        <f t="shared" si="2"/>
        <v>1.985179</v>
      </c>
      <c r="AH13" s="23">
        <f t="shared" si="2"/>
        <v>2.38036</v>
      </c>
      <c r="AI13" s="23">
        <f t="shared" si="2"/>
        <v>1.9881040000000001</v>
      </c>
    </row>
    <row r="14" spans="1:35" x14ac:dyDescent="0.2">
      <c r="B14" s="15" t="s">
        <v>116</v>
      </c>
      <c r="C14" s="21">
        <f>C103/1000</f>
        <v>0</v>
      </c>
      <c r="D14" s="21">
        <f>D103/1000</f>
        <v>0</v>
      </c>
      <c r="E14" s="21">
        <f t="shared" ref="E14:AI14" si="3">E103/1000</f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21">
        <f t="shared" si="3"/>
        <v>0</v>
      </c>
      <c r="Q14" s="21">
        <f t="shared" si="3"/>
        <v>0</v>
      </c>
      <c r="R14" s="21">
        <f t="shared" si="3"/>
        <v>0</v>
      </c>
      <c r="S14" s="21">
        <f t="shared" si="3"/>
        <v>0</v>
      </c>
      <c r="T14" s="21">
        <f t="shared" si="3"/>
        <v>0</v>
      </c>
      <c r="U14" s="21">
        <f t="shared" si="3"/>
        <v>0</v>
      </c>
      <c r="V14" s="21">
        <f t="shared" si="3"/>
        <v>0</v>
      </c>
      <c r="W14" s="21">
        <f t="shared" si="3"/>
        <v>0</v>
      </c>
      <c r="X14" s="21">
        <f t="shared" si="3"/>
        <v>0</v>
      </c>
      <c r="Y14" s="21">
        <f t="shared" si="3"/>
        <v>0</v>
      </c>
      <c r="Z14" s="21">
        <f t="shared" si="3"/>
        <v>0</v>
      </c>
      <c r="AA14" s="21">
        <f t="shared" si="3"/>
        <v>0</v>
      </c>
      <c r="AB14" s="21">
        <f t="shared" si="3"/>
        <v>0</v>
      </c>
      <c r="AC14" s="21">
        <f t="shared" si="3"/>
        <v>0</v>
      </c>
      <c r="AD14" s="21">
        <f t="shared" si="3"/>
        <v>0</v>
      </c>
      <c r="AE14" s="21">
        <f t="shared" si="3"/>
        <v>0</v>
      </c>
      <c r="AF14" s="21">
        <f t="shared" si="3"/>
        <v>0</v>
      </c>
      <c r="AG14" s="21">
        <f t="shared" si="3"/>
        <v>0</v>
      </c>
      <c r="AH14" s="21">
        <f t="shared" si="3"/>
        <v>0</v>
      </c>
      <c r="AI14" s="21">
        <f t="shared" si="3"/>
        <v>0.32592399999999999</v>
      </c>
    </row>
    <row r="16" spans="1:35" x14ac:dyDescent="0.2">
      <c r="A16" s="12" t="s">
        <v>5</v>
      </c>
      <c r="C16" s="1" t="s">
        <v>135</v>
      </c>
    </row>
    <row r="18" spans="1:35" x14ac:dyDescent="0.2">
      <c r="B18" s="13" t="s">
        <v>146</v>
      </c>
      <c r="C18" s="14" t="s">
        <v>27</v>
      </c>
      <c r="D18" s="14" t="s">
        <v>28</v>
      </c>
      <c r="E18" s="14" t="s">
        <v>29</v>
      </c>
      <c r="F18" s="14" t="s">
        <v>30</v>
      </c>
      <c r="G18" s="14" t="s">
        <v>31</v>
      </c>
      <c r="H18" s="14" t="s">
        <v>32</v>
      </c>
      <c r="I18" s="14" t="s">
        <v>33</v>
      </c>
      <c r="J18" s="14" t="s">
        <v>34</v>
      </c>
      <c r="K18" s="14" t="s">
        <v>35</v>
      </c>
      <c r="L18" s="14" t="s">
        <v>36</v>
      </c>
      <c r="M18" s="14" t="s">
        <v>37</v>
      </c>
      <c r="N18" s="14" t="s">
        <v>38</v>
      </c>
      <c r="O18" s="14" t="s">
        <v>39</v>
      </c>
      <c r="P18" s="14" t="s">
        <v>40</v>
      </c>
      <c r="Q18" s="14" t="s">
        <v>41</v>
      </c>
      <c r="R18" s="14" t="s">
        <v>42</v>
      </c>
      <c r="S18" s="14" t="s">
        <v>43</v>
      </c>
      <c r="T18" s="14" t="s">
        <v>44</v>
      </c>
      <c r="U18" s="14" t="s">
        <v>45</v>
      </c>
      <c r="V18" s="14" t="s">
        <v>46</v>
      </c>
      <c r="W18" s="14" t="s">
        <v>47</v>
      </c>
      <c r="X18" s="14" t="s">
        <v>48</v>
      </c>
      <c r="Y18" s="14" t="s">
        <v>49</v>
      </c>
      <c r="Z18" s="14" t="s">
        <v>50</v>
      </c>
      <c r="AA18" s="14" t="s">
        <v>51</v>
      </c>
      <c r="AB18" s="14" t="s">
        <v>52</v>
      </c>
      <c r="AC18" s="14" t="s">
        <v>53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9</v>
      </c>
      <c r="AI18" s="14" t="s">
        <v>10</v>
      </c>
    </row>
    <row r="19" spans="1:35" x14ac:dyDescent="0.2">
      <c r="B19" s="15" t="s">
        <v>114</v>
      </c>
      <c r="C19" s="40">
        <f>C102/SUM(C$100:C$103)%</f>
        <v>81.407961823169259</v>
      </c>
      <c r="D19" s="40">
        <f>D102/SUM(D$100:D$103)%</f>
        <v>87.915592251414822</v>
      </c>
      <c r="E19" s="40">
        <f t="shared" ref="E19:AI19" si="4">E102/SUM(E$100:E$103)%</f>
        <v>89.697488492769565</v>
      </c>
      <c r="F19" s="40">
        <f t="shared" si="4"/>
        <v>91.793643611571156</v>
      </c>
      <c r="G19" s="40">
        <f t="shared" si="4"/>
        <v>94.973773355044514</v>
      </c>
      <c r="H19" s="40">
        <f t="shared" si="4"/>
        <v>95.684539607770674</v>
      </c>
      <c r="I19" s="40">
        <f t="shared" si="4"/>
        <v>95.612657822676439</v>
      </c>
      <c r="J19" s="40">
        <f t="shared" si="4"/>
        <v>94.659386993098138</v>
      </c>
      <c r="K19" s="40">
        <f t="shared" si="4"/>
        <v>93.081900164260389</v>
      </c>
      <c r="L19" s="40">
        <f t="shared" si="4"/>
        <v>95.621569075920064</v>
      </c>
      <c r="M19" s="40">
        <f t="shared" si="4"/>
        <v>95.982432994599677</v>
      </c>
      <c r="N19" s="40">
        <f t="shared" si="4"/>
        <v>96.585827955865909</v>
      </c>
      <c r="O19" s="40">
        <f t="shared" si="4"/>
        <v>97.616600411711275</v>
      </c>
      <c r="P19" s="40">
        <f t="shared" si="4"/>
        <v>97.687715129719479</v>
      </c>
      <c r="Q19" s="40">
        <f t="shared" si="4"/>
        <v>97.748165950210307</v>
      </c>
      <c r="R19" s="40">
        <f t="shared" si="4"/>
        <v>97.72617161421428</v>
      </c>
      <c r="S19" s="40">
        <f t="shared" si="4"/>
        <v>98.108148806378622</v>
      </c>
      <c r="T19" s="40">
        <f t="shared" si="4"/>
        <v>98.499805938284666</v>
      </c>
      <c r="U19" s="40">
        <f t="shared" si="4"/>
        <v>98.55645804184114</v>
      </c>
      <c r="V19" s="40">
        <f t="shared" si="4"/>
        <v>98.111250821687875</v>
      </c>
      <c r="W19" s="40">
        <f t="shared" si="4"/>
        <v>98.301857952469859</v>
      </c>
      <c r="X19" s="40">
        <f t="shared" si="4"/>
        <v>98.532903297107225</v>
      </c>
      <c r="Y19" s="40">
        <f t="shared" si="4"/>
        <v>98.692343323976502</v>
      </c>
      <c r="Z19" s="40">
        <f t="shared" si="4"/>
        <v>98.726969549343139</v>
      </c>
      <c r="AA19" s="40">
        <f t="shared" si="4"/>
        <v>98.859678097931052</v>
      </c>
      <c r="AB19" s="40">
        <f t="shared" si="4"/>
        <v>98.858607248775527</v>
      </c>
      <c r="AC19" s="40">
        <f t="shared" si="4"/>
        <v>99.005444778374709</v>
      </c>
      <c r="AD19" s="40">
        <f t="shared" si="4"/>
        <v>99.070745570869576</v>
      </c>
      <c r="AE19" s="40">
        <f t="shared" si="4"/>
        <v>99.060064955425673</v>
      </c>
      <c r="AF19" s="40">
        <f t="shared" si="4"/>
        <v>99.128280986936502</v>
      </c>
      <c r="AG19" s="40">
        <f t="shared" si="4"/>
        <v>98.434221663759928</v>
      </c>
      <c r="AH19" s="40">
        <f t="shared" si="4"/>
        <v>98.624509385994529</v>
      </c>
      <c r="AI19" s="40">
        <f t="shared" si="4"/>
        <v>99.071675980999046</v>
      </c>
    </row>
    <row r="20" spans="1:35" x14ac:dyDescent="0.2">
      <c r="B20" s="15" t="s">
        <v>125</v>
      </c>
      <c r="C20" s="40">
        <f>C101/SUM(C$100:C$103)%</f>
        <v>15.817201273899354</v>
      </c>
      <c r="D20" s="40">
        <f>D101/SUM(D$100:D$103)%</f>
        <v>9.3290302555168338</v>
      </c>
      <c r="E20" s="40">
        <f t="shared" ref="E20:AI20" si="5">E101/SUM(E$100:E$103)%</f>
        <v>7.8100404560321124</v>
      </c>
      <c r="F20" s="40">
        <f t="shared" si="5"/>
        <v>5.6179362480234936</v>
      </c>
      <c r="G20" s="40">
        <f t="shared" si="5"/>
        <v>2.3317767723010383</v>
      </c>
      <c r="H20" s="40">
        <f t="shared" si="5"/>
        <v>1.9851527045949544</v>
      </c>
      <c r="I20" s="40">
        <f t="shared" si="5"/>
        <v>2.2930406266650976</v>
      </c>
      <c r="J20" s="40">
        <f t="shared" si="5"/>
        <v>3.0723914660855631</v>
      </c>
      <c r="K20" s="40">
        <f t="shared" si="5"/>
        <v>4.8264924930171142</v>
      </c>
      <c r="L20" s="40">
        <f t="shared" si="5"/>
        <v>2.2539222084443451</v>
      </c>
      <c r="M20" s="40">
        <f t="shared" si="5"/>
        <v>2.1666104862267117</v>
      </c>
      <c r="N20" s="40">
        <f t="shared" si="5"/>
        <v>1.5182116509656476</v>
      </c>
      <c r="O20" s="40">
        <f t="shared" si="5"/>
        <v>0.36444494995273663</v>
      </c>
      <c r="P20" s="40">
        <f t="shared" si="5"/>
        <v>0.40175670522645296</v>
      </c>
      <c r="Q20" s="40">
        <f t="shared" si="5"/>
        <v>0.44635719623067549</v>
      </c>
      <c r="R20" s="40">
        <f t="shared" si="5"/>
        <v>0.25364499244032002</v>
      </c>
      <c r="S20" s="40">
        <f t="shared" si="5"/>
        <v>0.26627319195924526</v>
      </c>
      <c r="T20" s="40">
        <f t="shared" si="5"/>
        <v>5.0854386213770031E-2</v>
      </c>
      <c r="U20" s="40">
        <f t="shared" si="5"/>
        <v>1.7488692662072619E-2</v>
      </c>
      <c r="V20" s="40">
        <f t="shared" si="5"/>
        <v>0</v>
      </c>
      <c r="W20" s="40">
        <f t="shared" si="5"/>
        <v>0</v>
      </c>
      <c r="X20" s="40">
        <f t="shared" si="5"/>
        <v>0</v>
      </c>
      <c r="Y20" s="40">
        <f t="shared" si="5"/>
        <v>0</v>
      </c>
      <c r="Z20" s="40">
        <f t="shared" si="5"/>
        <v>0</v>
      </c>
      <c r="AA20" s="40">
        <f t="shared" si="5"/>
        <v>0</v>
      </c>
      <c r="AB20" s="40">
        <f t="shared" si="5"/>
        <v>0</v>
      </c>
      <c r="AC20" s="40">
        <f t="shared" si="5"/>
        <v>0</v>
      </c>
      <c r="AD20" s="40">
        <f t="shared" si="5"/>
        <v>0</v>
      </c>
      <c r="AE20" s="40">
        <f t="shared" si="5"/>
        <v>0</v>
      </c>
      <c r="AF20" s="40">
        <f t="shared" si="5"/>
        <v>0</v>
      </c>
      <c r="AG20" s="40">
        <f t="shared" si="5"/>
        <v>0</v>
      </c>
      <c r="AH20" s="40">
        <f t="shared" si="5"/>
        <v>0</v>
      </c>
      <c r="AI20" s="40">
        <f t="shared" si="5"/>
        <v>0</v>
      </c>
    </row>
    <row r="21" spans="1:35" x14ac:dyDescent="0.2">
      <c r="B21" s="15" t="s">
        <v>113</v>
      </c>
      <c r="C21" s="40">
        <f>C100/SUM(C$100:C$103)%</f>
        <v>2.7748369029313733</v>
      </c>
      <c r="D21" s="40">
        <f>D100/SUM(D$100:D$103)%</f>
        <v>2.7553774930683406</v>
      </c>
      <c r="E21" s="40">
        <f t="shared" ref="E21:AI21" si="6">E100/SUM(E$100:E$103)%</f>
        <v>2.4924710511983279</v>
      </c>
      <c r="F21" s="40">
        <f t="shared" si="6"/>
        <v>2.5884201404053528</v>
      </c>
      <c r="G21" s="40">
        <f t="shared" si="6"/>
        <v>2.6944498726544479</v>
      </c>
      <c r="H21" s="40">
        <f t="shared" si="6"/>
        <v>2.3303076876343622</v>
      </c>
      <c r="I21" s="40">
        <f t="shared" si="6"/>
        <v>2.094301550658463</v>
      </c>
      <c r="J21" s="40">
        <f t="shared" si="6"/>
        <v>2.2682215408162976</v>
      </c>
      <c r="K21" s="40">
        <f t="shared" si="6"/>
        <v>2.0916073427225021</v>
      </c>
      <c r="L21" s="40">
        <f t="shared" si="6"/>
        <v>2.1245087156355775</v>
      </c>
      <c r="M21" s="40">
        <f t="shared" si="6"/>
        <v>1.8509565191736126</v>
      </c>
      <c r="N21" s="40">
        <f t="shared" si="6"/>
        <v>1.8959603931684434</v>
      </c>
      <c r="O21" s="40">
        <f t="shared" si="6"/>
        <v>2.018954638335988</v>
      </c>
      <c r="P21" s="40">
        <f t="shared" si="6"/>
        <v>1.9105281650540606</v>
      </c>
      <c r="Q21" s="40">
        <f t="shared" si="6"/>
        <v>1.8054768535590127</v>
      </c>
      <c r="R21" s="40">
        <f t="shared" si="6"/>
        <v>2.0201833933454032</v>
      </c>
      <c r="S21" s="40">
        <f t="shared" si="6"/>
        <v>1.62557800166213</v>
      </c>
      <c r="T21" s="40">
        <f t="shared" si="6"/>
        <v>1.4493396755015673</v>
      </c>
      <c r="U21" s="40">
        <f t="shared" si="6"/>
        <v>1.4260532654967868</v>
      </c>
      <c r="V21" s="40">
        <f t="shared" si="6"/>
        <v>1.8887491783121266</v>
      </c>
      <c r="W21" s="40">
        <f t="shared" si="6"/>
        <v>1.6981420475301541</v>
      </c>
      <c r="X21" s="40">
        <f t="shared" si="6"/>
        <v>1.4670967028927779</v>
      </c>
      <c r="Y21" s="40">
        <f t="shared" si="6"/>
        <v>1.3076566760234969</v>
      </c>
      <c r="Z21" s="40">
        <f t="shared" si="6"/>
        <v>1.2730304506568548</v>
      </c>
      <c r="AA21" s="40">
        <f t="shared" si="6"/>
        <v>1.1403219020689397</v>
      </c>
      <c r="AB21" s="40">
        <f t="shared" si="6"/>
        <v>1.1413927512244848</v>
      </c>
      <c r="AC21" s="40">
        <f t="shared" si="6"/>
        <v>0.99455522162529331</v>
      </c>
      <c r="AD21" s="40">
        <f t="shared" si="6"/>
        <v>0.92925442913041956</v>
      </c>
      <c r="AE21" s="40">
        <f t="shared" si="6"/>
        <v>0.93993504457431909</v>
      </c>
      <c r="AF21" s="40">
        <f t="shared" si="6"/>
        <v>0.87171901306350119</v>
      </c>
      <c r="AG21" s="40">
        <f t="shared" si="6"/>
        <v>1.5657783362400681</v>
      </c>
      <c r="AH21" s="40">
        <f t="shared" si="6"/>
        <v>1.3754906140054861</v>
      </c>
      <c r="AI21" s="40">
        <f t="shared" si="6"/>
        <v>0.79757232646790133</v>
      </c>
    </row>
    <row r="22" spans="1:35" x14ac:dyDescent="0.2">
      <c r="B22" s="15" t="s">
        <v>116</v>
      </c>
      <c r="C22" s="40">
        <f>C103/SUM(C$100:C$103)%</f>
        <v>0</v>
      </c>
      <c r="D22" s="40">
        <f>D103/SUM(D$100:D$103)%</f>
        <v>0</v>
      </c>
      <c r="E22" s="40">
        <f t="shared" ref="E22:AI22" si="7">E103/SUM(E$100:E$103)%</f>
        <v>0</v>
      </c>
      <c r="F22" s="40">
        <f t="shared" si="7"/>
        <v>0</v>
      </c>
      <c r="G22" s="40">
        <f t="shared" si="7"/>
        <v>0</v>
      </c>
      <c r="H22" s="40">
        <f t="shared" si="7"/>
        <v>0</v>
      </c>
      <c r="I22" s="40">
        <f t="shared" si="7"/>
        <v>0</v>
      </c>
      <c r="J22" s="40">
        <f t="shared" si="7"/>
        <v>0</v>
      </c>
      <c r="K22" s="40">
        <f t="shared" si="7"/>
        <v>0</v>
      </c>
      <c r="L22" s="40">
        <f t="shared" si="7"/>
        <v>0</v>
      </c>
      <c r="M22" s="40">
        <f t="shared" si="7"/>
        <v>0</v>
      </c>
      <c r="N22" s="40">
        <f t="shared" si="7"/>
        <v>0</v>
      </c>
      <c r="O22" s="40">
        <f t="shared" si="7"/>
        <v>0</v>
      </c>
      <c r="P22" s="40">
        <f t="shared" si="7"/>
        <v>0</v>
      </c>
      <c r="Q22" s="40">
        <f t="shared" si="7"/>
        <v>0</v>
      </c>
      <c r="R22" s="40">
        <f t="shared" si="7"/>
        <v>0</v>
      </c>
      <c r="S22" s="40">
        <f t="shared" si="7"/>
        <v>0</v>
      </c>
      <c r="T22" s="40">
        <f t="shared" si="7"/>
        <v>0</v>
      </c>
      <c r="U22" s="40">
        <f t="shared" si="7"/>
        <v>0</v>
      </c>
      <c r="V22" s="40">
        <f t="shared" si="7"/>
        <v>0</v>
      </c>
      <c r="W22" s="40">
        <f t="shared" si="7"/>
        <v>0</v>
      </c>
      <c r="X22" s="40">
        <f t="shared" si="7"/>
        <v>0</v>
      </c>
      <c r="Y22" s="40">
        <f t="shared" si="7"/>
        <v>0</v>
      </c>
      <c r="Z22" s="40">
        <f t="shared" si="7"/>
        <v>0</v>
      </c>
      <c r="AA22" s="40">
        <f t="shared" si="7"/>
        <v>0</v>
      </c>
      <c r="AB22" s="40">
        <f t="shared" si="7"/>
        <v>0</v>
      </c>
      <c r="AC22" s="40">
        <f t="shared" si="7"/>
        <v>0</v>
      </c>
      <c r="AD22" s="40">
        <f t="shared" si="7"/>
        <v>0</v>
      </c>
      <c r="AE22" s="40">
        <f t="shared" si="7"/>
        <v>0</v>
      </c>
      <c r="AF22" s="40">
        <f t="shared" si="7"/>
        <v>0</v>
      </c>
      <c r="AG22" s="40">
        <f t="shared" si="7"/>
        <v>0</v>
      </c>
      <c r="AH22" s="40">
        <f t="shared" si="7"/>
        <v>0</v>
      </c>
      <c r="AI22" s="40">
        <f t="shared" si="7"/>
        <v>0.13075169253304872</v>
      </c>
    </row>
    <row r="25" spans="1:35" x14ac:dyDescent="0.2">
      <c r="A25" s="6" t="s">
        <v>196</v>
      </c>
      <c r="J25" s="6" t="s">
        <v>197</v>
      </c>
    </row>
    <row r="26" spans="1:35" x14ac:dyDescent="0.2">
      <c r="A26" s="7" t="s">
        <v>168</v>
      </c>
      <c r="C26" s="40"/>
      <c r="D26" s="40"/>
      <c r="J26" s="7" t="s">
        <v>168</v>
      </c>
    </row>
    <row r="27" spans="1:35" x14ac:dyDescent="0.2">
      <c r="C27" s="40"/>
      <c r="D27" s="40"/>
    </row>
    <row r="28" spans="1:35" x14ac:dyDescent="0.2">
      <c r="C28" s="40"/>
      <c r="D28" s="40"/>
    </row>
    <row r="29" spans="1:35" x14ac:dyDescent="0.2">
      <c r="C29" s="40"/>
      <c r="D29" s="40"/>
    </row>
    <row r="52" spans="1:35" x14ac:dyDescent="0.2">
      <c r="A52" s="9" t="s">
        <v>169</v>
      </c>
      <c r="J52" s="9" t="s">
        <v>169</v>
      </c>
    </row>
    <row r="53" spans="1:35" x14ac:dyDescent="0.2">
      <c r="A53" s="10" t="s">
        <v>173</v>
      </c>
      <c r="J53" s="10" t="s">
        <v>173</v>
      </c>
    </row>
    <row r="55" spans="1:35" x14ac:dyDescent="0.2">
      <c r="A55" s="12" t="s">
        <v>2</v>
      </c>
      <c r="C55" s="1" t="s">
        <v>3</v>
      </c>
    </row>
    <row r="56" spans="1:35" x14ac:dyDescent="0.2">
      <c r="A56" s="12" t="s">
        <v>5</v>
      </c>
      <c r="C56" s="1" t="s">
        <v>134</v>
      </c>
    </row>
    <row r="57" spans="1:35" x14ac:dyDescent="0.2">
      <c r="A57" s="12" t="s">
        <v>6</v>
      </c>
      <c r="C57" s="1" t="s">
        <v>7</v>
      </c>
    </row>
    <row r="58" spans="1:35" x14ac:dyDescent="0.2">
      <c r="A58" s="12" t="s">
        <v>64</v>
      </c>
      <c r="C58" s="1" t="s">
        <v>12</v>
      </c>
    </row>
    <row r="60" spans="1:35" x14ac:dyDescent="0.2">
      <c r="B60" s="13" t="s">
        <v>146</v>
      </c>
      <c r="C60" s="14" t="s">
        <v>27</v>
      </c>
      <c r="D60" s="14" t="s">
        <v>28</v>
      </c>
      <c r="E60" s="14" t="s">
        <v>29</v>
      </c>
      <c r="F60" s="14" t="s">
        <v>30</v>
      </c>
      <c r="G60" s="14" t="s">
        <v>31</v>
      </c>
      <c r="H60" s="14" t="s">
        <v>32</v>
      </c>
      <c r="I60" s="14" t="s">
        <v>33</v>
      </c>
      <c r="J60" s="14" t="s">
        <v>34</v>
      </c>
      <c r="K60" s="14" t="s">
        <v>35</v>
      </c>
      <c r="L60" s="14" t="s">
        <v>36</v>
      </c>
      <c r="M60" s="14" t="s">
        <v>37</v>
      </c>
      <c r="N60" s="14" t="s">
        <v>38</v>
      </c>
      <c r="O60" s="14" t="s">
        <v>39</v>
      </c>
      <c r="P60" s="14" t="s">
        <v>40</v>
      </c>
      <c r="Q60" s="14" t="s">
        <v>41</v>
      </c>
      <c r="R60" s="14" t="s">
        <v>42</v>
      </c>
      <c r="S60" s="14" t="s">
        <v>43</v>
      </c>
      <c r="T60" s="14" t="s">
        <v>44</v>
      </c>
      <c r="U60" s="14" t="s">
        <v>45</v>
      </c>
      <c r="V60" s="14" t="s">
        <v>46</v>
      </c>
      <c r="W60" s="14" t="s">
        <v>47</v>
      </c>
      <c r="X60" s="14" t="s">
        <v>48</v>
      </c>
      <c r="Y60" s="14" t="s">
        <v>49</v>
      </c>
      <c r="Z60" s="14" t="s">
        <v>50</v>
      </c>
      <c r="AA60" s="14" t="s">
        <v>51</v>
      </c>
      <c r="AB60" s="14" t="s">
        <v>52</v>
      </c>
      <c r="AC60" s="14" t="s">
        <v>53</v>
      </c>
      <c r="AD60" s="14" t="s">
        <v>54</v>
      </c>
      <c r="AE60" s="14" t="s">
        <v>55</v>
      </c>
      <c r="AF60" s="14" t="s">
        <v>56</v>
      </c>
      <c r="AG60" s="14" t="s">
        <v>57</v>
      </c>
      <c r="AH60" s="14" t="s">
        <v>9</v>
      </c>
      <c r="AI60" s="14" t="s">
        <v>10</v>
      </c>
    </row>
    <row r="61" spans="1:35" x14ac:dyDescent="0.2">
      <c r="B61" s="15" t="s">
        <v>114</v>
      </c>
      <c r="C61" s="23">
        <f>C98/1000</f>
        <v>760.87003599999991</v>
      </c>
      <c r="D61" s="23">
        <f>D98/1000</f>
        <v>751.50486100000001</v>
      </c>
      <c r="E61" s="23">
        <f t="shared" ref="E61:AI61" si="8">E98/1000</f>
        <v>806.15546900000004</v>
      </c>
      <c r="F61" s="23">
        <f t="shared" si="8"/>
        <v>846.29874600000005</v>
      </c>
      <c r="G61" s="23">
        <f t="shared" si="8"/>
        <v>899.82011799999998</v>
      </c>
      <c r="H61" s="23">
        <f t="shared" si="8"/>
        <v>943.75652000000002</v>
      </c>
      <c r="I61" s="23">
        <f t="shared" si="8"/>
        <v>977.08571900000004</v>
      </c>
      <c r="J61" s="23">
        <f t="shared" si="8"/>
        <v>1022.247024</v>
      </c>
      <c r="K61" s="23">
        <f t="shared" si="8"/>
        <v>1072.6840149999998</v>
      </c>
      <c r="L61" s="23">
        <f t="shared" si="8"/>
        <v>1151.1896650000001</v>
      </c>
      <c r="M61" s="23">
        <f t="shared" si="8"/>
        <v>1195.974557</v>
      </c>
      <c r="N61" s="23">
        <f t="shared" si="8"/>
        <v>1167.6659970000001</v>
      </c>
      <c r="O61" s="23">
        <f t="shared" si="8"/>
        <v>1147.5693119999999</v>
      </c>
      <c r="P61" s="23">
        <f t="shared" si="8"/>
        <v>1169.9438319999999</v>
      </c>
      <c r="Q61" s="23">
        <f t="shared" si="8"/>
        <v>1252.301559</v>
      </c>
      <c r="R61" s="23">
        <f t="shared" si="8"/>
        <v>1303.847585</v>
      </c>
      <c r="S61" s="23">
        <f t="shared" si="8"/>
        <v>1370.505962</v>
      </c>
      <c r="T61" s="23">
        <f t="shared" si="8"/>
        <v>1430.0051490000001</v>
      </c>
      <c r="U61" s="23">
        <f t="shared" si="8"/>
        <v>1456.5364119999999</v>
      </c>
      <c r="V61" s="23">
        <f t="shared" si="8"/>
        <v>1333.6481249999999</v>
      </c>
      <c r="W61" s="23">
        <f t="shared" si="8"/>
        <v>1344.801688</v>
      </c>
      <c r="X61" s="23">
        <f t="shared" si="8"/>
        <v>1384.5025840000001</v>
      </c>
      <c r="Y61" s="23">
        <f t="shared" si="8"/>
        <v>1365.4588980000001</v>
      </c>
      <c r="Z61" s="23">
        <f t="shared" si="8"/>
        <v>1371.444749</v>
      </c>
      <c r="AA61" s="23">
        <f t="shared" si="8"/>
        <v>1388.8361359999999</v>
      </c>
      <c r="AB61" s="23">
        <f t="shared" si="8"/>
        <v>1447.285042</v>
      </c>
      <c r="AC61" s="23">
        <f t="shared" si="8"/>
        <v>1516.7842439999999</v>
      </c>
      <c r="AD61" s="23">
        <f t="shared" si="8"/>
        <v>1631.0542029999999</v>
      </c>
      <c r="AE61" s="23">
        <f t="shared" si="8"/>
        <v>1717.2007919999999</v>
      </c>
      <c r="AF61" s="23">
        <f t="shared" si="8"/>
        <v>1749.7328519999999</v>
      </c>
      <c r="AG61" s="23">
        <f t="shared" si="8"/>
        <v>755.269407</v>
      </c>
      <c r="AH61" s="23">
        <f t="shared" si="8"/>
        <v>907.28001300000005</v>
      </c>
      <c r="AI61" s="23">
        <f t="shared" si="8"/>
        <v>1448.381856</v>
      </c>
    </row>
    <row r="62" spans="1:35" x14ac:dyDescent="0.2">
      <c r="B62" s="15" t="s">
        <v>125</v>
      </c>
      <c r="C62" s="21">
        <f>C97/1000</f>
        <v>0</v>
      </c>
      <c r="D62" s="21">
        <f>D97/1000</f>
        <v>0</v>
      </c>
      <c r="E62" s="21">
        <f t="shared" ref="E62:AI62" si="9">E97/1000</f>
        <v>0</v>
      </c>
      <c r="F62" s="21">
        <f t="shared" si="9"/>
        <v>0</v>
      </c>
      <c r="G62" s="21">
        <f t="shared" si="9"/>
        <v>0</v>
      </c>
      <c r="H62" s="21">
        <f t="shared" si="9"/>
        <v>0</v>
      </c>
      <c r="I62" s="21">
        <f t="shared" si="9"/>
        <v>0</v>
      </c>
      <c r="J62" s="21">
        <f t="shared" si="9"/>
        <v>0</v>
      </c>
      <c r="K62" s="21">
        <f t="shared" si="9"/>
        <v>0</v>
      </c>
      <c r="L62" s="21">
        <f t="shared" si="9"/>
        <v>0</v>
      </c>
      <c r="M62" s="21">
        <f t="shared" si="9"/>
        <v>0</v>
      </c>
      <c r="N62" s="21">
        <f t="shared" si="9"/>
        <v>0.87320000000000009</v>
      </c>
      <c r="O62" s="21">
        <f t="shared" si="9"/>
        <v>0.65489999999999993</v>
      </c>
      <c r="P62" s="21">
        <f t="shared" si="9"/>
        <v>0.43660000000000004</v>
      </c>
      <c r="Q62" s="21">
        <f t="shared" si="9"/>
        <v>0.96051999999999993</v>
      </c>
      <c r="R62" s="21">
        <f t="shared" si="9"/>
        <v>0</v>
      </c>
      <c r="S62" s="21">
        <f t="shared" si="9"/>
        <v>0</v>
      </c>
      <c r="T62" s="21">
        <f t="shared" si="9"/>
        <v>0</v>
      </c>
      <c r="U62" s="21">
        <f t="shared" si="9"/>
        <v>0</v>
      </c>
      <c r="V62" s="21">
        <f t="shared" si="9"/>
        <v>0</v>
      </c>
      <c r="W62" s="21">
        <f t="shared" si="9"/>
        <v>0</v>
      </c>
      <c r="X62" s="21">
        <f t="shared" si="9"/>
        <v>0</v>
      </c>
      <c r="Y62" s="21">
        <f t="shared" si="9"/>
        <v>0</v>
      </c>
      <c r="Z62" s="21">
        <f t="shared" si="9"/>
        <v>0</v>
      </c>
      <c r="AA62" s="21">
        <f t="shared" si="9"/>
        <v>0</v>
      </c>
      <c r="AB62" s="21">
        <f t="shared" si="9"/>
        <v>0</v>
      </c>
      <c r="AC62" s="21">
        <f t="shared" si="9"/>
        <v>0</v>
      </c>
      <c r="AD62" s="21">
        <f t="shared" si="9"/>
        <v>0</v>
      </c>
      <c r="AE62" s="21">
        <f t="shared" si="9"/>
        <v>0</v>
      </c>
      <c r="AF62" s="21">
        <f t="shared" si="9"/>
        <v>0</v>
      </c>
      <c r="AG62" s="21">
        <f t="shared" si="9"/>
        <v>0</v>
      </c>
      <c r="AH62" s="21">
        <f t="shared" si="9"/>
        <v>0</v>
      </c>
      <c r="AI62" s="21">
        <f t="shared" si="9"/>
        <v>0</v>
      </c>
    </row>
    <row r="63" spans="1:35" x14ac:dyDescent="0.2">
      <c r="B63" s="15" t="s">
        <v>113</v>
      </c>
      <c r="C63" s="23">
        <f>C96/1000</f>
        <v>2.0166200000000001</v>
      </c>
      <c r="D63" s="23">
        <f>D96/1000</f>
        <v>0.57003200000000009</v>
      </c>
      <c r="E63" s="23">
        <f t="shared" ref="E63:AI63" si="10">E96/1000</f>
        <v>0.57003200000000009</v>
      </c>
      <c r="F63" s="23">
        <f t="shared" si="10"/>
        <v>0.350852</v>
      </c>
      <c r="G63" s="23">
        <f t="shared" si="10"/>
        <v>0.30701600000000001</v>
      </c>
      <c r="H63" s="23">
        <f t="shared" si="10"/>
        <v>0.26334399999999997</v>
      </c>
      <c r="I63" s="23">
        <f t="shared" si="10"/>
        <v>0.21934399999999998</v>
      </c>
      <c r="J63" s="23">
        <f t="shared" si="10"/>
        <v>0.17560000000000001</v>
      </c>
      <c r="K63" s="23">
        <f t="shared" si="10"/>
        <v>0.22069999999999998</v>
      </c>
      <c r="L63" s="23">
        <f t="shared" si="10"/>
        <v>0.26450000000000001</v>
      </c>
      <c r="M63" s="23">
        <f t="shared" si="10"/>
        <v>0.39710000000000001</v>
      </c>
      <c r="N63" s="23">
        <f t="shared" si="10"/>
        <v>0.1769</v>
      </c>
      <c r="O63" s="23">
        <f t="shared" si="10"/>
        <v>0.26880000000000004</v>
      </c>
      <c r="P63" s="23">
        <f t="shared" si="10"/>
        <v>9.2999999999999999E-2</v>
      </c>
      <c r="Q63" s="23">
        <f t="shared" si="10"/>
        <v>0.1744</v>
      </c>
      <c r="R63" s="23">
        <f t="shared" si="10"/>
        <v>0.26530000000000004</v>
      </c>
      <c r="S63" s="23">
        <f t="shared" si="10"/>
        <v>0.13290000000000002</v>
      </c>
      <c r="T63" s="23">
        <f t="shared" si="10"/>
        <v>4.3976999999999995E-2</v>
      </c>
      <c r="U63" s="23">
        <f t="shared" si="10"/>
        <v>8.7924000000000002E-2</v>
      </c>
      <c r="V63" s="23">
        <f t="shared" si="10"/>
        <v>0</v>
      </c>
      <c r="W63" s="23">
        <f t="shared" si="10"/>
        <v>0</v>
      </c>
      <c r="X63" s="23">
        <f t="shared" si="10"/>
        <v>0</v>
      </c>
      <c r="Y63" s="23">
        <f t="shared" si="10"/>
        <v>0</v>
      </c>
      <c r="Z63" s="23">
        <f t="shared" si="10"/>
        <v>0</v>
      </c>
      <c r="AA63" s="23">
        <f t="shared" si="10"/>
        <v>0</v>
      </c>
      <c r="AB63" s="23">
        <f t="shared" si="10"/>
        <v>6.9199999999999999E-3</v>
      </c>
      <c r="AC63" s="23">
        <f t="shared" si="10"/>
        <v>6.5700000000000003E-4</v>
      </c>
      <c r="AD63" s="23">
        <f t="shared" si="10"/>
        <v>9.0200000000000002E-3</v>
      </c>
      <c r="AE63" s="23">
        <f t="shared" si="10"/>
        <v>9.724E-3</v>
      </c>
      <c r="AF63" s="23">
        <f t="shared" si="10"/>
        <v>1.1719E-2</v>
      </c>
      <c r="AG63" s="23">
        <f t="shared" si="10"/>
        <v>1.43E-2</v>
      </c>
      <c r="AH63" s="23">
        <f t="shared" si="10"/>
        <v>2.0166E-2</v>
      </c>
      <c r="AI63" s="23">
        <f t="shared" si="10"/>
        <v>2.8427000000000001E-2</v>
      </c>
    </row>
    <row r="64" spans="1:35" x14ac:dyDescent="0.2">
      <c r="B64" s="15" t="s">
        <v>116</v>
      </c>
      <c r="C64" s="21">
        <f>C99/1000</f>
        <v>0</v>
      </c>
      <c r="D64" s="21">
        <f>D99/1000</f>
        <v>0</v>
      </c>
      <c r="E64" s="21">
        <f t="shared" ref="E64:AI64" si="11">E99/1000</f>
        <v>0</v>
      </c>
      <c r="F64" s="21">
        <f t="shared" si="11"/>
        <v>0</v>
      </c>
      <c r="G64" s="21">
        <f t="shared" si="11"/>
        <v>0</v>
      </c>
      <c r="H64" s="21">
        <f t="shared" si="11"/>
        <v>0</v>
      </c>
      <c r="I64" s="21">
        <f t="shared" si="11"/>
        <v>0</v>
      </c>
      <c r="J64" s="21">
        <f t="shared" si="11"/>
        <v>0</v>
      </c>
      <c r="K64" s="21">
        <f t="shared" si="11"/>
        <v>0</v>
      </c>
      <c r="L64" s="21">
        <f t="shared" si="11"/>
        <v>0</v>
      </c>
      <c r="M64" s="21">
        <f t="shared" si="11"/>
        <v>0</v>
      </c>
      <c r="N64" s="21">
        <f t="shared" si="11"/>
        <v>0</v>
      </c>
      <c r="O64" s="21">
        <f t="shared" si="11"/>
        <v>0</v>
      </c>
      <c r="P64" s="21">
        <f t="shared" si="11"/>
        <v>0</v>
      </c>
      <c r="Q64" s="21">
        <f t="shared" si="11"/>
        <v>0</v>
      </c>
      <c r="R64" s="21">
        <f t="shared" si="11"/>
        <v>0</v>
      </c>
      <c r="S64" s="21">
        <f t="shared" si="11"/>
        <v>0</v>
      </c>
      <c r="T64" s="21">
        <f t="shared" si="11"/>
        <v>0</v>
      </c>
      <c r="U64" s="21">
        <f t="shared" si="11"/>
        <v>0</v>
      </c>
      <c r="V64" s="21">
        <f t="shared" si="11"/>
        <v>0</v>
      </c>
      <c r="W64" s="21">
        <f t="shared" si="11"/>
        <v>0</v>
      </c>
      <c r="X64" s="21">
        <f t="shared" si="11"/>
        <v>0</v>
      </c>
      <c r="Y64" s="21">
        <f t="shared" si="11"/>
        <v>0</v>
      </c>
      <c r="Z64" s="21">
        <f t="shared" si="11"/>
        <v>0</v>
      </c>
      <c r="AA64" s="21">
        <f t="shared" si="11"/>
        <v>0</v>
      </c>
      <c r="AB64" s="21">
        <f t="shared" si="11"/>
        <v>0</v>
      </c>
      <c r="AC64" s="21">
        <f t="shared" si="11"/>
        <v>0</v>
      </c>
      <c r="AD64" s="21">
        <f t="shared" si="11"/>
        <v>0</v>
      </c>
      <c r="AE64" s="21">
        <f t="shared" si="11"/>
        <v>0</v>
      </c>
      <c r="AF64" s="21">
        <f t="shared" si="11"/>
        <v>0</v>
      </c>
      <c r="AG64" s="21">
        <f t="shared" si="11"/>
        <v>0</v>
      </c>
      <c r="AH64" s="21">
        <f t="shared" si="11"/>
        <v>0</v>
      </c>
      <c r="AI64" s="21">
        <f t="shared" si="11"/>
        <v>1.9449449999999999</v>
      </c>
    </row>
    <row r="66" spans="1:35" x14ac:dyDescent="0.2">
      <c r="A66" s="12" t="s">
        <v>5</v>
      </c>
      <c r="C66" s="1" t="s">
        <v>135</v>
      </c>
    </row>
    <row r="68" spans="1:35" x14ac:dyDescent="0.2">
      <c r="B68" s="13" t="s">
        <v>146</v>
      </c>
      <c r="C68" s="14" t="s">
        <v>27</v>
      </c>
      <c r="D68" s="14" t="s">
        <v>28</v>
      </c>
      <c r="E68" s="14" t="s">
        <v>29</v>
      </c>
      <c r="F68" s="14" t="s">
        <v>30</v>
      </c>
      <c r="G68" s="14" t="s">
        <v>31</v>
      </c>
      <c r="H68" s="14" t="s">
        <v>32</v>
      </c>
      <c r="I68" s="14" t="s">
        <v>33</v>
      </c>
      <c r="J68" s="14" t="s">
        <v>34</v>
      </c>
      <c r="K68" s="14" t="s">
        <v>35</v>
      </c>
      <c r="L68" s="14" t="s">
        <v>36</v>
      </c>
      <c r="M68" s="14" t="s">
        <v>37</v>
      </c>
      <c r="N68" s="14" t="s">
        <v>38</v>
      </c>
      <c r="O68" s="14" t="s">
        <v>39</v>
      </c>
      <c r="P68" s="14" t="s">
        <v>40</v>
      </c>
      <c r="Q68" s="14" t="s">
        <v>41</v>
      </c>
      <c r="R68" s="14" t="s">
        <v>42</v>
      </c>
      <c r="S68" s="14" t="s">
        <v>43</v>
      </c>
      <c r="T68" s="14" t="s">
        <v>44</v>
      </c>
      <c r="U68" s="14" t="s">
        <v>45</v>
      </c>
      <c r="V68" s="14" t="s">
        <v>46</v>
      </c>
      <c r="W68" s="14" t="s">
        <v>47</v>
      </c>
      <c r="X68" s="14" t="s">
        <v>48</v>
      </c>
      <c r="Y68" s="14" t="s">
        <v>49</v>
      </c>
      <c r="Z68" s="14" t="s">
        <v>50</v>
      </c>
      <c r="AA68" s="14" t="s">
        <v>51</v>
      </c>
      <c r="AB68" s="14" t="s">
        <v>52</v>
      </c>
      <c r="AC68" s="14" t="s">
        <v>53</v>
      </c>
      <c r="AD68" s="14" t="s">
        <v>54</v>
      </c>
      <c r="AE68" s="14" t="s">
        <v>55</v>
      </c>
      <c r="AF68" s="14" t="s">
        <v>56</v>
      </c>
      <c r="AG68" s="14" t="s">
        <v>57</v>
      </c>
      <c r="AH68" s="14" t="s">
        <v>9</v>
      </c>
      <c r="AI68" s="14" t="s">
        <v>10</v>
      </c>
    </row>
    <row r="69" spans="1:35" x14ac:dyDescent="0.2">
      <c r="B69" s="15" t="s">
        <v>114</v>
      </c>
      <c r="C69" s="40">
        <f>C98/SUM(C$96:C$99)%</f>
        <v>99.735659290388739</v>
      </c>
      <c r="D69" s="40">
        <f>D98/SUM(D$96:D$99)%</f>
        <v>99.9242054208556</v>
      </c>
      <c r="E69" s="40">
        <f t="shared" ref="E69:AI69" si="12">E98/SUM(E$96:E$99)%</f>
        <v>99.929340029626758</v>
      </c>
      <c r="F69" s="40">
        <f t="shared" si="12"/>
        <v>99.958559951976738</v>
      </c>
      <c r="G69" s="40">
        <f t="shared" si="12"/>
        <v>99.965891929217193</v>
      </c>
      <c r="H69" s="40">
        <f t="shared" si="12"/>
        <v>99.972103976829032</v>
      </c>
      <c r="I69" s="40">
        <f t="shared" si="12"/>
        <v>99.977556240287271</v>
      </c>
      <c r="J69" s="40">
        <f t="shared" si="12"/>
        <v>99.982825106186226</v>
      </c>
      <c r="K69" s="40">
        <f t="shared" si="12"/>
        <v>99.979429673771179</v>
      </c>
      <c r="L69" s="40">
        <f t="shared" si="12"/>
        <v>99.977029046570863</v>
      </c>
      <c r="M69" s="40">
        <f t="shared" si="12"/>
        <v>99.966807973285171</v>
      </c>
      <c r="N69" s="40">
        <f t="shared" si="12"/>
        <v>99.910149265275322</v>
      </c>
      <c r="O69" s="40">
        <f t="shared" si="12"/>
        <v>99.919572867196521</v>
      </c>
      <c r="P69" s="40">
        <f t="shared" si="12"/>
        <v>99.954753351462656</v>
      </c>
      <c r="Q69" s="40">
        <f t="shared" si="12"/>
        <v>99.909455323902392</v>
      </c>
      <c r="R69" s="40">
        <f t="shared" si="12"/>
        <v>99.979656669062038</v>
      </c>
      <c r="S69" s="40">
        <f t="shared" si="12"/>
        <v>99.990303791634361</v>
      </c>
      <c r="T69" s="40">
        <f t="shared" si="12"/>
        <v>99.996924790959952</v>
      </c>
      <c r="U69" s="40">
        <f t="shared" si="12"/>
        <v>99.993963852049774</v>
      </c>
      <c r="V69" s="40">
        <f t="shared" si="12"/>
        <v>100</v>
      </c>
      <c r="W69" s="40">
        <f t="shared" si="12"/>
        <v>100</v>
      </c>
      <c r="X69" s="40">
        <f t="shared" si="12"/>
        <v>100</v>
      </c>
      <c r="Y69" s="40">
        <f t="shared" si="12"/>
        <v>100</v>
      </c>
      <c r="Z69" s="40">
        <f t="shared" si="12"/>
        <v>100</v>
      </c>
      <c r="AA69" s="40">
        <f t="shared" si="12"/>
        <v>100</v>
      </c>
      <c r="AB69" s="40">
        <f t="shared" si="12"/>
        <v>99.999521865651047</v>
      </c>
      <c r="AC69" s="40">
        <f t="shared" si="12"/>
        <v>99.999956684695405</v>
      </c>
      <c r="AD69" s="40">
        <f t="shared" si="12"/>
        <v>99.999446986488763</v>
      </c>
      <c r="AE69" s="40">
        <f t="shared" si="12"/>
        <v>99.999433732794586</v>
      </c>
      <c r="AF69" s="40">
        <f t="shared" si="12"/>
        <v>99.999330245100097</v>
      </c>
      <c r="AG69" s="40">
        <f t="shared" si="12"/>
        <v>99.998106671722496</v>
      </c>
      <c r="AH69" s="40">
        <f t="shared" si="12"/>
        <v>99.997777361840463</v>
      </c>
      <c r="AI69" s="40">
        <f t="shared" si="12"/>
        <v>99.863938712261472</v>
      </c>
    </row>
    <row r="70" spans="1:35" x14ac:dyDescent="0.2">
      <c r="B70" s="15" t="s">
        <v>125</v>
      </c>
      <c r="C70" s="40">
        <f>C97/SUM(C$96:C$99)%</f>
        <v>0</v>
      </c>
      <c r="D70" s="40">
        <f>D97/SUM(D$96:D$99)%</f>
        <v>0</v>
      </c>
      <c r="E70" s="40">
        <f t="shared" ref="E70:AI70" si="13">E97/SUM(E$96:E$99)%</f>
        <v>0</v>
      </c>
      <c r="F70" s="40">
        <f t="shared" si="13"/>
        <v>0</v>
      </c>
      <c r="G70" s="40">
        <f t="shared" si="13"/>
        <v>0</v>
      </c>
      <c r="H70" s="40">
        <f t="shared" si="13"/>
        <v>0</v>
      </c>
      <c r="I70" s="40">
        <f t="shared" si="13"/>
        <v>0</v>
      </c>
      <c r="J70" s="40">
        <f t="shared" si="13"/>
        <v>0</v>
      </c>
      <c r="K70" s="40">
        <f t="shared" si="13"/>
        <v>0</v>
      </c>
      <c r="L70" s="40">
        <f t="shared" si="13"/>
        <v>0</v>
      </c>
      <c r="M70" s="40">
        <f t="shared" si="13"/>
        <v>0</v>
      </c>
      <c r="N70" s="40">
        <f t="shared" si="13"/>
        <v>7.4714466776100205E-2</v>
      </c>
      <c r="O70" s="40">
        <f t="shared" si="13"/>
        <v>5.7022549824621835E-2</v>
      </c>
      <c r="P70" s="40">
        <f t="shared" si="13"/>
        <v>3.7301145678631693E-2</v>
      </c>
      <c r="Q70" s="40">
        <f t="shared" si="13"/>
        <v>7.6630927541402771E-2</v>
      </c>
      <c r="R70" s="40">
        <f t="shared" si="13"/>
        <v>0</v>
      </c>
      <c r="S70" s="40">
        <f t="shared" si="13"/>
        <v>0</v>
      </c>
      <c r="T70" s="40">
        <f t="shared" si="13"/>
        <v>0</v>
      </c>
      <c r="U70" s="40">
        <f t="shared" si="13"/>
        <v>0</v>
      </c>
      <c r="V70" s="40">
        <f t="shared" si="13"/>
        <v>0</v>
      </c>
      <c r="W70" s="40">
        <f t="shared" si="13"/>
        <v>0</v>
      </c>
      <c r="X70" s="40">
        <f t="shared" si="13"/>
        <v>0</v>
      </c>
      <c r="Y70" s="40">
        <f t="shared" si="13"/>
        <v>0</v>
      </c>
      <c r="Z70" s="40">
        <f t="shared" si="13"/>
        <v>0</v>
      </c>
      <c r="AA70" s="40">
        <f t="shared" si="13"/>
        <v>0</v>
      </c>
      <c r="AB70" s="40">
        <f t="shared" si="13"/>
        <v>0</v>
      </c>
      <c r="AC70" s="40">
        <f t="shared" si="13"/>
        <v>0</v>
      </c>
      <c r="AD70" s="40">
        <f t="shared" si="13"/>
        <v>0</v>
      </c>
      <c r="AE70" s="40">
        <f t="shared" si="13"/>
        <v>0</v>
      </c>
      <c r="AF70" s="40">
        <f t="shared" si="13"/>
        <v>0</v>
      </c>
      <c r="AG70" s="40">
        <f t="shared" si="13"/>
        <v>0</v>
      </c>
      <c r="AH70" s="40">
        <f t="shared" si="13"/>
        <v>0</v>
      </c>
      <c r="AI70" s="40">
        <f t="shared" si="13"/>
        <v>0</v>
      </c>
    </row>
    <row r="71" spans="1:35" x14ac:dyDescent="0.2">
      <c r="B71" s="15" t="s">
        <v>113</v>
      </c>
      <c r="C71" s="40">
        <f>C96/SUM(C$96:C$99)%</f>
        <v>0.26434070961125844</v>
      </c>
      <c r="D71" s="40">
        <f>D96/SUM(D$96:D$99)%</f>
        <v>7.5794579144393803E-2</v>
      </c>
      <c r="E71" s="40">
        <f t="shared" ref="E71:AI71" si="14">E96/SUM(E$96:E$99)%</f>
        <v>7.065997037324348E-2</v>
      </c>
      <c r="F71" s="40">
        <f t="shared" si="14"/>
        <v>4.1440048023267353E-2</v>
      </c>
      <c r="G71" s="40">
        <f t="shared" si="14"/>
        <v>3.4108070782810113E-2</v>
      </c>
      <c r="H71" s="40">
        <f t="shared" si="14"/>
        <v>2.7896023170970053E-2</v>
      </c>
      <c r="I71" s="40">
        <f t="shared" si="14"/>
        <v>2.2443759712723391E-2</v>
      </c>
      <c r="J71" s="40">
        <f t="shared" si="14"/>
        <v>1.7174893813773823E-2</v>
      </c>
      <c r="K71" s="40">
        <f t="shared" si="14"/>
        <v>2.0570326228830118E-2</v>
      </c>
      <c r="L71" s="40">
        <f t="shared" si="14"/>
        <v>2.2970953429136277E-2</v>
      </c>
      <c r="M71" s="40">
        <f t="shared" si="14"/>
        <v>3.3192026714822118E-2</v>
      </c>
      <c r="N71" s="40">
        <f t="shared" si="14"/>
        <v>1.5136267948570918E-2</v>
      </c>
      <c r="O71" s="40">
        <f t="shared" si="14"/>
        <v>2.3404582978864483E-2</v>
      </c>
      <c r="P71" s="40">
        <f t="shared" si="14"/>
        <v>7.9455028587099106E-3</v>
      </c>
      <c r="Q71" s="40">
        <f t="shared" si="14"/>
        <v>1.3913748556220218E-2</v>
      </c>
      <c r="R71" s="40">
        <f t="shared" si="14"/>
        <v>2.0343330937950207E-2</v>
      </c>
      <c r="S71" s="40">
        <f t="shared" si="14"/>
        <v>9.6962083656431455E-3</v>
      </c>
      <c r="T71" s="40">
        <f t="shared" si="14"/>
        <v>3.0752090400564323E-3</v>
      </c>
      <c r="U71" s="40">
        <f t="shared" si="14"/>
        <v>6.0361479502289463E-3</v>
      </c>
      <c r="V71" s="40">
        <f t="shared" si="14"/>
        <v>0</v>
      </c>
      <c r="W71" s="40">
        <f t="shared" si="14"/>
        <v>0</v>
      </c>
      <c r="X71" s="40">
        <f t="shared" si="14"/>
        <v>0</v>
      </c>
      <c r="Y71" s="40">
        <f t="shared" si="14"/>
        <v>0</v>
      </c>
      <c r="Z71" s="40">
        <f t="shared" si="14"/>
        <v>0</v>
      </c>
      <c r="AA71" s="40">
        <f t="shared" si="14"/>
        <v>0</v>
      </c>
      <c r="AB71" s="40">
        <f t="shared" si="14"/>
        <v>4.7813434895591583E-4</v>
      </c>
      <c r="AC71" s="40">
        <f t="shared" si="14"/>
        <v>4.3315304600332392E-5</v>
      </c>
      <c r="AD71" s="40">
        <f t="shared" si="14"/>
        <v>5.5301351123652922E-4</v>
      </c>
      <c r="AE71" s="40">
        <f t="shared" si="14"/>
        <v>5.6626720541233869E-4</v>
      </c>
      <c r="AF71" s="40">
        <f t="shared" si="14"/>
        <v>6.6975489989961506E-4</v>
      </c>
      <c r="AG71" s="40">
        <f t="shared" si="14"/>
        <v>1.8933282775024829E-3</v>
      </c>
      <c r="AH71" s="40">
        <f t="shared" si="14"/>
        <v>2.2226381595368341E-3</v>
      </c>
      <c r="AI71" s="40">
        <f t="shared" si="14"/>
        <v>1.9600025877246677E-3</v>
      </c>
    </row>
    <row r="72" spans="1:35" x14ac:dyDescent="0.2">
      <c r="B72" s="15" t="s">
        <v>116</v>
      </c>
      <c r="C72" s="40">
        <f>C99/SUM(C$96:C$99)%</f>
        <v>0</v>
      </c>
      <c r="D72" s="40">
        <f>D99/SUM(D$96:D$99)%</f>
        <v>0</v>
      </c>
      <c r="E72" s="40">
        <f t="shared" ref="E72:AI72" si="15">E99/SUM(E$96:E$99)%</f>
        <v>0</v>
      </c>
      <c r="F72" s="40">
        <f t="shared" si="15"/>
        <v>0</v>
      </c>
      <c r="G72" s="40">
        <f t="shared" si="15"/>
        <v>0</v>
      </c>
      <c r="H72" s="40">
        <f t="shared" si="15"/>
        <v>0</v>
      </c>
      <c r="I72" s="40">
        <f t="shared" si="15"/>
        <v>0</v>
      </c>
      <c r="J72" s="40">
        <f t="shared" si="15"/>
        <v>0</v>
      </c>
      <c r="K72" s="40">
        <f t="shared" si="15"/>
        <v>0</v>
      </c>
      <c r="L72" s="40">
        <f t="shared" si="15"/>
        <v>0</v>
      </c>
      <c r="M72" s="40">
        <f t="shared" si="15"/>
        <v>0</v>
      </c>
      <c r="N72" s="40">
        <f t="shared" si="15"/>
        <v>0</v>
      </c>
      <c r="O72" s="40">
        <f t="shared" si="15"/>
        <v>0</v>
      </c>
      <c r="P72" s="40">
        <f t="shared" si="15"/>
        <v>0</v>
      </c>
      <c r="Q72" s="40">
        <f t="shared" si="15"/>
        <v>0</v>
      </c>
      <c r="R72" s="40">
        <f t="shared" si="15"/>
        <v>0</v>
      </c>
      <c r="S72" s="40">
        <f t="shared" si="15"/>
        <v>0</v>
      </c>
      <c r="T72" s="40">
        <f t="shared" si="15"/>
        <v>0</v>
      </c>
      <c r="U72" s="40">
        <f t="shared" si="15"/>
        <v>0</v>
      </c>
      <c r="V72" s="40">
        <f t="shared" si="15"/>
        <v>0</v>
      </c>
      <c r="W72" s="40">
        <f t="shared" si="15"/>
        <v>0</v>
      </c>
      <c r="X72" s="40">
        <f t="shared" si="15"/>
        <v>0</v>
      </c>
      <c r="Y72" s="40">
        <f t="shared" si="15"/>
        <v>0</v>
      </c>
      <c r="Z72" s="40">
        <f t="shared" si="15"/>
        <v>0</v>
      </c>
      <c r="AA72" s="40">
        <f t="shared" si="15"/>
        <v>0</v>
      </c>
      <c r="AB72" s="40">
        <f t="shared" si="15"/>
        <v>0</v>
      </c>
      <c r="AC72" s="40">
        <f t="shared" si="15"/>
        <v>0</v>
      </c>
      <c r="AD72" s="40">
        <f t="shared" si="15"/>
        <v>0</v>
      </c>
      <c r="AE72" s="40">
        <f t="shared" si="15"/>
        <v>0</v>
      </c>
      <c r="AF72" s="40">
        <f t="shared" si="15"/>
        <v>0</v>
      </c>
      <c r="AG72" s="40">
        <f t="shared" si="15"/>
        <v>0</v>
      </c>
      <c r="AH72" s="40">
        <f t="shared" si="15"/>
        <v>0</v>
      </c>
      <c r="AI72" s="40">
        <f t="shared" si="15"/>
        <v>0.13410128515081274</v>
      </c>
    </row>
    <row r="74" spans="1:35" ht="31.5" customHeight="1" x14ac:dyDescent="0.25">
      <c r="B74" s="80" t="s">
        <v>198</v>
      </c>
      <c r="C74" s="80"/>
      <c r="D74" s="80"/>
      <c r="E74" s="80"/>
      <c r="F74" s="80"/>
    </row>
    <row r="75" spans="1:35" ht="14.25" x14ac:dyDescent="0.2">
      <c r="B75" s="54" t="s">
        <v>168</v>
      </c>
    </row>
    <row r="77" spans="1:35" x14ac:dyDescent="0.2">
      <c r="B77" s="69"/>
      <c r="C77" s="70" t="s">
        <v>27</v>
      </c>
      <c r="D77" s="71" t="s">
        <v>10</v>
      </c>
    </row>
    <row r="78" spans="1:35" ht="25.5" x14ac:dyDescent="0.2">
      <c r="B78" s="75" t="s">
        <v>149</v>
      </c>
      <c r="C78" s="72">
        <v>0.99735659290388745</v>
      </c>
      <c r="D78" s="72">
        <v>0.99863938712261469</v>
      </c>
    </row>
    <row r="79" spans="1:35" x14ac:dyDescent="0.2">
      <c r="B79" s="76" t="s">
        <v>113</v>
      </c>
      <c r="C79" s="73">
        <v>2.6434070961125844E-3</v>
      </c>
      <c r="D79" s="73">
        <v>1.9600025877246674E-5</v>
      </c>
    </row>
    <row r="80" spans="1:35" x14ac:dyDescent="0.2">
      <c r="B80" s="77" t="s">
        <v>116</v>
      </c>
      <c r="C80" s="74">
        <v>0</v>
      </c>
      <c r="D80" s="74">
        <v>1.3410128515081272E-3</v>
      </c>
    </row>
    <row r="81" spans="1:35" x14ac:dyDescent="0.2">
      <c r="B81" s="78" t="s">
        <v>125</v>
      </c>
      <c r="C81" s="79">
        <v>0</v>
      </c>
      <c r="D81" s="79">
        <v>0</v>
      </c>
    </row>
    <row r="83" spans="1:35" ht="15.75" customHeight="1" x14ac:dyDescent="0.2">
      <c r="B83" s="56" t="s">
        <v>208</v>
      </c>
    </row>
    <row r="85" spans="1:35" x14ac:dyDescent="0.2">
      <c r="B85" s="10" t="s">
        <v>173</v>
      </c>
    </row>
    <row r="88" spans="1:35" s="3" customFormat="1" ht="15" customHeight="1" x14ac:dyDescent="0.2">
      <c r="A88" s="11" t="s">
        <v>167</v>
      </c>
    </row>
    <row r="89" spans="1:35" s="3" customFormat="1" ht="15" customHeight="1" x14ac:dyDescent="0.2">
      <c r="A89" s="11"/>
    </row>
    <row r="90" spans="1:35" x14ac:dyDescent="0.2">
      <c r="A90" s="12" t="s">
        <v>2</v>
      </c>
      <c r="C90" s="1" t="s">
        <v>3</v>
      </c>
    </row>
    <row r="91" spans="1:35" x14ac:dyDescent="0.2">
      <c r="A91" s="12" t="s">
        <v>5</v>
      </c>
      <c r="C91" s="1" t="s">
        <v>26</v>
      </c>
    </row>
    <row r="92" spans="1:35" x14ac:dyDescent="0.2">
      <c r="A92" s="12" t="s">
        <v>6</v>
      </c>
      <c r="C92" s="1" t="s">
        <v>7</v>
      </c>
    </row>
    <row r="94" spans="1:35" x14ac:dyDescent="0.2">
      <c r="A94" s="13" t="s">
        <v>8</v>
      </c>
      <c r="B94" s="13" t="s">
        <v>8</v>
      </c>
      <c r="C94" s="14" t="s">
        <v>27</v>
      </c>
      <c r="D94" s="14" t="s">
        <v>28</v>
      </c>
      <c r="E94" s="14" t="s">
        <v>29</v>
      </c>
      <c r="F94" s="14" t="s">
        <v>30</v>
      </c>
      <c r="G94" s="14" t="s">
        <v>31</v>
      </c>
      <c r="H94" s="14" t="s">
        <v>32</v>
      </c>
      <c r="I94" s="14" t="s">
        <v>33</v>
      </c>
      <c r="J94" s="14" t="s">
        <v>34</v>
      </c>
      <c r="K94" s="14" t="s">
        <v>35</v>
      </c>
      <c r="L94" s="14" t="s">
        <v>36</v>
      </c>
      <c r="M94" s="14" t="s">
        <v>37</v>
      </c>
      <c r="N94" s="14" t="s">
        <v>38</v>
      </c>
      <c r="O94" s="14" t="s">
        <v>39</v>
      </c>
      <c r="P94" s="14" t="s">
        <v>40</v>
      </c>
      <c r="Q94" s="14" t="s">
        <v>41</v>
      </c>
      <c r="R94" s="14" t="s">
        <v>42</v>
      </c>
      <c r="S94" s="14" t="s">
        <v>43</v>
      </c>
      <c r="T94" s="14" t="s">
        <v>44</v>
      </c>
      <c r="U94" s="14" t="s">
        <v>45</v>
      </c>
      <c r="V94" s="14" t="s">
        <v>46</v>
      </c>
      <c r="W94" s="14" t="s">
        <v>47</v>
      </c>
      <c r="X94" s="14" t="s">
        <v>48</v>
      </c>
      <c r="Y94" s="14" t="s">
        <v>49</v>
      </c>
      <c r="Z94" s="14" t="s">
        <v>50</v>
      </c>
      <c r="AA94" s="14" t="s">
        <v>51</v>
      </c>
      <c r="AB94" s="14" t="s">
        <v>52</v>
      </c>
      <c r="AC94" s="14" t="s">
        <v>53</v>
      </c>
      <c r="AD94" s="14" t="s">
        <v>54</v>
      </c>
      <c r="AE94" s="14" t="s">
        <v>55</v>
      </c>
      <c r="AF94" s="14" t="s">
        <v>56</v>
      </c>
      <c r="AG94" s="14" t="s">
        <v>57</v>
      </c>
      <c r="AH94" s="14" t="s">
        <v>9</v>
      </c>
      <c r="AI94" s="14" t="s">
        <v>10</v>
      </c>
    </row>
    <row r="95" spans="1:35" x14ac:dyDescent="0.2">
      <c r="A95" s="18" t="s">
        <v>58</v>
      </c>
      <c r="B95" s="18" t="s">
        <v>65</v>
      </c>
      <c r="C95" s="19" t="s">
        <v>59</v>
      </c>
      <c r="D95" s="19" t="s">
        <v>59</v>
      </c>
      <c r="E95" s="19" t="s">
        <v>59</v>
      </c>
      <c r="F95" s="19" t="s">
        <v>59</v>
      </c>
      <c r="G95" s="19" t="s">
        <v>59</v>
      </c>
      <c r="H95" s="19" t="s">
        <v>59</v>
      </c>
      <c r="I95" s="19" t="s">
        <v>59</v>
      </c>
      <c r="J95" s="19" t="s">
        <v>59</v>
      </c>
      <c r="K95" s="19" t="s">
        <v>59</v>
      </c>
      <c r="L95" s="19" t="s">
        <v>59</v>
      </c>
      <c r="M95" s="19" t="s">
        <v>59</v>
      </c>
      <c r="N95" s="19" t="s">
        <v>59</v>
      </c>
      <c r="O95" s="19" t="s">
        <v>59</v>
      </c>
      <c r="P95" s="19" t="s">
        <v>59</v>
      </c>
      <c r="Q95" s="19" t="s">
        <v>59</v>
      </c>
      <c r="R95" s="19" t="s">
        <v>59</v>
      </c>
      <c r="S95" s="19" t="s">
        <v>59</v>
      </c>
      <c r="T95" s="19" t="s">
        <v>59</v>
      </c>
      <c r="U95" s="19" t="s">
        <v>59</v>
      </c>
      <c r="V95" s="19" t="s">
        <v>59</v>
      </c>
      <c r="W95" s="19" t="s">
        <v>59</v>
      </c>
      <c r="X95" s="19" t="s">
        <v>59</v>
      </c>
      <c r="Y95" s="19" t="s">
        <v>59</v>
      </c>
      <c r="Z95" s="19" t="s">
        <v>59</v>
      </c>
      <c r="AA95" s="19" t="s">
        <v>59</v>
      </c>
      <c r="AB95" s="19" t="s">
        <v>59</v>
      </c>
      <c r="AC95" s="19" t="s">
        <v>59</v>
      </c>
      <c r="AD95" s="19" t="s">
        <v>59</v>
      </c>
      <c r="AE95" s="19" t="s">
        <v>59</v>
      </c>
      <c r="AF95" s="19" t="s">
        <v>59</v>
      </c>
      <c r="AG95" s="19" t="s">
        <v>59</v>
      </c>
      <c r="AH95" s="19" t="s">
        <v>59</v>
      </c>
      <c r="AI95" s="19" t="s">
        <v>59</v>
      </c>
    </row>
    <row r="96" spans="1:35" x14ac:dyDescent="0.2">
      <c r="A96" s="15" t="s">
        <v>12</v>
      </c>
      <c r="B96" s="15" t="s">
        <v>113</v>
      </c>
      <c r="C96" s="23">
        <v>2016.62</v>
      </c>
      <c r="D96" s="22">
        <v>570.03200000000004</v>
      </c>
      <c r="E96" s="22">
        <v>570.03200000000004</v>
      </c>
      <c r="F96" s="22">
        <v>350.85199999999998</v>
      </c>
      <c r="G96" s="22">
        <v>307.01600000000002</v>
      </c>
      <c r="H96" s="22">
        <v>263.34399999999999</v>
      </c>
      <c r="I96" s="22">
        <v>219.34399999999999</v>
      </c>
      <c r="J96" s="23">
        <v>175.6</v>
      </c>
      <c r="K96" s="23">
        <v>220.7</v>
      </c>
      <c r="L96" s="23">
        <v>264.5</v>
      </c>
      <c r="M96" s="23">
        <v>397.1</v>
      </c>
      <c r="N96" s="23">
        <v>176.9</v>
      </c>
      <c r="O96" s="23">
        <v>268.8</v>
      </c>
      <c r="P96" s="23">
        <v>93</v>
      </c>
      <c r="Q96" s="23">
        <v>174.4</v>
      </c>
      <c r="R96" s="23">
        <v>265.3</v>
      </c>
      <c r="S96" s="23">
        <v>132.9</v>
      </c>
      <c r="T96" s="22">
        <v>43.976999999999997</v>
      </c>
      <c r="U96" s="22">
        <v>87.924000000000007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6.92</v>
      </c>
      <c r="AC96" s="22">
        <v>0.65700000000000003</v>
      </c>
      <c r="AD96" s="23">
        <v>9.02</v>
      </c>
      <c r="AE96" s="22">
        <v>9.7240000000000002</v>
      </c>
      <c r="AF96" s="22">
        <v>11.718999999999999</v>
      </c>
      <c r="AG96" s="23">
        <v>14.3</v>
      </c>
      <c r="AH96" s="22">
        <v>20.166</v>
      </c>
      <c r="AI96" s="22">
        <v>28.427</v>
      </c>
    </row>
    <row r="97" spans="1:35" x14ac:dyDescent="0.2">
      <c r="A97" s="15" t="s">
        <v>12</v>
      </c>
      <c r="B97" s="15" t="s">
        <v>125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873.2</v>
      </c>
      <c r="O97" s="21">
        <v>654.9</v>
      </c>
      <c r="P97" s="21">
        <v>436.6</v>
      </c>
      <c r="Q97" s="21">
        <v>960.52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</row>
    <row r="98" spans="1:35" x14ac:dyDescent="0.2">
      <c r="A98" s="15" t="s">
        <v>12</v>
      </c>
      <c r="B98" s="15" t="s">
        <v>114</v>
      </c>
      <c r="C98" s="22">
        <v>760870.03599999996</v>
      </c>
      <c r="D98" s="22">
        <v>751504.86100000003</v>
      </c>
      <c r="E98" s="22">
        <v>806155.46900000004</v>
      </c>
      <c r="F98" s="22">
        <v>846298.74600000004</v>
      </c>
      <c r="G98" s="22">
        <v>899820.11800000002</v>
      </c>
      <c r="H98" s="23">
        <v>943756.52</v>
      </c>
      <c r="I98" s="22">
        <v>977085.71900000004</v>
      </c>
      <c r="J98" s="22">
        <v>1022247.024</v>
      </c>
      <c r="K98" s="22">
        <v>1072684.0149999999</v>
      </c>
      <c r="L98" s="22">
        <v>1151189.665</v>
      </c>
      <c r="M98" s="22">
        <v>1195974.557</v>
      </c>
      <c r="N98" s="22">
        <v>1167665.997</v>
      </c>
      <c r="O98" s="22">
        <v>1147569.3119999999</v>
      </c>
      <c r="P98" s="22">
        <v>1169943.8319999999</v>
      </c>
      <c r="Q98" s="22">
        <v>1252301.5589999999</v>
      </c>
      <c r="R98" s="22">
        <v>1303847.585</v>
      </c>
      <c r="S98" s="22">
        <v>1370505.9620000001</v>
      </c>
      <c r="T98" s="22">
        <v>1430005.149</v>
      </c>
      <c r="U98" s="22">
        <v>1456536.412</v>
      </c>
      <c r="V98" s="22">
        <v>1333648.125</v>
      </c>
      <c r="W98" s="22">
        <v>1344801.6880000001</v>
      </c>
      <c r="X98" s="22">
        <v>1384502.584</v>
      </c>
      <c r="Y98" s="22">
        <v>1365458.898</v>
      </c>
      <c r="Z98" s="22">
        <v>1371444.7490000001</v>
      </c>
      <c r="AA98" s="22">
        <v>1388836.1359999999</v>
      </c>
      <c r="AB98" s="22">
        <v>1447285.0419999999</v>
      </c>
      <c r="AC98" s="22">
        <v>1516784.2439999999</v>
      </c>
      <c r="AD98" s="22">
        <v>1631054.203</v>
      </c>
      <c r="AE98" s="22">
        <v>1717200.7919999999</v>
      </c>
      <c r="AF98" s="22">
        <v>1749732.852</v>
      </c>
      <c r="AG98" s="22">
        <v>755269.40700000001</v>
      </c>
      <c r="AH98" s="22">
        <v>907280.01300000004</v>
      </c>
      <c r="AI98" s="22">
        <v>1448381.8559999999</v>
      </c>
    </row>
    <row r="99" spans="1:35" x14ac:dyDescent="0.2">
      <c r="A99" s="15" t="s">
        <v>12</v>
      </c>
      <c r="B99" s="15" t="s">
        <v>116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0">
        <v>1944.9449999999999</v>
      </c>
    </row>
    <row r="100" spans="1:35" x14ac:dyDescent="0.2">
      <c r="A100" s="15" t="s">
        <v>17</v>
      </c>
      <c r="B100" s="15" t="s">
        <v>113</v>
      </c>
      <c r="C100" s="23">
        <v>5805.4</v>
      </c>
      <c r="D100" s="22">
        <v>5403.7889999999998</v>
      </c>
      <c r="E100" s="22">
        <v>4863.3890000000001</v>
      </c>
      <c r="F100" s="22">
        <v>4857.7889999999998</v>
      </c>
      <c r="G100" s="22">
        <v>4760.6890000000003</v>
      </c>
      <c r="H100" s="22">
        <v>4160.1890000000003</v>
      </c>
      <c r="I100" s="22">
        <v>4005.5889999999999</v>
      </c>
      <c r="J100" s="22">
        <v>4611.3890000000001</v>
      </c>
      <c r="K100" s="22">
        <v>4530.6890000000003</v>
      </c>
      <c r="L100" s="22">
        <v>4801.9889999999996</v>
      </c>
      <c r="M100" s="22">
        <v>4427.973</v>
      </c>
      <c r="N100" s="23">
        <v>4424.1899999999996</v>
      </c>
      <c r="O100" s="22">
        <v>4417.442</v>
      </c>
      <c r="P100" s="22">
        <v>4213.3159999999998</v>
      </c>
      <c r="Q100" s="22">
        <v>4118.7749999999996</v>
      </c>
      <c r="R100" s="22">
        <v>4939.6509999999998</v>
      </c>
      <c r="S100" s="22">
        <v>4056.723</v>
      </c>
      <c r="T100" s="22">
        <v>3787.623</v>
      </c>
      <c r="U100" s="22">
        <v>3612.2860000000001</v>
      </c>
      <c r="V100" s="22">
        <v>4335.8029999999999</v>
      </c>
      <c r="W100" s="22">
        <v>4011.498</v>
      </c>
      <c r="X100" s="22">
        <v>3683.2669999999998</v>
      </c>
      <c r="Y100" s="22">
        <v>3040.9589999999998</v>
      </c>
      <c r="Z100" s="22">
        <v>2766.386</v>
      </c>
      <c r="AA100" s="23">
        <v>2488.25</v>
      </c>
      <c r="AB100" s="22">
        <v>2587.0929999999998</v>
      </c>
      <c r="AC100" s="22">
        <v>2388.5329999999999</v>
      </c>
      <c r="AD100" s="22">
        <v>2333.9340000000002</v>
      </c>
      <c r="AE100" s="22">
        <v>2464.8319999999999</v>
      </c>
      <c r="AF100" s="22">
        <v>2373.0279999999998</v>
      </c>
      <c r="AG100" s="22">
        <v>1985.1790000000001</v>
      </c>
      <c r="AH100" s="23">
        <v>2380.36</v>
      </c>
      <c r="AI100" s="22">
        <v>1988.104</v>
      </c>
    </row>
    <row r="101" spans="1:35" x14ac:dyDescent="0.2">
      <c r="A101" s="15" t="s">
        <v>17</v>
      </c>
      <c r="B101" s="15" t="s">
        <v>125</v>
      </c>
      <c r="C101" s="21">
        <v>33092.1</v>
      </c>
      <c r="D101" s="21">
        <v>18295.900000000001</v>
      </c>
      <c r="E101" s="21">
        <v>15239.2</v>
      </c>
      <c r="F101" s="21">
        <v>10543.4</v>
      </c>
      <c r="G101" s="21">
        <v>4119.8999999999996</v>
      </c>
      <c r="H101" s="21">
        <v>3544</v>
      </c>
      <c r="I101" s="21">
        <v>4385.7</v>
      </c>
      <c r="J101" s="21">
        <v>6246.3</v>
      </c>
      <c r="K101" s="21">
        <v>10454.799999999999</v>
      </c>
      <c r="L101" s="21">
        <v>5094.5</v>
      </c>
      <c r="M101" s="21">
        <v>5183.1000000000004</v>
      </c>
      <c r="N101" s="21">
        <v>3542.72</v>
      </c>
      <c r="O101" s="21">
        <v>797.4</v>
      </c>
      <c r="P101" s="21">
        <v>886</v>
      </c>
      <c r="Q101" s="21">
        <v>1018.26</v>
      </c>
      <c r="R101" s="21">
        <v>620.20000000000005</v>
      </c>
      <c r="S101" s="21">
        <v>664.5</v>
      </c>
      <c r="T101" s="21">
        <v>132.9</v>
      </c>
      <c r="U101" s="21">
        <v>44.3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</row>
    <row r="102" spans="1:35" x14ac:dyDescent="0.2">
      <c r="A102" s="15" t="s">
        <v>17</v>
      </c>
      <c r="B102" s="15" t="s">
        <v>114</v>
      </c>
      <c r="C102" s="23">
        <v>170318.4</v>
      </c>
      <c r="D102" s="23">
        <v>172418.23</v>
      </c>
      <c r="E102" s="23">
        <v>175020.6</v>
      </c>
      <c r="F102" s="23">
        <v>172272.71</v>
      </c>
      <c r="G102" s="23">
        <v>167804.42</v>
      </c>
      <c r="H102" s="23">
        <v>170821.12</v>
      </c>
      <c r="I102" s="22">
        <v>182870.041</v>
      </c>
      <c r="J102" s="22">
        <v>192446.48199999999</v>
      </c>
      <c r="K102" s="23">
        <v>201627.3</v>
      </c>
      <c r="L102" s="23">
        <v>216131.72</v>
      </c>
      <c r="M102" s="23">
        <v>229615.13</v>
      </c>
      <c r="N102" s="22">
        <v>225381.31899999999</v>
      </c>
      <c r="O102" s="22">
        <v>213583.63500000001</v>
      </c>
      <c r="P102" s="22">
        <v>215432.16200000001</v>
      </c>
      <c r="Q102" s="22">
        <v>222989.67800000001</v>
      </c>
      <c r="R102" s="22">
        <v>238955.128</v>
      </c>
      <c r="S102" s="22">
        <v>244834.50399999999</v>
      </c>
      <c r="T102" s="22">
        <v>257413.867</v>
      </c>
      <c r="U102" s="22">
        <v>249649.94099999999</v>
      </c>
      <c r="V102" s="22">
        <v>225223.68799999999</v>
      </c>
      <c r="W102" s="23">
        <v>232217.15</v>
      </c>
      <c r="X102" s="22">
        <v>247374.962</v>
      </c>
      <c r="Y102" s="22">
        <v>229509.30100000001</v>
      </c>
      <c r="Z102" s="22">
        <v>214540.74900000001</v>
      </c>
      <c r="AA102" s="22">
        <v>215717.679</v>
      </c>
      <c r="AB102" s="22">
        <v>224073.97500000001</v>
      </c>
      <c r="AC102" s="23">
        <v>237772.39</v>
      </c>
      <c r="AD102" s="22">
        <v>248828.065</v>
      </c>
      <c r="AE102" s="22">
        <v>259769.459</v>
      </c>
      <c r="AF102" s="23">
        <v>269850.93</v>
      </c>
      <c r="AG102" s="22">
        <v>124800.264</v>
      </c>
      <c r="AH102" s="22">
        <v>170674.98300000001</v>
      </c>
      <c r="AI102" s="22">
        <v>246955.40299999999</v>
      </c>
    </row>
    <row r="103" spans="1:35" x14ac:dyDescent="0.2">
      <c r="A103" s="15" t="s">
        <v>17</v>
      </c>
      <c r="B103" s="15" t="s">
        <v>116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0">
        <v>325.92399999999998</v>
      </c>
    </row>
  </sheetData>
  <mergeCells count="1">
    <mergeCell ref="B74:F7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FBC1-B90A-4B73-9B18-189BB5336711}">
  <dimension ref="A1:AI71"/>
  <sheetViews>
    <sheetView zoomScaleNormal="100" workbookViewId="0"/>
  </sheetViews>
  <sheetFormatPr defaultColWidth="8.7109375" defaultRowHeight="12.75" x14ac:dyDescent="0.2"/>
  <cols>
    <col min="1" max="2" width="24.28515625" style="2" customWidth="1"/>
    <col min="3" max="5" width="9.140625" style="2" customWidth="1"/>
    <col min="6" max="16384" width="8.7109375" style="2"/>
  </cols>
  <sheetData>
    <row r="1" spans="1:35" x14ac:dyDescent="0.2">
      <c r="A1" s="1" t="s">
        <v>129</v>
      </c>
    </row>
    <row r="2" spans="1:35" x14ac:dyDescent="0.2">
      <c r="A2" s="1" t="s">
        <v>0</v>
      </c>
      <c r="B2" s="12" t="s">
        <v>136</v>
      </c>
    </row>
    <row r="3" spans="1:35" x14ac:dyDescent="0.2">
      <c r="A3" s="1" t="s">
        <v>1</v>
      </c>
      <c r="B3" s="1" t="s">
        <v>24</v>
      </c>
    </row>
    <row r="5" spans="1:35" x14ac:dyDescent="0.2">
      <c r="A5" s="12" t="s">
        <v>2</v>
      </c>
      <c r="C5" s="1" t="s">
        <v>3</v>
      </c>
    </row>
    <row r="6" spans="1:35" x14ac:dyDescent="0.2">
      <c r="A6" s="12" t="s">
        <v>5</v>
      </c>
      <c r="C6" s="1" t="s">
        <v>134</v>
      </c>
    </row>
    <row r="7" spans="1:35" x14ac:dyDescent="0.2">
      <c r="A7" s="12" t="s">
        <v>6</v>
      </c>
      <c r="C7" s="1" t="s">
        <v>7</v>
      </c>
    </row>
    <row r="9" spans="1:35" x14ac:dyDescent="0.2">
      <c r="B9" s="13" t="s">
        <v>148</v>
      </c>
      <c r="C9" s="14" t="s">
        <v>27</v>
      </c>
      <c r="D9" s="14" t="s">
        <v>28</v>
      </c>
      <c r="E9" s="14" t="s">
        <v>29</v>
      </c>
      <c r="F9" s="14" t="s">
        <v>30</v>
      </c>
      <c r="G9" s="14" t="s">
        <v>31</v>
      </c>
      <c r="H9" s="14" t="s">
        <v>32</v>
      </c>
      <c r="I9" s="14" t="s">
        <v>33</v>
      </c>
      <c r="J9" s="14" t="s">
        <v>34</v>
      </c>
      <c r="K9" s="14" t="s">
        <v>35</v>
      </c>
      <c r="L9" s="14" t="s">
        <v>36</v>
      </c>
      <c r="M9" s="14" t="s">
        <v>37</v>
      </c>
      <c r="N9" s="14" t="s">
        <v>38</v>
      </c>
      <c r="O9" s="14" t="s">
        <v>39</v>
      </c>
      <c r="P9" s="14" t="s">
        <v>40</v>
      </c>
      <c r="Q9" s="14" t="s">
        <v>41</v>
      </c>
      <c r="R9" s="14" t="s">
        <v>42</v>
      </c>
      <c r="S9" s="14" t="s">
        <v>43</v>
      </c>
      <c r="T9" s="14" t="s">
        <v>44</v>
      </c>
      <c r="U9" s="14" t="s">
        <v>45</v>
      </c>
      <c r="V9" s="14" t="s">
        <v>46</v>
      </c>
      <c r="W9" s="14" t="s">
        <v>47</v>
      </c>
      <c r="X9" s="14" t="s">
        <v>48</v>
      </c>
      <c r="Y9" s="14" t="s">
        <v>49</v>
      </c>
      <c r="Z9" s="14" t="s">
        <v>50</v>
      </c>
      <c r="AA9" s="14" t="s">
        <v>51</v>
      </c>
      <c r="AB9" s="14" t="s">
        <v>52</v>
      </c>
      <c r="AC9" s="14" t="s">
        <v>53</v>
      </c>
      <c r="AD9" s="14" t="s">
        <v>54</v>
      </c>
      <c r="AE9" s="14" t="s">
        <v>55</v>
      </c>
      <c r="AF9" s="14" t="s">
        <v>56</v>
      </c>
      <c r="AG9" s="14" t="s">
        <v>57</v>
      </c>
      <c r="AH9" s="14" t="s">
        <v>9</v>
      </c>
      <c r="AI9" s="14" t="s">
        <v>10</v>
      </c>
    </row>
    <row r="10" spans="1:35" x14ac:dyDescent="0.2">
      <c r="B10" s="15" t="s">
        <v>150</v>
      </c>
      <c r="C10" s="23">
        <f t="shared" ref="C10:AI10" si="0">SUM(C56:C63)/1000</f>
        <v>1387.991624</v>
      </c>
      <c r="D10" s="23">
        <f t="shared" si="0"/>
        <v>1377.2882019999997</v>
      </c>
      <c r="E10" s="23">
        <f t="shared" si="0"/>
        <v>1389.603024</v>
      </c>
      <c r="F10" s="23">
        <f t="shared" si="0"/>
        <v>1384.4423999999999</v>
      </c>
      <c r="G10" s="23">
        <f t="shared" si="0"/>
        <v>1364.2719119999999</v>
      </c>
      <c r="H10" s="23">
        <f t="shared" si="0"/>
        <v>1372.5754649999999</v>
      </c>
      <c r="I10" s="23">
        <f t="shared" si="0"/>
        <v>1443.1902259999999</v>
      </c>
      <c r="J10" s="23">
        <f t="shared" si="0"/>
        <v>1549.187723</v>
      </c>
      <c r="K10" s="23">
        <f t="shared" si="0"/>
        <v>1621.101602</v>
      </c>
      <c r="L10" s="23">
        <f t="shared" si="0"/>
        <v>1560.6473859999999</v>
      </c>
      <c r="M10" s="23">
        <f t="shared" si="0"/>
        <v>1690.49981</v>
      </c>
      <c r="N10" s="23">
        <f t="shared" si="0"/>
        <v>1742.4630110000003</v>
      </c>
      <c r="O10" s="23">
        <f t="shared" si="0"/>
        <v>1792.5671729999999</v>
      </c>
      <c r="P10" s="23">
        <f t="shared" si="0"/>
        <v>1844.8305760000001</v>
      </c>
      <c r="Q10" s="23">
        <f t="shared" si="0"/>
        <v>1938.2602460000001</v>
      </c>
      <c r="R10" s="23">
        <f t="shared" si="0"/>
        <v>1976.0766019999999</v>
      </c>
      <c r="S10" s="23">
        <f t="shared" si="0"/>
        <v>2106.4572210000001</v>
      </c>
      <c r="T10" s="23">
        <f t="shared" si="0"/>
        <v>2196.5759639999997</v>
      </c>
      <c r="U10" s="23">
        <f t="shared" si="0"/>
        <v>2172.2870119999998</v>
      </c>
      <c r="V10" s="23">
        <f t="shared" si="0"/>
        <v>1939.9481279999998</v>
      </c>
      <c r="W10" s="23">
        <f t="shared" si="0"/>
        <v>1955.2756869999998</v>
      </c>
      <c r="X10" s="23">
        <f t="shared" si="0"/>
        <v>1949.4366189999998</v>
      </c>
      <c r="Y10" s="23">
        <f t="shared" si="0"/>
        <v>1821.8061759999998</v>
      </c>
      <c r="Z10" s="23">
        <f t="shared" si="0"/>
        <v>1718.9806509999999</v>
      </c>
      <c r="AA10" s="23">
        <f t="shared" si="0"/>
        <v>1668.966062</v>
      </c>
      <c r="AB10" s="23">
        <f t="shared" si="0"/>
        <v>1658.2332049999998</v>
      </c>
      <c r="AC10" s="23">
        <f t="shared" si="0"/>
        <v>1740.3174560000002</v>
      </c>
      <c r="AD10" s="23">
        <f t="shared" si="0"/>
        <v>1767.1540420000001</v>
      </c>
      <c r="AE10" s="23">
        <f t="shared" si="0"/>
        <v>1818.6544870000002</v>
      </c>
      <c r="AF10" s="23">
        <f t="shared" si="0"/>
        <v>1805.7899030000001</v>
      </c>
      <c r="AG10" s="23">
        <f t="shared" si="0"/>
        <v>1633.7389699999999</v>
      </c>
      <c r="AH10" s="23">
        <f t="shared" si="0"/>
        <v>1707.2050310000002</v>
      </c>
      <c r="AI10" s="23">
        <f t="shared" si="0"/>
        <v>1763.0482380000003</v>
      </c>
    </row>
    <row r="11" spans="1:35" x14ac:dyDescent="0.2">
      <c r="B11" s="15" t="s">
        <v>151</v>
      </c>
      <c r="C11" s="21">
        <f t="shared" ref="C11:AI11" si="1">SUM(C64:C71)/1000</f>
        <v>217.320999</v>
      </c>
      <c r="D11" s="21">
        <f t="shared" si="1"/>
        <v>224.422898</v>
      </c>
      <c r="E11" s="21">
        <f t="shared" si="1"/>
        <v>225.56087500000001</v>
      </c>
      <c r="F11" s="21">
        <f t="shared" si="1"/>
        <v>216.015413</v>
      </c>
      <c r="G11" s="21">
        <f t="shared" si="1"/>
        <v>221.173642</v>
      </c>
      <c r="H11" s="21">
        <f t="shared" si="1"/>
        <v>212.894015</v>
      </c>
      <c r="I11" s="21">
        <f t="shared" si="1"/>
        <v>232.82298</v>
      </c>
      <c r="J11" s="21">
        <f t="shared" si="1"/>
        <v>224.75584800000001</v>
      </c>
      <c r="K11" s="21">
        <f t="shared" si="1"/>
        <v>226.54877500000001</v>
      </c>
      <c r="L11" s="21">
        <f t="shared" si="1"/>
        <v>245.14860899999999</v>
      </c>
      <c r="M11" s="21">
        <f t="shared" si="1"/>
        <v>218.32392800000002</v>
      </c>
      <c r="N11" s="21">
        <f t="shared" si="1"/>
        <v>224.967805</v>
      </c>
      <c r="O11" s="21">
        <f t="shared" si="1"/>
        <v>222.961862</v>
      </c>
      <c r="P11" s="21">
        <f t="shared" si="1"/>
        <v>234.94080499999998</v>
      </c>
      <c r="Q11" s="21">
        <f t="shared" si="1"/>
        <v>238.52848100000003</v>
      </c>
      <c r="R11" s="21">
        <f t="shared" si="1"/>
        <v>234.09129200000001</v>
      </c>
      <c r="S11" s="21">
        <f t="shared" si="1"/>
        <v>239.80898599999998</v>
      </c>
      <c r="T11" s="21">
        <f t="shared" si="1"/>
        <v>233.541843</v>
      </c>
      <c r="U11" s="21">
        <f t="shared" si="1"/>
        <v>228.88861399999996</v>
      </c>
      <c r="V11" s="21">
        <f t="shared" si="1"/>
        <v>222.221799</v>
      </c>
      <c r="W11" s="21">
        <f t="shared" si="1"/>
        <v>210.69562200000001</v>
      </c>
      <c r="X11" s="21">
        <f t="shared" si="1"/>
        <v>189.41409200000001</v>
      </c>
      <c r="Y11" s="21">
        <f t="shared" si="1"/>
        <v>183.47160300000002</v>
      </c>
      <c r="Z11" s="21">
        <f t="shared" si="1"/>
        <v>166.520059</v>
      </c>
      <c r="AA11" s="21">
        <f t="shared" si="1"/>
        <v>154.24894800000001</v>
      </c>
      <c r="AB11" s="21">
        <f t="shared" si="1"/>
        <v>163.77412100000001</v>
      </c>
      <c r="AC11" s="21">
        <f t="shared" si="1"/>
        <v>170.10425700000002</v>
      </c>
      <c r="AD11" s="21">
        <f t="shared" si="1"/>
        <v>178.72696299999998</v>
      </c>
      <c r="AE11" s="21">
        <f t="shared" si="1"/>
        <v>173.06644500000002</v>
      </c>
      <c r="AF11" s="21">
        <f t="shared" si="1"/>
        <v>174.73705799999999</v>
      </c>
      <c r="AG11" s="21">
        <f t="shared" si="1"/>
        <v>148.25808299999997</v>
      </c>
      <c r="AH11" s="21">
        <f t="shared" si="1"/>
        <v>164.54400000000001</v>
      </c>
      <c r="AI11" s="21">
        <f t="shared" si="1"/>
        <v>171.473423</v>
      </c>
    </row>
    <row r="12" spans="1:35" x14ac:dyDescent="0.2">
      <c r="B12" s="15" t="s">
        <v>153</v>
      </c>
      <c r="C12" s="23">
        <f t="shared" ref="C12" si="2">SUM(C10:C11)</f>
        <v>1605.312623</v>
      </c>
      <c r="D12" s="23">
        <f t="shared" ref="D12" si="3">SUM(D10:D11)</f>
        <v>1601.7110999999998</v>
      </c>
      <c r="E12" s="23">
        <f t="shared" ref="E12" si="4">SUM(E10:E11)</f>
        <v>1615.1638990000001</v>
      </c>
      <c r="F12" s="23">
        <f t="shared" ref="F12" si="5">SUM(F10:F11)</f>
        <v>1600.457813</v>
      </c>
      <c r="G12" s="23">
        <f t="shared" ref="G12" si="6">SUM(G10:G11)</f>
        <v>1585.4455539999999</v>
      </c>
      <c r="H12" s="23">
        <f t="shared" ref="H12" si="7">SUM(H10:H11)</f>
        <v>1585.46948</v>
      </c>
      <c r="I12" s="23">
        <f t="shared" ref="I12" si="8">SUM(I10:I11)</f>
        <v>1676.0132059999999</v>
      </c>
      <c r="J12" s="23">
        <f t="shared" ref="J12" si="9">SUM(J10:J11)</f>
        <v>1773.943571</v>
      </c>
      <c r="K12" s="23">
        <f t="shared" ref="K12" si="10">SUM(K10:K11)</f>
        <v>1847.6503769999999</v>
      </c>
      <c r="L12" s="23">
        <f t="shared" ref="L12" si="11">SUM(L10:L11)</f>
        <v>1805.7959949999999</v>
      </c>
      <c r="M12" s="23">
        <f t="shared" ref="M12" si="12">SUM(M10:M11)</f>
        <v>1908.823738</v>
      </c>
      <c r="N12" s="23">
        <f t="shared" ref="N12:T12" si="13">SUM(N10:N11)</f>
        <v>1967.4308160000003</v>
      </c>
      <c r="O12" s="23">
        <f t="shared" si="13"/>
        <v>2015.529035</v>
      </c>
      <c r="P12" s="23">
        <f t="shared" si="13"/>
        <v>2079.771381</v>
      </c>
      <c r="Q12" s="23">
        <f t="shared" si="13"/>
        <v>2176.7887270000001</v>
      </c>
      <c r="R12" s="23">
        <f t="shared" si="13"/>
        <v>2210.1678939999997</v>
      </c>
      <c r="S12" s="23">
        <f t="shared" si="13"/>
        <v>2346.2662070000001</v>
      </c>
      <c r="T12" s="23">
        <f t="shared" si="13"/>
        <v>2430.1178069999996</v>
      </c>
      <c r="U12" s="23">
        <f>SUM(U10:U11)</f>
        <v>2401.1756259999997</v>
      </c>
      <c r="V12" s="23">
        <f t="shared" ref="V12:AA12" si="14">SUM(V10:V11)</f>
        <v>2162.1699269999999</v>
      </c>
      <c r="W12" s="23">
        <f t="shared" si="14"/>
        <v>2165.971309</v>
      </c>
      <c r="X12" s="23">
        <f t="shared" si="14"/>
        <v>2138.850711</v>
      </c>
      <c r="Y12" s="23">
        <f t="shared" si="14"/>
        <v>2005.2777789999998</v>
      </c>
      <c r="Z12" s="23">
        <f t="shared" si="14"/>
        <v>1885.5007099999998</v>
      </c>
      <c r="AA12" s="23">
        <f t="shared" si="14"/>
        <v>1823.2150099999999</v>
      </c>
      <c r="AB12" s="23">
        <f t="shared" ref="AB12" si="15">SUM(AB10:AB11)</f>
        <v>1822.0073259999997</v>
      </c>
      <c r="AC12" s="23">
        <f t="shared" ref="AC12" si="16">SUM(AC10:AC11)</f>
        <v>1910.4217130000002</v>
      </c>
      <c r="AD12" s="23">
        <f t="shared" ref="AD12" si="17">SUM(AD10:AD11)</f>
        <v>1945.8810050000002</v>
      </c>
      <c r="AE12" s="23">
        <f t="shared" ref="AE12" si="18">SUM(AE10:AE11)</f>
        <v>1991.7209320000002</v>
      </c>
      <c r="AF12" s="23">
        <f t="shared" ref="AF12" si="19">SUM(AF10:AF11)</f>
        <v>1980.526961</v>
      </c>
      <c r="AG12" s="23">
        <f t="shared" ref="AG12" si="20">SUM(AG10:AG11)</f>
        <v>1781.9970529999998</v>
      </c>
      <c r="AH12" s="23">
        <f t="shared" ref="AH12" si="21">SUM(AH10:AH11)</f>
        <v>1871.7490310000003</v>
      </c>
      <c r="AI12" s="23">
        <f t="shared" ref="AI12" si="22">SUM(AI10:AI11)</f>
        <v>1934.5216610000002</v>
      </c>
    </row>
    <row r="14" spans="1:35" x14ac:dyDescent="0.2">
      <c r="A14" s="6" t="s">
        <v>194</v>
      </c>
    </row>
    <row r="15" spans="1:35" x14ac:dyDescent="0.2">
      <c r="A15" s="7" t="s">
        <v>170</v>
      </c>
    </row>
    <row r="45" spans="1:1" x14ac:dyDescent="0.2">
      <c r="A45" s="9" t="s">
        <v>169</v>
      </c>
    </row>
    <row r="46" spans="1:1" x14ac:dyDescent="0.2">
      <c r="A46" s="10" t="s">
        <v>173</v>
      </c>
    </row>
    <row r="48" spans="1:1" s="3" customFormat="1" ht="15" customHeight="1" x14ac:dyDescent="0.2">
      <c r="A48" s="11" t="s">
        <v>167</v>
      </c>
    </row>
    <row r="50" spans="1:35" x14ac:dyDescent="0.2">
      <c r="A50" s="12" t="s">
        <v>2</v>
      </c>
      <c r="C50" s="1" t="s">
        <v>3</v>
      </c>
    </row>
    <row r="51" spans="1:35" x14ac:dyDescent="0.2">
      <c r="A51" s="12" t="s">
        <v>5</v>
      </c>
      <c r="C51" s="1" t="s">
        <v>26</v>
      </c>
    </row>
    <row r="52" spans="1:35" x14ac:dyDescent="0.2">
      <c r="A52" s="12" t="s">
        <v>6</v>
      </c>
      <c r="C52" s="1" t="s">
        <v>7</v>
      </c>
    </row>
    <row r="54" spans="1:35" x14ac:dyDescent="0.2">
      <c r="A54" s="52" t="s">
        <v>8</v>
      </c>
      <c r="B54" s="52" t="s">
        <v>8</v>
      </c>
      <c r="C54" s="14" t="s">
        <v>27</v>
      </c>
      <c r="D54" s="14" t="s">
        <v>28</v>
      </c>
      <c r="E54" s="14" t="s">
        <v>29</v>
      </c>
      <c r="F54" s="14" t="s">
        <v>30</v>
      </c>
      <c r="G54" s="14" t="s">
        <v>31</v>
      </c>
      <c r="H54" s="14" t="s">
        <v>32</v>
      </c>
      <c r="I54" s="14" t="s">
        <v>33</v>
      </c>
      <c r="J54" s="14" t="s">
        <v>34</v>
      </c>
      <c r="K54" s="14" t="s">
        <v>35</v>
      </c>
      <c r="L54" s="14" t="s">
        <v>36</v>
      </c>
      <c r="M54" s="14" t="s">
        <v>37</v>
      </c>
      <c r="N54" s="14" t="s">
        <v>38</v>
      </c>
      <c r="O54" s="14" t="s">
        <v>39</v>
      </c>
      <c r="P54" s="14" t="s">
        <v>40</v>
      </c>
      <c r="Q54" s="14" t="s">
        <v>41</v>
      </c>
      <c r="R54" s="14" t="s">
        <v>42</v>
      </c>
      <c r="S54" s="14" t="s">
        <v>43</v>
      </c>
      <c r="T54" s="14" t="s">
        <v>44</v>
      </c>
      <c r="U54" s="14" t="s">
        <v>45</v>
      </c>
      <c r="V54" s="14" t="s">
        <v>46</v>
      </c>
      <c r="W54" s="14" t="s">
        <v>47</v>
      </c>
      <c r="X54" s="14" t="s">
        <v>48</v>
      </c>
      <c r="Y54" s="14" t="s">
        <v>49</v>
      </c>
      <c r="Z54" s="14" t="s">
        <v>50</v>
      </c>
      <c r="AA54" s="14" t="s">
        <v>51</v>
      </c>
      <c r="AB54" s="14" t="s">
        <v>52</v>
      </c>
      <c r="AC54" s="14" t="s">
        <v>53</v>
      </c>
      <c r="AD54" s="14" t="s">
        <v>54</v>
      </c>
      <c r="AE54" s="14" t="s">
        <v>55</v>
      </c>
      <c r="AF54" s="14" t="s">
        <v>56</v>
      </c>
      <c r="AG54" s="14" t="s">
        <v>57</v>
      </c>
      <c r="AH54" s="14" t="s">
        <v>9</v>
      </c>
      <c r="AI54" s="14" t="s">
        <v>10</v>
      </c>
    </row>
    <row r="55" spans="1:35" x14ac:dyDescent="0.2">
      <c r="A55" s="18" t="s">
        <v>58</v>
      </c>
      <c r="B55" s="18" t="s">
        <v>65</v>
      </c>
      <c r="C55" s="19" t="s">
        <v>59</v>
      </c>
      <c r="D55" s="19" t="s">
        <v>59</v>
      </c>
      <c r="E55" s="19" t="s">
        <v>59</v>
      </c>
      <c r="F55" s="19" t="s">
        <v>59</v>
      </c>
      <c r="G55" s="19" t="s">
        <v>59</v>
      </c>
      <c r="H55" s="19" t="s">
        <v>59</v>
      </c>
      <c r="I55" s="19" t="s">
        <v>59</v>
      </c>
      <c r="J55" s="19" t="s">
        <v>59</v>
      </c>
      <c r="K55" s="19" t="s">
        <v>59</v>
      </c>
      <c r="L55" s="19" t="s">
        <v>59</v>
      </c>
      <c r="M55" s="19" t="s">
        <v>59</v>
      </c>
      <c r="N55" s="19" t="s">
        <v>59</v>
      </c>
      <c r="O55" s="19" t="s">
        <v>59</v>
      </c>
      <c r="P55" s="19" t="s">
        <v>59</v>
      </c>
      <c r="Q55" s="19" t="s">
        <v>59</v>
      </c>
      <c r="R55" s="19" t="s">
        <v>59</v>
      </c>
      <c r="S55" s="19" t="s">
        <v>59</v>
      </c>
      <c r="T55" s="19" t="s">
        <v>59</v>
      </c>
      <c r="U55" s="19" t="s">
        <v>59</v>
      </c>
      <c r="V55" s="19" t="s">
        <v>59</v>
      </c>
      <c r="W55" s="19" t="s">
        <v>59</v>
      </c>
      <c r="X55" s="19" t="s">
        <v>59</v>
      </c>
      <c r="Y55" s="19" t="s">
        <v>59</v>
      </c>
      <c r="Z55" s="19" t="s">
        <v>59</v>
      </c>
      <c r="AA55" s="19" t="s">
        <v>59</v>
      </c>
      <c r="AB55" s="19" t="s">
        <v>59</v>
      </c>
      <c r="AC55" s="19" t="s">
        <v>59</v>
      </c>
      <c r="AD55" s="19" t="s">
        <v>59</v>
      </c>
      <c r="AE55" s="19" t="s">
        <v>59</v>
      </c>
      <c r="AF55" s="19" t="s">
        <v>59</v>
      </c>
      <c r="AG55" s="19" t="s">
        <v>59</v>
      </c>
      <c r="AH55" s="19" t="s">
        <v>59</v>
      </c>
      <c r="AI55" s="19" t="s">
        <v>59</v>
      </c>
    </row>
    <row r="56" spans="1:35" x14ac:dyDescent="0.2">
      <c r="A56" s="15" t="s">
        <v>11</v>
      </c>
      <c r="B56" s="15" t="s">
        <v>66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2">
        <v>13.167999999999999</v>
      </c>
      <c r="AA56" s="22">
        <v>21.904</v>
      </c>
      <c r="AB56" s="22">
        <v>225.40700000000001</v>
      </c>
      <c r="AC56" s="22">
        <v>74.144999999999996</v>
      </c>
      <c r="AD56" s="22">
        <v>2096.364</v>
      </c>
      <c r="AE56" s="22">
        <v>2618.752</v>
      </c>
      <c r="AF56" s="22">
        <v>5964.9390000000003</v>
      </c>
      <c r="AG56" s="22">
        <v>7569.3609999999999</v>
      </c>
      <c r="AH56" s="22">
        <v>11055.108</v>
      </c>
      <c r="AI56" s="23">
        <v>6258.71</v>
      </c>
    </row>
    <row r="57" spans="1:35" x14ac:dyDescent="0.2">
      <c r="A57" s="15" t="s">
        <v>11</v>
      </c>
      <c r="B57" s="15" t="s">
        <v>69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0">
        <v>237.376</v>
      </c>
    </row>
    <row r="58" spans="1:35" x14ac:dyDescent="0.2">
      <c r="A58" s="15" t="s">
        <v>11</v>
      </c>
      <c r="B58" s="15" t="s">
        <v>126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</row>
    <row r="59" spans="1:35" x14ac:dyDescent="0.2">
      <c r="A59" s="15" t="s">
        <v>11</v>
      </c>
      <c r="B59" s="15" t="s">
        <v>70</v>
      </c>
      <c r="C59" s="20">
        <v>300935.55200000003</v>
      </c>
      <c r="D59" s="20">
        <v>301187.86599999998</v>
      </c>
      <c r="E59" s="21">
        <v>317763.28000000003</v>
      </c>
      <c r="F59" s="20">
        <v>288300.75199999998</v>
      </c>
      <c r="G59" s="20">
        <v>273736.652</v>
      </c>
      <c r="H59" s="20">
        <v>299767.17300000001</v>
      </c>
      <c r="I59" s="20">
        <v>318100.18199999997</v>
      </c>
      <c r="J59" s="20">
        <v>335936.53499999997</v>
      </c>
      <c r="K59" s="20">
        <v>330391.14600000001</v>
      </c>
      <c r="L59" s="20">
        <v>284858.18199999997</v>
      </c>
      <c r="M59" s="20">
        <v>290945.81199999998</v>
      </c>
      <c r="N59" s="21">
        <v>280157.09999999998</v>
      </c>
      <c r="O59" s="20">
        <v>268314.86599999998</v>
      </c>
      <c r="P59" s="20">
        <v>257558.807</v>
      </c>
      <c r="Q59" s="21">
        <v>236240.16</v>
      </c>
      <c r="R59" s="20">
        <v>235125.601</v>
      </c>
      <c r="S59" s="20">
        <v>244120.264</v>
      </c>
      <c r="T59" s="21">
        <v>232933.54</v>
      </c>
      <c r="U59" s="20">
        <v>233252.96599999999</v>
      </c>
      <c r="V59" s="20">
        <v>237729.91500000001</v>
      </c>
      <c r="W59" s="20">
        <v>254141.141</v>
      </c>
      <c r="X59" s="20">
        <v>240328.247</v>
      </c>
      <c r="Y59" s="20">
        <v>235605.58499999999</v>
      </c>
      <c r="Z59" s="20">
        <v>231225.75700000001</v>
      </c>
      <c r="AA59" s="20">
        <v>244480.989</v>
      </c>
      <c r="AB59" s="20">
        <v>398427.05300000001</v>
      </c>
      <c r="AC59" s="20">
        <v>394948.98800000001</v>
      </c>
      <c r="AD59" s="20">
        <v>368892.14299999998</v>
      </c>
      <c r="AE59" s="20">
        <v>367339.451</v>
      </c>
      <c r="AF59" s="20">
        <v>381936.06400000001</v>
      </c>
      <c r="AG59" s="20">
        <v>423775.52799999999</v>
      </c>
      <c r="AH59" s="20">
        <v>473620.06300000002</v>
      </c>
      <c r="AI59" s="20">
        <v>471633.28399999999</v>
      </c>
    </row>
    <row r="60" spans="1:35" x14ac:dyDescent="0.2">
      <c r="A60" s="15" t="s">
        <v>11</v>
      </c>
      <c r="B60" s="15" t="s">
        <v>115</v>
      </c>
      <c r="C60" s="22">
        <v>1076088.872</v>
      </c>
      <c r="D60" s="22">
        <v>1063895.436</v>
      </c>
      <c r="E60" s="22">
        <v>1059723.044</v>
      </c>
      <c r="F60" s="22">
        <v>1085280.2479999999</v>
      </c>
      <c r="G60" s="23">
        <v>1079584.56</v>
      </c>
      <c r="H60" s="22">
        <v>1061436.2919999999</v>
      </c>
      <c r="I60" s="22">
        <v>1113792.544</v>
      </c>
      <c r="J60" s="22">
        <v>1201380.088</v>
      </c>
      <c r="K60" s="22">
        <v>1277414.956</v>
      </c>
      <c r="L60" s="22">
        <v>1262543.304</v>
      </c>
      <c r="M60" s="22">
        <v>1384334.1980000001</v>
      </c>
      <c r="N60" s="22">
        <v>1446953.5109999999</v>
      </c>
      <c r="O60" s="22">
        <v>1510717.2069999999</v>
      </c>
      <c r="P60" s="22">
        <v>1575553.081</v>
      </c>
      <c r="Q60" s="23">
        <v>1690531.86</v>
      </c>
      <c r="R60" s="22">
        <v>1729543.1629999999</v>
      </c>
      <c r="S60" s="22">
        <v>1851977.487</v>
      </c>
      <c r="T60" s="22">
        <v>1951230.182</v>
      </c>
      <c r="U60" s="22">
        <v>1929551.8659999999</v>
      </c>
      <c r="V60" s="22">
        <v>1693308.879</v>
      </c>
      <c r="W60" s="22">
        <v>1692315.4539999999</v>
      </c>
      <c r="X60" s="22">
        <v>1701974.858</v>
      </c>
      <c r="Y60" s="22">
        <v>1580901.301</v>
      </c>
      <c r="Z60" s="22">
        <v>1483015.9879999999</v>
      </c>
      <c r="AA60" s="22">
        <v>1420265.105</v>
      </c>
      <c r="AB60" s="22">
        <v>1253403.426</v>
      </c>
      <c r="AC60" s="23">
        <v>1339103.55</v>
      </c>
      <c r="AD60" s="22">
        <v>1388891.703</v>
      </c>
      <c r="AE60" s="22">
        <v>1440997.9180000001</v>
      </c>
      <c r="AF60" s="22">
        <v>1409846.946</v>
      </c>
      <c r="AG60" s="22">
        <v>1185704.6459999999</v>
      </c>
      <c r="AH60" s="22">
        <v>1208923.7290000001</v>
      </c>
      <c r="AI60" s="22">
        <v>1260315.983</v>
      </c>
    </row>
    <row r="61" spans="1:35" x14ac:dyDescent="0.2">
      <c r="A61" s="15" t="s">
        <v>11</v>
      </c>
      <c r="B61" s="15" t="s">
        <v>127</v>
      </c>
      <c r="C61" s="21">
        <v>10967.2</v>
      </c>
      <c r="D61" s="21">
        <v>12204.9</v>
      </c>
      <c r="E61" s="21">
        <v>12116.7</v>
      </c>
      <c r="F61" s="21">
        <v>10861.4</v>
      </c>
      <c r="G61" s="21">
        <v>10950.7</v>
      </c>
      <c r="H61" s="21">
        <v>11372</v>
      </c>
      <c r="I61" s="21">
        <v>10895.5</v>
      </c>
      <c r="J61" s="21">
        <v>11107.3</v>
      </c>
      <c r="K61" s="21">
        <v>12531.7</v>
      </c>
      <c r="L61" s="21">
        <v>12602.7</v>
      </c>
      <c r="M61" s="21">
        <v>14295.2</v>
      </c>
      <c r="N61" s="21">
        <v>14186.6</v>
      </c>
      <c r="O61" s="21">
        <v>13133.1</v>
      </c>
      <c r="P61" s="20">
        <v>11517.688</v>
      </c>
      <c r="Q61" s="20">
        <v>10965.626</v>
      </c>
      <c r="R61" s="20">
        <v>11005.838</v>
      </c>
      <c r="S61" s="21">
        <v>9877.07</v>
      </c>
      <c r="T61" s="20">
        <v>11849.441999999999</v>
      </c>
      <c r="U61" s="21">
        <v>8999.7800000000007</v>
      </c>
      <c r="V61" s="20">
        <v>8426.9339999999993</v>
      </c>
      <c r="W61" s="20">
        <v>8336.6919999999991</v>
      </c>
      <c r="X61" s="20">
        <v>6591.1279999999997</v>
      </c>
      <c r="Y61" s="20">
        <v>4757.0540000000001</v>
      </c>
      <c r="Z61" s="20">
        <v>4178.652</v>
      </c>
      <c r="AA61" s="20">
        <v>3809.652</v>
      </c>
      <c r="AB61" s="20">
        <v>6109.7280000000001</v>
      </c>
      <c r="AC61" s="20">
        <v>6126.5370000000003</v>
      </c>
      <c r="AD61" s="20">
        <v>7206.1660000000002</v>
      </c>
      <c r="AE61" s="20">
        <v>6940.0339999999997</v>
      </c>
      <c r="AF61" s="20">
        <v>5993.3850000000002</v>
      </c>
      <c r="AG61" s="20">
        <v>6740.8050000000003</v>
      </c>
      <c r="AH61" s="20">
        <v>6597.9840000000004</v>
      </c>
      <c r="AI61" s="21">
        <v>6423.86</v>
      </c>
    </row>
    <row r="62" spans="1:35" x14ac:dyDescent="0.2">
      <c r="A62" s="15" t="s">
        <v>11</v>
      </c>
      <c r="B62" s="15" t="s">
        <v>128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402</v>
      </c>
      <c r="J62" s="23">
        <v>763.8</v>
      </c>
      <c r="K62" s="23">
        <v>763.8</v>
      </c>
      <c r="L62" s="23">
        <v>643.20000000000005</v>
      </c>
      <c r="M62" s="23">
        <v>924.6</v>
      </c>
      <c r="N62" s="23">
        <v>1165.8</v>
      </c>
      <c r="O62" s="23">
        <v>402</v>
      </c>
      <c r="P62" s="23">
        <v>201</v>
      </c>
      <c r="Q62" s="23">
        <v>522.6</v>
      </c>
      <c r="R62" s="23">
        <v>402</v>
      </c>
      <c r="S62" s="23">
        <v>482.4</v>
      </c>
      <c r="T62" s="23">
        <v>562.79999999999995</v>
      </c>
      <c r="U62" s="23">
        <v>482.4</v>
      </c>
      <c r="V62" s="23">
        <v>482.4</v>
      </c>
      <c r="W62" s="23">
        <v>482.4</v>
      </c>
      <c r="X62" s="23">
        <v>482.4</v>
      </c>
      <c r="Y62" s="23">
        <v>482.4</v>
      </c>
      <c r="Z62" s="23">
        <v>482.4</v>
      </c>
      <c r="AA62" s="23">
        <v>321.60000000000002</v>
      </c>
      <c r="AB62" s="23">
        <v>0</v>
      </c>
      <c r="AC62" s="23">
        <v>0</v>
      </c>
      <c r="AD62" s="23">
        <v>0.36</v>
      </c>
      <c r="AE62" s="23">
        <v>0.12</v>
      </c>
      <c r="AF62" s="23">
        <v>0.12</v>
      </c>
      <c r="AG62" s="23">
        <v>0.08</v>
      </c>
      <c r="AH62" s="23">
        <v>0.04</v>
      </c>
      <c r="AI62" s="23">
        <v>0.08</v>
      </c>
    </row>
    <row r="63" spans="1:35" x14ac:dyDescent="0.2">
      <c r="A63" s="15" t="s">
        <v>11</v>
      </c>
      <c r="B63" s="15" t="s">
        <v>75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0">
        <v>59.985999999999997</v>
      </c>
      <c r="Y63" s="20">
        <v>59.835999999999999</v>
      </c>
      <c r="Z63" s="20">
        <v>64.686000000000007</v>
      </c>
      <c r="AA63" s="20">
        <v>66.811999999999998</v>
      </c>
      <c r="AB63" s="20">
        <v>67.590999999999994</v>
      </c>
      <c r="AC63" s="20">
        <v>64.236000000000004</v>
      </c>
      <c r="AD63" s="20">
        <v>67.305999999999997</v>
      </c>
      <c r="AE63" s="20">
        <v>758.21199999999999</v>
      </c>
      <c r="AF63" s="20">
        <v>2048.4490000000001</v>
      </c>
      <c r="AG63" s="21">
        <v>9948.5499999999993</v>
      </c>
      <c r="AH63" s="20">
        <v>7008.107</v>
      </c>
      <c r="AI63" s="20">
        <v>18178.945</v>
      </c>
    </row>
    <row r="64" spans="1:35" x14ac:dyDescent="0.2">
      <c r="A64" s="15" t="s">
        <v>18</v>
      </c>
      <c r="B64" s="15" t="s">
        <v>66</v>
      </c>
      <c r="C64" s="41" t="s">
        <v>109</v>
      </c>
      <c r="D64" s="41" t="s">
        <v>109</v>
      </c>
      <c r="E64" s="41" t="s">
        <v>109</v>
      </c>
      <c r="F64" s="41" t="s">
        <v>109</v>
      </c>
      <c r="G64" s="41" t="s">
        <v>109</v>
      </c>
      <c r="H64" s="41" t="s">
        <v>109</v>
      </c>
      <c r="I64" s="41" t="s">
        <v>109</v>
      </c>
      <c r="J64" s="41" t="s">
        <v>109</v>
      </c>
      <c r="K64" s="41" t="s">
        <v>109</v>
      </c>
      <c r="L64" s="41" t="s">
        <v>109</v>
      </c>
      <c r="M64" s="41" t="s">
        <v>109</v>
      </c>
      <c r="N64" s="41" t="s">
        <v>109</v>
      </c>
      <c r="O64" s="41" t="s">
        <v>109</v>
      </c>
      <c r="P64" s="41" t="s">
        <v>109</v>
      </c>
      <c r="Q64" s="41" t="s">
        <v>109</v>
      </c>
      <c r="R64" s="41" t="s">
        <v>109</v>
      </c>
      <c r="S64" s="41" t="s">
        <v>109</v>
      </c>
      <c r="T64" s="41" t="s">
        <v>109</v>
      </c>
      <c r="U64" s="41" t="s">
        <v>109</v>
      </c>
      <c r="V64" s="41" t="s">
        <v>109</v>
      </c>
      <c r="W64" s="41" t="s">
        <v>109</v>
      </c>
      <c r="X64" s="41" t="s">
        <v>109</v>
      </c>
      <c r="Y64" s="41" t="s">
        <v>109</v>
      </c>
      <c r="Z64" s="41" t="s">
        <v>109</v>
      </c>
      <c r="AA64" s="41" t="s">
        <v>109</v>
      </c>
      <c r="AB64" s="41" t="s">
        <v>109</v>
      </c>
      <c r="AC64" s="41" t="s">
        <v>109</v>
      </c>
      <c r="AD64" s="41" t="s">
        <v>109</v>
      </c>
      <c r="AE64" s="41" t="s">
        <v>109</v>
      </c>
      <c r="AF64" s="41" t="s">
        <v>109</v>
      </c>
      <c r="AG64" s="41" t="s">
        <v>109</v>
      </c>
      <c r="AH64" s="41" t="s">
        <v>109</v>
      </c>
      <c r="AI64" s="41" t="s">
        <v>109</v>
      </c>
    </row>
    <row r="65" spans="1:35" x14ac:dyDescent="0.2">
      <c r="A65" s="15" t="s">
        <v>18</v>
      </c>
      <c r="B65" s="15" t="s">
        <v>69</v>
      </c>
      <c r="C65" s="21">
        <v>21821.79</v>
      </c>
      <c r="D65" s="21">
        <v>20580.79</v>
      </c>
      <c r="E65" s="21">
        <v>19785.72</v>
      </c>
      <c r="F65" s="21">
        <v>20095.599999999999</v>
      </c>
      <c r="G65" s="21">
        <v>20271.3</v>
      </c>
      <c r="H65" s="21">
        <v>21284.49</v>
      </c>
      <c r="I65" s="20">
        <v>21916.276999999998</v>
      </c>
      <c r="J65" s="21">
        <v>21771.5</v>
      </c>
      <c r="K65" s="21">
        <v>13018.8</v>
      </c>
      <c r="L65" s="21">
        <v>13019.39</v>
      </c>
      <c r="M65" s="21">
        <v>12827.99</v>
      </c>
      <c r="N65" s="21">
        <v>11808.8</v>
      </c>
      <c r="O65" s="21">
        <v>12118.9</v>
      </c>
      <c r="P65" s="20">
        <v>12358.566000000001</v>
      </c>
      <c r="Q65" s="20">
        <v>14165.045</v>
      </c>
      <c r="R65" s="20">
        <v>12653.279</v>
      </c>
      <c r="S65" s="20">
        <v>12960.903</v>
      </c>
      <c r="T65" s="20">
        <v>13002.601000000001</v>
      </c>
      <c r="U65" s="20">
        <v>13053.857</v>
      </c>
      <c r="V65" s="20">
        <v>13226.482</v>
      </c>
      <c r="W65" s="20">
        <v>13531.394</v>
      </c>
      <c r="X65" s="20">
        <v>13676.254000000001</v>
      </c>
      <c r="Y65" s="20">
        <v>13497.316000000001</v>
      </c>
      <c r="Z65" s="20">
        <v>13769.537</v>
      </c>
      <c r="AA65" s="20">
        <v>13857.663</v>
      </c>
      <c r="AB65" s="20">
        <v>14252.624</v>
      </c>
      <c r="AC65" s="20">
        <v>14294.307000000001</v>
      </c>
      <c r="AD65" s="21">
        <v>14402.38</v>
      </c>
      <c r="AE65" s="20">
        <v>14253.165999999999</v>
      </c>
      <c r="AF65" s="20">
        <v>14583.732</v>
      </c>
      <c r="AG65" s="20">
        <v>12949.679</v>
      </c>
      <c r="AH65" s="20">
        <v>15244.299000000001</v>
      </c>
      <c r="AI65" s="20">
        <v>16989.960999999999</v>
      </c>
    </row>
    <row r="66" spans="1:35" x14ac:dyDescent="0.2">
      <c r="A66" s="15" t="s">
        <v>18</v>
      </c>
      <c r="B66" s="15" t="s">
        <v>126</v>
      </c>
      <c r="C66" s="23">
        <v>131.4</v>
      </c>
      <c r="D66" s="23">
        <v>131.4</v>
      </c>
      <c r="E66" s="23">
        <v>131.4</v>
      </c>
      <c r="F66" s="23">
        <v>87.6</v>
      </c>
      <c r="G66" s="23">
        <v>87.6</v>
      </c>
      <c r="H66" s="23">
        <v>87.6</v>
      </c>
      <c r="I66" s="23">
        <v>87.6</v>
      </c>
      <c r="J66" s="23">
        <v>130.6</v>
      </c>
      <c r="K66" s="23">
        <v>87.6</v>
      </c>
      <c r="L66" s="23">
        <v>0</v>
      </c>
      <c r="M66" s="23">
        <v>387</v>
      </c>
      <c r="N66" s="23">
        <v>344</v>
      </c>
      <c r="O66" s="23">
        <v>0</v>
      </c>
      <c r="P66" s="23">
        <v>0</v>
      </c>
      <c r="Q66" s="23">
        <v>0</v>
      </c>
      <c r="R66" s="23">
        <v>0</v>
      </c>
      <c r="S66" s="23">
        <v>215</v>
      </c>
      <c r="T66" s="23">
        <v>258</v>
      </c>
      <c r="U66" s="23">
        <v>172</v>
      </c>
      <c r="V66" s="23">
        <v>215</v>
      </c>
      <c r="W66" s="23">
        <v>301</v>
      </c>
      <c r="X66" s="23">
        <v>258</v>
      </c>
      <c r="Y66" s="23">
        <v>215</v>
      </c>
      <c r="Z66" s="23">
        <v>172</v>
      </c>
      <c r="AA66" s="23">
        <v>86</v>
      </c>
      <c r="AB66" s="23">
        <v>86</v>
      </c>
      <c r="AC66" s="23">
        <v>86</v>
      </c>
      <c r="AD66" s="23">
        <v>47.3</v>
      </c>
      <c r="AE66" s="23">
        <v>47.3</v>
      </c>
      <c r="AF66" s="23">
        <v>43</v>
      </c>
      <c r="AG66" s="23">
        <v>43.8</v>
      </c>
      <c r="AH66" s="23">
        <v>43.8</v>
      </c>
      <c r="AI66" s="23">
        <v>39.42</v>
      </c>
    </row>
    <row r="67" spans="1:35" x14ac:dyDescent="0.2">
      <c r="A67" s="15" t="s">
        <v>18</v>
      </c>
      <c r="B67" s="15" t="s">
        <v>70</v>
      </c>
      <c r="C67" s="20">
        <v>140433.15900000001</v>
      </c>
      <c r="D67" s="20">
        <v>144338.65400000001</v>
      </c>
      <c r="E67" s="20">
        <v>152829.889</v>
      </c>
      <c r="F67" s="20">
        <v>151601.22399999999</v>
      </c>
      <c r="G67" s="20">
        <v>151529.14199999999</v>
      </c>
      <c r="H67" s="20">
        <v>145963.40299999999</v>
      </c>
      <c r="I67" s="20">
        <v>149755.764</v>
      </c>
      <c r="J67" s="20">
        <v>138586.67800000001</v>
      </c>
      <c r="K67" s="20">
        <v>141115.56299999999</v>
      </c>
      <c r="L67" s="20">
        <v>160163.56099999999</v>
      </c>
      <c r="M67" s="20">
        <v>150476.82800000001</v>
      </c>
      <c r="N67" s="20">
        <v>153373.535</v>
      </c>
      <c r="O67" s="20">
        <v>151001.46400000001</v>
      </c>
      <c r="P67" s="20">
        <v>156664.29300000001</v>
      </c>
      <c r="Q67" s="20">
        <v>162938.04300000001</v>
      </c>
      <c r="R67" s="20">
        <v>164353.359</v>
      </c>
      <c r="S67" s="20">
        <v>161996.09299999999</v>
      </c>
      <c r="T67" s="20">
        <v>151946.921</v>
      </c>
      <c r="U67" s="20">
        <v>150939.12899999999</v>
      </c>
      <c r="V67" s="20">
        <v>134163.68799999999</v>
      </c>
      <c r="W67" s="20">
        <v>137642.421</v>
      </c>
      <c r="X67" s="20">
        <v>127546.24800000001</v>
      </c>
      <c r="Y67" s="20">
        <v>126680.08500000001</v>
      </c>
      <c r="Z67" s="20">
        <v>113316.417</v>
      </c>
      <c r="AA67" s="20">
        <v>102765.33900000001</v>
      </c>
      <c r="AB67" s="20">
        <v>109800.12300000001</v>
      </c>
      <c r="AC67" s="20">
        <v>107759.435</v>
      </c>
      <c r="AD67" s="20">
        <v>108064.762</v>
      </c>
      <c r="AE67" s="20">
        <v>101409.90700000001</v>
      </c>
      <c r="AF67" s="20">
        <v>99515.736000000004</v>
      </c>
      <c r="AG67" s="20">
        <v>87418.562999999995</v>
      </c>
      <c r="AH67" s="21">
        <v>101504.62</v>
      </c>
      <c r="AI67" s="20">
        <v>102525.04700000001</v>
      </c>
    </row>
    <row r="68" spans="1:35" x14ac:dyDescent="0.2">
      <c r="A68" s="15" t="s">
        <v>18</v>
      </c>
      <c r="B68" s="15" t="s">
        <v>115</v>
      </c>
      <c r="C68" s="23">
        <v>54934.65</v>
      </c>
      <c r="D68" s="22">
        <v>59372.053999999996</v>
      </c>
      <c r="E68" s="22">
        <v>52813.866000000002</v>
      </c>
      <c r="F68" s="22">
        <v>44230.989000000001</v>
      </c>
      <c r="G68" s="23">
        <v>49285.599999999999</v>
      </c>
      <c r="H68" s="22">
        <v>45558.521999999997</v>
      </c>
      <c r="I68" s="22">
        <v>61063.339</v>
      </c>
      <c r="J68" s="23">
        <v>64267.07</v>
      </c>
      <c r="K68" s="22">
        <v>72326.812000000005</v>
      </c>
      <c r="L68" s="22">
        <v>71965.657999999996</v>
      </c>
      <c r="M68" s="23">
        <v>54632.11</v>
      </c>
      <c r="N68" s="23">
        <v>59441.47</v>
      </c>
      <c r="O68" s="22">
        <v>59841.498</v>
      </c>
      <c r="P68" s="22">
        <v>65917.945999999996</v>
      </c>
      <c r="Q68" s="22">
        <v>61425.392999999996</v>
      </c>
      <c r="R68" s="22">
        <v>57084.654000000002</v>
      </c>
      <c r="S68" s="23">
        <v>64636.99</v>
      </c>
      <c r="T68" s="22">
        <v>68334.320999999996</v>
      </c>
      <c r="U68" s="22">
        <v>64723.627999999997</v>
      </c>
      <c r="V68" s="22">
        <v>74579.629000000001</v>
      </c>
      <c r="W68" s="22">
        <v>59220.807000000001</v>
      </c>
      <c r="X68" s="23">
        <v>47859.59</v>
      </c>
      <c r="Y68" s="22">
        <v>43004.858999999997</v>
      </c>
      <c r="Z68" s="22">
        <v>39187.724000000002</v>
      </c>
      <c r="AA68" s="23">
        <v>37428.65</v>
      </c>
      <c r="AB68" s="23">
        <v>39523.839999999997</v>
      </c>
      <c r="AC68" s="22">
        <v>47694.311999999998</v>
      </c>
      <c r="AD68" s="22">
        <v>55937.663999999997</v>
      </c>
      <c r="AE68" s="22">
        <v>56984.330999999998</v>
      </c>
      <c r="AF68" s="23">
        <v>60150.23</v>
      </c>
      <c r="AG68" s="22">
        <v>47512.972999999998</v>
      </c>
      <c r="AH68" s="22">
        <v>47302.963000000003</v>
      </c>
      <c r="AI68" s="22">
        <v>51378.468000000001</v>
      </c>
    </row>
    <row r="69" spans="1:35" x14ac:dyDescent="0.2">
      <c r="A69" s="15" t="s">
        <v>18</v>
      </c>
      <c r="B69" s="15" t="s">
        <v>127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3.35</v>
      </c>
    </row>
    <row r="70" spans="1:35" x14ac:dyDescent="0.2">
      <c r="A70" s="15" t="s">
        <v>18</v>
      </c>
      <c r="B70" s="15" t="s">
        <v>128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0.16</v>
      </c>
      <c r="AF70" s="23">
        <v>0.12</v>
      </c>
      <c r="AG70" s="23">
        <v>0.08</v>
      </c>
      <c r="AH70" s="23">
        <v>0.04</v>
      </c>
      <c r="AI70" s="23">
        <v>0</v>
      </c>
    </row>
    <row r="71" spans="1:35" x14ac:dyDescent="0.2">
      <c r="A71" s="15" t="s">
        <v>18</v>
      </c>
      <c r="B71" s="15" t="s">
        <v>75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37</v>
      </c>
      <c r="W71" s="21">
        <v>0</v>
      </c>
      <c r="X71" s="21">
        <v>74</v>
      </c>
      <c r="Y71" s="20">
        <v>74.343000000000004</v>
      </c>
      <c r="Z71" s="20">
        <v>74.381</v>
      </c>
      <c r="AA71" s="20">
        <v>111.29600000000001</v>
      </c>
      <c r="AB71" s="20">
        <v>111.53400000000001</v>
      </c>
      <c r="AC71" s="20">
        <v>270.20299999999997</v>
      </c>
      <c r="AD71" s="20">
        <v>274.85700000000003</v>
      </c>
      <c r="AE71" s="20">
        <v>371.58100000000002</v>
      </c>
      <c r="AF71" s="21">
        <v>444.24</v>
      </c>
      <c r="AG71" s="20">
        <v>332.988</v>
      </c>
      <c r="AH71" s="20">
        <v>448.27800000000002</v>
      </c>
      <c r="AI71" s="20">
        <v>537.17700000000002</v>
      </c>
    </row>
  </sheetData>
  <mergeCells count="1">
    <mergeCell ref="A54:B5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CA22-00E8-47E0-82F9-AD0527C2C7DE}">
  <dimension ref="A1:AI118"/>
  <sheetViews>
    <sheetView zoomScaleNormal="100" workbookViewId="0"/>
  </sheetViews>
  <sheetFormatPr defaultColWidth="8.7109375" defaultRowHeight="12.75" x14ac:dyDescent="0.2"/>
  <cols>
    <col min="1" max="2" width="24.28515625" style="2" customWidth="1"/>
    <col min="3" max="5" width="9.140625" style="2" customWidth="1"/>
    <col min="6" max="16384" width="8.7109375" style="2"/>
  </cols>
  <sheetData>
    <row r="1" spans="1:35" x14ac:dyDescent="0.2">
      <c r="A1" s="1" t="s">
        <v>129</v>
      </c>
    </row>
    <row r="2" spans="1:35" x14ac:dyDescent="0.2">
      <c r="A2" s="1" t="s">
        <v>0</v>
      </c>
      <c r="B2" s="12" t="s">
        <v>136</v>
      </c>
    </row>
    <row r="3" spans="1:35" x14ac:dyDescent="0.2">
      <c r="A3" s="1" t="s">
        <v>1</v>
      </c>
      <c r="B3" s="1" t="s">
        <v>24</v>
      </c>
    </row>
    <row r="5" spans="1:35" x14ac:dyDescent="0.2">
      <c r="A5" s="12" t="s">
        <v>2</v>
      </c>
      <c r="C5" s="1" t="s">
        <v>3</v>
      </c>
    </row>
    <row r="6" spans="1:35" x14ac:dyDescent="0.2">
      <c r="A6" s="12" t="s">
        <v>5</v>
      </c>
      <c r="C6" s="1" t="s">
        <v>26</v>
      </c>
    </row>
    <row r="7" spans="1:35" x14ac:dyDescent="0.2">
      <c r="A7" s="12" t="s">
        <v>6</v>
      </c>
      <c r="C7" s="1" t="s">
        <v>7</v>
      </c>
    </row>
    <row r="8" spans="1:35" x14ac:dyDescent="0.2">
      <c r="A8" s="12" t="s">
        <v>64</v>
      </c>
      <c r="C8" s="1" t="s">
        <v>154</v>
      </c>
    </row>
    <row r="10" spans="1:35" x14ac:dyDescent="0.2">
      <c r="B10" s="14"/>
      <c r="C10" s="14">
        <v>1990</v>
      </c>
      <c r="D10" s="14" t="s">
        <v>28</v>
      </c>
      <c r="E10" s="14" t="s">
        <v>29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  <c r="M10" s="14" t="s">
        <v>37</v>
      </c>
      <c r="N10" s="14" t="s">
        <v>38</v>
      </c>
      <c r="O10" s="14" t="s">
        <v>39</v>
      </c>
      <c r="P10" s="14" t="s">
        <v>40</v>
      </c>
      <c r="Q10" s="14" t="s">
        <v>41</v>
      </c>
      <c r="R10" s="14" t="s">
        <v>42</v>
      </c>
      <c r="S10" s="14" t="s">
        <v>43</v>
      </c>
      <c r="T10" s="14" t="s">
        <v>44</v>
      </c>
      <c r="U10" s="14" t="s">
        <v>45</v>
      </c>
      <c r="V10" s="14" t="s">
        <v>46</v>
      </c>
      <c r="W10" s="14" t="s">
        <v>47</v>
      </c>
      <c r="X10" s="14" t="s">
        <v>48</v>
      </c>
      <c r="Y10" s="14" t="s">
        <v>49</v>
      </c>
      <c r="Z10" s="14" t="s">
        <v>50</v>
      </c>
      <c r="AA10" s="14" t="s">
        <v>51</v>
      </c>
      <c r="AB10" s="14" t="s">
        <v>52</v>
      </c>
      <c r="AC10" s="14" t="s">
        <v>53</v>
      </c>
      <c r="AD10" s="14" t="s">
        <v>54</v>
      </c>
      <c r="AE10" s="14" t="s">
        <v>55</v>
      </c>
      <c r="AF10" s="14" t="s">
        <v>56</v>
      </c>
      <c r="AG10" s="14" t="s">
        <v>57</v>
      </c>
      <c r="AH10" s="14" t="s">
        <v>9</v>
      </c>
      <c r="AI10" s="14">
        <v>2022</v>
      </c>
    </row>
    <row r="11" spans="1:35" x14ac:dyDescent="0.2">
      <c r="B11" s="15" t="s">
        <v>115</v>
      </c>
      <c r="C11" s="23">
        <f>C107/1000</f>
        <v>1076.088872</v>
      </c>
      <c r="D11" s="23">
        <f t="shared" ref="D11:AI11" si="0">D107/1000</f>
        <v>1063.895436</v>
      </c>
      <c r="E11" s="23">
        <f t="shared" si="0"/>
        <v>1059.7230440000001</v>
      </c>
      <c r="F11" s="23">
        <f t="shared" si="0"/>
        <v>1085.2802479999998</v>
      </c>
      <c r="G11" s="23">
        <f t="shared" si="0"/>
        <v>1079.58456</v>
      </c>
      <c r="H11" s="23">
        <f t="shared" si="0"/>
        <v>1061.4362919999999</v>
      </c>
      <c r="I11" s="23">
        <f t="shared" si="0"/>
        <v>1113.7925439999999</v>
      </c>
      <c r="J11" s="23">
        <f t="shared" si="0"/>
        <v>1201.3800879999999</v>
      </c>
      <c r="K11" s="23">
        <f t="shared" si="0"/>
        <v>1277.4149560000001</v>
      </c>
      <c r="L11" s="23">
        <f t="shared" si="0"/>
        <v>1262.543304</v>
      </c>
      <c r="M11" s="23">
        <f t="shared" si="0"/>
        <v>1384.334198</v>
      </c>
      <c r="N11" s="23">
        <f t="shared" si="0"/>
        <v>1446.9535109999999</v>
      </c>
      <c r="O11" s="23">
        <f t="shared" si="0"/>
        <v>1510.7172069999999</v>
      </c>
      <c r="P11" s="23">
        <f t="shared" si="0"/>
        <v>1575.553081</v>
      </c>
      <c r="Q11" s="23">
        <f t="shared" si="0"/>
        <v>1690.5318600000001</v>
      </c>
      <c r="R11" s="23">
        <f t="shared" si="0"/>
        <v>1729.543163</v>
      </c>
      <c r="S11" s="23">
        <f t="shared" si="0"/>
        <v>1851.9774869999999</v>
      </c>
      <c r="T11" s="23">
        <f t="shared" si="0"/>
        <v>1951.230182</v>
      </c>
      <c r="U11" s="23">
        <f t="shared" si="0"/>
        <v>1929.551866</v>
      </c>
      <c r="V11" s="23">
        <f t="shared" si="0"/>
        <v>1693.3088789999999</v>
      </c>
      <c r="W11" s="23">
        <f t="shared" si="0"/>
        <v>1692.3154539999998</v>
      </c>
      <c r="X11" s="23">
        <f t="shared" si="0"/>
        <v>1701.974858</v>
      </c>
      <c r="Y11" s="23">
        <f t="shared" si="0"/>
        <v>1580.9013009999999</v>
      </c>
      <c r="Z11" s="23">
        <f t="shared" si="0"/>
        <v>1483.0159879999999</v>
      </c>
      <c r="AA11" s="23">
        <f t="shared" si="0"/>
        <v>1420.2651049999999</v>
      </c>
      <c r="AB11" s="23">
        <f t="shared" si="0"/>
        <v>1253.4034260000001</v>
      </c>
      <c r="AC11" s="23">
        <f t="shared" si="0"/>
        <v>1339.10355</v>
      </c>
      <c r="AD11" s="23">
        <f t="shared" si="0"/>
        <v>1388.891703</v>
      </c>
      <c r="AE11" s="23">
        <f t="shared" si="0"/>
        <v>1440.997918</v>
      </c>
      <c r="AF11" s="23">
        <f t="shared" si="0"/>
        <v>1409.8469459999999</v>
      </c>
      <c r="AG11" s="23">
        <f t="shared" si="0"/>
        <v>1185.7046459999999</v>
      </c>
      <c r="AH11" s="23">
        <f t="shared" si="0"/>
        <v>1208.9237290000001</v>
      </c>
      <c r="AI11" s="23">
        <f t="shared" si="0"/>
        <v>1260.315983</v>
      </c>
    </row>
    <row r="12" spans="1:35" x14ac:dyDescent="0.2">
      <c r="B12" s="15" t="s">
        <v>70</v>
      </c>
      <c r="C12" s="21">
        <f>C106/1000</f>
        <v>300.93555200000003</v>
      </c>
      <c r="D12" s="21">
        <f t="shared" ref="D12:AI12" si="1">D106/1000</f>
        <v>301.18786599999999</v>
      </c>
      <c r="E12" s="21">
        <f t="shared" si="1"/>
        <v>317.76328000000001</v>
      </c>
      <c r="F12" s="21">
        <f t="shared" si="1"/>
        <v>288.30075199999999</v>
      </c>
      <c r="G12" s="21">
        <f t="shared" si="1"/>
        <v>273.73665199999999</v>
      </c>
      <c r="H12" s="21">
        <f t="shared" si="1"/>
        <v>299.76717300000001</v>
      </c>
      <c r="I12" s="21">
        <f t="shared" si="1"/>
        <v>318.10018199999996</v>
      </c>
      <c r="J12" s="21">
        <f t="shared" si="1"/>
        <v>335.93653499999999</v>
      </c>
      <c r="K12" s="21">
        <f t="shared" si="1"/>
        <v>330.39114599999999</v>
      </c>
      <c r="L12" s="21">
        <f t="shared" si="1"/>
        <v>284.858182</v>
      </c>
      <c r="M12" s="21">
        <f t="shared" si="1"/>
        <v>290.94581199999999</v>
      </c>
      <c r="N12" s="21">
        <f t="shared" si="1"/>
        <v>280.15709999999996</v>
      </c>
      <c r="O12" s="21">
        <f t="shared" si="1"/>
        <v>268.31486599999999</v>
      </c>
      <c r="P12" s="21">
        <f t="shared" si="1"/>
        <v>257.558807</v>
      </c>
      <c r="Q12" s="21">
        <f t="shared" si="1"/>
        <v>236.24016</v>
      </c>
      <c r="R12" s="21">
        <f t="shared" si="1"/>
        <v>235.12560099999999</v>
      </c>
      <c r="S12" s="21">
        <f t="shared" si="1"/>
        <v>244.12026399999999</v>
      </c>
      <c r="T12" s="21">
        <f t="shared" si="1"/>
        <v>232.93354000000002</v>
      </c>
      <c r="U12" s="21">
        <f t="shared" si="1"/>
        <v>233.25296599999999</v>
      </c>
      <c r="V12" s="21">
        <f t="shared" si="1"/>
        <v>237.72991500000001</v>
      </c>
      <c r="W12" s="21">
        <f t="shared" si="1"/>
        <v>254.141141</v>
      </c>
      <c r="X12" s="21">
        <f t="shared" si="1"/>
        <v>240.328247</v>
      </c>
      <c r="Y12" s="21">
        <f t="shared" si="1"/>
        <v>235.60558499999999</v>
      </c>
      <c r="Z12" s="21">
        <f t="shared" si="1"/>
        <v>231.22575700000002</v>
      </c>
      <c r="AA12" s="21">
        <f t="shared" si="1"/>
        <v>244.48098899999999</v>
      </c>
      <c r="AB12" s="21">
        <f t="shared" si="1"/>
        <v>398.427053</v>
      </c>
      <c r="AC12" s="21">
        <f t="shared" si="1"/>
        <v>394.94898799999999</v>
      </c>
      <c r="AD12" s="21">
        <f t="shared" si="1"/>
        <v>368.89214299999998</v>
      </c>
      <c r="AE12" s="21">
        <f t="shared" si="1"/>
        <v>367.339451</v>
      </c>
      <c r="AF12" s="21">
        <f t="shared" si="1"/>
        <v>381.93606399999999</v>
      </c>
      <c r="AG12" s="21">
        <f t="shared" si="1"/>
        <v>423.77552800000001</v>
      </c>
      <c r="AH12" s="21">
        <f t="shared" si="1"/>
        <v>473.62006300000002</v>
      </c>
      <c r="AI12" s="21">
        <f t="shared" si="1"/>
        <v>471.633284</v>
      </c>
    </row>
    <row r="13" spans="1:35" x14ac:dyDescent="0.2">
      <c r="B13" s="15" t="s">
        <v>127</v>
      </c>
      <c r="C13" s="23">
        <f>C108/1000</f>
        <v>10.9672</v>
      </c>
      <c r="D13" s="23">
        <f t="shared" ref="D13:AI13" si="2">D108/1000</f>
        <v>12.2049</v>
      </c>
      <c r="E13" s="23">
        <f t="shared" si="2"/>
        <v>12.116700000000002</v>
      </c>
      <c r="F13" s="23">
        <f t="shared" si="2"/>
        <v>10.8614</v>
      </c>
      <c r="G13" s="23">
        <f t="shared" si="2"/>
        <v>10.950700000000001</v>
      </c>
      <c r="H13" s="23">
        <f t="shared" si="2"/>
        <v>11.372</v>
      </c>
      <c r="I13" s="23">
        <f t="shared" si="2"/>
        <v>10.8955</v>
      </c>
      <c r="J13" s="23">
        <f t="shared" si="2"/>
        <v>11.107299999999999</v>
      </c>
      <c r="K13" s="23">
        <f t="shared" si="2"/>
        <v>12.531700000000001</v>
      </c>
      <c r="L13" s="23">
        <f t="shared" si="2"/>
        <v>12.6027</v>
      </c>
      <c r="M13" s="23">
        <f t="shared" si="2"/>
        <v>14.295200000000001</v>
      </c>
      <c r="N13" s="23">
        <f t="shared" si="2"/>
        <v>14.1866</v>
      </c>
      <c r="O13" s="23">
        <f t="shared" si="2"/>
        <v>13.133100000000001</v>
      </c>
      <c r="P13" s="23">
        <f t="shared" si="2"/>
        <v>11.517688</v>
      </c>
      <c r="Q13" s="23">
        <f t="shared" si="2"/>
        <v>10.965626</v>
      </c>
      <c r="R13" s="23">
        <f t="shared" si="2"/>
        <v>11.005837999999999</v>
      </c>
      <c r="S13" s="23">
        <f t="shared" si="2"/>
        <v>9.8770699999999998</v>
      </c>
      <c r="T13" s="23">
        <f t="shared" si="2"/>
        <v>11.849442</v>
      </c>
      <c r="U13" s="23">
        <f t="shared" si="2"/>
        <v>8.9997800000000012</v>
      </c>
      <c r="V13" s="23">
        <f t="shared" si="2"/>
        <v>8.4269339999999993</v>
      </c>
      <c r="W13" s="23">
        <f t="shared" si="2"/>
        <v>8.3366919999999993</v>
      </c>
      <c r="X13" s="23">
        <f t="shared" si="2"/>
        <v>6.5911279999999994</v>
      </c>
      <c r="Y13" s="23">
        <f t="shared" si="2"/>
        <v>4.7570540000000001</v>
      </c>
      <c r="Z13" s="23">
        <f t="shared" si="2"/>
        <v>4.1786520000000005</v>
      </c>
      <c r="AA13" s="23">
        <f t="shared" si="2"/>
        <v>3.8096520000000003</v>
      </c>
      <c r="AB13" s="23">
        <f t="shared" si="2"/>
        <v>6.1097280000000005</v>
      </c>
      <c r="AC13" s="23">
        <f t="shared" si="2"/>
        <v>6.1265369999999999</v>
      </c>
      <c r="AD13" s="23">
        <f t="shared" si="2"/>
        <v>7.2061660000000005</v>
      </c>
      <c r="AE13" s="23">
        <f t="shared" si="2"/>
        <v>6.9400339999999998</v>
      </c>
      <c r="AF13" s="23">
        <f t="shared" si="2"/>
        <v>5.993385</v>
      </c>
      <c r="AG13" s="23">
        <f t="shared" si="2"/>
        <v>6.7408049999999999</v>
      </c>
      <c r="AH13" s="23">
        <f t="shared" si="2"/>
        <v>6.5979840000000003</v>
      </c>
      <c r="AI13" s="23">
        <f t="shared" si="2"/>
        <v>6.4238599999999995</v>
      </c>
    </row>
    <row r="14" spans="1:35" x14ac:dyDescent="0.2">
      <c r="B14" s="15" t="s">
        <v>69</v>
      </c>
      <c r="C14" s="21">
        <f>C104/1000</f>
        <v>0</v>
      </c>
      <c r="D14" s="21">
        <f t="shared" ref="D14:AI14" si="3">D104/1000</f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21">
        <f t="shared" si="3"/>
        <v>0</v>
      </c>
      <c r="Q14" s="21">
        <f t="shared" si="3"/>
        <v>0</v>
      </c>
      <c r="R14" s="21">
        <f t="shared" si="3"/>
        <v>0</v>
      </c>
      <c r="S14" s="21">
        <f t="shared" si="3"/>
        <v>0</v>
      </c>
      <c r="T14" s="21">
        <f t="shared" si="3"/>
        <v>0</v>
      </c>
      <c r="U14" s="21">
        <f t="shared" si="3"/>
        <v>0</v>
      </c>
      <c r="V14" s="21">
        <f t="shared" si="3"/>
        <v>0</v>
      </c>
      <c r="W14" s="21">
        <f t="shared" si="3"/>
        <v>0</v>
      </c>
      <c r="X14" s="21">
        <f t="shared" si="3"/>
        <v>0</v>
      </c>
      <c r="Y14" s="21">
        <f t="shared" si="3"/>
        <v>0</v>
      </c>
      <c r="Z14" s="21">
        <f t="shared" si="3"/>
        <v>0</v>
      </c>
      <c r="AA14" s="21">
        <f t="shared" si="3"/>
        <v>0</v>
      </c>
      <c r="AB14" s="21">
        <f t="shared" si="3"/>
        <v>0</v>
      </c>
      <c r="AC14" s="21">
        <f t="shared" si="3"/>
        <v>0</v>
      </c>
      <c r="AD14" s="21">
        <f t="shared" si="3"/>
        <v>0</v>
      </c>
      <c r="AE14" s="21">
        <f t="shared" si="3"/>
        <v>0</v>
      </c>
      <c r="AF14" s="21">
        <f t="shared" si="3"/>
        <v>0</v>
      </c>
      <c r="AG14" s="21">
        <f t="shared" si="3"/>
        <v>0</v>
      </c>
      <c r="AH14" s="21">
        <f t="shared" si="3"/>
        <v>0</v>
      </c>
      <c r="AI14" s="21">
        <f t="shared" si="3"/>
        <v>0.237376</v>
      </c>
    </row>
    <row r="15" spans="1:35" x14ac:dyDescent="0.2">
      <c r="B15" s="15" t="s">
        <v>128</v>
      </c>
      <c r="C15" s="23">
        <f>C109/1000</f>
        <v>0</v>
      </c>
      <c r="D15" s="23">
        <f t="shared" ref="D15:AI15" si="4">D109/1000</f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0.40200000000000002</v>
      </c>
      <c r="J15" s="23">
        <f t="shared" si="4"/>
        <v>0.76379999999999992</v>
      </c>
      <c r="K15" s="23">
        <f t="shared" si="4"/>
        <v>0.76379999999999992</v>
      </c>
      <c r="L15" s="23">
        <f t="shared" si="4"/>
        <v>0.64319999999999999</v>
      </c>
      <c r="M15" s="23">
        <f t="shared" si="4"/>
        <v>0.92459999999999998</v>
      </c>
      <c r="N15" s="23">
        <f t="shared" si="4"/>
        <v>1.1657999999999999</v>
      </c>
      <c r="O15" s="23">
        <f t="shared" si="4"/>
        <v>0.40200000000000002</v>
      </c>
      <c r="P15" s="23">
        <f t="shared" si="4"/>
        <v>0.20100000000000001</v>
      </c>
      <c r="Q15" s="23">
        <f t="shared" si="4"/>
        <v>0.52260000000000006</v>
      </c>
      <c r="R15" s="23">
        <f t="shared" si="4"/>
        <v>0.40200000000000002</v>
      </c>
      <c r="S15" s="23">
        <f t="shared" si="4"/>
        <v>0.4824</v>
      </c>
      <c r="T15" s="23">
        <f t="shared" si="4"/>
        <v>0.56279999999999997</v>
      </c>
      <c r="U15" s="23">
        <f t="shared" si="4"/>
        <v>0.4824</v>
      </c>
      <c r="V15" s="23">
        <f t="shared" si="4"/>
        <v>0.4824</v>
      </c>
      <c r="W15" s="23">
        <f t="shared" si="4"/>
        <v>0.4824</v>
      </c>
      <c r="X15" s="23">
        <f t="shared" si="4"/>
        <v>0.4824</v>
      </c>
      <c r="Y15" s="23">
        <f t="shared" si="4"/>
        <v>0.4824</v>
      </c>
      <c r="Z15" s="23">
        <f t="shared" si="4"/>
        <v>0.4824</v>
      </c>
      <c r="AA15" s="23">
        <f t="shared" si="4"/>
        <v>0.3216</v>
      </c>
      <c r="AB15" s="23">
        <f t="shared" si="4"/>
        <v>0</v>
      </c>
      <c r="AC15" s="23">
        <f t="shared" si="4"/>
        <v>0</v>
      </c>
      <c r="AD15" s="23">
        <f t="shared" si="4"/>
        <v>3.5999999999999997E-4</v>
      </c>
      <c r="AE15" s="23">
        <f t="shared" si="4"/>
        <v>1.1999999999999999E-4</v>
      </c>
      <c r="AF15" s="23">
        <f t="shared" si="4"/>
        <v>1.1999999999999999E-4</v>
      </c>
      <c r="AG15" s="23">
        <f t="shared" si="4"/>
        <v>8.0000000000000007E-5</v>
      </c>
      <c r="AH15" s="23">
        <f t="shared" si="4"/>
        <v>4.0000000000000003E-5</v>
      </c>
      <c r="AI15" s="23">
        <f t="shared" si="4"/>
        <v>8.0000000000000007E-5</v>
      </c>
    </row>
    <row r="16" spans="1:35" x14ac:dyDescent="0.2">
      <c r="B16" s="15" t="s">
        <v>75</v>
      </c>
      <c r="C16" s="21">
        <f>C110/1000</f>
        <v>0</v>
      </c>
      <c r="D16" s="21">
        <f t="shared" ref="D16:AI16" si="5">D110/1000</f>
        <v>0</v>
      </c>
      <c r="E16" s="21">
        <f t="shared" si="5"/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5.9985999999999998E-2</v>
      </c>
      <c r="Y16" s="21">
        <f t="shared" si="5"/>
        <v>5.9836E-2</v>
      </c>
      <c r="Z16" s="21">
        <f t="shared" si="5"/>
        <v>6.4686000000000007E-2</v>
      </c>
      <c r="AA16" s="21">
        <f t="shared" si="5"/>
        <v>6.6811999999999996E-2</v>
      </c>
      <c r="AB16" s="21">
        <f t="shared" si="5"/>
        <v>6.7590999999999998E-2</v>
      </c>
      <c r="AC16" s="21">
        <f t="shared" si="5"/>
        <v>6.4236000000000001E-2</v>
      </c>
      <c r="AD16" s="21">
        <f t="shared" si="5"/>
        <v>6.7305999999999991E-2</v>
      </c>
      <c r="AE16" s="21">
        <f t="shared" si="5"/>
        <v>0.758212</v>
      </c>
      <c r="AF16" s="21">
        <f t="shared" si="5"/>
        <v>2.0484490000000002</v>
      </c>
      <c r="AG16" s="21">
        <f t="shared" si="5"/>
        <v>9.9485499999999991</v>
      </c>
      <c r="AH16" s="21">
        <f t="shared" si="5"/>
        <v>7.0081069999999999</v>
      </c>
      <c r="AI16" s="21">
        <f t="shared" si="5"/>
        <v>18.178944999999999</v>
      </c>
    </row>
    <row r="17" spans="1:35" x14ac:dyDescent="0.2">
      <c r="B17" s="15" t="s">
        <v>66</v>
      </c>
      <c r="C17" s="23">
        <f>C103/1000</f>
        <v>0</v>
      </c>
      <c r="D17" s="23">
        <f t="shared" ref="D17:AI17" si="6">D103/1000</f>
        <v>0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6"/>
        <v>0</v>
      </c>
      <c r="M17" s="23">
        <f t="shared" si="6"/>
        <v>0</v>
      </c>
      <c r="N17" s="23">
        <f t="shared" si="6"/>
        <v>0</v>
      </c>
      <c r="O17" s="23">
        <f t="shared" si="6"/>
        <v>0</v>
      </c>
      <c r="P17" s="23">
        <f t="shared" si="6"/>
        <v>0</v>
      </c>
      <c r="Q17" s="23">
        <f t="shared" si="6"/>
        <v>0</v>
      </c>
      <c r="R17" s="23">
        <f t="shared" si="6"/>
        <v>0</v>
      </c>
      <c r="S17" s="23">
        <f t="shared" si="6"/>
        <v>0</v>
      </c>
      <c r="T17" s="23">
        <f t="shared" si="6"/>
        <v>0</v>
      </c>
      <c r="U17" s="23">
        <f t="shared" si="6"/>
        <v>0</v>
      </c>
      <c r="V17" s="23">
        <f t="shared" si="6"/>
        <v>0</v>
      </c>
      <c r="W17" s="23">
        <f t="shared" si="6"/>
        <v>0</v>
      </c>
      <c r="X17" s="23">
        <f t="shared" si="6"/>
        <v>0</v>
      </c>
      <c r="Y17" s="23">
        <f t="shared" si="6"/>
        <v>0</v>
      </c>
      <c r="Z17" s="23">
        <f t="shared" si="6"/>
        <v>1.3167999999999999E-2</v>
      </c>
      <c r="AA17" s="23">
        <f t="shared" si="6"/>
        <v>2.1904E-2</v>
      </c>
      <c r="AB17" s="23">
        <f t="shared" si="6"/>
        <v>0.22540700000000002</v>
      </c>
      <c r="AC17" s="23">
        <f t="shared" si="6"/>
        <v>7.4145000000000003E-2</v>
      </c>
      <c r="AD17" s="23">
        <f t="shared" si="6"/>
        <v>2.0963639999999999</v>
      </c>
      <c r="AE17" s="23">
        <f t="shared" si="6"/>
        <v>2.6187519999999997</v>
      </c>
      <c r="AF17" s="23">
        <f t="shared" si="6"/>
        <v>5.9649390000000002</v>
      </c>
      <c r="AG17" s="23">
        <f t="shared" si="6"/>
        <v>7.5693609999999998</v>
      </c>
      <c r="AH17" s="23">
        <f t="shared" si="6"/>
        <v>11.055108000000001</v>
      </c>
      <c r="AI17" s="23">
        <f t="shared" si="6"/>
        <v>6.2587099999999998</v>
      </c>
    </row>
    <row r="19" spans="1:35" x14ac:dyDescent="0.2">
      <c r="A19" s="6" t="s">
        <v>201</v>
      </c>
      <c r="J19" s="6" t="s">
        <v>202</v>
      </c>
    </row>
    <row r="20" spans="1:35" x14ac:dyDescent="0.2">
      <c r="A20" s="7" t="s">
        <v>168</v>
      </c>
      <c r="J20" s="7" t="s">
        <v>168</v>
      </c>
    </row>
    <row r="46" spans="1:10" x14ac:dyDescent="0.2">
      <c r="A46" s="9" t="s">
        <v>169</v>
      </c>
      <c r="J46" s="9" t="s">
        <v>169</v>
      </c>
    </row>
    <row r="47" spans="1:10" x14ac:dyDescent="0.2">
      <c r="A47" s="10" t="s">
        <v>173</v>
      </c>
      <c r="J47" s="10" t="s">
        <v>173</v>
      </c>
    </row>
    <row r="49" spans="1:35" x14ac:dyDescent="0.2">
      <c r="A49" s="12" t="s">
        <v>2</v>
      </c>
      <c r="C49" s="1" t="s">
        <v>3</v>
      </c>
    </row>
    <row r="50" spans="1:35" x14ac:dyDescent="0.2">
      <c r="A50" s="12" t="s">
        <v>5</v>
      </c>
      <c r="C50" s="1" t="s">
        <v>26</v>
      </c>
    </row>
    <row r="51" spans="1:35" x14ac:dyDescent="0.2">
      <c r="A51" s="12" t="s">
        <v>6</v>
      </c>
      <c r="C51" s="1" t="s">
        <v>7</v>
      </c>
    </row>
    <row r="52" spans="1:35" x14ac:dyDescent="0.2">
      <c r="A52" s="12" t="s">
        <v>64</v>
      </c>
      <c r="C52" s="1" t="s">
        <v>151</v>
      </c>
    </row>
    <row r="54" spans="1:35" x14ac:dyDescent="0.2">
      <c r="B54" s="14"/>
      <c r="C54" s="14" t="s">
        <v>27</v>
      </c>
      <c r="D54" s="14" t="s">
        <v>28</v>
      </c>
      <c r="E54" s="14" t="s">
        <v>29</v>
      </c>
      <c r="F54" s="14" t="s">
        <v>30</v>
      </c>
      <c r="G54" s="14" t="s">
        <v>31</v>
      </c>
      <c r="H54" s="14" t="s">
        <v>32</v>
      </c>
      <c r="I54" s="14" t="s">
        <v>33</v>
      </c>
      <c r="J54" s="14" t="s">
        <v>34</v>
      </c>
      <c r="K54" s="14" t="s">
        <v>35</v>
      </c>
      <c r="L54" s="14" t="s">
        <v>36</v>
      </c>
      <c r="M54" s="14" t="s">
        <v>37</v>
      </c>
      <c r="N54" s="14" t="s">
        <v>38</v>
      </c>
      <c r="O54" s="14" t="s">
        <v>39</v>
      </c>
      <c r="P54" s="14" t="s">
        <v>40</v>
      </c>
      <c r="Q54" s="14" t="s">
        <v>41</v>
      </c>
      <c r="R54" s="14" t="s">
        <v>42</v>
      </c>
      <c r="S54" s="14" t="s">
        <v>43</v>
      </c>
      <c r="T54" s="14" t="s">
        <v>44</v>
      </c>
      <c r="U54" s="14" t="s">
        <v>45</v>
      </c>
      <c r="V54" s="14" t="s">
        <v>46</v>
      </c>
      <c r="W54" s="14" t="s">
        <v>47</v>
      </c>
      <c r="X54" s="14" t="s">
        <v>48</v>
      </c>
      <c r="Y54" s="14" t="s">
        <v>49</v>
      </c>
      <c r="Z54" s="14" t="s">
        <v>50</v>
      </c>
      <c r="AA54" s="14" t="s">
        <v>51</v>
      </c>
      <c r="AB54" s="14" t="s">
        <v>52</v>
      </c>
      <c r="AC54" s="14" t="s">
        <v>53</v>
      </c>
      <c r="AD54" s="14" t="s">
        <v>54</v>
      </c>
      <c r="AE54" s="14" t="s">
        <v>55</v>
      </c>
      <c r="AF54" s="14" t="s">
        <v>56</v>
      </c>
      <c r="AG54" s="14" t="s">
        <v>57</v>
      </c>
      <c r="AH54" s="14" t="s">
        <v>9</v>
      </c>
      <c r="AI54" s="14" t="s">
        <v>10</v>
      </c>
    </row>
    <row r="55" spans="1:35" x14ac:dyDescent="0.2">
      <c r="B55" s="15" t="s">
        <v>115</v>
      </c>
      <c r="C55" s="23">
        <f>C115/1000</f>
        <v>54.934650000000005</v>
      </c>
      <c r="D55" s="23">
        <f t="shared" ref="D55:AI55" si="7">D115/1000</f>
        <v>59.372053999999999</v>
      </c>
      <c r="E55" s="23">
        <f t="shared" si="7"/>
        <v>52.813866000000004</v>
      </c>
      <c r="F55" s="23">
        <f t="shared" si="7"/>
        <v>44.230989000000001</v>
      </c>
      <c r="G55" s="23">
        <f t="shared" si="7"/>
        <v>49.285599999999995</v>
      </c>
      <c r="H55" s="23">
        <f t="shared" si="7"/>
        <v>45.558521999999996</v>
      </c>
      <c r="I55" s="23">
        <f t="shared" si="7"/>
        <v>61.063338999999999</v>
      </c>
      <c r="J55" s="23">
        <f t="shared" si="7"/>
        <v>64.267070000000004</v>
      </c>
      <c r="K55" s="23">
        <f t="shared" si="7"/>
        <v>72.326812000000004</v>
      </c>
      <c r="L55" s="23">
        <f t="shared" si="7"/>
        <v>71.965657999999991</v>
      </c>
      <c r="M55" s="23">
        <f t="shared" si="7"/>
        <v>54.632109999999997</v>
      </c>
      <c r="N55" s="23">
        <f t="shared" si="7"/>
        <v>59.441470000000002</v>
      </c>
      <c r="O55" s="23">
        <f t="shared" si="7"/>
        <v>59.841498000000001</v>
      </c>
      <c r="P55" s="23">
        <f t="shared" si="7"/>
        <v>65.917946000000001</v>
      </c>
      <c r="Q55" s="23">
        <f t="shared" si="7"/>
        <v>61.425393</v>
      </c>
      <c r="R55" s="23">
        <f t="shared" si="7"/>
        <v>57.084654</v>
      </c>
      <c r="S55" s="23">
        <f t="shared" si="7"/>
        <v>64.636989999999997</v>
      </c>
      <c r="T55" s="23">
        <f t="shared" si="7"/>
        <v>68.334321000000003</v>
      </c>
      <c r="U55" s="23">
        <f t="shared" si="7"/>
        <v>64.723627999999991</v>
      </c>
      <c r="V55" s="23">
        <f t="shared" si="7"/>
        <v>74.579628999999997</v>
      </c>
      <c r="W55" s="23">
        <f t="shared" si="7"/>
        <v>59.220807000000001</v>
      </c>
      <c r="X55" s="23">
        <f t="shared" si="7"/>
        <v>47.859589999999997</v>
      </c>
      <c r="Y55" s="23">
        <f t="shared" si="7"/>
        <v>43.004858999999996</v>
      </c>
      <c r="Z55" s="23">
        <f t="shared" si="7"/>
        <v>39.187724000000003</v>
      </c>
      <c r="AA55" s="23">
        <f t="shared" si="7"/>
        <v>37.428650000000005</v>
      </c>
      <c r="AB55" s="23">
        <f t="shared" si="7"/>
        <v>39.52384</v>
      </c>
      <c r="AC55" s="23">
        <f t="shared" si="7"/>
        <v>47.694311999999996</v>
      </c>
      <c r="AD55" s="23">
        <f t="shared" si="7"/>
        <v>55.937663999999998</v>
      </c>
      <c r="AE55" s="23">
        <f t="shared" si="7"/>
        <v>56.984330999999997</v>
      </c>
      <c r="AF55" s="23">
        <f t="shared" si="7"/>
        <v>60.150230000000001</v>
      </c>
      <c r="AG55" s="23">
        <f t="shared" si="7"/>
        <v>47.512972999999995</v>
      </c>
      <c r="AH55" s="23">
        <f t="shared" si="7"/>
        <v>47.302963000000005</v>
      </c>
      <c r="AI55" s="23">
        <f t="shared" si="7"/>
        <v>51.378467999999998</v>
      </c>
    </row>
    <row r="56" spans="1:35" x14ac:dyDescent="0.2">
      <c r="B56" s="15" t="s">
        <v>70</v>
      </c>
      <c r="C56" s="21">
        <f>C114/1000</f>
        <v>140.43315900000002</v>
      </c>
      <c r="D56" s="21">
        <f t="shared" ref="D56:AI56" si="8">D114/1000</f>
        <v>144.33865400000002</v>
      </c>
      <c r="E56" s="21">
        <f t="shared" si="8"/>
        <v>152.82988900000001</v>
      </c>
      <c r="F56" s="21">
        <f t="shared" si="8"/>
        <v>151.60122399999997</v>
      </c>
      <c r="G56" s="21">
        <f t="shared" si="8"/>
        <v>151.52914199999998</v>
      </c>
      <c r="H56" s="21">
        <f t="shared" si="8"/>
        <v>145.963403</v>
      </c>
      <c r="I56" s="21">
        <f t="shared" si="8"/>
        <v>149.755764</v>
      </c>
      <c r="J56" s="21">
        <f t="shared" si="8"/>
        <v>138.58667800000001</v>
      </c>
      <c r="K56" s="21">
        <f t="shared" si="8"/>
        <v>141.11556300000001</v>
      </c>
      <c r="L56" s="21">
        <f t="shared" si="8"/>
        <v>160.16356099999999</v>
      </c>
      <c r="M56" s="21">
        <f t="shared" si="8"/>
        <v>150.47682800000001</v>
      </c>
      <c r="N56" s="21">
        <f t="shared" si="8"/>
        <v>153.373535</v>
      </c>
      <c r="O56" s="21">
        <f t="shared" si="8"/>
        <v>151.001464</v>
      </c>
      <c r="P56" s="21">
        <f t="shared" si="8"/>
        <v>156.66429300000001</v>
      </c>
      <c r="Q56" s="21">
        <f t="shared" si="8"/>
        <v>162.93804299999999</v>
      </c>
      <c r="R56" s="21">
        <f t="shared" si="8"/>
        <v>164.35335899999998</v>
      </c>
      <c r="S56" s="21">
        <f t="shared" si="8"/>
        <v>161.996093</v>
      </c>
      <c r="T56" s="21">
        <f t="shared" si="8"/>
        <v>151.946921</v>
      </c>
      <c r="U56" s="21">
        <f t="shared" si="8"/>
        <v>150.93912899999998</v>
      </c>
      <c r="V56" s="21">
        <f t="shared" si="8"/>
        <v>134.16368800000001</v>
      </c>
      <c r="W56" s="21">
        <f t="shared" si="8"/>
        <v>137.64242100000001</v>
      </c>
      <c r="X56" s="21">
        <f t="shared" si="8"/>
        <v>127.54624800000001</v>
      </c>
      <c r="Y56" s="21">
        <f t="shared" si="8"/>
        <v>126.68008500000001</v>
      </c>
      <c r="Z56" s="21">
        <f t="shared" si="8"/>
        <v>113.316417</v>
      </c>
      <c r="AA56" s="21">
        <f t="shared" si="8"/>
        <v>102.76533900000001</v>
      </c>
      <c r="AB56" s="21">
        <f t="shared" si="8"/>
        <v>109.80012300000001</v>
      </c>
      <c r="AC56" s="21">
        <f t="shared" si="8"/>
        <v>107.759435</v>
      </c>
      <c r="AD56" s="21">
        <f t="shared" si="8"/>
        <v>108.064762</v>
      </c>
      <c r="AE56" s="21">
        <f t="shared" si="8"/>
        <v>101.409907</v>
      </c>
      <c r="AF56" s="21">
        <f t="shared" si="8"/>
        <v>99.515736000000004</v>
      </c>
      <c r="AG56" s="21">
        <f t="shared" si="8"/>
        <v>87.418562999999992</v>
      </c>
      <c r="AH56" s="21">
        <f t="shared" si="8"/>
        <v>101.50461999999999</v>
      </c>
      <c r="AI56" s="21">
        <f t="shared" si="8"/>
        <v>102.525047</v>
      </c>
    </row>
    <row r="57" spans="1:35" x14ac:dyDescent="0.2">
      <c r="B57" s="15" t="s">
        <v>69</v>
      </c>
      <c r="C57" s="23">
        <f>C112/1000</f>
        <v>21.82179</v>
      </c>
      <c r="D57" s="23">
        <f t="shared" ref="D57:AI57" si="9">D112/1000</f>
        <v>20.58079</v>
      </c>
      <c r="E57" s="23">
        <f t="shared" si="9"/>
        <v>19.785720000000001</v>
      </c>
      <c r="F57" s="23">
        <f t="shared" si="9"/>
        <v>20.095599999999997</v>
      </c>
      <c r="G57" s="23">
        <f t="shared" si="9"/>
        <v>20.2713</v>
      </c>
      <c r="H57" s="23">
        <f t="shared" si="9"/>
        <v>21.284490000000002</v>
      </c>
      <c r="I57" s="23">
        <f t="shared" si="9"/>
        <v>21.916276999999997</v>
      </c>
      <c r="J57" s="23">
        <f t="shared" si="9"/>
        <v>21.7715</v>
      </c>
      <c r="K57" s="23">
        <f t="shared" si="9"/>
        <v>13.018799999999999</v>
      </c>
      <c r="L57" s="23">
        <f t="shared" si="9"/>
        <v>13.01939</v>
      </c>
      <c r="M57" s="23">
        <f t="shared" si="9"/>
        <v>12.82799</v>
      </c>
      <c r="N57" s="23">
        <f t="shared" si="9"/>
        <v>11.8088</v>
      </c>
      <c r="O57" s="23">
        <f t="shared" si="9"/>
        <v>12.1189</v>
      </c>
      <c r="P57" s="23">
        <f t="shared" si="9"/>
        <v>12.358566000000001</v>
      </c>
      <c r="Q57" s="23">
        <f t="shared" si="9"/>
        <v>14.165044999999999</v>
      </c>
      <c r="R57" s="23">
        <f t="shared" si="9"/>
        <v>12.653279000000001</v>
      </c>
      <c r="S57" s="23">
        <f t="shared" si="9"/>
        <v>12.960903</v>
      </c>
      <c r="T57" s="23">
        <f t="shared" si="9"/>
        <v>13.002601</v>
      </c>
      <c r="U57" s="23">
        <f t="shared" si="9"/>
        <v>13.053857000000001</v>
      </c>
      <c r="V57" s="23">
        <f t="shared" si="9"/>
        <v>13.226482000000001</v>
      </c>
      <c r="W57" s="23">
        <f t="shared" si="9"/>
        <v>13.531394000000001</v>
      </c>
      <c r="X57" s="23">
        <f t="shared" si="9"/>
        <v>13.676254</v>
      </c>
      <c r="Y57" s="23">
        <f t="shared" si="9"/>
        <v>13.497316000000001</v>
      </c>
      <c r="Z57" s="23">
        <f t="shared" si="9"/>
        <v>13.769537</v>
      </c>
      <c r="AA57" s="23">
        <f t="shared" si="9"/>
        <v>13.857663000000001</v>
      </c>
      <c r="AB57" s="23">
        <f t="shared" si="9"/>
        <v>14.252623999999999</v>
      </c>
      <c r="AC57" s="23">
        <f t="shared" si="9"/>
        <v>14.294307</v>
      </c>
      <c r="AD57" s="23">
        <f t="shared" si="9"/>
        <v>14.402379999999999</v>
      </c>
      <c r="AE57" s="23">
        <f t="shared" si="9"/>
        <v>14.253165999999998</v>
      </c>
      <c r="AF57" s="23">
        <f t="shared" si="9"/>
        <v>14.583731999999999</v>
      </c>
      <c r="AG57" s="23">
        <f t="shared" si="9"/>
        <v>12.949679</v>
      </c>
      <c r="AH57" s="23">
        <f t="shared" si="9"/>
        <v>15.244299000000002</v>
      </c>
      <c r="AI57" s="23">
        <f t="shared" si="9"/>
        <v>16.989961000000001</v>
      </c>
    </row>
    <row r="58" spans="1:35" x14ac:dyDescent="0.2">
      <c r="B58" s="15" t="s">
        <v>127</v>
      </c>
      <c r="C58" s="21">
        <f>C116/1000</f>
        <v>0</v>
      </c>
      <c r="D58" s="21">
        <f t="shared" ref="D58:AI58" si="10">D116/1000</f>
        <v>0</v>
      </c>
      <c r="E58" s="21">
        <f t="shared" si="10"/>
        <v>0</v>
      </c>
      <c r="F58" s="21">
        <f t="shared" si="10"/>
        <v>0</v>
      </c>
      <c r="G58" s="21">
        <f t="shared" si="10"/>
        <v>0</v>
      </c>
      <c r="H58" s="21">
        <f t="shared" si="10"/>
        <v>0</v>
      </c>
      <c r="I58" s="21">
        <f t="shared" si="10"/>
        <v>0</v>
      </c>
      <c r="J58" s="21">
        <f t="shared" si="10"/>
        <v>0</v>
      </c>
      <c r="K58" s="21">
        <f t="shared" si="10"/>
        <v>0</v>
      </c>
      <c r="L58" s="21">
        <f t="shared" si="10"/>
        <v>0</v>
      </c>
      <c r="M58" s="21">
        <f t="shared" si="10"/>
        <v>0</v>
      </c>
      <c r="N58" s="21">
        <f t="shared" si="10"/>
        <v>0</v>
      </c>
      <c r="O58" s="21">
        <f t="shared" si="10"/>
        <v>0</v>
      </c>
      <c r="P58" s="21">
        <f t="shared" si="10"/>
        <v>0</v>
      </c>
      <c r="Q58" s="21">
        <f t="shared" si="10"/>
        <v>0</v>
      </c>
      <c r="R58" s="21">
        <f t="shared" si="10"/>
        <v>0</v>
      </c>
      <c r="S58" s="21">
        <f t="shared" si="10"/>
        <v>0</v>
      </c>
      <c r="T58" s="21">
        <f t="shared" si="10"/>
        <v>0</v>
      </c>
      <c r="U58" s="21">
        <f t="shared" si="10"/>
        <v>0</v>
      </c>
      <c r="V58" s="21">
        <f t="shared" si="10"/>
        <v>0</v>
      </c>
      <c r="W58" s="21">
        <f t="shared" si="10"/>
        <v>0</v>
      </c>
      <c r="X58" s="21">
        <f t="shared" si="10"/>
        <v>0</v>
      </c>
      <c r="Y58" s="21">
        <f t="shared" si="10"/>
        <v>0</v>
      </c>
      <c r="Z58" s="21">
        <f t="shared" si="10"/>
        <v>0</v>
      </c>
      <c r="AA58" s="21">
        <f t="shared" si="10"/>
        <v>0</v>
      </c>
      <c r="AB58" s="21">
        <f t="shared" si="10"/>
        <v>0</v>
      </c>
      <c r="AC58" s="21">
        <f t="shared" si="10"/>
        <v>0</v>
      </c>
      <c r="AD58" s="21">
        <f t="shared" si="10"/>
        <v>0</v>
      </c>
      <c r="AE58" s="21">
        <f t="shared" si="10"/>
        <v>0</v>
      </c>
      <c r="AF58" s="21">
        <f t="shared" si="10"/>
        <v>0</v>
      </c>
      <c r="AG58" s="21">
        <f t="shared" si="10"/>
        <v>0</v>
      </c>
      <c r="AH58" s="21">
        <f t="shared" si="10"/>
        <v>0</v>
      </c>
      <c r="AI58" s="21">
        <f t="shared" si="10"/>
        <v>3.3500000000000001E-3</v>
      </c>
    </row>
    <row r="59" spans="1:35" x14ac:dyDescent="0.2">
      <c r="B59" s="15" t="s">
        <v>126</v>
      </c>
      <c r="C59" s="23">
        <f>C113/1000</f>
        <v>0.13140000000000002</v>
      </c>
      <c r="D59" s="23">
        <f t="shared" ref="D59:AI59" si="11">D113/1000</f>
        <v>0.13140000000000002</v>
      </c>
      <c r="E59" s="23">
        <f t="shared" si="11"/>
        <v>0.13140000000000002</v>
      </c>
      <c r="F59" s="23">
        <f t="shared" si="11"/>
        <v>8.7599999999999997E-2</v>
      </c>
      <c r="G59" s="23">
        <f t="shared" si="11"/>
        <v>8.7599999999999997E-2</v>
      </c>
      <c r="H59" s="23">
        <f t="shared" si="11"/>
        <v>8.7599999999999997E-2</v>
      </c>
      <c r="I59" s="23">
        <f t="shared" si="11"/>
        <v>8.7599999999999997E-2</v>
      </c>
      <c r="J59" s="23">
        <f t="shared" si="11"/>
        <v>0.13059999999999999</v>
      </c>
      <c r="K59" s="23">
        <f t="shared" si="11"/>
        <v>8.7599999999999997E-2</v>
      </c>
      <c r="L59" s="23">
        <f t="shared" si="11"/>
        <v>0</v>
      </c>
      <c r="M59" s="23">
        <f t="shared" si="11"/>
        <v>0.38700000000000001</v>
      </c>
      <c r="N59" s="23">
        <f t="shared" si="11"/>
        <v>0.34399999999999997</v>
      </c>
      <c r="O59" s="23">
        <f t="shared" si="11"/>
        <v>0</v>
      </c>
      <c r="P59" s="23">
        <f t="shared" si="11"/>
        <v>0</v>
      </c>
      <c r="Q59" s="23">
        <f t="shared" si="11"/>
        <v>0</v>
      </c>
      <c r="R59" s="23">
        <f t="shared" si="11"/>
        <v>0</v>
      </c>
      <c r="S59" s="23">
        <f t="shared" si="11"/>
        <v>0.215</v>
      </c>
      <c r="T59" s="23">
        <f t="shared" si="11"/>
        <v>0.25800000000000001</v>
      </c>
      <c r="U59" s="23">
        <f t="shared" si="11"/>
        <v>0.17199999999999999</v>
      </c>
      <c r="V59" s="23">
        <f t="shared" si="11"/>
        <v>0.215</v>
      </c>
      <c r="W59" s="23">
        <f t="shared" si="11"/>
        <v>0.30099999999999999</v>
      </c>
      <c r="X59" s="23">
        <f t="shared" si="11"/>
        <v>0.25800000000000001</v>
      </c>
      <c r="Y59" s="23">
        <f t="shared" si="11"/>
        <v>0.215</v>
      </c>
      <c r="Z59" s="23">
        <f t="shared" si="11"/>
        <v>0.17199999999999999</v>
      </c>
      <c r="AA59" s="23">
        <f t="shared" si="11"/>
        <v>8.5999999999999993E-2</v>
      </c>
      <c r="AB59" s="23">
        <f t="shared" si="11"/>
        <v>8.5999999999999993E-2</v>
      </c>
      <c r="AC59" s="23">
        <f t="shared" si="11"/>
        <v>8.5999999999999993E-2</v>
      </c>
      <c r="AD59" s="23">
        <f t="shared" si="11"/>
        <v>4.7299999999999995E-2</v>
      </c>
      <c r="AE59" s="23">
        <f t="shared" si="11"/>
        <v>4.7299999999999995E-2</v>
      </c>
      <c r="AF59" s="23">
        <f t="shared" si="11"/>
        <v>4.2999999999999997E-2</v>
      </c>
      <c r="AG59" s="23">
        <f t="shared" si="11"/>
        <v>4.3799999999999999E-2</v>
      </c>
      <c r="AH59" s="23">
        <f t="shared" si="11"/>
        <v>4.3799999999999999E-2</v>
      </c>
      <c r="AI59" s="23">
        <f t="shared" si="11"/>
        <v>3.9420000000000004E-2</v>
      </c>
    </row>
    <row r="60" spans="1:35" x14ac:dyDescent="0.2">
      <c r="B60" s="15" t="s">
        <v>128</v>
      </c>
      <c r="C60" s="21">
        <f>C117/1000</f>
        <v>0</v>
      </c>
      <c r="D60" s="21">
        <f t="shared" ref="D60:AI60" si="12">D117/1000</f>
        <v>0</v>
      </c>
      <c r="E60" s="21">
        <f t="shared" si="12"/>
        <v>0</v>
      </c>
      <c r="F60" s="21">
        <f t="shared" si="12"/>
        <v>0</v>
      </c>
      <c r="G60" s="21">
        <f t="shared" si="12"/>
        <v>0</v>
      </c>
      <c r="H60" s="21">
        <f t="shared" si="12"/>
        <v>0</v>
      </c>
      <c r="I60" s="21">
        <f t="shared" si="12"/>
        <v>0</v>
      </c>
      <c r="J60" s="21">
        <f t="shared" si="12"/>
        <v>0</v>
      </c>
      <c r="K60" s="21">
        <f t="shared" si="12"/>
        <v>0</v>
      </c>
      <c r="L60" s="21">
        <f t="shared" si="12"/>
        <v>0</v>
      </c>
      <c r="M60" s="21">
        <f t="shared" si="12"/>
        <v>0</v>
      </c>
      <c r="N60" s="21">
        <f t="shared" si="12"/>
        <v>0</v>
      </c>
      <c r="O60" s="21">
        <f t="shared" si="12"/>
        <v>0</v>
      </c>
      <c r="P60" s="21">
        <f t="shared" si="12"/>
        <v>0</v>
      </c>
      <c r="Q60" s="21">
        <f t="shared" si="12"/>
        <v>0</v>
      </c>
      <c r="R60" s="21">
        <f t="shared" si="12"/>
        <v>0</v>
      </c>
      <c r="S60" s="21">
        <f t="shared" si="12"/>
        <v>0</v>
      </c>
      <c r="T60" s="21">
        <f t="shared" si="12"/>
        <v>0</v>
      </c>
      <c r="U60" s="21">
        <f t="shared" si="12"/>
        <v>0</v>
      </c>
      <c r="V60" s="21">
        <f t="shared" si="12"/>
        <v>0</v>
      </c>
      <c r="W60" s="21">
        <f t="shared" si="12"/>
        <v>0</v>
      </c>
      <c r="X60" s="21">
        <f t="shared" si="12"/>
        <v>0</v>
      </c>
      <c r="Y60" s="21">
        <f t="shared" si="12"/>
        <v>0</v>
      </c>
      <c r="Z60" s="21">
        <f t="shared" si="12"/>
        <v>0</v>
      </c>
      <c r="AA60" s="21">
        <f t="shared" si="12"/>
        <v>0</v>
      </c>
      <c r="AB60" s="21">
        <f t="shared" si="12"/>
        <v>0</v>
      </c>
      <c r="AC60" s="21">
        <f t="shared" si="12"/>
        <v>0</v>
      </c>
      <c r="AD60" s="21">
        <f t="shared" si="12"/>
        <v>0</v>
      </c>
      <c r="AE60" s="21">
        <f t="shared" si="12"/>
        <v>1.6000000000000001E-4</v>
      </c>
      <c r="AF60" s="21">
        <f t="shared" si="12"/>
        <v>1.1999999999999999E-4</v>
      </c>
      <c r="AG60" s="21">
        <f t="shared" si="12"/>
        <v>8.0000000000000007E-5</v>
      </c>
      <c r="AH60" s="21">
        <f t="shared" si="12"/>
        <v>4.0000000000000003E-5</v>
      </c>
      <c r="AI60" s="21">
        <f t="shared" si="12"/>
        <v>0</v>
      </c>
    </row>
    <row r="61" spans="1:35" x14ac:dyDescent="0.2">
      <c r="B61" s="15" t="s">
        <v>75</v>
      </c>
      <c r="C61" s="23">
        <f>C118/1000</f>
        <v>0</v>
      </c>
      <c r="D61" s="23">
        <f t="shared" ref="D61:AI61" si="13">D118/1000</f>
        <v>0</v>
      </c>
      <c r="E61" s="23">
        <f t="shared" si="13"/>
        <v>0</v>
      </c>
      <c r="F61" s="23">
        <f t="shared" si="13"/>
        <v>0</v>
      </c>
      <c r="G61" s="23">
        <f t="shared" si="13"/>
        <v>0</v>
      </c>
      <c r="H61" s="23">
        <f t="shared" si="13"/>
        <v>0</v>
      </c>
      <c r="I61" s="23">
        <f t="shared" si="13"/>
        <v>0</v>
      </c>
      <c r="J61" s="23">
        <f t="shared" si="13"/>
        <v>0</v>
      </c>
      <c r="K61" s="23">
        <f t="shared" si="13"/>
        <v>0</v>
      </c>
      <c r="L61" s="23">
        <f t="shared" si="13"/>
        <v>0</v>
      </c>
      <c r="M61" s="23">
        <f t="shared" si="13"/>
        <v>0</v>
      </c>
      <c r="N61" s="23">
        <f t="shared" si="13"/>
        <v>0</v>
      </c>
      <c r="O61" s="23">
        <f t="shared" si="13"/>
        <v>0</v>
      </c>
      <c r="P61" s="23">
        <f t="shared" si="13"/>
        <v>0</v>
      </c>
      <c r="Q61" s="23">
        <f t="shared" si="13"/>
        <v>0</v>
      </c>
      <c r="R61" s="23">
        <f t="shared" si="13"/>
        <v>0</v>
      </c>
      <c r="S61" s="23">
        <f t="shared" si="13"/>
        <v>0</v>
      </c>
      <c r="T61" s="23">
        <f t="shared" si="13"/>
        <v>0</v>
      </c>
      <c r="U61" s="23">
        <f t="shared" si="13"/>
        <v>0</v>
      </c>
      <c r="V61" s="23">
        <f t="shared" si="13"/>
        <v>3.6999999999999998E-2</v>
      </c>
      <c r="W61" s="23">
        <f t="shared" si="13"/>
        <v>0</v>
      </c>
      <c r="X61" s="23">
        <f t="shared" si="13"/>
        <v>7.3999999999999996E-2</v>
      </c>
      <c r="Y61" s="23">
        <f t="shared" si="13"/>
        <v>7.4343000000000006E-2</v>
      </c>
      <c r="Z61" s="23">
        <f t="shared" si="13"/>
        <v>7.4381000000000003E-2</v>
      </c>
      <c r="AA61" s="23">
        <f t="shared" si="13"/>
        <v>0.11129600000000001</v>
      </c>
      <c r="AB61" s="23">
        <f t="shared" si="13"/>
        <v>0.11153400000000001</v>
      </c>
      <c r="AC61" s="23">
        <f t="shared" si="13"/>
        <v>0.27020299999999997</v>
      </c>
      <c r="AD61" s="23">
        <f t="shared" si="13"/>
        <v>0.27485700000000002</v>
      </c>
      <c r="AE61" s="23">
        <f t="shared" si="13"/>
        <v>0.37158099999999999</v>
      </c>
      <c r="AF61" s="23">
        <f t="shared" si="13"/>
        <v>0.44424000000000002</v>
      </c>
      <c r="AG61" s="23">
        <f t="shared" si="13"/>
        <v>0.33298800000000001</v>
      </c>
      <c r="AH61" s="23">
        <f t="shared" si="13"/>
        <v>0.44827800000000001</v>
      </c>
      <c r="AI61" s="23">
        <f t="shared" si="13"/>
        <v>0.53717700000000002</v>
      </c>
    </row>
    <row r="63" spans="1:35" x14ac:dyDescent="0.2">
      <c r="A63" s="6" t="s">
        <v>203</v>
      </c>
      <c r="J63" s="6" t="s">
        <v>204</v>
      </c>
    </row>
    <row r="64" spans="1:35" x14ac:dyDescent="0.2">
      <c r="A64" s="7" t="s">
        <v>168</v>
      </c>
      <c r="J64" s="7" t="s">
        <v>168</v>
      </c>
    </row>
    <row r="90" spans="1:10" x14ac:dyDescent="0.2">
      <c r="A90" s="9" t="s">
        <v>169</v>
      </c>
      <c r="J90" s="9" t="s">
        <v>169</v>
      </c>
    </row>
    <row r="91" spans="1:10" x14ac:dyDescent="0.2">
      <c r="A91" s="10" t="s">
        <v>173</v>
      </c>
      <c r="J91" s="10" t="s">
        <v>173</v>
      </c>
    </row>
    <row r="95" spans="1:10" s="3" customFormat="1" ht="15" customHeight="1" x14ac:dyDescent="0.2">
      <c r="A95" s="11" t="s">
        <v>167</v>
      </c>
    </row>
    <row r="97" spans="1:35" x14ac:dyDescent="0.2">
      <c r="A97" s="12" t="s">
        <v>2</v>
      </c>
      <c r="C97" s="1" t="s">
        <v>3</v>
      </c>
    </row>
    <row r="98" spans="1:35" x14ac:dyDescent="0.2">
      <c r="A98" s="12" t="s">
        <v>5</v>
      </c>
      <c r="C98" s="1" t="s">
        <v>26</v>
      </c>
    </row>
    <row r="99" spans="1:35" x14ac:dyDescent="0.2">
      <c r="A99" s="12" t="s">
        <v>6</v>
      </c>
      <c r="C99" s="1" t="s">
        <v>7</v>
      </c>
    </row>
    <row r="101" spans="1:35" x14ac:dyDescent="0.2">
      <c r="A101" s="13" t="s">
        <v>8</v>
      </c>
      <c r="B101" s="13" t="s">
        <v>8</v>
      </c>
      <c r="C101" s="14" t="s">
        <v>27</v>
      </c>
      <c r="D101" s="14" t="s">
        <v>28</v>
      </c>
      <c r="E101" s="14" t="s">
        <v>29</v>
      </c>
      <c r="F101" s="14" t="s">
        <v>30</v>
      </c>
      <c r="G101" s="14" t="s">
        <v>31</v>
      </c>
      <c r="H101" s="14" t="s">
        <v>32</v>
      </c>
      <c r="I101" s="14" t="s">
        <v>33</v>
      </c>
      <c r="J101" s="14" t="s">
        <v>34</v>
      </c>
      <c r="K101" s="14" t="s">
        <v>35</v>
      </c>
      <c r="L101" s="14" t="s">
        <v>36</v>
      </c>
      <c r="M101" s="14" t="s">
        <v>37</v>
      </c>
      <c r="N101" s="14" t="s">
        <v>38</v>
      </c>
      <c r="O101" s="14" t="s">
        <v>39</v>
      </c>
      <c r="P101" s="14" t="s">
        <v>40</v>
      </c>
      <c r="Q101" s="14" t="s">
        <v>41</v>
      </c>
      <c r="R101" s="14" t="s">
        <v>42</v>
      </c>
      <c r="S101" s="14" t="s">
        <v>43</v>
      </c>
      <c r="T101" s="14" t="s">
        <v>44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4" t="s">
        <v>49</v>
      </c>
      <c r="Z101" s="14" t="s">
        <v>50</v>
      </c>
      <c r="AA101" s="14" t="s">
        <v>51</v>
      </c>
      <c r="AB101" s="14" t="s">
        <v>52</v>
      </c>
      <c r="AC101" s="14" t="s">
        <v>53</v>
      </c>
      <c r="AD101" s="14" t="s">
        <v>54</v>
      </c>
      <c r="AE101" s="14" t="s">
        <v>55</v>
      </c>
      <c r="AF101" s="14" t="s">
        <v>56</v>
      </c>
      <c r="AG101" s="14" t="s">
        <v>57</v>
      </c>
      <c r="AH101" s="14" t="s">
        <v>9</v>
      </c>
      <c r="AI101" s="14" t="s">
        <v>10</v>
      </c>
    </row>
    <row r="102" spans="1:35" x14ac:dyDescent="0.2">
      <c r="A102" s="18" t="s">
        <v>58</v>
      </c>
      <c r="B102" s="18" t="s">
        <v>65</v>
      </c>
      <c r="C102" s="19" t="s">
        <v>59</v>
      </c>
      <c r="D102" s="19" t="s">
        <v>59</v>
      </c>
      <c r="E102" s="19" t="s">
        <v>59</v>
      </c>
      <c r="F102" s="19" t="s">
        <v>59</v>
      </c>
      <c r="G102" s="19" t="s">
        <v>59</v>
      </c>
      <c r="H102" s="19" t="s">
        <v>59</v>
      </c>
      <c r="I102" s="19" t="s">
        <v>59</v>
      </c>
      <c r="J102" s="19" t="s">
        <v>59</v>
      </c>
      <c r="K102" s="19" t="s">
        <v>59</v>
      </c>
      <c r="L102" s="19" t="s">
        <v>59</v>
      </c>
      <c r="M102" s="19" t="s">
        <v>59</v>
      </c>
      <c r="N102" s="19" t="s">
        <v>59</v>
      </c>
      <c r="O102" s="19" t="s">
        <v>59</v>
      </c>
      <c r="P102" s="19" t="s">
        <v>59</v>
      </c>
      <c r="Q102" s="19" t="s">
        <v>59</v>
      </c>
      <c r="R102" s="19" t="s">
        <v>59</v>
      </c>
      <c r="S102" s="19" t="s">
        <v>59</v>
      </c>
      <c r="T102" s="19" t="s">
        <v>59</v>
      </c>
      <c r="U102" s="19" t="s">
        <v>59</v>
      </c>
      <c r="V102" s="19" t="s">
        <v>59</v>
      </c>
      <c r="W102" s="19" t="s">
        <v>59</v>
      </c>
      <c r="X102" s="19" t="s">
        <v>59</v>
      </c>
      <c r="Y102" s="19" t="s">
        <v>59</v>
      </c>
      <c r="Z102" s="19" t="s">
        <v>59</v>
      </c>
      <c r="AA102" s="19" t="s">
        <v>59</v>
      </c>
      <c r="AB102" s="19" t="s">
        <v>59</v>
      </c>
      <c r="AC102" s="19" t="s">
        <v>59</v>
      </c>
      <c r="AD102" s="19" t="s">
        <v>59</v>
      </c>
      <c r="AE102" s="19" t="s">
        <v>59</v>
      </c>
      <c r="AF102" s="19" t="s">
        <v>59</v>
      </c>
      <c r="AG102" s="19" t="s">
        <v>59</v>
      </c>
      <c r="AH102" s="19" t="s">
        <v>59</v>
      </c>
      <c r="AI102" s="19" t="s">
        <v>59</v>
      </c>
    </row>
    <row r="103" spans="1:35" x14ac:dyDescent="0.2">
      <c r="A103" s="15" t="s">
        <v>11</v>
      </c>
      <c r="B103" s="15" t="s">
        <v>66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2">
        <v>13.167999999999999</v>
      </c>
      <c r="AA103" s="22">
        <v>21.904</v>
      </c>
      <c r="AB103" s="22">
        <v>225.40700000000001</v>
      </c>
      <c r="AC103" s="22">
        <v>74.144999999999996</v>
      </c>
      <c r="AD103" s="22">
        <v>2096.364</v>
      </c>
      <c r="AE103" s="22">
        <v>2618.752</v>
      </c>
      <c r="AF103" s="22">
        <v>5964.9390000000003</v>
      </c>
      <c r="AG103" s="22">
        <v>7569.3609999999999</v>
      </c>
      <c r="AH103" s="22">
        <v>11055.108</v>
      </c>
      <c r="AI103" s="23">
        <v>6258.71</v>
      </c>
    </row>
    <row r="104" spans="1:35" x14ac:dyDescent="0.2">
      <c r="A104" s="15" t="s">
        <v>11</v>
      </c>
      <c r="B104" s="15" t="s">
        <v>69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0">
        <v>237.376</v>
      </c>
    </row>
    <row r="105" spans="1:35" x14ac:dyDescent="0.2">
      <c r="A105" s="15" t="s">
        <v>11</v>
      </c>
      <c r="B105" s="15" t="s">
        <v>126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</row>
    <row r="106" spans="1:35" x14ac:dyDescent="0.2">
      <c r="A106" s="15" t="s">
        <v>11</v>
      </c>
      <c r="B106" s="15" t="s">
        <v>70</v>
      </c>
      <c r="C106" s="20">
        <v>300935.55200000003</v>
      </c>
      <c r="D106" s="20">
        <v>301187.86599999998</v>
      </c>
      <c r="E106" s="21">
        <v>317763.28000000003</v>
      </c>
      <c r="F106" s="20">
        <v>288300.75199999998</v>
      </c>
      <c r="G106" s="20">
        <v>273736.652</v>
      </c>
      <c r="H106" s="20">
        <v>299767.17300000001</v>
      </c>
      <c r="I106" s="20">
        <v>318100.18199999997</v>
      </c>
      <c r="J106" s="20">
        <v>335936.53499999997</v>
      </c>
      <c r="K106" s="20">
        <v>330391.14600000001</v>
      </c>
      <c r="L106" s="20">
        <v>284858.18199999997</v>
      </c>
      <c r="M106" s="20">
        <v>290945.81199999998</v>
      </c>
      <c r="N106" s="21">
        <v>280157.09999999998</v>
      </c>
      <c r="O106" s="20">
        <v>268314.86599999998</v>
      </c>
      <c r="P106" s="20">
        <v>257558.807</v>
      </c>
      <c r="Q106" s="21">
        <v>236240.16</v>
      </c>
      <c r="R106" s="20">
        <v>235125.601</v>
      </c>
      <c r="S106" s="20">
        <v>244120.264</v>
      </c>
      <c r="T106" s="21">
        <v>232933.54</v>
      </c>
      <c r="U106" s="20">
        <v>233252.96599999999</v>
      </c>
      <c r="V106" s="20">
        <v>237729.91500000001</v>
      </c>
      <c r="W106" s="20">
        <v>254141.141</v>
      </c>
      <c r="X106" s="20">
        <v>240328.247</v>
      </c>
      <c r="Y106" s="20">
        <v>235605.58499999999</v>
      </c>
      <c r="Z106" s="20">
        <v>231225.75700000001</v>
      </c>
      <c r="AA106" s="20">
        <v>244480.989</v>
      </c>
      <c r="AB106" s="20">
        <v>398427.05300000001</v>
      </c>
      <c r="AC106" s="20">
        <v>394948.98800000001</v>
      </c>
      <c r="AD106" s="20">
        <v>368892.14299999998</v>
      </c>
      <c r="AE106" s="20">
        <v>367339.451</v>
      </c>
      <c r="AF106" s="20">
        <v>381936.06400000001</v>
      </c>
      <c r="AG106" s="20">
        <v>423775.52799999999</v>
      </c>
      <c r="AH106" s="20">
        <v>473620.06300000002</v>
      </c>
      <c r="AI106" s="20">
        <v>471633.28399999999</v>
      </c>
    </row>
    <row r="107" spans="1:35" x14ac:dyDescent="0.2">
      <c r="A107" s="15" t="s">
        <v>11</v>
      </c>
      <c r="B107" s="15" t="s">
        <v>115</v>
      </c>
      <c r="C107" s="22">
        <v>1076088.872</v>
      </c>
      <c r="D107" s="22">
        <v>1063895.436</v>
      </c>
      <c r="E107" s="22">
        <v>1059723.044</v>
      </c>
      <c r="F107" s="22">
        <v>1085280.2479999999</v>
      </c>
      <c r="G107" s="23">
        <v>1079584.56</v>
      </c>
      <c r="H107" s="22">
        <v>1061436.2919999999</v>
      </c>
      <c r="I107" s="22">
        <v>1113792.544</v>
      </c>
      <c r="J107" s="22">
        <v>1201380.088</v>
      </c>
      <c r="K107" s="22">
        <v>1277414.956</v>
      </c>
      <c r="L107" s="22">
        <v>1262543.304</v>
      </c>
      <c r="M107" s="22">
        <v>1384334.1980000001</v>
      </c>
      <c r="N107" s="22">
        <v>1446953.5109999999</v>
      </c>
      <c r="O107" s="22">
        <v>1510717.2069999999</v>
      </c>
      <c r="P107" s="22">
        <v>1575553.081</v>
      </c>
      <c r="Q107" s="23">
        <v>1690531.86</v>
      </c>
      <c r="R107" s="22">
        <v>1729543.1629999999</v>
      </c>
      <c r="S107" s="22">
        <v>1851977.487</v>
      </c>
      <c r="T107" s="22">
        <v>1951230.182</v>
      </c>
      <c r="U107" s="22">
        <v>1929551.8659999999</v>
      </c>
      <c r="V107" s="22">
        <v>1693308.879</v>
      </c>
      <c r="W107" s="22">
        <v>1692315.4539999999</v>
      </c>
      <c r="X107" s="22">
        <v>1701974.858</v>
      </c>
      <c r="Y107" s="22">
        <v>1580901.301</v>
      </c>
      <c r="Z107" s="22">
        <v>1483015.9879999999</v>
      </c>
      <c r="AA107" s="22">
        <v>1420265.105</v>
      </c>
      <c r="AB107" s="22">
        <v>1253403.426</v>
      </c>
      <c r="AC107" s="23">
        <v>1339103.55</v>
      </c>
      <c r="AD107" s="22">
        <v>1388891.703</v>
      </c>
      <c r="AE107" s="22">
        <v>1440997.9180000001</v>
      </c>
      <c r="AF107" s="22">
        <v>1409846.946</v>
      </c>
      <c r="AG107" s="22">
        <v>1185704.6459999999</v>
      </c>
      <c r="AH107" s="22">
        <v>1208923.7290000001</v>
      </c>
      <c r="AI107" s="22">
        <v>1260315.983</v>
      </c>
    </row>
    <row r="108" spans="1:35" x14ac:dyDescent="0.2">
      <c r="A108" s="15" t="s">
        <v>11</v>
      </c>
      <c r="B108" s="15" t="s">
        <v>127</v>
      </c>
      <c r="C108" s="21">
        <v>10967.2</v>
      </c>
      <c r="D108" s="21">
        <v>12204.9</v>
      </c>
      <c r="E108" s="21">
        <v>12116.7</v>
      </c>
      <c r="F108" s="21">
        <v>10861.4</v>
      </c>
      <c r="G108" s="21">
        <v>10950.7</v>
      </c>
      <c r="H108" s="21">
        <v>11372</v>
      </c>
      <c r="I108" s="21">
        <v>10895.5</v>
      </c>
      <c r="J108" s="21">
        <v>11107.3</v>
      </c>
      <c r="K108" s="21">
        <v>12531.7</v>
      </c>
      <c r="L108" s="21">
        <v>12602.7</v>
      </c>
      <c r="M108" s="21">
        <v>14295.2</v>
      </c>
      <c r="N108" s="21">
        <v>14186.6</v>
      </c>
      <c r="O108" s="21">
        <v>13133.1</v>
      </c>
      <c r="P108" s="20">
        <v>11517.688</v>
      </c>
      <c r="Q108" s="20">
        <v>10965.626</v>
      </c>
      <c r="R108" s="20">
        <v>11005.838</v>
      </c>
      <c r="S108" s="21">
        <v>9877.07</v>
      </c>
      <c r="T108" s="20">
        <v>11849.441999999999</v>
      </c>
      <c r="U108" s="21">
        <v>8999.7800000000007</v>
      </c>
      <c r="V108" s="20">
        <v>8426.9339999999993</v>
      </c>
      <c r="W108" s="20">
        <v>8336.6919999999991</v>
      </c>
      <c r="X108" s="20">
        <v>6591.1279999999997</v>
      </c>
      <c r="Y108" s="20">
        <v>4757.0540000000001</v>
      </c>
      <c r="Z108" s="20">
        <v>4178.652</v>
      </c>
      <c r="AA108" s="20">
        <v>3809.652</v>
      </c>
      <c r="AB108" s="20">
        <v>6109.7280000000001</v>
      </c>
      <c r="AC108" s="20">
        <v>6126.5370000000003</v>
      </c>
      <c r="AD108" s="20">
        <v>7206.1660000000002</v>
      </c>
      <c r="AE108" s="20">
        <v>6940.0339999999997</v>
      </c>
      <c r="AF108" s="20">
        <v>5993.3850000000002</v>
      </c>
      <c r="AG108" s="20">
        <v>6740.8050000000003</v>
      </c>
      <c r="AH108" s="20">
        <v>6597.9840000000004</v>
      </c>
      <c r="AI108" s="21">
        <v>6423.86</v>
      </c>
    </row>
    <row r="109" spans="1:35" x14ac:dyDescent="0.2">
      <c r="A109" s="15" t="s">
        <v>11</v>
      </c>
      <c r="B109" s="15" t="s">
        <v>128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402</v>
      </c>
      <c r="J109" s="23">
        <v>763.8</v>
      </c>
      <c r="K109" s="23">
        <v>763.8</v>
      </c>
      <c r="L109" s="23">
        <v>643.20000000000005</v>
      </c>
      <c r="M109" s="23">
        <v>924.6</v>
      </c>
      <c r="N109" s="23">
        <v>1165.8</v>
      </c>
      <c r="O109" s="23">
        <v>402</v>
      </c>
      <c r="P109" s="23">
        <v>201</v>
      </c>
      <c r="Q109" s="23">
        <v>522.6</v>
      </c>
      <c r="R109" s="23">
        <v>402</v>
      </c>
      <c r="S109" s="23">
        <v>482.4</v>
      </c>
      <c r="T109" s="23">
        <v>562.79999999999995</v>
      </c>
      <c r="U109" s="23">
        <v>482.4</v>
      </c>
      <c r="V109" s="23">
        <v>482.4</v>
      </c>
      <c r="W109" s="23">
        <v>482.4</v>
      </c>
      <c r="X109" s="23">
        <v>482.4</v>
      </c>
      <c r="Y109" s="23">
        <v>482.4</v>
      </c>
      <c r="Z109" s="23">
        <v>482.4</v>
      </c>
      <c r="AA109" s="23">
        <v>321.60000000000002</v>
      </c>
      <c r="AB109" s="23">
        <v>0</v>
      </c>
      <c r="AC109" s="23">
        <v>0</v>
      </c>
      <c r="AD109" s="23">
        <v>0.36</v>
      </c>
      <c r="AE109" s="23">
        <v>0.12</v>
      </c>
      <c r="AF109" s="23">
        <v>0.12</v>
      </c>
      <c r="AG109" s="23">
        <v>0.08</v>
      </c>
      <c r="AH109" s="23">
        <v>0.04</v>
      </c>
      <c r="AI109" s="23">
        <v>0.08</v>
      </c>
    </row>
    <row r="110" spans="1:35" x14ac:dyDescent="0.2">
      <c r="A110" s="15" t="s">
        <v>11</v>
      </c>
      <c r="B110" s="15" t="s">
        <v>75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0">
        <v>59.985999999999997</v>
      </c>
      <c r="Y110" s="20">
        <v>59.835999999999999</v>
      </c>
      <c r="Z110" s="20">
        <v>64.686000000000007</v>
      </c>
      <c r="AA110" s="20">
        <v>66.811999999999998</v>
      </c>
      <c r="AB110" s="20">
        <v>67.590999999999994</v>
      </c>
      <c r="AC110" s="20">
        <v>64.236000000000004</v>
      </c>
      <c r="AD110" s="20">
        <v>67.305999999999997</v>
      </c>
      <c r="AE110" s="20">
        <v>758.21199999999999</v>
      </c>
      <c r="AF110" s="20">
        <v>2048.4490000000001</v>
      </c>
      <c r="AG110" s="21">
        <v>9948.5499999999993</v>
      </c>
      <c r="AH110" s="20">
        <v>7008.107</v>
      </c>
      <c r="AI110" s="20">
        <v>18178.945</v>
      </c>
    </row>
    <row r="111" spans="1:35" x14ac:dyDescent="0.2">
      <c r="A111" s="15" t="s">
        <v>18</v>
      </c>
      <c r="B111" s="15" t="s">
        <v>66</v>
      </c>
      <c r="C111" s="41" t="s">
        <v>109</v>
      </c>
      <c r="D111" s="41" t="s">
        <v>109</v>
      </c>
      <c r="E111" s="41" t="s">
        <v>109</v>
      </c>
      <c r="F111" s="41" t="s">
        <v>109</v>
      </c>
      <c r="G111" s="41" t="s">
        <v>109</v>
      </c>
      <c r="H111" s="41" t="s">
        <v>109</v>
      </c>
      <c r="I111" s="41" t="s">
        <v>109</v>
      </c>
      <c r="J111" s="41" t="s">
        <v>109</v>
      </c>
      <c r="K111" s="41" t="s">
        <v>109</v>
      </c>
      <c r="L111" s="41" t="s">
        <v>109</v>
      </c>
      <c r="M111" s="41" t="s">
        <v>109</v>
      </c>
      <c r="N111" s="41" t="s">
        <v>109</v>
      </c>
      <c r="O111" s="41" t="s">
        <v>109</v>
      </c>
      <c r="P111" s="41" t="s">
        <v>109</v>
      </c>
      <c r="Q111" s="41" t="s">
        <v>109</v>
      </c>
      <c r="R111" s="41" t="s">
        <v>109</v>
      </c>
      <c r="S111" s="41" t="s">
        <v>109</v>
      </c>
      <c r="T111" s="41" t="s">
        <v>109</v>
      </c>
      <c r="U111" s="41" t="s">
        <v>109</v>
      </c>
      <c r="V111" s="41" t="s">
        <v>109</v>
      </c>
      <c r="W111" s="41" t="s">
        <v>109</v>
      </c>
      <c r="X111" s="41" t="s">
        <v>109</v>
      </c>
      <c r="Y111" s="41" t="s">
        <v>109</v>
      </c>
      <c r="Z111" s="41" t="s">
        <v>109</v>
      </c>
      <c r="AA111" s="41" t="s">
        <v>109</v>
      </c>
      <c r="AB111" s="41" t="s">
        <v>109</v>
      </c>
      <c r="AC111" s="41" t="s">
        <v>109</v>
      </c>
      <c r="AD111" s="41" t="s">
        <v>109</v>
      </c>
      <c r="AE111" s="41" t="s">
        <v>109</v>
      </c>
      <c r="AF111" s="41" t="s">
        <v>109</v>
      </c>
      <c r="AG111" s="41" t="s">
        <v>109</v>
      </c>
      <c r="AH111" s="41" t="s">
        <v>109</v>
      </c>
      <c r="AI111" s="41" t="s">
        <v>109</v>
      </c>
    </row>
    <row r="112" spans="1:35" x14ac:dyDescent="0.2">
      <c r="A112" s="15" t="s">
        <v>18</v>
      </c>
      <c r="B112" s="15" t="s">
        <v>69</v>
      </c>
      <c r="C112" s="21">
        <v>21821.79</v>
      </c>
      <c r="D112" s="21">
        <v>20580.79</v>
      </c>
      <c r="E112" s="21">
        <v>19785.72</v>
      </c>
      <c r="F112" s="21">
        <v>20095.599999999999</v>
      </c>
      <c r="G112" s="21">
        <v>20271.3</v>
      </c>
      <c r="H112" s="21">
        <v>21284.49</v>
      </c>
      <c r="I112" s="20">
        <v>21916.276999999998</v>
      </c>
      <c r="J112" s="21">
        <v>21771.5</v>
      </c>
      <c r="K112" s="21">
        <v>13018.8</v>
      </c>
      <c r="L112" s="21">
        <v>13019.39</v>
      </c>
      <c r="M112" s="21">
        <v>12827.99</v>
      </c>
      <c r="N112" s="21">
        <v>11808.8</v>
      </c>
      <c r="O112" s="21">
        <v>12118.9</v>
      </c>
      <c r="P112" s="20">
        <v>12358.566000000001</v>
      </c>
      <c r="Q112" s="20">
        <v>14165.045</v>
      </c>
      <c r="R112" s="20">
        <v>12653.279</v>
      </c>
      <c r="S112" s="20">
        <v>12960.903</v>
      </c>
      <c r="T112" s="20">
        <v>13002.601000000001</v>
      </c>
      <c r="U112" s="20">
        <v>13053.857</v>
      </c>
      <c r="V112" s="20">
        <v>13226.482</v>
      </c>
      <c r="W112" s="20">
        <v>13531.394</v>
      </c>
      <c r="X112" s="20">
        <v>13676.254000000001</v>
      </c>
      <c r="Y112" s="20">
        <v>13497.316000000001</v>
      </c>
      <c r="Z112" s="20">
        <v>13769.537</v>
      </c>
      <c r="AA112" s="20">
        <v>13857.663</v>
      </c>
      <c r="AB112" s="20">
        <v>14252.624</v>
      </c>
      <c r="AC112" s="20">
        <v>14294.307000000001</v>
      </c>
      <c r="AD112" s="21">
        <v>14402.38</v>
      </c>
      <c r="AE112" s="20">
        <v>14253.165999999999</v>
      </c>
      <c r="AF112" s="20">
        <v>14583.732</v>
      </c>
      <c r="AG112" s="20">
        <v>12949.679</v>
      </c>
      <c r="AH112" s="20">
        <v>15244.299000000001</v>
      </c>
      <c r="AI112" s="20">
        <v>16989.960999999999</v>
      </c>
    </row>
    <row r="113" spans="1:35" x14ac:dyDescent="0.2">
      <c r="A113" s="15" t="s">
        <v>18</v>
      </c>
      <c r="B113" s="15" t="s">
        <v>126</v>
      </c>
      <c r="C113" s="23">
        <v>131.4</v>
      </c>
      <c r="D113" s="23">
        <v>131.4</v>
      </c>
      <c r="E113" s="23">
        <v>131.4</v>
      </c>
      <c r="F113" s="23">
        <v>87.6</v>
      </c>
      <c r="G113" s="23">
        <v>87.6</v>
      </c>
      <c r="H113" s="23">
        <v>87.6</v>
      </c>
      <c r="I113" s="23">
        <v>87.6</v>
      </c>
      <c r="J113" s="23">
        <v>130.6</v>
      </c>
      <c r="K113" s="23">
        <v>87.6</v>
      </c>
      <c r="L113" s="23">
        <v>0</v>
      </c>
      <c r="M113" s="23">
        <v>387</v>
      </c>
      <c r="N113" s="23">
        <v>344</v>
      </c>
      <c r="O113" s="23">
        <v>0</v>
      </c>
      <c r="P113" s="23">
        <v>0</v>
      </c>
      <c r="Q113" s="23">
        <v>0</v>
      </c>
      <c r="R113" s="23">
        <v>0</v>
      </c>
      <c r="S113" s="23">
        <v>215</v>
      </c>
      <c r="T113" s="23">
        <v>258</v>
      </c>
      <c r="U113" s="23">
        <v>172</v>
      </c>
      <c r="V113" s="23">
        <v>215</v>
      </c>
      <c r="W113" s="23">
        <v>301</v>
      </c>
      <c r="X113" s="23">
        <v>258</v>
      </c>
      <c r="Y113" s="23">
        <v>215</v>
      </c>
      <c r="Z113" s="23">
        <v>172</v>
      </c>
      <c r="AA113" s="23">
        <v>86</v>
      </c>
      <c r="AB113" s="23">
        <v>86</v>
      </c>
      <c r="AC113" s="23">
        <v>86</v>
      </c>
      <c r="AD113" s="23">
        <v>47.3</v>
      </c>
      <c r="AE113" s="23">
        <v>47.3</v>
      </c>
      <c r="AF113" s="23">
        <v>43</v>
      </c>
      <c r="AG113" s="23">
        <v>43.8</v>
      </c>
      <c r="AH113" s="23">
        <v>43.8</v>
      </c>
      <c r="AI113" s="23">
        <v>39.42</v>
      </c>
    </row>
    <row r="114" spans="1:35" x14ac:dyDescent="0.2">
      <c r="A114" s="15" t="s">
        <v>18</v>
      </c>
      <c r="B114" s="15" t="s">
        <v>70</v>
      </c>
      <c r="C114" s="20">
        <v>140433.15900000001</v>
      </c>
      <c r="D114" s="20">
        <v>144338.65400000001</v>
      </c>
      <c r="E114" s="20">
        <v>152829.889</v>
      </c>
      <c r="F114" s="20">
        <v>151601.22399999999</v>
      </c>
      <c r="G114" s="20">
        <v>151529.14199999999</v>
      </c>
      <c r="H114" s="20">
        <v>145963.40299999999</v>
      </c>
      <c r="I114" s="20">
        <v>149755.764</v>
      </c>
      <c r="J114" s="20">
        <v>138586.67800000001</v>
      </c>
      <c r="K114" s="20">
        <v>141115.56299999999</v>
      </c>
      <c r="L114" s="20">
        <v>160163.56099999999</v>
      </c>
      <c r="M114" s="20">
        <v>150476.82800000001</v>
      </c>
      <c r="N114" s="20">
        <v>153373.535</v>
      </c>
      <c r="O114" s="20">
        <v>151001.46400000001</v>
      </c>
      <c r="P114" s="20">
        <v>156664.29300000001</v>
      </c>
      <c r="Q114" s="20">
        <v>162938.04300000001</v>
      </c>
      <c r="R114" s="20">
        <v>164353.359</v>
      </c>
      <c r="S114" s="20">
        <v>161996.09299999999</v>
      </c>
      <c r="T114" s="20">
        <v>151946.921</v>
      </c>
      <c r="U114" s="20">
        <v>150939.12899999999</v>
      </c>
      <c r="V114" s="20">
        <v>134163.68799999999</v>
      </c>
      <c r="W114" s="20">
        <v>137642.421</v>
      </c>
      <c r="X114" s="20">
        <v>127546.24800000001</v>
      </c>
      <c r="Y114" s="20">
        <v>126680.08500000001</v>
      </c>
      <c r="Z114" s="20">
        <v>113316.417</v>
      </c>
      <c r="AA114" s="20">
        <v>102765.33900000001</v>
      </c>
      <c r="AB114" s="20">
        <v>109800.12300000001</v>
      </c>
      <c r="AC114" s="20">
        <v>107759.435</v>
      </c>
      <c r="AD114" s="20">
        <v>108064.762</v>
      </c>
      <c r="AE114" s="20">
        <v>101409.90700000001</v>
      </c>
      <c r="AF114" s="20">
        <v>99515.736000000004</v>
      </c>
      <c r="AG114" s="20">
        <v>87418.562999999995</v>
      </c>
      <c r="AH114" s="21">
        <v>101504.62</v>
      </c>
      <c r="AI114" s="20">
        <v>102525.04700000001</v>
      </c>
    </row>
    <row r="115" spans="1:35" x14ac:dyDescent="0.2">
      <c r="A115" s="15" t="s">
        <v>18</v>
      </c>
      <c r="B115" s="15" t="s">
        <v>115</v>
      </c>
      <c r="C115" s="23">
        <v>54934.65</v>
      </c>
      <c r="D115" s="22">
        <v>59372.053999999996</v>
      </c>
      <c r="E115" s="22">
        <v>52813.866000000002</v>
      </c>
      <c r="F115" s="22">
        <v>44230.989000000001</v>
      </c>
      <c r="G115" s="23">
        <v>49285.599999999999</v>
      </c>
      <c r="H115" s="22">
        <v>45558.521999999997</v>
      </c>
      <c r="I115" s="22">
        <v>61063.339</v>
      </c>
      <c r="J115" s="23">
        <v>64267.07</v>
      </c>
      <c r="K115" s="22">
        <v>72326.812000000005</v>
      </c>
      <c r="L115" s="22">
        <v>71965.657999999996</v>
      </c>
      <c r="M115" s="23">
        <v>54632.11</v>
      </c>
      <c r="N115" s="23">
        <v>59441.47</v>
      </c>
      <c r="O115" s="22">
        <v>59841.498</v>
      </c>
      <c r="P115" s="22">
        <v>65917.945999999996</v>
      </c>
      <c r="Q115" s="22">
        <v>61425.392999999996</v>
      </c>
      <c r="R115" s="22">
        <v>57084.654000000002</v>
      </c>
      <c r="S115" s="23">
        <v>64636.99</v>
      </c>
      <c r="T115" s="22">
        <v>68334.320999999996</v>
      </c>
      <c r="U115" s="22">
        <v>64723.627999999997</v>
      </c>
      <c r="V115" s="22">
        <v>74579.629000000001</v>
      </c>
      <c r="W115" s="22">
        <v>59220.807000000001</v>
      </c>
      <c r="X115" s="23">
        <v>47859.59</v>
      </c>
      <c r="Y115" s="22">
        <v>43004.858999999997</v>
      </c>
      <c r="Z115" s="22">
        <v>39187.724000000002</v>
      </c>
      <c r="AA115" s="23">
        <v>37428.65</v>
      </c>
      <c r="AB115" s="23">
        <v>39523.839999999997</v>
      </c>
      <c r="AC115" s="22">
        <v>47694.311999999998</v>
      </c>
      <c r="AD115" s="22">
        <v>55937.663999999997</v>
      </c>
      <c r="AE115" s="22">
        <v>56984.330999999998</v>
      </c>
      <c r="AF115" s="23">
        <v>60150.23</v>
      </c>
      <c r="AG115" s="22">
        <v>47512.972999999998</v>
      </c>
      <c r="AH115" s="22">
        <v>47302.963000000003</v>
      </c>
      <c r="AI115" s="22">
        <v>51378.468000000001</v>
      </c>
    </row>
    <row r="116" spans="1:35" x14ac:dyDescent="0.2">
      <c r="A116" s="15" t="s">
        <v>18</v>
      </c>
      <c r="B116" s="15" t="s">
        <v>127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3.35</v>
      </c>
    </row>
    <row r="117" spans="1:35" x14ac:dyDescent="0.2">
      <c r="A117" s="15" t="s">
        <v>18</v>
      </c>
      <c r="B117" s="15" t="s">
        <v>128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0.16</v>
      </c>
      <c r="AF117" s="23">
        <v>0.12</v>
      </c>
      <c r="AG117" s="23">
        <v>0.08</v>
      </c>
      <c r="AH117" s="23">
        <v>0.04</v>
      </c>
      <c r="AI117" s="23">
        <v>0</v>
      </c>
    </row>
    <row r="118" spans="1:35" x14ac:dyDescent="0.2">
      <c r="A118" s="15" t="s">
        <v>18</v>
      </c>
      <c r="B118" s="15" t="s">
        <v>75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37</v>
      </c>
      <c r="W118" s="21">
        <v>0</v>
      </c>
      <c r="X118" s="21">
        <v>74</v>
      </c>
      <c r="Y118" s="20">
        <v>74.343000000000004</v>
      </c>
      <c r="Z118" s="20">
        <v>74.381</v>
      </c>
      <c r="AA118" s="20">
        <v>111.29600000000001</v>
      </c>
      <c r="AB118" s="20">
        <v>111.53400000000001</v>
      </c>
      <c r="AC118" s="20">
        <v>270.20299999999997</v>
      </c>
      <c r="AD118" s="20">
        <v>274.85700000000003</v>
      </c>
      <c r="AE118" s="20">
        <v>371.58100000000002</v>
      </c>
      <c r="AF118" s="21">
        <v>444.24</v>
      </c>
      <c r="AG118" s="20">
        <v>332.988</v>
      </c>
      <c r="AH118" s="20">
        <v>448.27800000000002</v>
      </c>
      <c r="AI118" s="20">
        <v>537.17700000000002</v>
      </c>
    </row>
  </sheetData>
  <phoneticPr fontId="1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5C9B-B086-4044-9EF5-2AD0DC5BBB77}">
  <dimension ref="A1:AI70"/>
  <sheetViews>
    <sheetView zoomScaleNormal="100" workbookViewId="0"/>
  </sheetViews>
  <sheetFormatPr defaultColWidth="8.7109375" defaultRowHeight="12.75" x14ac:dyDescent="0.2"/>
  <cols>
    <col min="1" max="1" width="29.28515625" style="2" customWidth="1"/>
    <col min="2" max="34" width="9.140625" style="2" customWidth="1"/>
    <col min="35" max="16384" width="8.7109375" style="2"/>
  </cols>
  <sheetData>
    <row r="1" spans="1:35" x14ac:dyDescent="0.2">
      <c r="A1" s="1" t="s">
        <v>130</v>
      </c>
    </row>
    <row r="2" spans="1:35" x14ac:dyDescent="0.2">
      <c r="A2" s="1" t="s">
        <v>0</v>
      </c>
      <c r="B2" s="12" t="s">
        <v>136</v>
      </c>
    </row>
    <row r="3" spans="1:35" x14ac:dyDescent="0.2">
      <c r="A3" s="1" t="s">
        <v>1</v>
      </c>
      <c r="B3" s="1" t="s">
        <v>24</v>
      </c>
    </row>
    <row r="5" spans="1:35" x14ac:dyDescent="0.2">
      <c r="A5" s="12" t="s">
        <v>2</v>
      </c>
      <c r="C5" s="1" t="s">
        <v>3</v>
      </c>
    </row>
    <row r="6" spans="1:35" x14ac:dyDescent="0.2">
      <c r="A6" s="12" t="s">
        <v>64</v>
      </c>
      <c r="C6" s="1" t="s">
        <v>15</v>
      </c>
    </row>
    <row r="7" spans="1:35" x14ac:dyDescent="0.2">
      <c r="A7" s="12" t="s">
        <v>5</v>
      </c>
      <c r="C7" s="1" t="s">
        <v>134</v>
      </c>
    </row>
    <row r="8" spans="1:35" x14ac:dyDescent="0.2">
      <c r="A8" s="12" t="s">
        <v>6</v>
      </c>
      <c r="C8" s="1" t="s">
        <v>7</v>
      </c>
    </row>
    <row r="10" spans="1:35" x14ac:dyDescent="0.2">
      <c r="A10" s="13" t="s">
        <v>146</v>
      </c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5" x14ac:dyDescent="0.2">
      <c r="A11" s="15" t="s">
        <v>78</v>
      </c>
      <c r="B11" s="20">
        <f>B70/1000</f>
        <v>163.96199999999999</v>
      </c>
      <c r="C11" s="21">
        <f t="shared" ref="C11:AH11" si="0">C70/1000</f>
        <v>170.25839999999999</v>
      </c>
      <c r="D11" s="20">
        <f t="shared" si="0"/>
        <v>169.23239999999998</v>
      </c>
      <c r="E11" s="20">
        <f t="shared" si="0"/>
        <v>173.63879999999997</v>
      </c>
      <c r="F11" s="20">
        <f t="shared" si="0"/>
        <v>178.37639999999999</v>
      </c>
      <c r="G11" s="20">
        <f t="shared" si="0"/>
        <v>182.376</v>
      </c>
      <c r="H11" s="20">
        <f t="shared" si="0"/>
        <v>187.66800000000001</v>
      </c>
      <c r="I11" s="20">
        <f t="shared" si="0"/>
        <v>188.82</v>
      </c>
      <c r="J11" s="20">
        <f t="shared" si="0"/>
        <v>186.25320000000002</v>
      </c>
      <c r="K11" s="20">
        <f t="shared" si="0"/>
        <v>184.15439999999998</v>
      </c>
      <c r="L11" s="21">
        <f t="shared" si="0"/>
        <v>185.848938</v>
      </c>
      <c r="M11" s="20">
        <f t="shared" si="0"/>
        <v>186.754964</v>
      </c>
      <c r="N11" s="20">
        <f t="shared" si="0"/>
        <v>189.10169300000001</v>
      </c>
      <c r="O11" s="20">
        <f t="shared" si="0"/>
        <v>179.45005300000003</v>
      </c>
      <c r="P11" s="20">
        <f t="shared" si="0"/>
        <v>181.00600599999999</v>
      </c>
      <c r="Q11" s="20">
        <f t="shared" si="0"/>
        <v>179.429619</v>
      </c>
      <c r="R11" s="20">
        <f t="shared" si="0"/>
        <v>172.47298599999999</v>
      </c>
      <c r="S11" s="21">
        <f t="shared" si="0"/>
        <v>172.94268299999999</v>
      </c>
      <c r="T11" s="20">
        <f t="shared" si="0"/>
        <v>169.328564</v>
      </c>
      <c r="U11" s="20">
        <f t="shared" si="0"/>
        <v>167.134097</v>
      </c>
      <c r="V11" s="20">
        <f t="shared" si="0"/>
        <v>170.543127</v>
      </c>
      <c r="W11" s="20">
        <f t="shared" si="0"/>
        <v>170.48052799999999</v>
      </c>
      <c r="X11" s="20">
        <f t="shared" si="0"/>
        <v>169.629301</v>
      </c>
      <c r="Y11" s="20">
        <f t="shared" si="0"/>
        <v>170.43628700000002</v>
      </c>
      <c r="Z11" s="20">
        <f t="shared" si="0"/>
        <v>165.89420699999999</v>
      </c>
      <c r="AA11" s="20">
        <f t="shared" si="0"/>
        <v>166.87554600000001</v>
      </c>
      <c r="AB11" s="20">
        <f t="shared" si="0"/>
        <v>170.78683799999999</v>
      </c>
      <c r="AC11" s="20">
        <f t="shared" si="0"/>
        <v>172.84563</v>
      </c>
      <c r="AD11" s="20">
        <f t="shared" si="0"/>
        <v>173.545627</v>
      </c>
      <c r="AE11" s="20">
        <f t="shared" si="0"/>
        <v>169.38426800000002</v>
      </c>
      <c r="AF11" s="20">
        <f t="shared" si="0"/>
        <v>152.20312200000001</v>
      </c>
      <c r="AG11" s="20">
        <f t="shared" si="0"/>
        <v>164.09774999999999</v>
      </c>
      <c r="AH11" s="20">
        <f t="shared" si="0"/>
        <v>169.02778000000001</v>
      </c>
      <c r="AI11" s="40"/>
    </row>
    <row r="12" spans="1:35" x14ac:dyDescent="0.2">
      <c r="A12" s="15" t="s">
        <v>70</v>
      </c>
      <c r="B12" s="23">
        <f>B64/1000</f>
        <v>140.16394399999999</v>
      </c>
      <c r="C12" s="23">
        <f t="shared" ref="C12:AH12" si="1">C64/1000</f>
        <v>136.14702700000001</v>
      </c>
      <c r="D12" s="23">
        <f t="shared" si="1"/>
        <v>139.331468</v>
      </c>
      <c r="E12" s="23">
        <f t="shared" si="1"/>
        <v>136.238685</v>
      </c>
      <c r="F12" s="23">
        <f t="shared" si="1"/>
        <v>128.78216700000002</v>
      </c>
      <c r="G12" s="23">
        <f t="shared" si="1"/>
        <v>128.47196199999999</v>
      </c>
      <c r="H12" s="23">
        <f t="shared" si="1"/>
        <v>129.41482199999999</v>
      </c>
      <c r="I12" s="23">
        <f t="shared" si="1"/>
        <v>133.24223900000001</v>
      </c>
      <c r="J12" s="23">
        <f t="shared" si="1"/>
        <v>130.15018799999999</v>
      </c>
      <c r="K12" s="23">
        <f t="shared" si="1"/>
        <v>120.38977199999999</v>
      </c>
      <c r="L12" s="23">
        <f t="shared" si="1"/>
        <v>122.682417</v>
      </c>
      <c r="M12" s="23">
        <f t="shared" si="1"/>
        <v>108.43322999999999</v>
      </c>
      <c r="N12" s="23">
        <f t="shared" si="1"/>
        <v>108.468886</v>
      </c>
      <c r="O12" s="23">
        <f t="shared" si="1"/>
        <v>109.70263899999999</v>
      </c>
      <c r="P12" s="23">
        <f t="shared" si="1"/>
        <v>111.602687</v>
      </c>
      <c r="Q12" s="23">
        <f t="shared" si="1"/>
        <v>104.947857</v>
      </c>
      <c r="R12" s="23">
        <f t="shared" si="1"/>
        <v>100.44592400000001</v>
      </c>
      <c r="S12" s="23">
        <f t="shared" si="1"/>
        <v>108.142478</v>
      </c>
      <c r="T12" s="23">
        <f t="shared" si="1"/>
        <v>104.346734</v>
      </c>
      <c r="U12" s="23">
        <f t="shared" si="1"/>
        <v>91.296583999999996</v>
      </c>
      <c r="V12" s="23">
        <f t="shared" si="1"/>
        <v>92.039584000000005</v>
      </c>
      <c r="W12" s="23">
        <f t="shared" si="1"/>
        <v>87.286351999999994</v>
      </c>
      <c r="X12" s="23">
        <f t="shared" si="1"/>
        <v>87.886569000000009</v>
      </c>
      <c r="Y12" s="23">
        <f t="shared" si="1"/>
        <v>62.663494</v>
      </c>
      <c r="Z12" s="23">
        <f t="shared" si="1"/>
        <v>59.118862</v>
      </c>
      <c r="AA12" s="23">
        <f t="shared" si="1"/>
        <v>57.686917999999999</v>
      </c>
      <c r="AB12" s="23">
        <f t="shared" si="1"/>
        <v>55.387355999999997</v>
      </c>
      <c r="AC12" s="23">
        <f t="shared" si="1"/>
        <v>54.336767000000002</v>
      </c>
      <c r="AD12" s="22">
        <f t="shared" si="1"/>
        <v>52.073965999999999</v>
      </c>
      <c r="AE12" s="23">
        <f t="shared" si="1"/>
        <v>51.561523999999999</v>
      </c>
      <c r="AF12" s="23">
        <f t="shared" si="1"/>
        <v>45.013726999999996</v>
      </c>
      <c r="AG12" s="23">
        <f t="shared" si="1"/>
        <v>52.357129</v>
      </c>
      <c r="AH12" s="23">
        <f t="shared" si="1"/>
        <v>43.702216</v>
      </c>
      <c r="AI12" s="40"/>
    </row>
    <row r="13" spans="1:35" x14ac:dyDescent="0.2">
      <c r="A13" s="15" t="s">
        <v>155</v>
      </c>
      <c r="B13" s="20">
        <f>(B63+B65+B66)/1000</f>
        <v>0.1212</v>
      </c>
      <c r="C13" s="20">
        <f t="shared" ref="C13:AH13" si="2">(C63+C65+C66)/1000</f>
        <v>0.20179</v>
      </c>
      <c r="D13" s="20">
        <f t="shared" si="2"/>
        <v>0.32658999999999999</v>
      </c>
      <c r="E13" s="20">
        <f t="shared" si="2"/>
        <v>0.47748499999999999</v>
      </c>
      <c r="F13" s="20">
        <f t="shared" si="2"/>
        <v>0.36969000000000002</v>
      </c>
      <c r="G13" s="20">
        <f t="shared" si="2"/>
        <v>0.32508999999999999</v>
      </c>
      <c r="H13" s="20">
        <f t="shared" si="2"/>
        <v>0.20619999999999999</v>
      </c>
      <c r="I13" s="20">
        <f t="shared" si="2"/>
        <v>0.12540000000000001</v>
      </c>
      <c r="J13" s="20">
        <f t="shared" si="2"/>
        <v>0.25290000000000001</v>
      </c>
      <c r="K13" s="20">
        <f t="shared" si="2"/>
        <v>0.34909999999999997</v>
      </c>
      <c r="L13" s="20">
        <f t="shared" si="2"/>
        <v>0.20569999999999999</v>
      </c>
      <c r="M13" s="21">
        <f t="shared" si="2"/>
        <v>4.41E-2</v>
      </c>
      <c r="N13" s="20">
        <f t="shared" si="2"/>
        <v>0.1323</v>
      </c>
      <c r="O13" s="20">
        <f t="shared" si="2"/>
        <v>8.8200000000000001E-2</v>
      </c>
      <c r="P13" s="20">
        <f t="shared" si="2"/>
        <v>0.1764</v>
      </c>
      <c r="Q13" s="20">
        <f t="shared" si="2"/>
        <v>4.0399999999999998E-2</v>
      </c>
      <c r="R13" s="20">
        <f t="shared" si="2"/>
        <v>0</v>
      </c>
      <c r="S13" s="20">
        <f t="shared" si="2"/>
        <v>0</v>
      </c>
      <c r="T13" s="20">
        <f t="shared" si="2"/>
        <v>4.0399999999999998E-2</v>
      </c>
      <c r="U13" s="20">
        <f t="shared" si="2"/>
        <v>0</v>
      </c>
      <c r="V13" s="20">
        <f t="shared" si="2"/>
        <v>0</v>
      </c>
      <c r="W13" s="20">
        <f t="shared" si="2"/>
        <v>0</v>
      </c>
      <c r="X13" s="20">
        <f t="shared" si="2"/>
        <v>0</v>
      </c>
      <c r="Y13" s="20">
        <f t="shared" si="2"/>
        <v>0</v>
      </c>
      <c r="Z13" s="20">
        <f t="shared" si="2"/>
        <v>0</v>
      </c>
      <c r="AA13" s="20">
        <f t="shared" si="2"/>
        <v>0</v>
      </c>
      <c r="AB13" s="20">
        <f t="shared" si="2"/>
        <v>0</v>
      </c>
      <c r="AC13" s="20">
        <f t="shared" si="2"/>
        <v>0</v>
      </c>
      <c r="AD13" s="20">
        <f t="shared" si="2"/>
        <v>4.6E-5</v>
      </c>
      <c r="AE13" s="20">
        <f t="shared" si="2"/>
        <v>0</v>
      </c>
      <c r="AF13" s="20">
        <f t="shared" si="2"/>
        <v>0</v>
      </c>
      <c r="AG13" s="20">
        <f t="shared" si="2"/>
        <v>0</v>
      </c>
      <c r="AH13" s="20">
        <f t="shared" si="2"/>
        <v>0</v>
      </c>
      <c r="AI13" s="40"/>
    </row>
    <row r="14" spans="1:35" x14ac:dyDescent="0.2">
      <c r="A14" s="15" t="s">
        <v>112</v>
      </c>
      <c r="B14" s="23">
        <f>B62/1000</f>
        <v>8.5377340000000004</v>
      </c>
      <c r="C14" s="23">
        <f t="shared" ref="C14:AH14" si="3">C62/1000</f>
        <v>6.3419499999999998</v>
      </c>
      <c r="D14" s="23">
        <f t="shared" si="3"/>
        <v>4.8269539999999997</v>
      </c>
      <c r="E14" s="22">
        <f t="shared" si="3"/>
        <v>3.9616359999999999</v>
      </c>
      <c r="F14" s="23">
        <f t="shared" si="3"/>
        <v>0.70429799999999998</v>
      </c>
      <c r="G14" s="23">
        <f t="shared" si="3"/>
        <v>0.656026</v>
      </c>
      <c r="H14" s="23">
        <f t="shared" si="3"/>
        <v>0.5201849999999999</v>
      </c>
      <c r="I14" s="23">
        <f t="shared" si="3"/>
        <v>0.59063900000000003</v>
      </c>
      <c r="J14" s="23">
        <f t="shared" si="3"/>
        <v>0.27876200000000001</v>
      </c>
      <c r="K14" s="23">
        <f t="shared" si="3"/>
        <v>0.18376100000000001</v>
      </c>
      <c r="L14" s="23">
        <f t="shared" si="3"/>
        <v>0.4088</v>
      </c>
      <c r="M14" s="23">
        <f t="shared" si="3"/>
        <v>1.3227610000000001</v>
      </c>
      <c r="N14" s="23">
        <f t="shared" si="3"/>
        <v>1.2270490000000001</v>
      </c>
      <c r="O14" s="23">
        <f t="shared" si="3"/>
        <v>0.222159</v>
      </c>
      <c r="P14" s="23">
        <f t="shared" si="3"/>
        <v>0.22745799999999999</v>
      </c>
      <c r="Q14" s="23">
        <f t="shared" si="3"/>
        <v>0.22980300000000001</v>
      </c>
      <c r="R14" s="23">
        <f t="shared" si="3"/>
        <v>4.6725000000000003E-2</v>
      </c>
      <c r="S14" s="23">
        <f t="shared" si="3"/>
        <v>4.1579999999999999E-2</v>
      </c>
      <c r="T14" s="23">
        <f t="shared" si="3"/>
        <v>4.2755000000000001E-2</v>
      </c>
      <c r="U14" s="23">
        <f t="shared" si="3"/>
        <v>2.0215E-2</v>
      </c>
      <c r="V14" s="23">
        <f t="shared" si="3"/>
        <v>1.9928999999999999E-2</v>
      </c>
      <c r="W14" s="23">
        <f t="shared" si="3"/>
        <v>1.9661999999999999E-2</v>
      </c>
      <c r="X14" s="23">
        <f t="shared" si="3"/>
        <v>1.9972E-2</v>
      </c>
      <c r="Y14" s="23">
        <f t="shared" si="3"/>
        <v>2.0428000000000002E-2</v>
      </c>
      <c r="Z14" s="23">
        <f t="shared" si="3"/>
        <v>4.8329000000000004E-2</v>
      </c>
      <c r="AA14" s="23">
        <f t="shared" si="3"/>
        <v>4.9895000000000002E-2</v>
      </c>
      <c r="AB14" s="23">
        <f t="shared" si="3"/>
        <v>4.8506000000000001E-2</v>
      </c>
      <c r="AC14" s="23">
        <f t="shared" si="3"/>
        <v>5.6801999999999998E-2</v>
      </c>
      <c r="AD14" s="23">
        <f t="shared" si="3"/>
        <v>4.1845E-2</v>
      </c>
      <c r="AE14" s="23">
        <f t="shared" si="3"/>
        <v>2.4313999999999999E-2</v>
      </c>
      <c r="AF14" s="23">
        <f t="shared" si="3"/>
        <v>1.4697E-2</v>
      </c>
      <c r="AG14" s="23">
        <f t="shared" si="3"/>
        <v>1.7247999999999999E-2</v>
      </c>
      <c r="AH14" s="23">
        <f t="shared" si="3"/>
        <v>1.9162999999999999E-2</v>
      </c>
      <c r="AI14" s="40"/>
    </row>
    <row r="15" spans="1:35" x14ac:dyDescent="0.2">
      <c r="A15" s="15" t="s">
        <v>71</v>
      </c>
      <c r="B15" s="21">
        <f>SUM(B67:B69)/1000</f>
        <v>1E-3</v>
      </c>
      <c r="C15" s="21">
        <f t="shared" ref="C15:AH15" si="4">SUM(C67:C69)/1000</f>
        <v>2E-3</v>
      </c>
      <c r="D15" s="21">
        <f t="shared" si="4"/>
        <v>0.14399999999999999</v>
      </c>
      <c r="E15" s="21">
        <f t="shared" si="4"/>
        <v>0.185</v>
      </c>
      <c r="F15" s="21">
        <f t="shared" si="4"/>
        <v>8.4000000000000005E-2</v>
      </c>
      <c r="G15" s="21">
        <f t="shared" si="4"/>
        <v>0.19800000000000001</v>
      </c>
      <c r="H15" s="21">
        <f t="shared" si="4"/>
        <v>0.21199999999999999</v>
      </c>
      <c r="I15" s="21">
        <f t="shared" si="4"/>
        <v>0.189</v>
      </c>
      <c r="J15" s="21">
        <f t="shared" si="4"/>
        <v>0.22700000000000001</v>
      </c>
      <c r="K15" s="21">
        <f t="shared" si="4"/>
        <v>7.0000000000000007E-2</v>
      </c>
      <c r="L15" s="21">
        <f t="shared" si="4"/>
        <v>1.2999999999999999E-2</v>
      </c>
      <c r="M15" s="21">
        <f t="shared" si="4"/>
        <v>5.8000000000000003E-2</v>
      </c>
      <c r="N15" s="21">
        <f t="shared" si="4"/>
        <v>0.153</v>
      </c>
      <c r="O15" s="21">
        <f t="shared" si="4"/>
        <v>0.129</v>
      </c>
      <c r="P15" s="21">
        <f t="shared" si="4"/>
        <v>0.18972</v>
      </c>
      <c r="Q15" s="21">
        <f t="shared" si="4"/>
        <v>0.49537699999999996</v>
      </c>
      <c r="R15" s="21">
        <f t="shared" si="4"/>
        <v>0.67144599999999999</v>
      </c>
      <c r="S15" s="21">
        <f t="shared" si="4"/>
        <v>0.97444500000000001</v>
      </c>
      <c r="T15" s="21">
        <f t="shared" si="4"/>
        <v>0.99830700000000006</v>
      </c>
      <c r="U15" s="21">
        <f t="shared" si="4"/>
        <v>1.0644399999999998</v>
      </c>
      <c r="V15" s="21">
        <f t="shared" si="4"/>
        <v>1.096241</v>
      </c>
      <c r="W15" s="21">
        <f t="shared" si="4"/>
        <v>1.111704</v>
      </c>
      <c r="X15" s="21">
        <f t="shared" si="4"/>
        <v>1.3033969999999999</v>
      </c>
      <c r="Y15" s="21">
        <f t="shared" si="4"/>
        <v>1.145033</v>
      </c>
      <c r="Z15" s="21">
        <f t="shared" si="4"/>
        <v>1.294994</v>
      </c>
      <c r="AA15" s="21">
        <f t="shared" si="4"/>
        <v>1.0972519999999999</v>
      </c>
      <c r="AB15" s="21">
        <f t="shared" si="4"/>
        <v>1.5263370000000001</v>
      </c>
      <c r="AC15" s="21">
        <f t="shared" si="4"/>
        <v>1.4541249999999999</v>
      </c>
      <c r="AD15" s="21">
        <f t="shared" si="4"/>
        <v>1.4474990000000001</v>
      </c>
      <c r="AE15" s="21">
        <f t="shared" si="4"/>
        <v>1.4398129999999998</v>
      </c>
      <c r="AF15" s="21">
        <f t="shared" si="4"/>
        <v>1.5740189999999998</v>
      </c>
      <c r="AG15" s="21">
        <f t="shared" si="4"/>
        <v>2.0149090000000003</v>
      </c>
      <c r="AH15" s="21">
        <f t="shared" si="4"/>
        <v>1.5604169999999999</v>
      </c>
      <c r="AI15" s="40"/>
    </row>
    <row r="16" spans="1:35" x14ac:dyDescent="0.2">
      <c r="A16" s="15" t="s">
        <v>25</v>
      </c>
      <c r="B16" s="27">
        <f>SUM(B11:B15)</f>
        <v>312.78587799999997</v>
      </c>
      <c r="C16" s="27">
        <f t="shared" ref="C16:AH16" si="5">SUM(C11:C15)</f>
        <v>312.95116700000005</v>
      </c>
      <c r="D16" s="27">
        <f t="shared" si="5"/>
        <v>313.86141199999997</v>
      </c>
      <c r="E16" s="27">
        <f t="shared" si="5"/>
        <v>314.50160599999998</v>
      </c>
      <c r="F16" s="27">
        <f t="shared" si="5"/>
        <v>308.31655499999999</v>
      </c>
      <c r="G16" s="27">
        <f t="shared" si="5"/>
        <v>312.02707799999996</v>
      </c>
      <c r="H16" s="27">
        <f t="shared" si="5"/>
        <v>318.021207</v>
      </c>
      <c r="I16" s="27">
        <f t="shared" si="5"/>
        <v>322.96727800000002</v>
      </c>
      <c r="J16" s="27">
        <f t="shared" si="5"/>
        <v>317.16204999999997</v>
      </c>
      <c r="K16" s="27">
        <f t="shared" si="5"/>
        <v>305.14703300000002</v>
      </c>
      <c r="L16" s="27">
        <f t="shared" si="5"/>
        <v>309.15885499999996</v>
      </c>
      <c r="M16" s="27">
        <f t="shared" si="5"/>
        <v>296.61305500000003</v>
      </c>
      <c r="N16" s="27">
        <f t="shared" si="5"/>
        <v>299.08292800000004</v>
      </c>
      <c r="O16" s="27">
        <f t="shared" si="5"/>
        <v>289.59205099999997</v>
      </c>
      <c r="P16" s="27">
        <f t="shared" si="5"/>
        <v>293.20227100000005</v>
      </c>
      <c r="Q16" s="27">
        <f t="shared" si="5"/>
        <v>285.143056</v>
      </c>
      <c r="R16" s="27">
        <f t="shared" si="5"/>
        <v>273.63708099999997</v>
      </c>
      <c r="S16" s="27">
        <f t="shared" si="5"/>
        <v>282.10118599999998</v>
      </c>
      <c r="T16" s="27">
        <f t="shared" si="5"/>
        <v>274.75675999999999</v>
      </c>
      <c r="U16" s="27">
        <f t="shared" si="5"/>
        <v>259.51533599999999</v>
      </c>
      <c r="V16" s="27">
        <f t="shared" si="5"/>
        <v>263.69888100000003</v>
      </c>
      <c r="W16" s="27">
        <f t="shared" si="5"/>
        <v>258.89824599999997</v>
      </c>
      <c r="X16" s="27">
        <f t="shared" si="5"/>
        <v>258.83923900000002</v>
      </c>
      <c r="Y16" s="27">
        <f t="shared" si="5"/>
        <v>234.26524200000003</v>
      </c>
      <c r="Z16" s="27">
        <f t="shared" si="5"/>
        <v>226.356392</v>
      </c>
      <c r="AA16" s="27">
        <f t="shared" si="5"/>
        <v>225.709611</v>
      </c>
      <c r="AB16" s="27">
        <f t="shared" si="5"/>
        <v>227.74903700000002</v>
      </c>
      <c r="AC16" s="27">
        <f t="shared" si="5"/>
        <v>228.69332400000002</v>
      </c>
      <c r="AD16" s="27">
        <f t="shared" si="5"/>
        <v>227.10898299999999</v>
      </c>
      <c r="AE16" s="27">
        <f t="shared" si="5"/>
        <v>222.409919</v>
      </c>
      <c r="AF16" s="27">
        <f t="shared" si="5"/>
        <v>198.805565</v>
      </c>
      <c r="AG16" s="27">
        <f t="shared" si="5"/>
        <v>218.48703599999999</v>
      </c>
      <c r="AH16" s="27">
        <f t="shared" si="5"/>
        <v>214.30957599999999</v>
      </c>
    </row>
    <row r="18" spans="1:1" x14ac:dyDescent="0.2">
      <c r="A18" s="6" t="s">
        <v>195</v>
      </c>
    </row>
    <row r="19" spans="1:1" x14ac:dyDescent="0.2">
      <c r="A19" s="7" t="s">
        <v>170</v>
      </c>
    </row>
    <row r="51" spans="1:34" x14ac:dyDescent="0.2">
      <c r="A51" s="9" t="s">
        <v>169</v>
      </c>
    </row>
    <row r="52" spans="1:34" x14ac:dyDescent="0.2">
      <c r="A52" s="10" t="s">
        <v>173</v>
      </c>
    </row>
    <row r="54" spans="1:34" s="3" customFormat="1" ht="15" customHeight="1" x14ac:dyDescent="0.2">
      <c r="A54" s="11" t="s">
        <v>167</v>
      </c>
    </row>
    <row r="55" spans="1:34" s="3" customFormat="1" ht="15" customHeight="1" x14ac:dyDescent="0.2">
      <c r="A55" s="11"/>
    </row>
    <row r="56" spans="1:34" x14ac:dyDescent="0.2">
      <c r="A56" s="12" t="s">
        <v>2</v>
      </c>
      <c r="C56" s="1" t="s">
        <v>3</v>
      </c>
    </row>
    <row r="57" spans="1:34" x14ac:dyDescent="0.2">
      <c r="A57" s="12" t="s">
        <v>64</v>
      </c>
      <c r="C57" s="1" t="s">
        <v>15</v>
      </c>
    </row>
    <row r="58" spans="1:34" x14ac:dyDescent="0.2">
      <c r="A58" s="12" t="s">
        <v>5</v>
      </c>
      <c r="C58" s="1" t="s">
        <v>26</v>
      </c>
    </row>
    <row r="59" spans="1:34" x14ac:dyDescent="0.2">
      <c r="A59" s="12" t="s">
        <v>6</v>
      </c>
      <c r="C59" s="1" t="s">
        <v>7</v>
      </c>
    </row>
    <row r="61" spans="1:34" x14ac:dyDescent="0.2">
      <c r="A61" s="13" t="s">
        <v>8</v>
      </c>
      <c r="B61" s="14" t="s">
        <v>27</v>
      </c>
      <c r="C61" s="14" t="s">
        <v>28</v>
      </c>
      <c r="D61" s="14" t="s">
        <v>29</v>
      </c>
      <c r="E61" s="14" t="s">
        <v>30</v>
      </c>
      <c r="F61" s="14" t="s">
        <v>31</v>
      </c>
      <c r="G61" s="14" t="s">
        <v>32</v>
      </c>
      <c r="H61" s="14" t="s">
        <v>33</v>
      </c>
      <c r="I61" s="14" t="s">
        <v>34</v>
      </c>
      <c r="J61" s="14" t="s">
        <v>35</v>
      </c>
      <c r="K61" s="14" t="s">
        <v>36</v>
      </c>
      <c r="L61" s="14" t="s">
        <v>37</v>
      </c>
      <c r="M61" s="14" t="s">
        <v>38</v>
      </c>
      <c r="N61" s="14" t="s">
        <v>39</v>
      </c>
      <c r="O61" s="14" t="s">
        <v>40</v>
      </c>
      <c r="P61" s="14" t="s">
        <v>41</v>
      </c>
      <c r="Q61" s="14" t="s">
        <v>42</v>
      </c>
      <c r="R61" s="14" t="s">
        <v>43</v>
      </c>
      <c r="S61" s="14" t="s">
        <v>44</v>
      </c>
      <c r="T61" s="14" t="s">
        <v>45</v>
      </c>
      <c r="U61" s="14" t="s">
        <v>46</v>
      </c>
      <c r="V61" s="14" t="s">
        <v>47</v>
      </c>
      <c r="W61" s="14" t="s">
        <v>48</v>
      </c>
      <c r="X61" s="14" t="s">
        <v>49</v>
      </c>
      <c r="Y61" s="14" t="s">
        <v>50</v>
      </c>
      <c r="Z61" s="14" t="s">
        <v>51</v>
      </c>
      <c r="AA61" s="14" t="s">
        <v>52</v>
      </c>
      <c r="AB61" s="14" t="s">
        <v>53</v>
      </c>
      <c r="AC61" s="14" t="s">
        <v>54</v>
      </c>
      <c r="AD61" s="14" t="s">
        <v>55</v>
      </c>
      <c r="AE61" s="14" t="s">
        <v>56</v>
      </c>
      <c r="AF61" s="14" t="s">
        <v>57</v>
      </c>
      <c r="AG61" s="14" t="s">
        <v>9</v>
      </c>
      <c r="AH61" s="14" t="s">
        <v>10</v>
      </c>
    </row>
    <row r="62" spans="1:34" x14ac:dyDescent="0.2">
      <c r="A62" s="15" t="s">
        <v>112</v>
      </c>
      <c r="B62" s="20">
        <v>8537.7340000000004</v>
      </c>
      <c r="C62" s="21">
        <v>6341.95</v>
      </c>
      <c r="D62" s="20">
        <v>4826.9539999999997</v>
      </c>
      <c r="E62" s="20">
        <v>3961.636</v>
      </c>
      <c r="F62" s="20">
        <v>704.298</v>
      </c>
      <c r="G62" s="20">
        <v>656.02599999999995</v>
      </c>
      <c r="H62" s="20">
        <v>520.18499999999995</v>
      </c>
      <c r="I62" s="20">
        <v>590.63900000000001</v>
      </c>
      <c r="J62" s="20">
        <v>278.762</v>
      </c>
      <c r="K62" s="20">
        <v>183.761</v>
      </c>
      <c r="L62" s="21">
        <v>408.8</v>
      </c>
      <c r="M62" s="20">
        <v>1322.761</v>
      </c>
      <c r="N62" s="20">
        <v>1227.049</v>
      </c>
      <c r="O62" s="20">
        <v>222.15899999999999</v>
      </c>
      <c r="P62" s="20">
        <v>227.458</v>
      </c>
      <c r="Q62" s="20">
        <v>229.803</v>
      </c>
      <c r="R62" s="20">
        <v>46.725000000000001</v>
      </c>
      <c r="S62" s="21">
        <v>41.58</v>
      </c>
      <c r="T62" s="20">
        <v>42.755000000000003</v>
      </c>
      <c r="U62" s="20">
        <v>20.215</v>
      </c>
      <c r="V62" s="20">
        <v>19.928999999999998</v>
      </c>
      <c r="W62" s="20">
        <v>19.661999999999999</v>
      </c>
      <c r="X62" s="20">
        <v>19.972000000000001</v>
      </c>
      <c r="Y62" s="20">
        <v>20.428000000000001</v>
      </c>
      <c r="Z62" s="20">
        <v>48.329000000000001</v>
      </c>
      <c r="AA62" s="20">
        <v>49.895000000000003</v>
      </c>
      <c r="AB62" s="20">
        <v>48.506</v>
      </c>
      <c r="AC62" s="20">
        <v>56.802</v>
      </c>
      <c r="AD62" s="20">
        <v>41.844999999999999</v>
      </c>
      <c r="AE62" s="20">
        <v>24.314</v>
      </c>
      <c r="AF62" s="20">
        <v>14.696999999999999</v>
      </c>
      <c r="AG62" s="20">
        <v>17.248000000000001</v>
      </c>
      <c r="AH62" s="20">
        <v>19.163</v>
      </c>
    </row>
    <row r="63" spans="1:34" x14ac:dyDescent="0.2">
      <c r="A63" s="15" t="s">
        <v>68</v>
      </c>
      <c r="B63" s="23">
        <v>0</v>
      </c>
      <c r="C63" s="23">
        <v>0</v>
      </c>
      <c r="D63" s="23">
        <v>0</v>
      </c>
      <c r="E63" s="23">
        <v>47.3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2">
        <v>4.5999999999999999E-2</v>
      </c>
      <c r="AE63" s="23">
        <v>0</v>
      </c>
      <c r="AF63" s="23">
        <v>0</v>
      </c>
      <c r="AG63" s="23">
        <v>0</v>
      </c>
      <c r="AH63" s="23">
        <v>0</v>
      </c>
    </row>
    <row r="64" spans="1:34" x14ac:dyDescent="0.2">
      <c r="A64" s="15" t="s">
        <v>70</v>
      </c>
      <c r="B64" s="20">
        <v>140163.94399999999</v>
      </c>
      <c r="C64" s="20">
        <v>136147.027</v>
      </c>
      <c r="D64" s="20">
        <v>139331.46799999999</v>
      </c>
      <c r="E64" s="20">
        <v>136238.685</v>
      </c>
      <c r="F64" s="20">
        <v>128782.167</v>
      </c>
      <c r="G64" s="20">
        <v>128471.962</v>
      </c>
      <c r="H64" s="20">
        <v>129414.822</v>
      </c>
      <c r="I64" s="20">
        <v>133242.239</v>
      </c>
      <c r="J64" s="20">
        <v>130150.18799999999</v>
      </c>
      <c r="K64" s="20">
        <v>120389.772</v>
      </c>
      <c r="L64" s="20">
        <v>122682.417</v>
      </c>
      <c r="M64" s="21">
        <v>108433.23</v>
      </c>
      <c r="N64" s="20">
        <v>108468.886</v>
      </c>
      <c r="O64" s="20">
        <v>109702.639</v>
      </c>
      <c r="P64" s="20">
        <v>111602.68700000001</v>
      </c>
      <c r="Q64" s="20">
        <v>104947.857</v>
      </c>
      <c r="R64" s="20">
        <v>100445.924</v>
      </c>
      <c r="S64" s="20">
        <v>108142.478</v>
      </c>
      <c r="T64" s="20">
        <v>104346.734</v>
      </c>
      <c r="U64" s="20">
        <v>91296.584000000003</v>
      </c>
      <c r="V64" s="20">
        <v>92039.584000000003</v>
      </c>
      <c r="W64" s="20">
        <v>87286.351999999999</v>
      </c>
      <c r="X64" s="20">
        <v>87886.569000000003</v>
      </c>
      <c r="Y64" s="20">
        <v>62663.493999999999</v>
      </c>
      <c r="Z64" s="20">
        <v>59118.862000000001</v>
      </c>
      <c r="AA64" s="20">
        <v>57686.917999999998</v>
      </c>
      <c r="AB64" s="20">
        <v>55387.356</v>
      </c>
      <c r="AC64" s="20">
        <v>54336.767</v>
      </c>
      <c r="AD64" s="20">
        <v>52073.966</v>
      </c>
      <c r="AE64" s="20">
        <v>51561.523999999998</v>
      </c>
      <c r="AF64" s="20">
        <v>45013.726999999999</v>
      </c>
      <c r="AG64" s="20">
        <v>52357.129000000001</v>
      </c>
      <c r="AH64" s="20">
        <v>43702.216</v>
      </c>
    </row>
    <row r="65" spans="1:34" x14ac:dyDescent="0.2">
      <c r="A65" s="15" t="s">
        <v>115</v>
      </c>
      <c r="B65" s="23">
        <v>121.2</v>
      </c>
      <c r="C65" s="23">
        <v>201.79</v>
      </c>
      <c r="D65" s="23">
        <v>201.79</v>
      </c>
      <c r="E65" s="22">
        <v>302.685</v>
      </c>
      <c r="F65" s="23">
        <v>242.19</v>
      </c>
      <c r="G65" s="23">
        <v>282.58999999999997</v>
      </c>
      <c r="H65" s="23">
        <v>121.2</v>
      </c>
      <c r="I65" s="23">
        <v>40.4</v>
      </c>
      <c r="J65" s="23">
        <v>40.4</v>
      </c>
      <c r="K65" s="23">
        <v>40.4</v>
      </c>
      <c r="L65" s="23">
        <v>161.6</v>
      </c>
      <c r="M65" s="23">
        <v>0</v>
      </c>
      <c r="N65" s="23">
        <v>0</v>
      </c>
      <c r="O65" s="23">
        <v>0</v>
      </c>
      <c r="P65" s="23">
        <v>0</v>
      </c>
      <c r="Q65" s="23">
        <v>40.4</v>
      </c>
      <c r="R65" s="23">
        <v>0</v>
      </c>
      <c r="S65" s="23">
        <v>0</v>
      </c>
      <c r="T65" s="23">
        <v>40.4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</row>
    <row r="66" spans="1:34" x14ac:dyDescent="0.2">
      <c r="A66" s="15" t="s">
        <v>131</v>
      </c>
      <c r="B66" s="21">
        <v>0</v>
      </c>
      <c r="C66" s="21">
        <v>0</v>
      </c>
      <c r="D66" s="21">
        <v>124.8</v>
      </c>
      <c r="E66" s="21">
        <v>127.5</v>
      </c>
      <c r="F66" s="21">
        <v>127.5</v>
      </c>
      <c r="G66" s="21">
        <v>42.5</v>
      </c>
      <c r="H66" s="21">
        <v>85</v>
      </c>
      <c r="I66" s="21">
        <v>85</v>
      </c>
      <c r="J66" s="21">
        <v>212.5</v>
      </c>
      <c r="K66" s="21">
        <v>308.7</v>
      </c>
      <c r="L66" s="21">
        <v>44.1</v>
      </c>
      <c r="M66" s="21">
        <v>44.1</v>
      </c>
      <c r="N66" s="21">
        <v>132.30000000000001</v>
      </c>
      <c r="O66" s="21">
        <v>88.2</v>
      </c>
      <c r="P66" s="21">
        <v>176.4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</row>
    <row r="67" spans="1:34" x14ac:dyDescent="0.2">
      <c r="A67" s="15" t="s">
        <v>132</v>
      </c>
      <c r="B67" s="23">
        <v>1</v>
      </c>
      <c r="C67" s="23">
        <v>2</v>
      </c>
      <c r="D67" s="23">
        <v>144</v>
      </c>
      <c r="E67" s="23">
        <v>185</v>
      </c>
      <c r="F67" s="23">
        <v>84</v>
      </c>
      <c r="G67" s="23">
        <v>198</v>
      </c>
      <c r="H67" s="23">
        <v>212</v>
      </c>
      <c r="I67" s="23">
        <v>189</v>
      </c>
      <c r="J67" s="23">
        <v>227</v>
      </c>
      <c r="K67" s="23">
        <v>70</v>
      </c>
      <c r="L67" s="23">
        <v>13</v>
      </c>
      <c r="M67" s="23">
        <v>58</v>
      </c>
      <c r="N67" s="23">
        <v>153</v>
      </c>
      <c r="O67" s="23">
        <v>129</v>
      </c>
      <c r="P67" s="23">
        <v>4</v>
      </c>
      <c r="Q67" s="22">
        <v>28.311</v>
      </c>
      <c r="R67" s="22">
        <v>25.311</v>
      </c>
      <c r="S67" s="22">
        <v>58.311</v>
      </c>
      <c r="T67" s="22">
        <v>6.3109999999999999</v>
      </c>
      <c r="U67" s="22">
        <v>3.3109999999999999</v>
      </c>
      <c r="V67" s="22">
        <v>0.311</v>
      </c>
      <c r="W67" s="22">
        <v>1.3109999999999999</v>
      </c>
      <c r="X67" s="22">
        <v>1.3120000000000001</v>
      </c>
      <c r="Y67" s="22">
        <v>13.292999999999999</v>
      </c>
      <c r="Z67" s="22">
        <v>13.292999999999999</v>
      </c>
      <c r="AA67" s="22">
        <v>2.2930000000000001</v>
      </c>
      <c r="AB67" s="22">
        <v>6.2930000000000001</v>
      </c>
      <c r="AC67" s="22">
        <v>5.3620000000000001</v>
      </c>
      <c r="AD67" s="22">
        <v>1.758</v>
      </c>
      <c r="AE67" s="22">
        <v>1.4650000000000001</v>
      </c>
      <c r="AF67" s="22">
        <v>1.524</v>
      </c>
      <c r="AG67" s="22">
        <v>1.2010000000000001</v>
      </c>
      <c r="AH67" s="22">
        <v>1.8169999999999999</v>
      </c>
    </row>
    <row r="68" spans="1:34" x14ac:dyDescent="0.2">
      <c r="A68" s="15" t="s">
        <v>74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0">
        <v>42.051000000000002</v>
      </c>
    </row>
    <row r="69" spans="1:34" x14ac:dyDescent="0.2">
      <c r="A69" s="15" t="s">
        <v>75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185.72</v>
      </c>
      <c r="Q69" s="22">
        <v>467.06599999999997</v>
      </c>
      <c r="R69" s="22">
        <v>646.13499999999999</v>
      </c>
      <c r="S69" s="22">
        <v>916.13400000000001</v>
      </c>
      <c r="T69" s="22">
        <v>991.99599999999998</v>
      </c>
      <c r="U69" s="22">
        <v>1061.1289999999999</v>
      </c>
      <c r="V69" s="23">
        <v>1095.93</v>
      </c>
      <c r="W69" s="22">
        <v>1110.393</v>
      </c>
      <c r="X69" s="22">
        <v>1302.085</v>
      </c>
      <c r="Y69" s="23">
        <v>1131.74</v>
      </c>
      <c r="Z69" s="22">
        <v>1281.701</v>
      </c>
      <c r="AA69" s="22">
        <v>1094.9590000000001</v>
      </c>
      <c r="AB69" s="22">
        <v>1520.0440000000001</v>
      </c>
      <c r="AC69" s="22">
        <v>1448.7629999999999</v>
      </c>
      <c r="AD69" s="22">
        <v>1445.741</v>
      </c>
      <c r="AE69" s="22">
        <v>1438.348</v>
      </c>
      <c r="AF69" s="22">
        <v>1572.4949999999999</v>
      </c>
      <c r="AG69" s="22">
        <v>2013.7080000000001</v>
      </c>
      <c r="AH69" s="22">
        <v>1516.549</v>
      </c>
    </row>
    <row r="70" spans="1:34" x14ac:dyDescent="0.2">
      <c r="A70" s="15" t="s">
        <v>78</v>
      </c>
      <c r="B70" s="21">
        <v>163962</v>
      </c>
      <c r="C70" s="21">
        <v>170258.4</v>
      </c>
      <c r="D70" s="21">
        <v>169232.4</v>
      </c>
      <c r="E70" s="21">
        <v>173638.8</v>
      </c>
      <c r="F70" s="21">
        <v>178376.4</v>
      </c>
      <c r="G70" s="21">
        <v>182376</v>
      </c>
      <c r="H70" s="21">
        <v>187668</v>
      </c>
      <c r="I70" s="21">
        <v>188820</v>
      </c>
      <c r="J70" s="21">
        <v>186253.2</v>
      </c>
      <c r="K70" s="21">
        <v>184154.4</v>
      </c>
      <c r="L70" s="20">
        <v>185848.93799999999</v>
      </c>
      <c r="M70" s="20">
        <v>186754.96400000001</v>
      </c>
      <c r="N70" s="20">
        <v>189101.693</v>
      </c>
      <c r="O70" s="20">
        <v>179450.05300000001</v>
      </c>
      <c r="P70" s="20">
        <v>181006.00599999999</v>
      </c>
      <c r="Q70" s="20">
        <v>179429.61900000001</v>
      </c>
      <c r="R70" s="20">
        <v>172472.986</v>
      </c>
      <c r="S70" s="20">
        <v>172942.68299999999</v>
      </c>
      <c r="T70" s="20">
        <v>169328.56400000001</v>
      </c>
      <c r="U70" s="20">
        <v>167134.09700000001</v>
      </c>
      <c r="V70" s="20">
        <v>170543.12700000001</v>
      </c>
      <c r="W70" s="20">
        <v>170480.52799999999</v>
      </c>
      <c r="X70" s="20">
        <v>169629.30100000001</v>
      </c>
      <c r="Y70" s="20">
        <v>170436.28700000001</v>
      </c>
      <c r="Z70" s="20">
        <v>165894.20699999999</v>
      </c>
      <c r="AA70" s="20">
        <v>166875.546</v>
      </c>
      <c r="AB70" s="20">
        <v>170786.83799999999</v>
      </c>
      <c r="AC70" s="21">
        <v>172845.63</v>
      </c>
      <c r="AD70" s="20">
        <v>173545.62700000001</v>
      </c>
      <c r="AE70" s="20">
        <v>169384.26800000001</v>
      </c>
      <c r="AF70" s="20">
        <v>152203.122</v>
      </c>
      <c r="AG70" s="21">
        <v>164097.75</v>
      </c>
      <c r="AH70" s="21">
        <v>169027.78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FC39-C3D0-43D1-9730-555FFF22C0F8}">
  <dimension ref="A1:R113"/>
  <sheetViews>
    <sheetView zoomScaleNormal="100" workbookViewId="0"/>
  </sheetViews>
  <sheetFormatPr defaultColWidth="8.7109375" defaultRowHeight="12.75" x14ac:dyDescent="0.2"/>
  <cols>
    <col min="1" max="1" width="12.85546875" style="2" customWidth="1"/>
    <col min="2" max="15" width="16" style="2" customWidth="1"/>
    <col min="16" max="35" width="21.42578125" style="2" customWidth="1"/>
    <col min="36" max="16384" width="8.7109375" style="2"/>
  </cols>
  <sheetData>
    <row r="1" spans="1:18" x14ac:dyDescent="0.2">
      <c r="A1" s="1" t="s">
        <v>185</v>
      </c>
    </row>
    <row r="2" spans="1:18" x14ac:dyDescent="0.2">
      <c r="A2" s="1" t="s">
        <v>0</v>
      </c>
      <c r="B2" s="12" t="s">
        <v>138</v>
      </c>
    </row>
    <row r="3" spans="1:18" x14ac:dyDescent="0.2">
      <c r="A3" s="1" t="s">
        <v>1</v>
      </c>
      <c r="B3" s="24">
        <v>45560.958333333336</v>
      </c>
    </row>
    <row r="5" spans="1:18" x14ac:dyDescent="0.2">
      <c r="A5" s="12" t="s">
        <v>2</v>
      </c>
      <c r="C5" s="1" t="s">
        <v>3</v>
      </c>
    </row>
    <row r="6" spans="1:18" x14ac:dyDescent="0.2">
      <c r="A6" s="12" t="s">
        <v>4</v>
      </c>
      <c r="C6" s="1" t="s">
        <v>78</v>
      </c>
    </row>
    <row r="7" spans="1:18" x14ac:dyDescent="0.2">
      <c r="A7" s="12" t="s">
        <v>5</v>
      </c>
      <c r="C7" s="1" t="s">
        <v>110</v>
      </c>
      <c r="I7" s="12" t="s">
        <v>5</v>
      </c>
      <c r="K7" s="1" t="s">
        <v>135</v>
      </c>
    </row>
    <row r="8" spans="1:18" x14ac:dyDescent="0.2">
      <c r="A8" s="12" t="s">
        <v>163</v>
      </c>
      <c r="C8" s="1" t="s">
        <v>10</v>
      </c>
    </row>
    <row r="9" spans="1:18" x14ac:dyDescent="0.2">
      <c r="O9" s="2" t="s">
        <v>188</v>
      </c>
    </row>
    <row r="10" spans="1:18" ht="25.5" x14ac:dyDescent="0.2">
      <c r="A10" s="42" t="s">
        <v>157</v>
      </c>
      <c r="B10" s="43" t="s">
        <v>60</v>
      </c>
      <c r="C10" s="43" t="s">
        <v>156</v>
      </c>
      <c r="D10" s="43" t="s">
        <v>158</v>
      </c>
      <c r="E10" s="43" t="s">
        <v>159</v>
      </c>
      <c r="F10" s="43" t="s">
        <v>160</v>
      </c>
      <c r="G10" s="43" t="s">
        <v>161</v>
      </c>
      <c r="I10" s="34"/>
      <c r="J10" s="35" t="s">
        <v>156</v>
      </c>
      <c r="K10" s="35" t="s">
        <v>158</v>
      </c>
      <c r="L10" s="35" t="s">
        <v>159</v>
      </c>
      <c r="M10" s="35" t="s">
        <v>160</v>
      </c>
      <c r="N10" s="35" t="s">
        <v>161</v>
      </c>
      <c r="O10" s="44" t="s">
        <v>156</v>
      </c>
    </row>
    <row r="11" spans="1:18" x14ac:dyDescent="0.2">
      <c r="A11" s="45" t="s">
        <v>84</v>
      </c>
      <c r="B11" s="36">
        <v>11624</v>
      </c>
      <c r="C11" s="36">
        <v>7036.9369999999999</v>
      </c>
      <c r="D11" s="36">
        <v>1496.598</v>
      </c>
      <c r="E11" s="36">
        <v>5540.3389999999999</v>
      </c>
      <c r="F11" s="36">
        <v>3520.56</v>
      </c>
      <c r="G11" s="36">
        <v>1066.5039999999999</v>
      </c>
      <c r="I11" s="15" t="s">
        <v>85</v>
      </c>
      <c r="J11" s="28">
        <v>1</v>
      </c>
      <c r="K11" s="28">
        <v>1</v>
      </c>
      <c r="L11" s="28">
        <v>0</v>
      </c>
      <c r="M11" s="28">
        <v>0</v>
      </c>
      <c r="N11" s="28">
        <v>0</v>
      </c>
      <c r="O11" s="46"/>
      <c r="R11" s="31"/>
    </row>
    <row r="12" spans="1:18" x14ac:dyDescent="0.2">
      <c r="A12" s="45" t="s">
        <v>89</v>
      </c>
      <c r="B12" s="37">
        <v>8240.7240000000002</v>
      </c>
      <c r="C12" s="37">
        <v>4411.1589999999997</v>
      </c>
      <c r="D12" s="37">
        <v>3015.5529999999999</v>
      </c>
      <c r="E12" s="37">
        <v>1395.607</v>
      </c>
      <c r="F12" s="37">
        <v>2549.92</v>
      </c>
      <c r="G12" s="37">
        <v>1279.645</v>
      </c>
      <c r="I12" s="15" t="s">
        <v>94</v>
      </c>
      <c r="J12" s="30">
        <v>1</v>
      </c>
      <c r="K12" s="30">
        <v>1</v>
      </c>
      <c r="L12" s="30">
        <v>0</v>
      </c>
      <c r="M12" s="30">
        <v>0</v>
      </c>
      <c r="N12" s="30">
        <v>0</v>
      </c>
      <c r="O12" s="47"/>
      <c r="R12" s="31"/>
    </row>
    <row r="13" spans="1:18" x14ac:dyDescent="0.2">
      <c r="A13" s="45" t="s">
        <v>91</v>
      </c>
      <c r="B13" s="36">
        <v>5576.1360000000004</v>
      </c>
      <c r="C13" s="36">
        <v>4166.05</v>
      </c>
      <c r="D13" s="36">
        <v>3170.654</v>
      </c>
      <c r="E13" s="36">
        <v>995.39599999999996</v>
      </c>
      <c r="F13" s="36">
        <v>1061.9880000000001</v>
      </c>
      <c r="G13" s="36">
        <v>348.09800000000001</v>
      </c>
      <c r="I13" s="15" t="s">
        <v>137</v>
      </c>
      <c r="J13" s="28">
        <v>1</v>
      </c>
      <c r="K13" s="28">
        <v>0.23469986690144923</v>
      </c>
      <c r="L13" s="28">
        <v>0.76530013309855083</v>
      </c>
      <c r="M13" s="28">
        <v>0</v>
      </c>
      <c r="N13" s="28">
        <v>0</v>
      </c>
      <c r="O13" s="46"/>
      <c r="R13" s="31"/>
    </row>
    <row r="14" spans="1:18" x14ac:dyDescent="0.2">
      <c r="A14" s="45" t="s">
        <v>100</v>
      </c>
      <c r="B14" s="37">
        <v>3323</v>
      </c>
      <c r="C14" s="37">
        <v>2731.2460000000001</v>
      </c>
      <c r="D14" s="37">
        <v>1999.2719999999999</v>
      </c>
      <c r="E14" s="37">
        <v>731.97400000000005</v>
      </c>
      <c r="F14" s="37">
        <v>0</v>
      </c>
      <c r="G14" s="37">
        <v>591.75400000000002</v>
      </c>
      <c r="I14" s="15" t="s">
        <v>95</v>
      </c>
      <c r="J14" s="30">
        <v>0.94484253927632056</v>
      </c>
      <c r="K14" s="30">
        <v>0.93539489585554847</v>
      </c>
      <c r="L14" s="30">
        <v>9.44764342077202E-3</v>
      </c>
      <c r="M14" s="30">
        <v>0</v>
      </c>
      <c r="N14" s="30">
        <v>5.5157460723679538E-2</v>
      </c>
      <c r="O14" s="47"/>
      <c r="R14" s="31"/>
    </row>
    <row r="15" spans="1:18" x14ac:dyDescent="0.2">
      <c r="A15" s="45" t="s">
        <v>88</v>
      </c>
      <c r="B15" s="36">
        <v>3226</v>
      </c>
      <c r="C15" s="36">
        <v>1293.5989999999999</v>
      </c>
      <c r="D15" s="36">
        <v>337.94299999999998</v>
      </c>
      <c r="E15" s="36">
        <v>955.65599999999995</v>
      </c>
      <c r="F15" s="36">
        <v>1118.1510000000001</v>
      </c>
      <c r="G15" s="36">
        <v>814.25</v>
      </c>
      <c r="I15" s="15" t="s">
        <v>103</v>
      </c>
      <c r="J15" s="28">
        <v>0.92015968063872255</v>
      </c>
      <c r="K15" s="28">
        <v>0.47704590818363274</v>
      </c>
      <c r="L15" s="28">
        <v>0.44311377245508982</v>
      </c>
      <c r="M15" s="28">
        <v>0</v>
      </c>
      <c r="N15" s="28">
        <v>7.9840319361277445E-2</v>
      </c>
      <c r="O15" s="46"/>
      <c r="R15" s="31"/>
    </row>
    <row r="16" spans="1:18" x14ac:dyDescent="0.2">
      <c r="A16" s="45" t="s">
        <v>104</v>
      </c>
      <c r="B16" s="37">
        <v>2660.1619999999998</v>
      </c>
      <c r="C16" s="37">
        <v>2389.076</v>
      </c>
      <c r="D16" s="37">
        <v>1552.8430000000001</v>
      </c>
      <c r="E16" s="37">
        <v>836.23299999999995</v>
      </c>
      <c r="F16" s="37">
        <v>0</v>
      </c>
      <c r="G16" s="37">
        <v>271.08600000000001</v>
      </c>
      <c r="I16" s="15" t="s">
        <v>104</v>
      </c>
      <c r="J16" s="30">
        <v>0.89809417621934307</v>
      </c>
      <c r="K16" s="30">
        <v>0.58374001282628663</v>
      </c>
      <c r="L16" s="30">
        <v>0.3143541633930565</v>
      </c>
      <c r="M16" s="30">
        <v>0</v>
      </c>
      <c r="N16" s="30">
        <v>0.10190582378065698</v>
      </c>
      <c r="O16" s="47"/>
      <c r="R16" s="31"/>
    </row>
    <row r="17" spans="1:18" x14ac:dyDescent="0.2">
      <c r="A17" s="45" t="s">
        <v>99</v>
      </c>
      <c r="B17" s="36">
        <v>1863.027</v>
      </c>
      <c r="C17" s="36">
        <v>1321.518</v>
      </c>
      <c r="D17" s="36">
        <v>598.09699999999998</v>
      </c>
      <c r="E17" s="36">
        <v>723.42100000000005</v>
      </c>
      <c r="F17" s="36">
        <v>137.482</v>
      </c>
      <c r="G17" s="36">
        <v>404.02699999999999</v>
      </c>
      <c r="I17" s="15" t="s">
        <v>98</v>
      </c>
      <c r="J17" s="28">
        <v>0.8873303457822479</v>
      </c>
      <c r="K17" s="28">
        <v>0.78557108210701843</v>
      </c>
      <c r="L17" s="28">
        <v>0.10175926367522951</v>
      </c>
      <c r="M17" s="28">
        <v>3.4881454750141455E-2</v>
      </c>
      <c r="N17" s="28">
        <v>7.7788199467610619E-2</v>
      </c>
      <c r="O17" s="46"/>
      <c r="R17" s="31"/>
    </row>
    <row r="18" spans="1:18" x14ac:dyDescent="0.2">
      <c r="A18" s="45" t="s">
        <v>98</v>
      </c>
      <c r="B18" s="37">
        <v>1698.3810000000001</v>
      </c>
      <c r="C18" s="37">
        <v>1507.0250000000001</v>
      </c>
      <c r="D18" s="37">
        <v>1334.1990000000001</v>
      </c>
      <c r="E18" s="37">
        <v>172.82599999999999</v>
      </c>
      <c r="F18" s="37">
        <v>59.241999999999997</v>
      </c>
      <c r="G18" s="37">
        <v>132.114</v>
      </c>
      <c r="I18" s="15" t="s">
        <v>96</v>
      </c>
      <c r="J18" s="30">
        <v>0.85346310343565668</v>
      </c>
      <c r="K18" s="30">
        <v>0.57627184998140424</v>
      </c>
      <c r="L18" s="30">
        <v>0.27719125345425238</v>
      </c>
      <c r="M18" s="30">
        <v>0</v>
      </c>
      <c r="N18" s="30">
        <v>0.14653689656434335</v>
      </c>
      <c r="O18" s="47"/>
      <c r="R18" s="31"/>
    </row>
    <row r="19" spans="1:18" x14ac:dyDescent="0.2">
      <c r="A19" s="45" t="s">
        <v>82</v>
      </c>
      <c r="B19" s="36">
        <v>1613.376</v>
      </c>
      <c r="C19" s="36">
        <v>1287.8030000000001</v>
      </c>
      <c r="D19" s="36">
        <v>817.11099999999999</v>
      </c>
      <c r="E19" s="36">
        <v>470.69200000000001</v>
      </c>
      <c r="F19" s="36">
        <v>0</v>
      </c>
      <c r="G19" s="36">
        <v>325.57299999999998</v>
      </c>
      <c r="I19" s="15" t="s">
        <v>81</v>
      </c>
      <c r="J19" s="28">
        <v>0.82987496708009889</v>
      </c>
      <c r="K19" s="28">
        <v>0.33912138351371346</v>
      </c>
      <c r="L19" s="28">
        <v>0.49075358356638532</v>
      </c>
      <c r="M19" s="28">
        <v>0</v>
      </c>
      <c r="N19" s="28">
        <v>0.17012503291990119</v>
      </c>
      <c r="O19" s="46"/>
      <c r="R19" s="31"/>
    </row>
    <row r="20" spans="1:18" x14ac:dyDescent="0.2">
      <c r="A20" s="45" t="s">
        <v>80</v>
      </c>
      <c r="B20" s="37">
        <v>1484</v>
      </c>
      <c r="C20" s="37">
        <v>1131.5</v>
      </c>
      <c r="D20" s="37">
        <v>1001.2</v>
      </c>
      <c r="E20" s="37">
        <v>130.30000000000001</v>
      </c>
      <c r="F20" s="37">
        <v>103.8</v>
      </c>
      <c r="G20" s="37">
        <v>248.7</v>
      </c>
      <c r="I20" s="15" t="s">
        <v>100</v>
      </c>
      <c r="J20" s="30">
        <v>0.82192175744808915</v>
      </c>
      <c r="K20" s="30">
        <v>0.60164670478483295</v>
      </c>
      <c r="L20" s="30">
        <v>0.22027505266325612</v>
      </c>
      <c r="M20" s="30">
        <v>0</v>
      </c>
      <c r="N20" s="30">
        <v>0.17807824255191093</v>
      </c>
      <c r="O20" s="47"/>
      <c r="R20" s="31"/>
    </row>
    <row r="21" spans="1:18" x14ac:dyDescent="0.2">
      <c r="A21" s="45" t="s">
        <v>96</v>
      </c>
      <c r="B21" s="36">
        <v>1175.001</v>
      </c>
      <c r="C21" s="36">
        <v>1002.82</v>
      </c>
      <c r="D21" s="36">
        <v>677.12</v>
      </c>
      <c r="E21" s="36">
        <v>325.7</v>
      </c>
      <c r="F21" s="36">
        <v>0</v>
      </c>
      <c r="G21" s="36">
        <v>172.18100000000001</v>
      </c>
      <c r="I21" s="15" t="s">
        <v>82</v>
      </c>
      <c r="J21" s="28">
        <v>0.7982038904756239</v>
      </c>
      <c r="K21" s="28">
        <v>0.5064603663374192</v>
      </c>
      <c r="L21" s="28">
        <v>0.29174352413820459</v>
      </c>
      <c r="M21" s="28">
        <v>0</v>
      </c>
      <c r="N21" s="28">
        <v>0.20179610952437621</v>
      </c>
      <c r="O21" s="46"/>
      <c r="R21" s="31"/>
    </row>
    <row r="22" spans="1:18" x14ac:dyDescent="0.2">
      <c r="A22" s="45" t="s">
        <v>102</v>
      </c>
      <c r="B22" s="37">
        <v>967.52800000000002</v>
      </c>
      <c r="C22" s="37">
        <v>687.81</v>
      </c>
      <c r="D22" s="37">
        <v>362.27499999999998</v>
      </c>
      <c r="E22" s="37">
        <v>325.53500000000003</v>
      </c>
      <c r="F22" s="37">
        <v>0</v>
      </c>
      <c r="G22" s="37">
        <v>279.71800000000002</v>
      </c>
      <c r="I22" s="15" t="s">
        <v>80</v>
      </c>
      <c r="J22" s="30">
        <v>0.76246630727762799</v>
      </c>
      <c r="K22" s="30">
        <v>0.67466307277628035</v>
      </c>
      <c r="L22" s="30">
        <v>8.7803234501347721E-2</v>
      </c>
      <c r="M22" s="30">
        <v>6.9946091644204844E-2</v>
      </c>
      <c r="N22" s="30">
        <v>0.16758760107816711</v>
      </c>
      <c r="O22" s="47"/>
      <c r="R22" s="31"/>
    </row>
    <row r="23" spans="1:18" x14ac:dyDescent="0.2">
      <c r="A23" s="45" t="s">
        <v>103</v>
      </c>
      <c r="B23" s="36">
        <v>501</v>
      </c>
      <c r="C23" s="36">
        <v>461</v>
      </c>
      <c r="D23" s="36">
        <v>239</v>
      </c>
      <c r="E23" s="36">
        <v>222</v>
      </c>
      <c r="F23" s="36">
        <v>0</v>
      </c>
      <c r="G23" s="36">
        <v>40</v>
      </c>
      <c r="I23" s="15" t="s">
        <v>91</v>
      </c>
      <c r="J23" s="28">
        <v>0.74712130407149324</v>
      </c>
      <c r="K23" s="28">
        <v>0.5686113107714732</v>
      </c>
      <c r="L23" s="28">
        <v>0.17850999330001993</v>
      </c>
      <c r="M23" s="28">
        <v>0.19045231321474224</v>
      </c>
      <c r="N23" s="28">
        <v>6.2426382713764508E-2</v>
      </c>
      <c r="O23" s="46"/>
      <c r="R23" s="31"/>
    </row>
    <row r="24" spans="1:18" x14ac:dyDescent="0.2">
      <c r="A24" s="45" t="s">
        <v>83</v>
      </c>
      <c r="B24" s="37">
        <v>496.34399999999999</v>
      </c>
      <c r="C24" s="37">
        <v>341.69200000000001</v>
      </c>
      <c r="D24" s="37">
        <v>328.952</v>
      </c>
      <c r="E24" s="37">
        <v>12.74</v>
      </c>
      <c r="F24" s="37">
        <v>0</v>
      </c>
      <c r="G24" s="37">
        <v>154.65299999999999</v>
      </c>
      <c r="I24" s="15" t="s">
        <v>102</v>
      </c>
      <c r="J24" s="30">
        <v>0.7108941550011989</v>
      </c>
      <c r="K24" s="30">
        <v>0.374433608122969</v>
      </c>
      <c r="L24" s="30">
        <v>0.3364605468782299</v>
      </c>
      <c r="M24" s="30">
        <v>0</v>
      </c>
      <c r="N24" s="30">
        <v>0.2891058449988011</v>
      </c>
      <c r="O24" s="47"/>
      <c r="R24" s="31"/>
    </row>
    <row r="25" spans="1:18" x14ac:dyDescent="0.2">
      <c r="A25" s="45" t="s">
        <v>101</v>
      </c>
      <c r="B25" s="36">
        <v>451.995</v>
      </c>
      <c r="C25" s="36">
        <v>313.76499999999999</v>
      </c>
      <c r="D25" s="36">
        <v>266.7</v>
      </c>
      <c r="E25" s="36">
        <v>47.064999999999998</v>
      </c>
      <c r="F25" s="36">
        <v>0</v>
      </c>
      <c r="G25" s="36">
        <v>138.22999999999999</v>
      </c>
      <c r="I25" s="15" t="s">
        <v>99</v>
      </c>
      <c r="J25" s="28">
        <v>0.70933915611528975</v>
      </c>
      <c r="K25" s="28">
        <v>0.32103506819815275</v>
      </c>
      <c r="L25" s="28">
        <v>0.388304087917137</v>
      </c>
      <c r="M25" s="28">
        <v>7.3794958419818923E-2</v>
      </c>
      <c r="N25" s="28">
        <v>0.21686588546489127</v>
      </c>
      <c r="O25" s="46"/>
      <c r="R25" s="31"/>
    </row>
    <row r="26" spans="1:18" x14ac:dyDescent="0.2">
      <c r="A26" s="45" t="s">
        <v>81</v>
      </c>
      <c r="B26" s="37">
        <v>398.69499999999999</v>
      </c>
      <c r="C26" s="37">
        <v>330.86700000000002</v>
      </c>
      <c r="D26" s="37">
        <v>135.20599999999999</v>
      </c>
      <c r="E26" s="37">
        <v>195.661</v>
      </c>
      <c r="F26" s="37">
        <v>0</v>
      </c>
      <c r="G26" s="37">
        <v>67.828000000000003</v>
      </c>
      <c r="I26" s="15" t="s">
        <v>101</v>
      </c>
      <c r="J26" s="30">
        <v>0.6941780329428423</v>
      </c>
      <c r="K26" s="30">
        <v>0.59005077489795243</v>
      </c>
      <c r="L26" s="30">
        <v>0.10412725804488987</v>
      </c>
      <c r="M26" s="30">
        <v>0</v>
      </c>
      <c r="N26" s="30">
        <v>0.3058219670571577</v>
      </c>
      <c r="O26" s="47"/>
      <c r="R26" s="31"/>
    </row>
    <row r="27" spans="1:18" x14ac:dyDescent="0.2">
      <c r="A27" s="45" t="s">
        <v>137</v>
      </c>
      <c r="B27" s="36">
        <v>241.92599999999999</v>
      </c>
      <c r="C27" s="36">
        <v>241.92599999999999</v>
      </c>
      <c r="D27" s="36">
        <v>56.78</v>
      </c>
      <c r="E27" s="36">
        <v>185.14599999999999</v>
      </c>
      <c r="F27" s="36">
        <v>0</v>
      </c>
      <c r="G27" s="36">
        <v>0</v>
      </c>
      <c r="I27" s="15" t="s">
        <v>83</v>
      </c>
      <c r="J27" s="28">
        <v>0.68841771029769683</v>
      </c>
      <c r="K27" s="28">
        <v>0.66275002820624407</v>
      </c>
      <c r="L27" s="28">
        <v>2.5667682091452704E-2</v>
      </c>
      <c r="M27" s="28">
        <v>0</v>
      </c>
      <c r="N27" s="28">
        <v>0.31158430443402158</v>
      </c>
      <c r="O27" s="46"/>
      <c r="R27" s="31"/>
    </row>
    <row r="28" spans="1:18" x14ac:dyDescent="0.2">
      <c r="A28" s="45" t="s">
        <v>87</v>
      </c>
      <c r="B28" s="37">
        <v>201.65</v>
      </c>
      <c r="C28" s="37">
        <v>82.37</v>
      </c>
      <c r="D28" s="37">
        <v>0</v>
      </c>
      <c r="E28" s="37">
        <v>0</v>
      </c>
      <c r="F28" s="37">
        <v>0</v>
      </c>
      <c r="G28" s="37">
        <v>119.28</v>
      </c>
      <c r="I28" s="15" t="s">
        <v>93</v>
      </c>
      <c r="J28" s="30">
        <v>0.65894459919529558</v>
      </c>
      <c r="K28" s="30">
        <v>0.65894459919529558</v>
      </c>
      <c r="L28" s="30">
        <v>0</v>
      </c>
      <c r="M28" s="30">
        <v>0</v>
      </c>
      <c r="N28" s="30">
        <v>0.34105540080470442</v>
      </c>
      <c r="O28" s="47"/>
      <c r="R28" s="31"/>
    </row>
    <row r="29" spans="1:18" x14ac:dyDescent="0.2">
      <c r="A29" s="45" t="s">
        <v>95</v>
      </c>
      <c r="B29" s="36">
        <v>140.66999999999999</v>
      </c>
      <c r="C29" s="36">
        <v>132.911</v>
      </c>
      <c r="D29" s="36">
        <v>131.58199999999999</v>
      </c>
      <c r="E29" s="36">
        <v>1.329</v>
      </c>
      <c r="F29" s="36">
        <v>0</v>
      </c>
      <c r="G29" s="36">
        <v>7.7590000000000003</v>
      </c>
      <c r="I29" s="15" t="s">
        <v>84</v>
      </c>
      <c r="J29" s="28">
        <v>0.60537998967653128</v>
      </c>
      <c r="K29" s="28">
        <v>0.12875068823124569</v>
      </c>
      <c r="L29" s="28">
        <v>0.47662930144528559</v>
      </c>
      <c r="M29" s="28">
        <v>0.30286992429456294</v>
      </c>
      <c r="N29" s="28">
        <v>9.1750172057811413E-2</v>
      </c>
      <c r="O29" s="46"/>
      <c r="R29" s="31"/>
    </row>
    <row r="30" spans="1:18" x14ac:dyDescent="0.2">
      <c r="A30" s="45" t="s">
        <v>90</v>
      </c>
      <c r="B30" s="37">
        <v>74.004000000000005</v>
      </c>
      <c r="C30" s="37">
        <v>15.804</v>
      </c>
      <c r="D30" s="37">
        <v>3.9239999999999999</v>
      </c>
      <c r="E30" s="37">
        <v>11.88</v>
      </c>
      <c r="F30" s="37">
        <v>0</v>
      </c>
      <c r="G30" s="37">
        <v>58.2</v>
      </c>
      <c r="I30" s="15" t="s">
        <v>89</v>
      </c>
      <c r="J30" s="30">
        <v>0.53528779752846956</v>
      </c>
      <c r="K30" s="30">
        <v>0.36593301753583785</v>
      </c>
      <c r="L30" s="30">
        <v>0.16935490134119283</v>
      </c>
      <c r="M30" s="30">
        <v>0.30942912297511721</v>
      </c>
      <c r="N30" s="30">
        <v>0.15528307949641318</v>
      </c>
      <c r="O30" s="47"/>
      <c r="R30" s="31"/>
    </row>
    <row r="31" spans="1:18" x14ac:dyDescent="0.2">
      <c r="A31" s="45" t="s">
        <v>93</v>
      </c>
      <c r="B31" s="36">
        <v>64.62</v>
      </c>
      <c r="C31" s="36">
        <v>42.581000000000003</v>
      </c>
      <c r="D31" s="36">
        <v>42.581000000000003</v>
      </c>
      <c r="E31" s="36">
        <v>0</v>
      </c>
      <c r="F31" s="36">
        <v>0</v>
      </c>
      <c r="G31" s="36">
        <v>22.039000000000001</v>
      </c>
      <c r="I31" s="15" t="s">
        <v>87</v>
      </c>
      <c r="J31" s="28">
        <v>0.40848003967270025</v>
      </c>
      <c r="K31" s="28">
        <v>0</v>
      </c>
      <c r="L31" s="28">
        <v>0</v>
      </c>
      <c r="M31" s="28">
        <v>0</v>
      </c>
      <c r="N31" s="28">
        <v>0.59151996032729981</v>
      </c>
      <c r="O31" s="46">
        <v>0.40848003967270025</v>
      </c>
      <c r="R31" s="31"/>
    </row>
    <row r="32" spans="1:18" x14ac:dyDescent="0.2">
      <c r="A32" s="45" t="s">
        <v>86</v>
      </c>
      <c r="B32" s="37">
        <v>48.82</v>
      </c>
      <c r="C32" s="37">
        <v>0</v>
      </c>
      <c r="D32" s="37">
        <v>0</v>
      </c>
      <c r="E32" s="37">
        <v>0</v>
      </c>
      <c r="F32" s="37">
        <v>0</v>
      </c>
      <c r="G32" s="37">
        <v>48.82</v>
      </c>
      <c r="I32" s="15" t="s">
        <v>88</v>
      </c>
      <c r="J32" s="30">
        <v>0.40099163050216985</v>
      </c>
      <c r="K32" s="30">
        <v>0.10475604463732176</v>
      </c>
      <c r="L32" s="30">
        <v>0.29623558586484811</v>
      </c>
      <c r="M32" s="30">
        <v>0.34660601363918164</v>
      </c>
      <c r="N32" s="30">
        <v>0.25240235585864851</v>
      </c>
      <c r="O32" s="47"/>
      <c r="R32" s="31"/>
    </row>
    <row r="33" spans="1:18" x14ac:dyDescent="0.2">
      <c r="A33" s="45" t="s">
        <v>94</v>
      </c>
      <c r="B33" s="36">
        <v>12.8</v>
      </c>
      <c r="C33" s="36">
        <v>12.8</v>
      </c>
      <c r="D33" s="36">
        <v>12.8</v>
      </c>
      <c r="E33" s="36">
        <v>0</v>
      </c>
      <c r="F33" s="36">
        <v>0</v>
      </c>
      <c r="G33" s="36">
        <v>0</v>
      </c>
      <c r="I33" s="15" t="s">
        <v>90</v>
      </c>
      <c r="J33" s="28">
        <v>0.21355602399870277</v>
      </c>
      <c r="K33" s="28">
        <v>5.3024160856169934E-2</v>
      </c>
      <c r="L33" s="28">
        <v>0.16053186314253284</v>
      </c>
      <c r="M33" s="28">
        <v>0</v>
      </c>
      <c r="N33" s="28">
        <v>0.78644397600129723</v>
      </c>
      <c r="O33" s="46"/>
      <c r="R33" s="31"/>
    </row>
    <row r="34" spans="1:18" x14ac:dyDescent="0.2">
      <c r="A34" s="45" t="s">
        <v>85</v>
      </c>
      <c r="B34" s="37">
        <v>12.452</v>
      </c>
      <c r="C34" s="37">
        <v>12.452</v>
      </c>
      <c r="D34" s="37">
        <v>12.452</v>
      </c>
      <c r="E34" s="37">
        <v>0</v>
      </c>
      <c r="F34" s="37">
        <v>0</v>
      </c>
      <c r="G34" s="37" t="s">
        <v>109</v>
      </c>
      <c r="I34" s="15" t="s">
        <v>86</v>
      </c>
      <c r="J34" s="30">
        <v>0</v>
      </c>
      <c r="K34" s="30">
        <v>0</v>
      </c>
      <c r="L34" s="30">
        <v>0</v>
      </c>
      <c r="M34" s="30">
        <v>0</v>
      </c>
      <c r="N34" s="30">
        <v>1</v>
      </c>
      <c r="O34" s="47"/>
      <c r="R34" s="31"/>
    </row>
    <row r="35" spans="1:18" x14ac:dyDescent="0.2">
      <c r="A35" s="45" t="s">
        <v>92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I35" s="15" t="s">
        <v>92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46"/>
      <c r="R35" s="31"/>
    </row>
    <row r="36" spans="1:18" x14ac:dyDescent="0.2">
      <c r="A36" s="45" t="s">
        <v>97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I36" s="15" t="s">
        <v>97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47"/>
    </row>
    <row r="37" spans="1:18" x14ac:dyDescent="0.2">
      <c r="A37" s="40"/>
      <c r="B37" s="36"/>
      <c r="C37" s="36"/>
      <c r="D37" s="36"/>
      <c r="E37" s="36"/>
      <c r="F37" s="36"/>
      <c r="G37" s="36"/>
      <c r="O37" s="48"/>
      <c r="Q37" s="31"/>
      <c r="R37" s="31"/>
    </row>
    <row r="38" spans="1:18" x14ac:dyDescent="0.2">
      <c r="A38" s="45" t="s">
        <v>105</v>
      </c>
      <c r="B38" s="37">
        <v>746.6</v>
      </c>
      <c r="C38" s="37">
        <v>533.91</v>
      </c>
      <c r="D38" s="37">
        <v>411.11099999999999</v>
      </c>
      <c r="E38" s="37">
        <v>122.79900000000001</v>
      </c>
      <c r="F38" s="37">
        <v>51</v>
      </c>
      <c r="G38" s="37">
        <v>161.69</v>
      </c>
      <c r="I38" s="15" t="s">
        <v>105</v>
      </c>
      <c r="J38" s="30">
        <v>0.71512188588266801</v>
      </c>
      <c r="K38" s="30">
        <v>0.55064425395124561</v>
      </c>
      <c r="L38" s="30">
        <v>0.16447763193142245</v>
      </c>
      <c r="M38" s="30">
        <v>6.8309670506295203E-2</v>
      </c>
      <c r="N38" s="30">
        <v>0.21656844361103669</v>
      </c>
      <c r="O38" s="47"/>
    </row>
    <row r="39" spans="1:18" x14ac:dyDescent="0.2">
      <c r="A39" s="40"/>
      <c r="B39" s="40"/>
      <c r="C39" s="40"/>
      <c r="D39" s="40"/>
      <c r="E39" s="40"/>
      <c r="F39" s="40"/>
      <c r="G39" s="40"/>
      <c r="O39" s="48"/>
    </row>
    <row r="40" spans="1:18" x14ac:dyDescent="0.2">
      <c r="A40" s="45" t="s">
        <v>187</v>
      </c>
      <c r="B40" s="37">
        <v>206.41300000000001</v>
      </c>
      <c r="C40" s="37">
        <v>155.83000000000001</v>
      </c>
      <c r="D40" s="37">
        <v>0</v>
      </c>
      <c r="E40" s="37">
        <v>0</v>
      </c>
      <c r="F40" s="37">
        <v>0</v>
      </c>
      <c r="G40" s="37">
        <v>50.582999999999998</v>
      </c>
      <c r="I40" s="15" t="s">
        <v>106</v>
      </c>
      <c r="J40" s="30">
        <v>1</v>
      </c>
      <c r="K40" s="30">
        <v>0.27419354838709675</v>
      </c>
      <c r="L40" s="30">
        <v>0.72580645161290325</v>
      </c>
      <c r="M40" s="30">
        <v>0</v>
      </c>
      <c r="N40" s="30">
        <v>0</v>
      </c>
      <c r="O40" s="47"/>
      <c r="Q40" s="31"/>
      <c r="R40" s="31"/>
    </row>
    <row r="41" spans="1:18" x14ac:dyDescent="0.2">
      <c r="A41" s="45" t="s">
        <v>106</v>
      </c>
      <c r="B41" s="36">
        <v>12.4</v>
      </c>
      <c r="C41" s="36">
        <v>12.4</v>
      </c>
      <c r="D41" s="36">
        <v>3.4</v>
      </c>
      <c r="E41" s="36">
        <v>9</v>
      </c>
      <c r="F41" s="36">
        <v>0</v>
      </c>
      <c r="G41" s="36">
        <v>0</v>
      </c>
      <c r="I41" s="15" t="s">
        <v>187</v>
      </c>
      <c r="J41" s="30">
        <v>0.75494276038815389</v>
      </c>
      <c r="K41" s="30">
        <v>0</v>
      </c>
      <c r="L41" s="30">
        <v>0</v>
      </c>
      <c r="M41" s="30">
        <v>0</v>
      </c>
      <c r="N41" s="30">
        <v>0.24505723961184614</v>
      </c>
      <c r="O41" s="47">
        <v>0.75494276038815389</v>
      </c>
    </row>
    <row r="43" spans="1:18" x14ac:dyDescent="0.2">
      <c r="A43" s="6" t="s">
        <v>189</v>
      </c>
    </row>
    <row r="44" spans="1:18" x14ac:dyDescent="0.2">
      <c r="A44" s="7" t="s">
        <v>168</v>
      </c>
    </row>
    <row r="45" spans="1:18" x14ac:dyDescent="0.2">
      <c r="A45" s="27"/>
    </row>
    <row r="46" spans="1:18" x14ac:dyDescent="0.2">
      <c r="A46" s="27"/>
    </row>
    <row r="47" spans="1:18" x14ac:dyDescent="0.2">
      <c r="A47" s="27"/>
    </row>
    <row r="48" spans="1:18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4" x14ac:dyDescent="0.2">
      <c r="A65" s="27"/>
    </row>
    <row r="66" spans="1:4" x14ac:dyDescent="0.2">
      <c r="A66" s="27"/>
    </row>
    <row r="67" spans="1:4" x14ac:dyDescent="0.2">
      <c r="A67" s="27"/>
    </row>
    <row r="68" spans="1:4" x14ac:dyDescent="0.2">
      <c r="A68" s="10" t="s">
        <v>190</v>
      </c>
    </row>
    <row r="69" spans="1:4" x14ac:dyDescent="0.2">
      <c r="A69" s="10" t="s">
        <v>191</v>
      </c>
    </row>
    <row r="70" spans="1:4" x14ac:dyDescent="0.2">
      <c r="A70" s="10" t="s">
        <v>192</v>
      </c>
    </row>
    <row r="72" spans="1:4" x14ac:dyDescent="0.2">
      <c r="A72" s="9" t="s">
        <v>176</v>
      </c>
    </row>
    <row r="73" spans="1:4" x14ac:dyDescent="0.2">
      <c r="A73" s="10" t="s">
        <v>182</v>
      </c>
    </row>
    <row r="77" spans="1:4" s="3" customFormat="1" ht="15" customHeight="1" x14ac:dyDescent="0.2">
      <c r="A77" s="11" t="s">
        <v>167</v>
      </c>
    </row>
    <row r="78" spans="1:4" s="3" customFormat="1" ht="15" customHeight="1" x14ac:dyDescent="0.2">
      <c r="A78" s="11"/>
    </row>
    <row r="79" spans="1:4" x14ac:dyDescent="0.2">
      <c r="A79" s="12" t="s">
        <v>2</v>
      </c>
      <c r="D79" s="1" t="s">
        <v>3</v>
      </c>
    </row>
    <row r="80" spans="1:4" x14ac:dyDescent="0.2">
      <c r="A80" s="12" t="s">
        <v>4</v>
      </c>
      <c r="D80" s="1" t="s">
        <v>78</v>
      </c>
    </row>
    <row r="81" spans="1:7" x14ac:dyDescent="0.2">
      <c r="A81" s="12" t="s">
        <v>5</v>
      </c>
      <c r="D81" s="1" t="s">
        <v>110</v>
      </c>
    </row>
    <row r="82" spans="1:7" x14ac:dyDescent="0.2">
      <c r="A82" s="12" t="s">
        <v>163</v>
      </c>
      <c r="D82" s="1" t="s">
        <v>10</v>
      </c>
    </row>
    <row r="84" spans="1:7" ht="25.5" x14ac:dyDescent="0.2">
      <c r="A84" s="34" t="s">
        <v>157</v>
      </c>
      <c r="B84" s="35" t="s">
        <v>60</v>
      </c>
      <c r="C84" s="35" t="s">
        <v>160</v>
      </c>
      <c r="D84" s="35" t="s">
        <v>156</v>
      </c>
      <c r="E84" s="35" t="s">
        <v>158</v>
      </c>
      <c r="F84" s="35" t="s">
        <v>159</v>
      </c>
      <c r="G84" s="35" t="s">
        <v>161</v>
      </c>
    </row>
    <row r="85" spans="1:7" x14ac:dyDescent="0.2">
      <c r="A85" s="15" t="s">
        <v>80</v>
      </c>
      <c r="B85" s="23">
        <v>1484</v>
      </c>
      <c r="C85" s="23">
        <v>103.8</v>
      </c>
      <c r="D85" s="23">
        <v>1131.5</v>
      </c>
      <c r="E85" s="23">
        <v>1001.2</v>
      </c>
      <c r="F85" s="23">
        <v>130.30000000000001</v>
      </c>
      <c r="G85" s="23">
        <v>248.7</v>
      </c>
    </row>
    <row r="86" spans="1:7" x14ac:dyDescent="0.2">
      <c r="A86" s="15" t="s">
        <v>81</v>
      </c>
      <c r="B86" s="21">
        <v>398.69499999999999</v>
      </c>
      <c r="C86" s="21">
        <v>0</v>
      </c>
      <c r="D86" s="21">
        <v>330.86700000000002</v>
      </c>
      <c r="E86" s="21">
        <v>135.20599999999999</v>
      </c>
      <c r="F86" s="21">
        <v>195.661</v>
      </c>
      <c r="G86" s="21">
        <v>67.828000000000003</v>
      </c>
    </row>
    <row r="87" spans="1:7" x14ac:dyDescent="0.2">
      <c r="A87" s="15" t="s">
        <v>82</v>
      </c>
      <c r="B87" s="23">
        <v>1613.376</v>
      </c>
      <c r="C87" s="23">
        <v>0</v>
      </c>
      <c r="D87" s="23">
        <v>1287.8030000000001</v>
      </c>
      <c r="E87" s="23">
        <v>817.11099999999999</v>
      </c>
      <c r="F87" s="23">
        <v>470.69200000000001</v>
      </c>
      <c r="G87" s="23">
        <v>325.57299999999998</v>
      </c>
    </row>
    <row r="88" spans="1:7" x14ac:dyDescent="0.2">
      <c r="A88" s="15" t="s">
        <v>83</v>
      </c>
      <c r="B88" s="21">
        <v>496.34399999999999</v>
      </c>
      <c r="C88" s="21">
        <v>0</v>
      </c>
      <c r="D88" s="21">
        <v>341.69200000000001</v>
      </c>
      <c r="E88" s="21">
        <v>328.952</v>
      </c>
      <c r="F88" s="21">
        <v>12.74</v>
      </c>
      <c r="G88" s="21">
        <v>154.65299999999999</v>
      </c>
    </row>
    <row r="89" spans="1:7" x14ac:dyDescent="0.2">
      <c r="A89" s="15" t="s">
        <v>84</v>
      </c>
      <c r="B89" s="23">
        <v>11624</v>
      </c>
      <c r="C89" s="23">
        <v>3520.56</v>
      </c>
      <c r="D89" s="23">
        <v>7036.9369999999999</v>
      </c>
      <c r="E89" s="23">
        <v>1496.598</v>
      </c>
      <c r="F89" s="23">
        <v>5540.3389999999999</v>
      </c>
      <c r="G89" s="23">
        <v>1066.5039999999999</v>
      </c>
    </row>
    <row r="90" spans="1:7" x14ac:dyDescent="0.2">
      <c r="A90" s="15" t="s">
        <v>85</v>
      </c>
      <c r="B90" s="21">
        <v>12.452</v>
      </c>
      <c r="C90" s="21">
        <v>0</v>
      </c>
      <c r="D90" s="21">
        <v>12.452</v>
      </c>
      <c r="E90" s="21">
        <v>12.452</v>
      </c>
      <c r="F90" s="21">
        <v>0</v>
      </c>
      <c r="G90" s="21" t="s">
        <v>109</v>
      </c>
    </row>
    <row r="91" spans="1:7" x14ac:dyDescent="0.2">
      <c r="A91" s="15" t="s">
        <v>86</v>
      </c>
      <c r="B91" s="23">
        <v>48.82</v>
      </c>
      <c r="C91" s="23">
        <v>0</v>
      </c>
      <c r="D91" s="23">
        <v>0</v>
      </c>
      <c r="E91" s="23">
        <v>0</v>
      </c>
      <c r="F91" s="23">
        <v>0</v>
      </c>
      <c r="G91" s="23">
        <v>48.82</v>
      </c>
    </row>
    <row r="92" spans="1:7" x14ac:dyDescent="0.2">
      <c r="A92" s="15" t="s">
        <v>87</v>
      </c>
      <c r="B92" s="21">
        <v>201.65</v>
      </c>
      <c r="C92" s="21">
        <v>0</v>
      </c>
      <c r="D92" s="21">
        <v>82.37</v>
      </c>
      <c r="E92" s="21">
        <v>0</v>
      </c>
      <c r="F92" s="21">
        <v>0</v>
      </c>
      <c r="G92" s="21">
        <v>119.28</v>
      </c>
    </row>
    <row r="93" spans="1:7" x14ac:dyDescent="0.2">
      <c r="A93" s="15" t="s">
        <v>88</v>
      </c>
      <c r="B93" s="23">
        <v>3226</v>
      </c>
      <c r="C93" s="23">
        <v>1118.1510000000001</v>
      </c>
      <c r="D93" s="23">
        <v>1293.5989999999999</v>
      </c>
      <c r="E93" s="23">
        <v>337.94299999999998</v>
      </c>
      <c r="F93" s="23">
        <v>955.65599999999995</v>
      </c>
      <c r="G93" s="23">
        <v>814.25</v>
      </c>
    </row>
    <row r="94" spans="1:7" x14ac:dyDescent="0.2">
      <c r="A94" s="15" t="s">
        <v>89</v>
      </c>
      <c r="B94" s="21">
        <v>8240.7240000000002</v>
      </c>
      <c r="C94" s="21">
        <v>2549.92</v>
      </c>
      <c r="D94" s="21">
        <v>4411.1589999999997</v>
      </c>
      <c r="E94" s="21">
        <v>3015.5529999999999</v>
      </c>
      <c r="F94" s="21">
        <v>1395.607</v>
      </c>
      <c r="G94" s="21">
        <v>1279.645</v>
      </c>
    </row>
    <row r="95" spans="1:7" x14ac:dyDescent="0.2">
      <c r="A95" s="15" t="s">
        <v>90</v>
      </c>
      <c r="B95" s="23">
        <v>74.004000000000005</v>
      </c>
      <c r="C95" s="23">
        <v>0</v>
      </c>
      <c r="D95" s="23">
        <v>15.804</v>
      </c>
      <c r="E95" s="23">
        <v>3.9239999999999999</v>
      </c>
      <c r="F95" s="23">
        <v>11.88</v>
      </c>
      <c r="G95" s="23">
        <v>58.2</v>
      </c>
    </row>
    <row r="96" spans="1:7" x14ac:dyDescent="0.2">
      <c r="A96" s="15" t="s">
        <v>91</v>
      </c>
      <c r="B96" s="21">
        <v>5576.1360000000004</v>
      </c>
      <c r="C96" s="21">
        <v>1061.9880000000001</v>
      </c>
      <c r="D96" s="21">
        <v>4166.05</v>
      </c>
      <c r="E96" s="21">
        <v>3170.654</v>
      </c>
      <c r="F96" s="21">
        <v>995.39599999999996</v>
      </c>
      <c r="G96" s="21">
        <v>348.09800000000001</v>
      </c>
    </row>
    <row r="97" spans="1:7" x14ac:dyDescent="0.2">
      <c r="A97" s="15" t="s">
        <v>92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</row>
    <row r="98" spans="1:7" x14ac:dyDescent="0.2">
      <c r="A98" s="15" t="s">
        <v>93</v>
      </c>
      <c r="B98" s="21">
        <v>64.62</v>
      </c>
      <c r="C98" s="21">
        <v>0</v>
      </c>
      <c r="D98" s="21">
        <v>42.581000000000003</v>
      </c>
      <c r="E98" s="21">
        <v>42.581000000000003</v>
      </c>
      <c r="F98" s="21">
        <v>0</v>
      </c>
      <c r="G98" s="21">
        <v>22.039000000000001</v>
      </c>
    </row>
    <row r="99" spans="1:7" x14ac:dyDescent="0.2">
      <c r="A99" s="15" t="s">
        <v>94</v>
      </c>
      <c r="B99" s="23">
        <v>12.8</v>
      </c>
      <c r="C99" s="23">
        <v>0</v>
      </c>
      <c r="D99" s="23">
        <v>12.8</v>
      </c>
      <c r="E99" s="23">
        <v>12.8</v>
      </c>
      <c r="F99" s="23">
        <v>0</v>
      </c>
      <c r="G99" s="23">
        <v>0</v>
      </c>
    </row>
    <row r="100" spans="1:7" x14ac:dyDescent="0.2">
      <c r="A100" s="15" t="s">
        <v>95</v>
      </c>
      <c r="B100" s="21">
        <v>140.66999999999999</v>
      </c>
      <c r="C100" s="21">
        <v>0</v>
      </c>
      <c r="D100" s="21">
        <v>132.911</v>
      </c>
      <c r="E100" s="21">
        <v>131.58199999999999</v>
      </c>
      <c r="F100" s="21">
        <v>1.329</v>
      </c>
      <c r="G100" s="21">
        <v>7.7590000000000003</v>
      </c>
    </row>
    <row r="101" spans="1:7" x14ac:dyDescent="0.2">
      <c r="A101" s="15" t="s">
        <v>96</v>
      </c>
      <c r="B101" s="23">
        <v>1175.001</v>
      </c>
      <c r="C101" s="23">
        <v>0</v>
      </c>
      <c r="D101" s="23">
        <v>1002.82</v>
      </c>
      <c r="E101" s="23">
        <v>677.12</v>
      </c>
      <c r="F101" s="23">
        <v>325.7</v>
      </c>
      <c r="G101" s="23">
        <v>172.18100000000001</v>
      </c>
    </row>
    <row r="102" spans="1:7" x14ac:dyDescent="0.2">
      <c r="A102" s="15" t="s">
        <v>97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</row>
    <row r="103" spans="1:7" x14ac:dyDescent="0.2">
      <c r="A103" s="15" t="s">
        <v>98</v>
      </c>
      <c r="B103" s="23">
        <v>1698.3810000000001</v>
      </c>
      <c r="C103" s="23">
        <v>59.241999999999997</v>
      </c>
      <c r="D103" s="23">
        <v>1507.0250000000001</v>
      </c>
      <c r="E103" s="23">
        <v>1334.1990000000001</v>
      </c>
      <c r="F103" s="23">
        <v>172.82599999999999</v>
      </c>
      <c r="G103" s="23">
        <v>132.114</v>
      </c>
    </row>
    <row r="104" spans="1:7" x14ac:dyDescent="0.2">
      <c r="A104" s="15" t="s">
        <v>99</v>
      </c>
      <c r="B104" s="21">
        <v>1863.027</v>
      </c>
      <c r="C104" s="21">
        <v>137.482</v>
      </c>
      <c r="D104" s="21">
        <v>1321.518</v>
      </c>
      <c r="E104" s="21">
        <v>598.09699999999998</v>
      </c>
      <c r="F104" s="21">
        <v>723.42100000000005</v>
      </c>
      <c r="G104" s="21">
        <v>404.02699999999999</v>
      </c>
    </row>
    <row r="105" spans="1:7" x14ac:dyDescent="0.2">
      <c r="A105" s="15" t="s">
        <v>100</v>
      </c>
      <c r="B105" s="23">
        <v>3323</v>
      </c>
      <c r="C105" s="23">
        <v>0</v>
      </c>
      <c r="D105" s="23">
        <v>2731.2460000000001</v>
      </c>
      <c r="E105" s="23">
        <v>1999.2719999999999</v>
      </c>
      <c r="F105" s="23">
        <v>731.97400000000005</v>
      </c>
      <c r="G105" s="23">
        <v>591.75400000000002</v>
      </c>
    </row>
    <row r="106" spans="1:7" x14ac:dyDescent="0.2">
      <c r="A106" s="15" t="s">
        <v>101</v>
      </c>
      <c r="B106" s="21">
        <v>451.995</v>
      </c>
      <c r="C106" s="21">
        <v>0</v>
      </c>
      <c r="D106" s="21">
        <v>313.76499999999999</v>
      </c>
      <c r="E106" s="21">
        <v>266.7</v>
      </c>
      <c r="F106" s="21">
        <v>47.064999999999998</v>
      </c>
      <c r="G106" s="21">
        <v>138.22999999999999</v>
      </c>
    </row>
    <row r="107" spans="1:7" x14ac:dyDescent="0.2">
      <c r="A107" s="15" t="s">
        <v>102</v>
      </c>
      <c r="B107" s="23">
        <v>967.52800000000002</v>
      </c>
      <c r="C107" s="23">
        <v>0</v>
      </c>
      <c r="D107" s="23">
        <v>687.81</v>
      </c>
      <c r="E107" s="23">
        <v>362.27499999999998</v>
      </c>
      <c r="F107" s="23">
        <v>325.53500000000003</v>
      </c>
      <c r="G107" s="23">
        <v>279.71800000000002</v>
      </c>
    </row>
    <row r="108" spans="1:7" x14ac:dyDescent="0.2">
      <c r="A108" s="15" t="s">
        <v>137</v>
      </c>
      <c r="B108" s="21">
        <v>241.92599999999999</v>
      </c>
      <c r="C108" s="21">
        <v>0</v>
      </c>
      <c r="D108" s="21">
        <v>241.92599999999999</v>
      </c>
      <c r="E108" s="21">
        <v>56.78</v>
      </c>
      <c r="F108" s="21">
        <v>185.14599999999999</v>
      </c>
      <c r="G108" s="21">
        <v>0</v>
      </c>
    </row>
    <row r="109" spans="1:7" x14ac:dyDescent="0.2">
      <c r="A109" s="15" t="s">
        <v>103</v>
      </c>
      <c r="B109" s="23">
        <v>501</v>
      </c>
      <c r="C109" s="23">
        <v>0</v>
      </c>
      <c r="D109" s="23">
        <v>461</v>
      </c>
      <c r="E109" s="23">
        <v>239</v>
      </c>
      <c r="F109" s="23">
        <v>222</v>
      </c>
      <c r="G109" s="23">
        <v>40</v>
      </c>
    </row>
    <row r="110" spans="1:7" x14ac:dyDescent="0.2">
      <c r="A110" s="15" t="s">
        <v>104</v>
      </c>
      <c r="B110" s="21">
        <v>2660.1619999999998</v>
      </c>
      <c r="C110" s="21">
        <v>0</v>
      </c>
      <c r="D110" s="21">
        <v>2389.076</v>
      </c>
      <c r="E110" s="21">
        <v>1552.8430000000001</v>
      </c>
      <c r="F110" s="21">
        <v>836.23299999999995</v>
      </c>
      <c r="G110" s="21">
        <v>271.08600000000001</v>
      </c>
    </row>
    <row r="111" spans="1:7" x14ac:dyDescent="0.2">
      <c r="A111" s="15" t="s">
        <v>105</v>
      </c>
      <c r="B111" s="23">
        <v>746.6</v>
      </c>
      <c r="C111" s="23">
        <v>51</v>
      </c>
      <c r="D111" s="23">
        <v>533.91</v>
      </c>
      <c r="E111" s="23">
        <v>411.11099999999999</v>
      </c>
      <c r="F111" s="23">
        <v>122.79900000000001</v>
      </c>
      <c r="G111" s="23">
        <v>161.69</v>
      </c>
    </row>
    <row r="112" spans="1:7" x14ac:dyDescent="0.2">
      <c r="A112" s="15" t="s">
        <v>106</v>
      </c>
      <c r="B112" s="21">
        <v>12.4</v>
      </c>
      <c r="C112" s="21">
        <v>0</v>
      </c>
      <c r="D112" s="21">
        <v>12.4</v>
      </c>
      <c r="E112" s="21">
        <v>3.4</v>
      </c>
      <c r="F112" s="21">
        <v>9</v>
      </c>
      <c r="G112" s="21">
        <v>0</v>
      </c>
    </row>
    <row r="113" spans="1:7" x14ac:dyDescent="0.2">
      <c r="A113" s="15" t="s">
        <v>187</v>
      </c>
      <c r="B113" s="23">
        <v>206.41300000000001</v>
      </c>
      <c r="C113" s="23">
        <v>0</v>
      </c>
      <c r="D113" s="23">
        <v>155.83000000000001</v>
      </c>
      <c r="E113" s="23">
        <v>0</v>
      </c>
      <c r="F113" s="23">
        <v>0</v>
      </c>
      <c r="G113" s="23">
        <v>50.582999999999998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0E5E-506D-419E-9ACD-5B42A883F07E}">
  <dimension ref="A1:K113"/>
  <sheetViews>
    <sheetView zoomScaleNormal="100" workbookViewId="0"/>
  </sheetViews>
  <sheetFormatPr defaultColWidth="8.7109375" defaultRowHeight="12.75" x14ac:dyDescent="0.2"/>
  <cols>
    <col min="1" max="1" width="12.85546875" style="2" customWidth="1"/>
    <col min="2" max="25" width="15.85546875" style="2" customWidth="1"/>
    <col min="26" max="16384" width="8.7109375" style="2"/>
  </cols>
  <sheetData>
    <row r="1" spans="1:11" x14ac:dyDescent="0.2">
      <c r="A1" s="1" t="s">
        <v>186</v>
      </c>
    </row>
    <row r="2" spans="1:11" x14ac:dyDescent="0.2">
      <c r="A2" s="1" t="s">
        <v>0</v>
      </c>
      <c r="B2" s="12" t="s">
        <v>138</v>
      </c>
    </row>
    <row r="3" spans="1:11" x14ac:dyDescent="0.2">
      <c r="A3" s="1" t="s">
        <v>1</v>
      </c>
      <c r="B3" s="24">
        <v>45560.958333333336</v>
      </c>
    </row>
    <row r="5" spans="1:11" x14ac:dyDescent="0.2">
      <c r="A5" s="12" t="s">
        <v>2</v>
      </c>
      <c r="C5" s="1" t="s">
        <v>3</v>
      </c>
    </row>
    <row r="6" spans="1:11" x14ac:dyDescent="0.2">
      <c r="A6" s="12" t="s">
        <v>166</v>
      </c>
      <c r="C6" s="1" t="s">
        <v>25</v>
      </c>
    </row>
    <row r="7" spans="1:11" x14ac:dyDescent="0.2">
      <c r="A7" s="12" t="s">
        <v>64</v>
      </c>
      <c r="C7" s="1" t="s">
        <v>133</v>
      </c>
    </row>
    <row r="8" spans="1:11" x14ac:dyDescent="0.2">
      <c r="A8" s="12" t="s">
        <v>5</v>
      </c>
      <c r="C8" s="1" t="s">
        <v>26</v>
      </c>
      <c r="G8" s="12" t="s">
        <v>5</v>
      </c>
      <c r="I8" s="1" t="s">
        <v>135</v>
      </c>
    </row>
    <row r="9" spans="1:11" x14ac:dyDescent="0.2">
      <c r="A9" s="12" t="s">
        <v>163</v>
      </c>
      <c r="C9" s="1" t="s">
        <v>10</v>
      </c>
    </row>
    <row r="11" spans="1:11" x14ac:dyDescent="0.2">
      <c r="A11" s="34" t="s">
        <v>143</v>
      </c>
      <c r="B11" s="14" t="s">
        <v>111</v>
      </c>
      <c r="C11" s="14" t="s">
        <v>78</v>
      </c>
      <c r="D11" s="14" t="s">
        <v>71</v>
      </c>
      <c r="E11" s="14" t="s">
        <v>112</v>
      </c>
      <c r="G11" s="34" t="s">
        <v>143</v>
      </c>
      <c r="H11" s="14" t="s">
        <v>111</v>
      </c>
      <c r="I11" s="14" t="s">
        <v>78</v>
      </c>
      <c r="J11" s="14" t="s">
        <v>71</v>
      </c>
      <c r="K11" s="14" t="s">
        <v>112</v>
      </c>
    </row>
    <row r="12" spans="1:11" x14ac:dyDescent="0.2">
      <c r="A12" s="15" t="s">
        <v>84</v>
      </c>
      <c r="B12" s="36">
        <v>11497.939</v>
      </c>
      <c r="C12" s="36">
        <v>25332.972000000002</v>
      </c>
      <c r="D12" s="36">
        <v>666.73500000000001</v>
      </c>
      <c r="E12" s="36">
        <v>0</v>
      </c>
      <c r="G12" s="15" t="s">
        <v>86</v>
      </c>
      <c r="H12" s="49">
        <v>1</v>
      </c>
      <c r="I12" s="49">
        <v>0</v>
      </c>
      <c r="J12" s="49">
        <v>0</v>
      </c>
      <c r="K12" s="49">
        <v>0</v>
      </c>
    </row>
    <row r="13" spans="1:11" x14ac:dyDescent="0.2">
      <c r="A13" s="15" t="s">
        <v>89</v>
      </c>
      <c r="B13" s="37">
        <v>5514.9920000000002</v>
      </c>
      <c r="C13" s="37">
        <v>15880.173000000001</v>
      </c>
      <c r="D13" s="37">
        <v>320.12599999999998</v>
      </c>
      <c r="E13" s="37">
        <v>0</v>
      </c>
      <c r="G13" s="15" t="s">
        <v>85</v>
      </c>
      <c r="H13" s="50">
        <v>0.92123855088913453</v>
      </c>
      <c r="I13" s="50">
        <v>7.8761449110865522E-2</v>
      </c>
      <c r="J13" s="50">
        <v>0</v>
      </c>
      <c r="K13" s="50">
        <v>0</v>
      </c>
    </row>
    <row r="14" spans="1:11" x14ac:dyDescent="0.2">
      <c r="A14" s="15" t="s">
        <v>102</v>
      </c>
      <c r="B14" s="36">
        <v>4423.7610000000004</v>
      </c>
      <c r="C14" s="36">
        <v>2476.116</v>
      </c>
      <c r="D14" s="36">
        <v>1.8169999999999999</v>
      </c>
      <c r="E14" s="36">
        <v>0</v>
      </c>
      <c r="G14" s="15" t="s">
        <v>90</v>
      </c>
      <c r="H14" s="49">
        <v>0.91888716856425123</v>
      </c>
      <c r="I14" s="49">
        <v>8.1112831435748725E-2</v>
      </c>
      <c r="J14" s="49">
        <v>0</v>
      </c>
      <c r="K14" s="49">
        <v>0</v>
      </c>
    </row>
    <row r="15" spans="1:11" x14ac:dyDescent="0.2">
      <c r="A15" s="15" t="s">
        <v>100</v>
      </c>
      <c r="B15" s="37">
        <v>3581.16</v>
      </c>
      <c r="C15" s="37">
        <v>9832.4869999999992</v>
      </c>
      <c r="D15" s="37">
        <v>0</v>
      </c>
      <c r="E15" s="37">
        <v>0</v>
      </c>
      <c r="G15" s="15" t="s">
        <v>94</v>
      </c>
      <c r="H15" s="50">
        <v>0.91181825805525429</v>
      </c>
      <c r="I15" s="50">
        <v>3.274834517096939E-2</v>
      </c>
      <c r="J15" s="50">
        <v>5.5433396773776317E-2</v>
      </c>
      <c r="K15" s="50">
        <v>0</v>
      </c>
    </row>
    <row r="16" spans="1:11" x14ac:dyDescent="0.2">
      <c r="A16" s="15" t="s">
        <v>82</v>
      </c>
      <c r="B16" s="36">
        <v>3492.248</v>
      </c>
      <c r="C16" s="36">
        <v>4636.0910000000003</v>
      </c>
      <c r="D16" s="36">
        <v>222</v>
      </c>
      <c r="E16" s="36">
        <v>13.162000000000001</v>
      </c>
      <c r="G16" s="15" t="s">
        <v>93</v>
      </c>
      <c r="H16" s="49">
        <v>0.83891002501068557</v>
      </c>
      <c r="I16" s="49">
        <v>0.12974409540455101</v>
      </c>
      <c r="J16" s="49">
        <v>3.1345879584763363E-2</v>
      </c>
      <c r="K16" s="49">
        <v>0</v>
      </c>
    </row>
    <row r="17" spans="1:11" x14ac:dyDescent="0.2">
      <c r="A17" s="15" t="s">
        <v>83</v>
      </c>
      <c r="B17" s="37">
        <v>2434.88</v>
      </c>
      <c r="C17" s="37">
        <v>1230.0899999999999</v>
      </c>
      <c r="D17" s="37">
        <v>0</v>
      </c>
      <c r="E17" s="37">
        <v>0</v>
      </c>
      <c r="G17" s="15" t="s">
        <v>83</v>
      </c>
      <c r="H17" s="50">
        <v>0.66436560190124339</v>
      </c>
      <c r="I17" s="50">
        <v>0.33563439809875656</v>
      </c>
      <c r="J17" s="50">
        <v>0</v>
      </c>
      <c r="K17" s="50">
        <v>0</v>
      </c>
    </row>
    <row r="18" spans="1:11" x14ac:dyDescent="0.2">
      <c r="A18" s="15" t="s">
        <v>88</v>
      </c>
      <c r="B18" s="36">
        <v>2314.0680000000002</v>
      </c>
      <c r="C18" s="36">
        <v>4656.9560000000001</v>
      </c>
      <c r="D18" s="36">
        <v>0</v>
      </c>
      <c r="E18" s="36">
        <v>0</v>
      </c>
      <c r="G18" s="15" t="s">
        <v>102</v>
      </c>
      <c r="H18" s="49">
        <v>0.64096742046228072</v>
      </c>
      <c r="I18" s="49">
        <v>0.35876931083875929</v>
      </c>
      <c r="J18" s="49">
        <v>2.6326869895999442E-4</v>
      </c>
      <c r="K18" s="49">
        <v>0</v>
      </c>
    </row>
    <row r="19" spans="1:11" x14ac:dyDescent="0.2">
      <c r="A19" s="15" t="s">
        <v>86</v>
      </c>
      <c r="B19" s="37">
        <v>1691.4860000000001</v>
      </c>
      <c r="C19" s="37">
        <v>0</v>
      </c>
      <c r="D19" s="37">
        <v>0</v>
      </c>
      <c r="E19" s="37">
        <v>0</v>
      </c>
      <c r="G19" s="15" t="s">
        <v>87</v>
      </c>
      <c r="H19" s="50">
        <v>0.49652102158698469</v>
      </c>
      <c r="I19" s="50">
        <v>0.50347897841301537</v>
      </c>
      <c r="J19" s="50">
        <v>0</v>
      </c>
      <c r="K19" s="50">
        <v>0</v>
      </c>
    </row>
    <row r="20" spans="1:11" x14ac:dyDescent="0.2">
      <c r="A20" s="15" t="s">
        <v>96</v>
      </c>
      <c r="B20" s="36">
        <v>1524.7159999999999</v>
      </c>
      <c r="C20" s="36">
        <v>3610.152</v>
      </c>
      <c r="D20" s="36">
        <v>0</v>
      </c>
      <c r="E20" s="36">
        <v>0</v>
      </c>
      <c r="G20" s="15" t="s">
        <v>103</v>
      </c>
      <c r="H20" s="49">
        <v>0.46222787773344054</v>
      </c>
      <c r="I20" s="49">
        <v>0.50691897360209359</v>
      </c>
      <c r="J20" s="49">
        <v>3.0853148664465823E-2</v>
      </c>
      <c r="K20" s="49">
        <v>0</v>
      </c>
    </row>
    <row r="21" spans="1:11" x14ac:dyDescent="0.2">
      <c r="A21" s="15" t="s">
        <v>103</v>
      </c>
      <c r="B21" s="37">
        <v>1513.2860000000001</v>
      </c>
      <c r="C21" s="37">
        <v>1659.6</v>
      </c>
      <c r="D21" s="37">
        <v>101.01</v>
      </c>
      <c r="E21" s="37">
        <v>0</v>
      </c>
      <c r="G21" s="15" t="s">
        <v>82</v>
      </c>
      <c r="H21" s="50">
        <v>0.41755814939222224</v>
      </c>
      <c r="I21" s="50">
        <v>0.55432419987753934</v>
      </c>
      <c r="J21" s="50">
        <v>2.6543907868247996E-2</v>
      </c>
      <c r="K21" s="50">
        <v>1.5737428619904512E-3</v>
      </c>
    </row>
    <row r="22" spans="1:11" x14ac:dyDescent="0.2">
      <c r="A22" s="15" t="s">
        <v>94</v>
      </c>
      <c r="B22" s="36">
        <v>1283.0139999999999</v>
      </c>
      <c r="C22" s="36">
        <v>46.08</v>
      </c>
      <c r="D22" s="36">
        <v>78</v>
      </c>
      <c r="E22" s="36">
        <v>0</v>
      </c>
      <c r="G22" s="15" t="s">
        <v>88</v>
      </c>
      <c r="H22" s="49">
        <v>0.33195524789471392</v>
      </c>
      <c r="I22" s="49">
        <v>0.66804475210528613</v>
      </c>
      <c r="J22" s="49">
        <v>0</v>
      </c>
      <c r="K22" s="49">
        <v>0</v>
      </c>
    </row>
    <row r="23" spans="1:11" x14ac:dyDescent="0.2">
      <c r="A23" s="15" t="s">
        <v>99</v>
      </c>
      <c r="B23" s="37">
        <v>1226.934</v>
      </c>
      <c r="C23" s="37">
        <v>4757.4639999999999</v>
      </c>
      <c r="D23" s="37">
        <v>79.08</v>
      </c>
      <c r="E23" s="37">
        <v>3.5550000000000002</v>
      </c>
      <c r="G23" s="15" t="s">
        <v>84</v>
      </c>
      <c r="H23" s="50">
        <v>0.30663095491380982</v>
      </c>
      <c r="I23" s="50">
        <v>0.67558832893136811</v>
      </c>
      <c r="J23" s="50">
        <v>1.7780716154822091E-2</v>
      </c>
      <c r="K23" s="50">
        <v>0</v>
      </c>
    </row>
    <row r="24" spans="1:11" x14ac:dyDescent="0.2">
      <c r="A24" s="15" t="s">
        <v>80</v>
      </c>
      <c r="B24" s="36">
        <v>997.74900000000002</v>
      </c>
      <c r="C24" s="36">
        <v>4073.4</v>
      </c>
      <c r="D24" s="36">
        <v>0</v>
      </c>
      <c r="E24" s="36">
        <v>2.4460000000000002</v>
      </c>
      <c r="G24" s="15" t="s">
        <v>96</v>
      </c>
      <c r="H24" s="49">
        <v>0.29693382575754623</v>
      </c>
      <c r="I24" s="49">
        <v>0.70306617424245366</v>
      </c>
      <c r="J24" s="49">
        <v>0</v>
      </c>
      <c r="K24" s="49">
        <v>0</v>
      </c>
    </row>
    <row r="25" spans="1:11" x14ac:dyDescent="0.2">
      <c r="A25" s="15" t="s">
        <v>93</v>
      </c>
      <c r="B25" s="37">
        <v>991.16800000000001</v>
      </c>
      <c r="C25" s="37">
        <v>153.292</v>
      </c>
      <c r="D25" s="37">
        <v>37.034999999999997</v>
      </c>
      <c r="E25" s="37">
        <v>0</v>
      </c>
      <c r="G25" s="15" t="s">
        <v>81</v>
      </c>
      <c r="H25" s="50">
        <v>0.28188576572079344</v>
      </c>
      <c r="I25" s="50">
        <v>0.71811423427920651</v>
      </c>
      <c r="J25" s="50">
        <v>0</v>
      </c>
      <c r="K25" s="50">
        <v>0</v>
      </c>
    </row>
    <row r="26" spans="1:11" x14ac:dyDescent="0.2">
      <c r="A26" s="15" t="s">
        <v>98</v>
      </c>
      <c r="B26" s="36">
        <v>886.94600000000003</v>
      </c>
      <c r="C26" s="36">
        <v>5425.29</v>
      </c>
      <c r="D26" s="36">
        <v>1.522</v>
      </c>
      <c r="E26" s="36">
        <v>0</v>
      </c>
      <c r="G26" s="15" t="s">
        <v>100</v>
      </c>
      <c r="H26" s="49">
        <v>0.26697884624517104</v>
      </c>
      <c r="I26" s="49">
        <v>0.7330211537548289</v>
      </c>
      <c r="J26" s="49">
        <v>0</v>
      </c>
      <c r="K26" s="49">
        <v>0</v>
      </c>
    </row>
    <row r="27" spans="1:11" x14ac:dyDescent="0.2">
      <c r="A27" s="15" t="s">
        <v>104</v>
      </c>
      <c r="B27" s="37">
        <v>700.79399999999998</v>
      </c>
      <c r="C27" s="37">
        <v>8600.6740000000009</v>
      </c>
      <c r="D27" s="37">
        <v>0</v>
      </c>
      <c r="E27" s="37">
        <v>0</v>
      </c>
      <c r="G27" s="15" t="s">
        <v>137</v>
      </c>
      <c r="H27" s="50">
        <v>0.25587209257618493</v>
      </c>
      <c r="I27" s="50">
        <v>0.74412790742381496</v>
      </c>
      <c r="J27" s="50">
        <v>0</v>
      </c>
      <c r="K27" s="50">
        <v>0</v>
      </c>
    </row>
    <row r="28" spans="1:11" x14ac:dyDescent="0.2">
      <c r="A28" s="15" t="s">
        <v>90</v>
      </c>
      <c r="B28" s="36">
        <v>644.524</v>
      </c>
      <c r="C28" s="36">
        <v>56.893999999999998</v>
      </c>
      <c r="D28" s="36">
        <v>0</v>
      </c>
      <c r="E28" s="36">
        <v>0</v>
      </c>
      <c r="G28" s="15" t="s">
        <v>89</v>
      </c>
      <c r="H28" s="49">
        <v>0.25396813701460413</v>
      </c>
      <c r="I28" s="49">
        <v>0.73128990074321365</v>
      </c>
      <c r="J28" s="49">
        <v>1.4741962242182247E-2</v>
      </c>
      <c r="K28" s="49">
        <v>0</v>
      </c>
    </row>
    <row r="29" spans="1:11" x14ac:dyDescent="0.2">
      <c r="A29" s="15" t="s">
        <v>85</v>
      </c>
      <c r="B29" s="37">
        <v>524.322</v>
      </c>
      <c r="C29" s="37">
        <v>44.826999999999998</v>
      </c>
      <c r="D29" s="37">
        <v>0</v>
      </c>
      <c r="E29" s="37">
        <v>0</v>
      </c>
      <c r="G29" s="15" t="s">
        <v>101</v>
      </c>
      <c r="H29" s="50">
        <v>0.21798621866123147</v>
      </c>
      <c r="I29" s="50">
        <v>0.78201378133876853</v>
      </c>
      <c r="J29" s="50">
        <v>0</v>
      </c>
      <c r="K29" s="50">
        <v>0</v>
      </c>
    </row>
    <row r="30" spans="1:11" x14ac:dyDescent="0.2">
      <c r="A30" s="15" t="s">
        <v>91</v>
      </c>
      <c r="B30" s="36">
        <v>482.67700000000002</v>
      </c>
      <c r="C30" s="36">
        <v>14997.78</v>
      </c>
      <c r="D30" s="36">
        <v>0</v>
      </c>
      <c r="E30" s="36">
        <v>0</v>
      </c>
      <c r="G30" s="15" t="s">
        <v>95</v>
      </c>
      <c r="H30" s="49">
        <v>0.21102940449390056</v>
      </c>
      <c r="I30" s="49">
        <v>0.78855858320506023</v>
      </c>
      <c r="J30" s="49">
        <v>4.1201230103925983E-4</v>
      </c>
      <c r="K30" s="49">
        <v>0</v>
      </c>
    </row>
    <row r="31" spans="1:11" x14ac:dyDescent="0.2">
      <c r="A31" s="15" t="s">
        <v>81</v>
      </c>
      <c r="B31" s="37">
        <v>467.55799999999999</v>
      </c>
      <c r="C31" s="37">
        <v>1191.1210000000001</v>
      </c>
      <c r="D31" s="37">
        <v>0</v>
      </c>
      <c r="E31" s="37">
        <v>0</v>
      </c>
      <c r="G31" s="15" t="s">
        <v>99</v>
      </c>
      <c r="H31" s="50">
        <v>0.20222965657183667</v>
      </c>
      <c r="I31" s="50">
        <v>0.78415001204048163</v>
      </c>
      <c r="J31" s="50">
        <v>1.3034377759277063E-2</v>
      </c>
      <c r="K31" s="50">
        <v>5.859536284045265E-4</v>
      </c>
    </row>
    <row r="32" spans="1:11" x14ac:dyDescent="0.2">
      <c r="A32" s="15" t="s">
        <v>101</v>
      </c>
      <c r="B32" s="36">
        <v>314.863</v>
      </c>
      <c r="C32" s="36">
        <v>1129.5540000000001</v>
      </c>
      <c r="D32" s="36">
        <v>0</v>
      </c>
      <c r="E32" s="36">
        <v>0</v>
      </c>
      <c r="G32" s="15" t="s">
        <v>80</v>
      </c>
      <c r="H32" s="49">
        <v>0.19665523164541118</v>
      </c>
      <c r="I32" s="49">
        <v>0.8028626644420771</v>
      </c>
      <c r="J32" s="49">
        <v>0</v>
      </c>
      <c r="K32" s="49">
        <v>4.8210391251173973E-4</v>
      </c>
    </row>
    <row r="33" spans="1:11" x14ac:dyDescent="0.2">
      <c r="A33" s="15" t="s">
        <v>137</v>
      </c>
      <c r="B33" s="37">
        <v>299.47500000000002</v>
      </c>
      <c r="C33" s="37">
        <v>870.93399999999997</v>
      </c>
      <c r="D33" s="37">
        <v>0</v>
      </c>
      <c r="E33" s="37">
        <v>0</v>
      </c>
      <c r="G33" s="15" t="s">
        <v>98</v>
      </c>
      <c r="H33" s="50">
        <v>0.14047830151234811</v>
      </c>
      <c r="I33" s="50">
        <v>0.8592806376170895</v>
      </c>
      <c r="J33" s="50">
        <v>2.4106087056234972E-4</v>
      </c>
      <c r="K33" s="50">
        <v>0</v>
      </c>
    </row>
    <row r="34" spans="1:11" x14ac:dyDescent="0.2">
      <c r="A34" s="15" t="s">
        <v>87</v>
      </c>
      <c r="B34" s="36">
        <v>292.43400000000003</v>
      </c>
      <c r="C34" s="36">
        <v>296.53199999999998</v>
      </c>
      <c r="D34" s="36">
        <v>0</v>
      </c>
      <c r="E34" s="36">
        <v>0</v>
      </c>
      <c r="G34" s="15" t="s">
        <v>104</v>
      </c>
      <c r="H34" s="49">
        <v>7.5342300806711365E-2</v>
      </c>
      <c r="I34" s="49">
        <v>0.92465769919328866</v>
      </c>
      <c r="J34" s="49">
        <v>0</v>
      </c>
      <c r="K34" s="49">
        <v>0</v>
      </c>
    </row>
    <row r="35" spans="1:11" x14ac:dyDescent="0.2">
      <c r="A35" s="15" t="s">
        <v>95</v>
      </c>
      <c r="B35" s="37">
        <v>128.048</v>
      </c>
      <c r="C35" s="37">
        <v>478.48</v>
      </c>
      <c r="D35" s="37">
        <v>0.25</v>
      </c>
      <c r="E35" s="37">
        <v>0</v>
      </c>
      <c r="G35" s="15" t="s">
        <v>91</v>
      </c>
      <c r="H35" s="50">
        <v>3.1179764266649236E-2</v>
      </c>
      <c r="I35" s="50">
        <v>0.96882023573335074</v>
      </c>
      <c r="J35" s="50">
        <v>0</v>
      </c>
      <c r="K35" s="50">
        <v>0</v>
      </c>
    </row>
    <row r="36" spans="1:11" x14ac:dyDescent="0.2">
      <c r="H36" s="49"/>
      <c r="I36" s="49"/>
      <c r="J36" s="49"/>
      <c r="K36" s="49"/>
    </row>
    <row r="37" spans="1:11" x14ac:dyDescent="0.2">
      <c r="A37" s="15" t="s">
        <v>105</v>
      </c>
      <c r="B37" s="37">
        <v>799.68700000000001</v>
      </c>
      <c r="C37" s="37">
        <v>1922.076</v>
      </c>
      <c r="D37" s="37">
        <v>0</v>
      </c>
      <c r="E37" s="37">
        <v>0</v>
      </c>
      <c r="G37" s="15" t="s">
        <v>105</v>
      </c>
      <c r="H37" s="50">
        <v>0.29381213573702047</v>
      </c>
      <c r="I37" s="50">
        <v>0.70618786426297953</v>
      </c>
      <c r="J37" s="50">
        <v>0</v>
      </c>
      <c r="K37" s="50">
        <v>0</v>
      </c>
    </row>
    <row r="39" spans="1:11" x14ac:dyDescent="0.2">
      <c r="A39" s="15" t="s">
        <v>187</v>
      </c>
      <c r="B39" s="20">
        <v>53.628999999999998</v>
      </c>
      <c r="C39" s="20">
        <v>560.98800000000006</v>
      </c>
      <c r="D39" s="51" t="s">
        <v>109</v>
      </c>
      <c r="E39" s="21">
        <v>0</v>
      </c>
      <c r="G39" s="15" t="s">
        <v>187</v>
      </c>
      <c r="H39" s="50">
        <v>8.7255965910477573E-2</v>
      </c>
      <c r="I39" s="50">
        <v>0.91274403408952243</v>
      </c>
      <c r="J39" s="50">
        <v>0</v>
      </c>
      <c r="K39" s="50">
        <v>0</v>
      </c>
    </row>
    <row r="40" spans="1:11" x14ac:dyDescent="0.2">
      <c r="A40" s="15" t="s">
        <v>106</v>
      </c>
      <c r="B40" s="36">
        <v>3.8759999999999999</v>
      </c>
      <c r="C40" s="36">
        <v>44.64</v>
      </c>
      <c r="D40" s="36">
        <v>0</v>
      </c>
      <c r="E40" s="36">
        <v>0</v>
      </c>
      <c r="G40" s="15" t="s">
        <v>106</v>
      </c>
      <c r="H40" s="50">
        <v>7.9891169923324262E-2</v>
      </c>
      <c r="I40" s="50">
        <v>0.92010883007667577</v>
      </c>
      <c r="J40" s="50">
        <v>0</v>
      </c>
      <c r="K40" s="50">
        <v>0</v>
      </c>
    </row>
    <row r="42" spans="1:11" x14ac:dyDescent="0.2">
      <c r="A42" s="6" t="s">
        <v>200</v>
      </c>
    </row>
    <row r="43" spans="1:11" x14ac:dyDescent="0.2">
      <c r="A43" s="7" t="s">
        <v>168</v>
      </c>
    </row>
    <row r="44" spans="1:11" x14ac:dyDescent="0.2">
      <c r="A44" s="27"/>
    </row>
    <row r="45" spans="1:11" x14ac:dyDescent="0.2">
      <c r="A45" s="27"/>
    </row>
    <row r="46" spans="1:11" x14ac:dyDescent="0.2">
      <c r="A46" s="27"/>
    </row>
    <row r="47" spans="1:11" x14ac:dyDescent="0.2">
      <c r="A47" s="27"/>
    </row>
    <row r="48" spans="1:1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3" x14ac:dyDescent="0.2">
      <c r="A65" s="27"/>
    </row>
    <row r="66" spans="1:3" x14ac:dyDescent="0.2">
      <c r="A66" s="27"/>
    </row>
    <row r="68" spans="1:3" x14ac:dyDescent="0.2">
      <c r="A68" s="10" t="s">
        <v>190</v>
      </c>
    </row>
    <row r="69" spans="1:3" x14ac:dyDescent="0.2">
      <c r="A69" s="10" t="s">
        <v>192</v>
      </c>
    </row>
    <row r="71" spans="1:3" x14ac:dyDescent="0.2">
      <c r="A71" s="9" t="s">
        <v>176</v>
      </c>
    </row>
    <row r="72" spans="1:3" x14ac:dyDescent="0.2">
      <c r="A72" s="10" t="s">
        <v>182</v>
      </c>
    </row>
    <row r="76" spans="1:3" s="3" customFormat="1" ht="15" customHeight="1" x14ac:dyDescent="0.2">
      <c r="A76" s="11" t="s">
        <v>167</v>
      </c>
    </row>
    <row r="78" spans="1:3" x14ac:dyDescent="0.2">
      <c r="A78" s="12" t="s">
        <v>2</v>
      </c>
      <c r="C78" s="1" t="s">
        <v>3</v>
      </c>
    </row>
    <row r="79" spans="1:3" x14ac:dyDescent="0.2">
      <c r="A79" s="12" t="s">
        <v>166</v>
      </c>
      <c r="C79" s="1" t="s">
        <v>25</v>
      </c>
    </row>
    <row r="80" spans="1:3" x14ac:dyDescent="0.2">
      <c r="A80" s="12" t="s">
        <v>64</v>
      </c>
      <c r="C80" s="1" t="s">
        <v>133</v>
      </c>
    </row>
    <row r="81" spans="1:7" x14ac:dyDescent="0.2">
      <c r="A81" s="12" t="s">
        <v>5</v>
      </c>
      <c r="C81" s="1" t="s">
        <v>26</v>
      </c>
    </row>
    <row r="82" spans="1:7" x14ac:dyDescent="0.2">
      <c r="A82" s="12" t="s">
        <v>163</v>
      </c>
      <c r="C82" s="1" t="s">
        <v>10</v>
      </c>
    </row>
    <row r="84" spans="1:7" x14ac:dyDescent="0.2">
      <c r="A84" s="13" t="s">
        <v>143</v>
      </c>
      <c r="B84" s="14" t="s">
        <v>112</v>
      </c>
      <c r="C84" s="14" t="s">
        <v>67</v>
      </c>
      <c r="D84" s="14" t="s">
        <v>71</v>
      </c>
      <c r="E84" s="14" t="s">
        <v>78</v>
      </c>
    </row>
    <row r="85" spans="1:7" x14ac:dyDescent="0.2">
      <c r="A85" s="15" t="s">
        <v>80</v>
      </c>
      <c r="B85" s="22">
        <v>2.4460000000000002</v>
      </c>
      <c r="C85" s="22">
        <v>997.74900000000002</v>
      </c>
      <c r="D85" s="23">
        <v>0</v>
      </c>
      <c r="E85" s="23">
        <v>4073.4</v>
      </c>
    </row>
    <row r="86" spans="1:7" x14ac:dyDescent="0.2">
      <c r="A86" s="15" t="s">
        <v>81</v>
      </c>
      <c r="B86" s="21">
        <v>0</v>
      </c>
      <c r="C86" s="20">
        <v>467.55799999999999</v>
      </c>
      <c r="D86" s="21">
        <v>0</v>
      </c>
      <c r="E86" s="20">
        <v>1191.1210000000001</v>
      </c>
    </row>
    <row r="87" spans="1:7" x14ac:dyDescent="0.2">
      <c r="A87" s="15" t="s">
        <v>82</v>
      </c>
      <c r="B87" s="22">
        <v>13.162000000000001</v>
      </c>
      <c r="C87" s="22">
        <v>3492.248</v>
      </c>
      <c r="D87" s="23">
        <v>222</v>
      </c>
      <c r="E87" s="22">
        <v>4636.0910000000003</v>
      </c>
    </row>
    <row r="88" spans="1:7" x14ac:dyDescent="0.2">
      <c r="A88" s="15" t="s">
        <v>83</v>
      </c>
      <c r="B88" s="21">
        <v>0</v>
      </c>
      <c r="C88" s="21">
        <v>2434.88</v>
      </c>
      <c r="D88" s="21">
        <v>0</v>
      </c>
      <c r="E88" s="21">
        <v>1230.0899999999999</v>
      </c>
    </row>
    <row r="89" spans="1:7" x14ac:dyDescent="0.2">
      <c r="A89" s="15" t="s">
        <v>84</v>
      </c>
      <c r="B89" s="23">
        <v>0</v>
      </c>
      <c r="C89" s="22">
        <v>11497.939</v>
      </c>
      <c r="D89" s="22">
        <v>666.73500000000001</v>
      </c>
      <c r="E89" s="22">
        <v>25332.972000000002</v>
      </c>
    </row>
    <row r="90" spans="1:7" x14ac:dyDescent="0.2">
      <c r="A90" s="15" t="s">
        <v>85</v>
      </c>
      <c r="B90" s="21">
        <v>0</v>
      </c>
      <c r="C90" s="20">
        <v>524.322</v>
      </c>
      <c r="D90" s="21">
        <v>0</v>
      </c>
      <c r="E90" s="20">
        <v>44.826999999999998</v>
      </c>
    </row>
    <row r="91" spans="1:7" x14ac:dyDescent="0.2">
      <c r="A91" s="15" t="s">
        <v>86</v>
      </c>
      <c r="B91" s="23">
        <v>0</v>
      </c>
      <c r="C91" s="22">
        <v>1691.4860000000001</v>
      </c>
      <c r="D91" s="23">
        <v>0</v>
      </c>
      <c r="E91" s="23">
        <v>0</v>
      </c>
    </row>
    <row r="92" spans="1:7" x14ac:dyDescent="0.2">
      <c r="A92" s="15" t="s">
        <v>87</v>
      </c>
      <c r="B92" s="21">
        <v>0</v>
      </c>
      <c r="C92" s="20">
        <v>292.43400000000003</v>
      </c>
      <c r="D92" s="21">
        <v>0</v>
      </c>
      <c r="E92" s="20">
        <v>296.53199999999998</v>
      </c>
    </row>
    <row r="93" spans="1:7" x14ac:dyDescent="0.2">
      <c r="A93" s="15" t="s">
        <v>88</v>
      </c>
      <c r="B93" s="23">
        <v>0</v>
      </c>
      <c r="C93" s="22">
        <v>2314.0680000000002</v>
      </c>
      <c r="D93" s="23">
        <v>0</v>
      </c>
      <c r="E93" s="22">
        <v>4656.9560000000001</v>
      </c>
      <c r="F93" s="31"/>
      <c r="G93" s="31"/>
    </row>
    <row r="94" spans="1:7" x14ac:dyDescent="0.2">
      <c r="A94" s="15" t="s">
        <v>89</v>
      </c>
      <c r="B94" s="21">
        <v>0</v>
      </c>
      <c r="C94" s="20">
        <v>5514.9920000000002</v>
      </c>
      <c r="D94" s="20">
        <v>320.12599999999998</v>
      </c>
      <c r="E94" s="20">
        <v>15880.173000000001</v>
      </c>
    </row>
    <row r="95" spans="1:7" x14ac:dyDescent="0.2">
      <c r="A95" s="15" t="s">
        <v>90</v>
      </c>
      <c r="B95" s="23">
        <v>0</v>
      </c>
      <c r="C95" s="22">
        <v>644.524</v>
      </c>
      <c r="D95" s="23">
        <v>0</v>
      </c>
      <c r="E95" s="22">
        <v>56.893999999999998</v>
      </c>
    </row>
    <row r="96" spans="1:7" x14ac:dyDescent="0.2">
      <c r="A96" s="15" t="s">
        <v>91</v>
      </c>
      <c r="B96" s="21">
        <v>0</v>
      </c>
      <c r="C96" s="20">
        <v>482.67700000000002</v>
      </c>
      <c r="D96" s="21">
        <v>0</v>
      </c>
      <c r="E96" s="21">
        <v>14997.78</v>
      </c>
    </row>
    <row r="97" spans="1:5" x14ac:dyDescent="0.2">
      <c r="A97" s="15" t="s">
        <v>92</v>
      </c>
      <c r="B97" s="23">
        <v>0</v>
      </c>
      <c r="C97" s="23">
        <v>0</v>
      </c>
      <c r="D97" s="23">
        <v>0</v>
      </c>
      <c r="E97" s="23">
        <v>0</v>
      </c>
    </row>
    <row r="98" spans="1:5" x14ac:dyDescent="0.2">
      <c r="A98" s="15" t="s">
        <v>93</v>
      </c>
      <c r="B98" s="21">
        <v>0</v>
      </c>
      <c r="C98" s="20">
        <v>991.16800000000001</v>
      </c>
      <c r="D98" s="20">
        <v>37.034999999999997</v>
      </c>
      <c r="E98" s="20">
        <v>153.292</v>
      </c>
    </row>
    <row r="99" spans="1:5" x14ac:dyDescent="0.2">
      <c r="A99" s="15" t="s">
        <v>94</v>
      </c>
      <c r="B99" s="23">
        <v>0</v>
      </c>
      <c r="C99" s="22">
        <v>1283.0139999999999</v>
      </c>
      <c r="D99" s="23">
        <v>78</v>
      </c>
      <c r="E99" s="23">
        <v>46.08</v>
      </c>
    </row>
    <row r="100" spans="1:5" x14ac:dyDescent="0.2">
      <c r="A100" s="15" t="s">
        <v>95</v>
      </c>
      <c r="B100" s="21">
        <v>0</v>
      </c>
      <c r="C100" s="20">
        <v>128.048</v>
      </c>
      <c r="D100" s="21">
        <v>0.25</v>
      </c>
      <c r="E100" s="21">
        <v>478.48</v>
      </c>
    </row>
    <row r="101" spans="1:5" x14ac:dyDescent="0.2">
      <c r="A101" s="15" t="s">
        <v>96</v>
      </c>
      <c r="B101" s="23">
        <v>0</v>
      </c>
      <c r="C101" s="22">
        <v>1524.7159999999999</v>
      </c>
      <c r="D101" s="23">
        <v>0</v>
      </c>
      <c r="E101" s="22">
        <v>3610.152</v>
      </c>
    </row>
    <row r="102" spans="1:5" x14ac:dyDescent="0.2">
      <c r="A102" s="15" t="s">
        <v>97</v>
      </c>
      <c r="B102" s="21">
        <v>0</v>
      </c>
      <c r="C102" s="21">
        <v>0</v>
      </c>
      <c r="D102" s="21">
        <v>0</v>
      </c>
      <c r="E102" s="21">
        <v>0</v>
      </c>
    </row>
    <row r="103" spans="1:5" x14ac:dyDescent="0.2">
      <c r="A103" s="15" t="s">
        <v>98</v>
      </c>
      <c r="B103" s="23">
        <v>0</v>
      </c>
      <c r="C103" s="22">
        <v>886.94600000000003</v>
      </c>
      <c r="D103" s="22">
        <v>1.522</v>
      </c>
      <c r="E103" s="23">
        <v>5425.29</v>
      </c>
    </row>
    <row r="104" spans="1:5" x14ac:dyDescent="0.2">
      <c r="A104" s="15" t="s">
        <v>99</v>
      </c>
      <c r="B104" s="20">
        <v>3.5550000000000002</v>
      </c>
      <c r="C104" s="20">
        <v>1226.934</v>
      </c>
      <c r="D104" s="21">
        <v>79.08</v>
      </c>
      <c r="E104" s="20">
        <v>4757.4639999999999</v>
      </c>
    </row>
    <row r="105" spans="1:5" x14ac:dyDescent="0.2">
      <c r="A105" s="15" t="s">
        <v>100</v>
      </c>
      <c r="B105" s="23">
        <v>0</v>
      </c>
      <c r="C105" s="23">
        <v>3581.16</v>
      </c>
      <c r="D105" s="23">
        <v>0</v>
      </c>
      <c r="E105" s="22">
        <v>9832.4869999999992</v>
      </c>
    </row>
    <row r="106" spans="1:5" x14ac:dyDescent="0.2">
      <c r="A106" s="15" t="s">
        <v>101</v>
      </c>
      <c r="B106" s="21">
        <v>0</v>
      </c>
      <c r="C106" s="20">
        <v>314.863</v>
      </c>
      <c r="D106" s="21">
        <v>0</v>
      </c>
      <c r="E106" s="20">
        <v>1129.5540000000001</v>
      </c>
    </row>
    <row r="107" spans="1:5" x14ac:dyDescent="0.2">
      <c r="A107" s="15" t="s">
        <v>102</v>
      </c>
      <c r="B107" s="23">
        <v>0</v>
      </c>
      <c r="C107" s="22">
        <v>4423.7610000000004</v>
      </c>
      <c r="D107" s="22">
        <v>1.8169999999999999</v>
      </c>
      <c r="E107" s="22">
        <v>2476.116</v>
      </c>
    </row>
    <row r="108" spans="1:5" x14ac:dyDescent="0.2">
      <c r="A108" s="15" t="s">
        <v>137</v>
      </c>
      <c r="B108" s="21">
        <v>0</v>
      </c>
      <c r="C108" s="20">
        <v>299.47500000000002</v>
      </c>
      <c r="D108" s="21">
        <v>0</v>
      </c>
      <c r="E108" s="20">
        <v>870.93399999999997</v>
      </c>
    </row>
    <row r="109" spans="1:5" x14ac:dyDescent="0.2">
      <c r="A109" s="15" t="s">
        <v>103</v>
      </c>
      <c r="B109" s="23">
        <v>0</v>
      </c>
      <c r="C109" s="22">
        <v>1513.2860000000001</v>
      </c>
      <c r="D109" s="23">
        <v>101.01</v>
      </c>
      <c r="E109" s="23">
        <v>1659.6</v>
      </c>
    </row>
    <row r="110" spans="1:5" x14ac:dyDescent="0.2">
      <c r="A110" s="15" t="s">
        <v>104</v>
      </c>
      <c r="B110" s="21">
        <v>0</v>
      </c>
      <c r="C110" s="20">
        <v>700.79399999999998</v>
      </c>
      <c r="D110" s="21">
        <v>0</v>
      </c>
      <c r="E110" s="20">
        <v>8600.6740000000009</v>
      </c>
    </row>
    <row r="111" spans="1:5" x14ac:dyDescent="0.2">
      <c r="A111" s="15" t="s">
        <v>105</v>
      </c>
      <c r="B111" s="23">
        <v>0</v>
      </c>
      <c r="C111" s="22">
        <v>799.68700000000001</v>
      </c>
      <c r="D111" s="23">
        <v>0</v>
      </c>
      <c r="E111" s="22">
        <v>1922.076</v>
      </c>
    </row>
    <row r="112" spans="1:5" x14ac:dyDescent="0.2">
      <c r="A112" s="15" t="s">
        <v>106</v>
      </c>
      <c r="B112" s="21">
        <v>0</v>
      </c>
      <c r="C112" s="20">
        <v>3.8759999999999999</v>
      </c>
      <c r="D112" s="21">
        <v>0</v>
      </c>
      <c r="E112" s="21">
        <v>44.64</v>
      </c>
    </row>
    <row r="113" spans="1:5" x14ac:dyDescent="0.2">
      <c r="A113" s="15" t="s">
        <v>187</v>
      </c>
      <c r="B113" s="21">
        <v>0</v>
      </c>
      <c r="C113" s="20">
        <v>53.628999999999998</v>
      </c>
      <c r="D113" s="51" t="s">
        <v>109</v>
      </c>
      <c r="E113" s="20">
        <v>560.98800000000006</v>
      </c>
    </row>
  </sheetData>
  <sortState xmlns:xlrd2="http://schemas.microsoft.com/office/spreadsheetml/2017/richdata2" ref="A12:E35">
    <sortCondition descending="1" ref="B18:B3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D7C8D7-B67A-435D-9CE0-A6B0774416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figure</vt:lpstr>
      <vt:lpstr>Fig 1</vt:lpstr>
      <vt:lpstr>Fig 2</vt:lpstr>
      <vt:lpstr>Fig 3</vt:lpstr>
      <vt:lpstr>Tab 1</vt:lpstr>
      <vt:lpstr>Fig 4</vt:lpstr>
      <vt:lpstr>Fig 5 and Tab 2</vt:lpstr>
      <vt:lpstr>Fig 6</vt:lpstr>
      <vt:lpstr>Fig 7 and Fig 8</vt:lpstr>
      <vt:lpstr>Fig 9</vt:lpstr>
      <vt:lpstr>Fig 10</vt:lpstr>
      <vt:lpstr>Fig 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PIELA Krzysztof (ESTAT)</dc:creator>
  <cp:lastModifiedBy>BRICOUT Gaston (ESTAT)</cp:lastModifiedBy>
  <dcterms:created xsi:type="dcterms:W3CDTF">2024-07-10T13:27:15Z</dcterms:created>
  <dcterms:modified xsi:type="dcterms:W3CDTF">2024-09-27T13:46:06Z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2024-07-10T14:07:32Z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6dd53f41-0c34-4b52-8f14-a8c2fe5888ec</vt:lpwstr>
  </property>
  <property fmtid="{D5CDD505-2E9C-101B-9397-08002B2CF9AE}" pid="8" name="MSIP_Label_6bd9ddd1-4d20-43f6-abfa-fc3c07406f94_ContentBits">
    <vt:lpwstr>0</vt:lpwstr>
  </property>
</Properties>
</file>