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nodri\Downloads\"/>
    </mc:Choice>
  </mc:AlternateContent>
  <xr:revisionPtr revIDLastSave="0" documentId="13_ncr:1_{95A9C9FC-0C1F-48C1-B526-D8EA2831578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g1" sheetId="31" r:id="rId1"/>
    <sheet name="Tab1" sheetId="18" r:id="rId2"/>
    <sheet name="Fig2 " sheetId="30" r:id="rId3"/>
    <sheet name="Fig3" sheetId="22" r:id="rId4"/>
    <sheet name="Fig4" sheetId="25" r:id="rId5"/>
    <sheet name="Fig5" sheetId="2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4" i="31" l="1"/>
  <c r="Z94" i="31"/>
  <c r="Y94" i="31"/>
  <c r="O68" i="29"/>
  <c r="S136" i="29" s="1"/>
  <c r="J68" i="29"/>
  <c r="E136" i="29"/>
  <c r="F136" i="29"/>
  <c r="G136" i="29"/>
  <c r="H136" i="29"/>
  <c r="I136" i="29"/>
  <c r="J136" i="29"/>
  <c r="K136" i="29"/>
  <c r="L136" i="29"/>
  <c r="M136" i="29"/>
  <c r="N136" i="29"/>
  <c r="O136" i="29"/>
  <c r="P136" i="29"/>
  <c r="Q136" i="29"/>
  <c r="R136" i="29"/>
  <c r="D134" i="29"/>
  <c r="E134" i="29"/>
  <c r="F134" i="29"/>
  <c r="G134" i="29"/>
  <c r="H134" i="29"/>
  <c r="I134" i="29"/>
  <c r="J134" i="29"/>
  <c r="K134" i="29"/>
  <c r="L134" i="29"/>
  <c r="M134" i="29"/>
  <c r="N134" i="29"/>
  <c r="O134" i="29"/>
  <c r="P134" i="29"/>
  <c r="Q134" i="29"/>
  <c r="R134" i="29"/>
  <c r="S134" i="29"/>
  <c r="C134" i="29"/>
  <c r="Q68" i="25"/>
  <c r="D136" i="25" s="1"/>
  <c r="C136" i="25"/>
  <c r="F136" i="25"/>
  <c r="G136" i="25"/>
  <c r="H136" i="25"/>
  <c r="I136" i="25"/>
  <c r="J136" i="25"/>
  <c r="K136" i="25"/>
  <c r="L136" i="25"/>
  <c r="M136" i="25"/>
  <c r="N136" i="25"/>
  <c r="O136" i="25"/>
  <c r="P136" i="25"/>
  <c r="Q136" i="25"/>
  <c r="R136" i="25"/>
  <c r="S136" i="25"/>
  <c r="T136" i="25"/>
  <c r="U136" i="25"/>
  <c r="V136" i="25"/>
  <c r="W136" i="25"/>
  <c r="X136" i="25"/>
  <c r="Y136" i="25"/>
  <c r="Z136" i="25"/>
  <c r="AA136" i="25"/>
  <c r="AB136" i="25"/>
  <c r="D134" i="25"/>
  <c r="E134" i="25"/>
  <c r="F134" i="25"/>
  <c r="G134" i="25"/>
  <c r="H134" i="25"/>
  <c r="I134" i="25"/>
  <c r="J134" i="25"/>
  <c r="K134" i="25"/>
  <c r="L134" i="25"/>
  <c r="M134" i="25"/>
  <c r="N134" i="25"/>
  <c r="O134" i="25"/>
  <c r="P134" i="25"/>
  <c r="Q134" i="25"/>
  <c r="R134" i="25"/>
  <c r="S134" i="25"/>
  <c r="T134" i="25"/>
  <c r="U134" i="25"/>
  <c r="V134" i="25"/>
  <c r="W134" i="25"/>
  <c r="X134" i="25"/>
  <c r="Y134" i="25"/>
  <c r="Z134" i="25"/>
  <c r="AA134" i="25"/>
  <c r="AB134" i="25"/>
  <c r="C134" i="25"/>
  <c r="M68" i="25"/>
  <c r="K68" i="25"/>
  <c r="K71" i="22"/>
  <c r="D139" i="22"/>
  <c r="E139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R139" i="22"/>
  <c r="S139" i="22"/>
  <c r="C139" i="22"/>
  <c r="D137" i="22"/>
  <c r="E137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R137" i="22"/>
  <c r="S137" i="22"/>
  <c r="C137" i="22"/>
  <c r="C136" i="29" l="1"/>
  <c r="D136" i="29"/>
  <c r="E136" i="25"/>
  <c r="L71" i="22" l="1"/>
  <c r="J118" i="30" l="1"/>
  <c r="H117" i="30"/>
  <c r="H116" i="30"/>
  <c r="H113" i="30"/>
  <c r="H84" i="30"/>
  <c r="AK89" i="31"/>
  <c r="AI89" i="31"/>
  <c r="AJ89" i="31"/>
  <c r="AH89" i="31"/>
  <c r="AG89" i="31"/>
  <c r="AF89" i="31"/>
  <c r="AE89" i="31"/>
  <c r="AD89" i="31"/>
  <c r="AC89" i="31"/>
  <c r="AB89" i="31"/>
  <c r="Y89" i="31"/>
  <c r="Z89" i="31"/>
  <c r="AA89" i="31"/>
  <c r="I96" i="31"/>
  <c r="I89" i="31"/>
  <c r="U96" i="31"/>
  <c r="U89" i="31"/>
  <c r="T89" i="31"/>
  <c r="J135" i="31"/>
  <c r="AH135" i="31"/>
  <c r="AF135" i="31"/>
  <c r="T96" i="31" s="1"/>
  <c r="AD135" i="31"/>
  <c r="S96" i="31" s="1"/>
  <c r="AB135" i="31"/>
  <c r="R96" i="31" s="1"/>
  <c r="Z135" i="31"/>
  <c r="Q96" i="31" s="1"/>
  <c r="X135" i="31"/>
  <c r="P96" i="31" s="1"/>
  <c r="V135" i="31"/>
  <c r="O96" i="31" s="1"/>
  <c r="T135" i="31"/>
  <c r="N96" i="31" s="1"/>
  <c r="R135" i="31"/>
  <c r="M96" i="31" s="1"/>
  <c r="P135" i="31"/>
  <c r="L96" i="31" s="1"/>
  <c r="N135" i="31"/>
  <c r="K96" i="31" s="1"/>
  <c r="L135" i="31"/>
  <c r="J96" i="31" s="1"/>
  <c r="S89" i="31"/>
  <c r="R89" i="31"/>
  <c r="Q89" i="31"/>
  <c r="P89" i="31"/>
  <c r="O89" i="31"/>
  <c r="N89" i="31"/>
  <c r="M89" i="31"/>
  <c r="L89" i="31"/>
  <c r="K89" i="31"/>
  <c r="J89" i="31"/>
  <c r="M117" i="18" l="1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42" i="18"/>
  <c r="L143" i="18"/>
  <c r="L144" i="18"/>
  <c r="L145" i="18"/>
  <c r="L146" i="18"/>
  <c r="L147" i="18"/>
  <c r="L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16" i="18"/>
  <c r="B179" i="18" l="1"/>
  <c r="B163" i="18"/>
  <c r="C163" i="18"/>
  <c r="B171" i="18"/>
  <c r="C171" i="18"/>
  <c r="C179" i="18"/>
  <c r="B169" i="18"/>
  <c r="C185" i="18"/>
  <c r="C150" i="18"/>
  <c r="B160" i="18"/>
  <c r="B184" i="18"/>
  <c r="B176" i="18"/>
  <c r="B168" i="18"/>
  <c r="D150" i="18"/>
  <c r="C160" i="18"/>
  <c r="C184" i="18"/>
  <c r="C176" i="18"/>
  <c r="C168" i="18"/>
  <c r="D155" i="18"/>
  <c r="B177" i="18"/>
  <c r="B183" i="18"/>
  <c r="B175" i="18"/>
  <c r="B167" i="18"/>
  <c r="C183" i="18"/>
  <c r="C175" i="18"/>
  <c r="C167" i="18"/>
  <c r="C166" i="18"/>
  <c r="B174" i="18"/>
  <c r="C174" i="18"/>
  <c r="B181" i="18"/>
  <c r="B165" i="18"/>
  <c r="C181" i="18"/>
  <c r="C173" i="18"/>
  <c r="C165" i="18"/>
  <c r="B182" i="18"/>
  <c r="B166" i="18"/>
  <c r="C182" i="18"/>
  <c r="B173" i="18"/>
  <c r="B180" i="18"/>
  <c r="B172" i="18"/>
  <c r="B164" i="18"/>
  <c r="C180" i="18"/>
  <c r="C172" i="18"/>
  <c r="C164" i="18"/>
  <c r="B186" i="18"/>
  <c r="B178" i="18"/>
  <c r="B170" i="18"/>
  <c r="B162" i="18"/>
  <c r="C186" i="18"/>
  <c r="C178" i="18"/>
  <c r="C170" i="18"/>
  <c r="C162" i="18"/>
  <c r="B185" i="18"/>
  <c r="B161" i="18"/>
  <c r="C177" i="18"/>
  <c r="C169" i="18"/>
  <c r="C161" i="18"/>
  <c r="G116" i="30"/>
  <c r="G117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I116" i="30" l="1"/>
  <c r="N68" i="29" l="1"/>
  <c r="M68" i="29"/>
  <c r="L68" i="29"/>
  <c r="K68" i="29"/>
  <c r="L68" i="25"/>
  <c r="P68" i="25"/>
  <c r="O68" i="25"/>
  <c r="N68" i="25"/>
  <c r="Q71" i="22"/>
  <c r="P71" i="22"/>
  <c r="O71" i="22"/>
  <c r="N71" i="22"/>
  <c r="M71" i="22"/>
  <c r="D151" i="18" l="1"/>
  <c r="C152" i="18"/>
  <c r="C153" i="18"/>
  <c r="D152" i="18"/>
  <c r="C154" i="18"/>
  <c r="D153" i="18"/>
  <c r="D154" i="18"/>
  <c r="C151" i="18"/>
  <c r="C155" i="18"/>
</calcChain>
</file>

<file path=xl/sharedStrings.xml><?xml version="1.0" encoding="utf-8"?>
<sst xmlns="http://schemas.openxmlformats.org/spreadsheetml/2006/main" count="3487" uniqueCount="225">
  <si>
    <t>Fungicides and bactericides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</si>
  <si>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</si>
  <si>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</si>
  <si>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</si>
  <si>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</si>
  <si>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</si>
  <si>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</si>
  <si>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</si>
  <si>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</si>
  <si>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</si>
  <si>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</si>
  <si>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</si>
  <si>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</si>
  <si>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</si>
  <si>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</si>
  <si>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</si>
  <si>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</si>
  <si>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</si>
  <si>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</si>
  <si>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</si>
  <si>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</si>
  <si>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</si>
  <si>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</si>
  <si>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</si>
  <si>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</si>
  <si>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</si>
  <si>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</si>
  <si>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</si>
  <si>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:</t>
  </si>
  <si>
    <t>Insecticides and acaricides</t>
  </si>
  <si>
    <t>Molluscicides</t>
  </si>
  <si>
    <t>Plant growth regulators</t>
  </si>
  <si>
    <t>Other plant protection products</t>
  </si>
  <si>
    <t>(c)</t>
  </si>
  <si>
    <t>Herbicides based on phenoxy-phytohormones</t>
  </si>
  <si>
    <t>Herbicides based on triazines and triazinones</t>
  </si>
  <si>
    <t>Herbicides based on amides and anilides</t>
  </si>
  <si>
    <t>Herbicides based on carbamates and bis-carbamates</t>
  </si>
  <si>
    <t>Herbicides based on dinitroaniline derivatives</t>
  </si>
  <si>
    <t>Herbicides based on derivatives of urea, of uracil or of sulfonylurea</t>
  </si>
  <si>
    <t>Other herbicides</t>
  </si>
  <si>
    <t>Germany</t>
  </si>
  <si>
    <t>Bookmark</t>
  </si>
  <si>
    <t>Herbicides, haulm destructors and moss killers</t>
  </si>
  <si>
    <t>TIME</t>
  </si>
  <si>
    <t>Kilogram</t>
  </si>
  <si>
    <t/>
  </si>
  <si>
    <t>Czechia</t>
  </si>
  <si>
    <t>% change</t>
  </si>
  <si>
    <t>Countries</t>
  </si>
  <si>
    <t>PESTICID</t>
  </si>
  <si>
    <t>GEO/TIME</t>
  </si>
  <si>
    <t>Iceland</t>
  </si>
  <si>
    <t>d</t>
  </si>
  <si>
    <t>Inorganic fungicides</t>
  </si>
  <si>
    <t>Fungicides based on carbamates and dithiocarbamates</t>
  </si>
  <si>
    <t>Fungicides based on benzimidazoles</t>
  </si>
  <si>
    <t>Fungicides based on imidazoles and triazoles</t>
  </si>
  <si>
    <t>Fungicides based on morpholines</t>
  </si>
  <si>
    <t>Bactericides</t>
  </si>
  <si>
    <t>Other fungicides and bactericides</t>
  </si>
  <si>
    <t>Insecticides based on pyrethroids</t>
  </si>
  <si>
    <t>Insecticides based on chlorinated hydrocarbons</t>
  </si>
  <si>
    <t>Insecticides based on carbamates and oxime-carbamate</t>
  </si>
  <si>
    <t>Insecticides based on organophosphates</t>
  </si>
  <si>
    <t>Acaricides</t>
  </si>
  <si>
    <t>Other insecticides</t>
  </si>
  <si>
    <t>Number of EU MS</t>
  </si>
  <si>
    <t>(:) not available</t>
  </si>
  <si>
    <t>(c) confidential</t>
  </si>
  <si>
    <t>Aryloxyphenoxy- propionic herbicides</t>
  </si>
  <si>
    <t>Benzofurane herbicides</t>
  </si>
  <si>
    <t>Benzoic-acid herbicides</t>
  </si>
  <si>
    <t>Bipyridylium herbicides</t>
  </si>
  <si>
    <t>Cyclohexanedione herbicides</t>
  </si>
  <si>
    <t>Diazine herbicides</t>
  </si>
  <si>
    <t>Dicarboximide herbicides</t>
  </si>
  <si>
    <t>Diphenyl ether herbicides</t>
  </si>
  <si>
    <t>Imidazolinone herbicides</t>
  </si>
  <si>
    <t>Inorganic herbicides</t>
  </si>
  <si>
    <t>Isoxazole herbicides</t>
  </si>
  <si>
    <t>Nitrile herbicides</t>
  </si>
  <si>
    <t>Organophosphorus herbicides</t>
  </si>
  <si>
    <t>Phenylpyrazole herbicides</t>
  </si>
  <si>
    <t>Pyridazinone herbicides</t>
  </si>
  <si>
    <t>Pyridinecarboxamide herbicides</t>
  </si>
  <si>
    <t>Pyridinecarboxylic-acid herbicides</t>
  </si>
  <si>
    <t>Pyridyloxyacetic-acid herbicides</t>
  </si>
  <si>
    <t>Quinoline herbicides</t>
  </si>
  <si>
    <t>Thiadiazine herbicides</t>
  </si>
  <si>
    <t>Thiocarbamate herbicides</t>
  </si>
  <si>
    <t>Triazole herbicides</t>
  </si>
  <si>
    <t>Triazolinone herbicides</t>
  </si>
  <si>
    <t>Triazolone herbicides</t>
  </si>
  <si>
    <t>Triketone herbicides</t>
  </si>
  <si>
    <t>Unclassified herbicides</t>
  </si>
  <si>
    <t>Time frequency</t>
  </si>
  <si>
    <t>Annual</t>
  </si>
  <si>
    <t>Unit of measure</t>
  </si>
  <si>
    <t>Time</t>
  </si>
  <si>
    <t xml:space="preserve">Dataset: </t>
  </si>
  <si>
    <t xml:space="preserve">Last updated: </t>
  </si>
  <si>
    <t>PESTICID (Labels)</t>
  </si>
  <si>
    <t>Montenegro</t>
  </si>
  <si>
    <t>Türkiye</t>
  </si>
  <si>
    <t>Insecticides produced by fermentation</t>
  </si>
  <si>
    <t>Benzoylurea insecticides</t>
  </si>
  <si>
    <t>Carbazate insecticides</t>
  </si>
  <si>
    <t>Diazylhydrazine insecticides</t>
  </si>
  <si>
    <t>Insect growth regulators</t>
  </si>
  <si>
    <t>Nitroguanidine insecticides</t>
  </si>
  <si>
    <t>Organotin insecticides</t>
  </si>
  <si>
    <t>Oxadiazine insecticides</t>
  </si>
  <si>
    <t>Phenyl-ether insecticides</t>
  </si>
  <si>
    <t>Pyrazole (phenyl-) insecticides</t>
  </si>
  <si>
    <t>Pyridine insecticides</t>
  </si>
  <si>
    <t>Pyridylmethylamine insecticides</t>
  </si>
  <si>
    <t>Sulfite ester insecticides</t>
  </si>
  <si>
    <t>Tetronic acid insecticides</t>
  </si>
  <si>
    <t>Insect attractants straight chain lepidopteran pheromones (sclps)</t>
  </si>
  <si>
    <t>Other insect attractants</t>
  </si>
  <si>
    <t>Unclassified insecticides-acaricides</t>
  </si>
  <si>
    <t>Aliphatic nitrogen fungicides</t>
  </si>
  <si>
    <t>Amide fungicides</t>
  </si>
  <si>
    <t>Anilide fungicides</t>
  </si>
  <si>
    <t>Aromatic fungicides</t>
  </si>
  <si>
    <t>Dicarboximide fungicides</t>
  </si>
  <si>
    <t>Dinitroaniline fungicides</t>
  </si>
  <si>
    <t>Dinitrophenol fungicides</t>
  </si>
  <si>
    <t>Organophosphorus fungicides</t>
  </si>
  <si>
    <t>Oxazole fungicides</t>
  </si>
  <si>
    <t>Phenylpyrrole fungicides</t>
  </si>
  <si>
    <t>Phthalimide fungicides</t>
  </si>
  <si>
    <t>Pyrimidine fungicides</t>
  </si>
  <si>
    <t>Quinoline fungicides</t>
  </si>
  <si>
    <t>Quinone fungicides</t>
  </si>
  <si>
    <t>Strobilurine fungicides</t>
  </si>
  <si>
    <t>Urea fungicides</t>
  </si>
  <si>
    <t>Unclassified fungicides</t>
  </si>
  <si>
    <t>Developments in the sales of pesticides</t>
  </si>
  <si>
    <t>Sales of categories of ‘insecticides and acaricides’</t>
  </si>
  <si>
    <t>Sales of categories of ‘herbicides, haulm destructors and moss killers’</t>
  </si>
  <si>
    <t>Sales of categories of ‘fungicides and bactericides’</t>
  </si>
  <si>
    <t>Table 1: Sales of pesticides</t>
  </si>
  <si>
    <t>Source: Eurostat (online data code: aei_fm_salpest09)</t>
  </si>
  <si>
    <t>Note: This figure does not take into account confidential values. Due to rounding, the shares do not sum to 100.0%.</t>
  </si>
  <si>
    <r>
      <t>Belgium</t>
    </r>
    <r>
      <rPr>
        <b/>
        <strike/>
        <sz val="10"/>
        <color rgb="FFFF0000"/>
        <rFont val="Arial"/>
        <family val="2"/>
      </rPr>
      <t xml:space="preserve"> </t>
    </r>
  </si>
  <si>
    <r>
      <t>Switzerland</t>
    </r>
    <r>
      <rPr>
        <b/>
        <strike/>
        <sz val="10"/>
        <color rgb="FFFF0000"/>
        <rFont val="Arial"/>
        <family val="2"/>
      </rPr>
      <t xml:space="preserve"> </t>
    </r>
  </si>
  <si>
    <r>
      <t>Source:</t>
    </r>
    <r>
      <rPr>
        <sz val="10"/>
        <rFont val="Arial"/>
        <family val="2"/>
      </rPr>
      <t xml:space="preserve"> Eurostat (online data code: aei_fm_salpest09)</t>
    </r>
  </si>
  <si>
    <t>https://ec.europa.eu/eurostat/databrowser/bookmark/c6248cf9-ca14-4eb9-b803-0952e1e2fd22?lang=en</t>
  </si>
  <si>
    <t>dC</t>
  </si>
  <si>
    <t>C</t>
  </si>
  <si>
    <t>2011</t>
  </si>
  <si>
    <t>2023</t>
  </si>
  <si>
    <t>Data extracted on 08/04/2025 16:53:29 from [ESTAT]</t>
  </si>
  <si>
    <t>Pesticide sales [aei_fm_salpest09__custom_16175634]</t>
  </si>
  <si>
    <t>03/04/2025 23:00</t>
  </si>
  <si>
    <t>(tonnes, 2011 and 2023)</t>
  </si>
  <si>
    <r>
      <t>Türkiye</t>
    </r>
    <r>
      <rPr>
        <sz val="10"/>
        <rFont val="Arial"/>
        <family val="2"/>
      </rPr>
      <t xml:space="preserve"> </t>
    </r>
  </si>
  <si>
    <t xml:space="preserve">Finland </t>
  </si>
  <si>
    <t xml:space="preserve">Germany </t>
  </si>
  <si>
    <t>Sales of pesticides</t>
  </si>
  <si>
    <t>Sales of pesticides (major groups)</t>
  </si>
  <si>
    <t>Sales of pesticides (total sales + major groups)</t>
  </si>
  <si>
    <t>Sales of pesticides (total sales)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</si>
  <si>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</si>
  <si>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</si>
  <si>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</si>
  <si>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</si>
  <si>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</si>
  <si>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</si>
  <si>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</si>
  <si>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</si>
  <si>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</si>
  <si>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</si>
  <si>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</si>
  <si>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GEO (Labels)</t>
  </si>
  <si>
    <t>Special value:</t>
  </si>
  <si>
    <t>not available</t>
  </si>
  <si>
    <t>https://ec.europa.eu/eurostat/databrowser/bookmark/c1531a2b-c573-4298-a18c-4197a91554d8?lang=en</t>
  </si>
  <si>
    <t>Data extracted on 09/04/2025 10:08:28 from [ESTAT]</t>
  </si>
  <si>
    <t>Pesticide sales [aei_fm_salpest09__custom_16183130]</t>
  </si>
  <si>
    <t>https://ec.europa.eu/eurostat/databrowser/bookmark/9638a1fa-3dc2-4652-aca3-bd3d3412293d?lang=en</t>
  </si>
  <si>
    <t xml:space="preserve">Note: EU data do not take into account confidential values. </t>
  </si>
  <si>
    <t>(tonnes, EU, 2011-2023)</t>
  </si>
  <si>
    <t>2011-2023</t>
  </si>
  <si>
    <t>2022-2023</t>
  </si>
  <si>
    <t>2021-2022</t>
  </si>
  <si>
    <t>Note: definition of 2011 values differs for Luxembourg.</t>
  </si>
  <si>
    <t>Data extracted on 10/04/2025 11:53:35 from [ESTAT]</t>
  </si>
  <si>
    <t>Pesticide sales [aei_fm_salpest09__custom_16204176]</t>
  </si>
  <si>
    <t>(%, selected EU countries, 2011-2023)</t>
  </si>
  <si>
    <t>% of the total EU of pesticides in 2023</t>
  </si>
  <si>
    <t>Note: Bulgaria, Croatia and Luxembourg: 2011 data not available. Malta and Poland: 2011 data confidential. Estonia: 2011 and 2023 data confidential.</t>
  </si>
  <si>
    <t>https://ec.europa.eu/eurostat/databrowser/bookmark/2ff83904-6bec-40e7-ae30-1b1c3d9a62bc?lang=en&amp;page=time:2023</t>
  </si>
  <si>
    <t>Data extracted on 10/04/2025 13:31:38 from [ESTAT]</t>
  </si>
  <si>
    <t>Pesticide sales [aei_fm_salpest09__custom_16206932]</t>
  </si>
  <si>
    <t>(% share of total ‘fungicides and bactericides’, EU, 2023)</t>
  </si>
  <si>
    <t>https://ec.europa.eu/eurostat/databrowser/bookmark/be69cfb6-1447-4863-943a-bb1290ff711e?lang=en&amp;page=time:2023</t>
  </si>
  <si>
    <t>Bookmark:</t>
  </si>
  <si>
    <t>Data extracted on 10/04/2025 13:40:20 from [ESTAT]</t>
  </si>
  <si>
    <t>Pesticide sales [aei_fm_salpest09__custom_16207212]</t>
  </si>
  <si>
    <t>https://ec.europa.eu/eurostat/databrowser/bookmark/b0f7205c-6361-4d37-b849-7060f4074afb?lang=en&amp;page=time:2023</t>
  </si>
  <si>
    <t>Data extracted on 10/04/2025 14:02:19 from [ESTAT]</t>
  </si>
  <si>
    <t>Pesticide sales [aei_fm_salpest09__custom_16207890]</t>
  </si>
  <si>
    <t>https://ec.europa.eu/eurostat/databrowser/bookmark/75bb9d34-7ef2-46d0-b003-95f81abd472f?lang=en&amp;page=time:2023</t>
  </si>
  <si>
    <t>Data extracted on 10/04/2025 14:11:32 from [ESTAT]</t>
  </si>
  <si>
    <t>Pesticide sales [aei_fm_salpest09__custom_16208150]</t>
  </si>
  <si>
    <t>(% share of total ‘herbicides, haulm destructors and moss killers’, EU, 2023)</t>
  </si>
  <si>
    <t>https://ec.europa.eu/eurostat/databrowser/bookmark/a95036d8-8a69-4279-8c67-0e38bc15ccac?lang=en&amp;page=time:2023</t>
  </si>
  <si>
    <t>Data extracted on 10/04/2025 14:38:09 from [ESTAT]</t>
  </si>
  <si>
    <t>Pesticide sales [aei_fm_salpest09__custom_16208908]</t>
  </si>
  <si>
    <t>(% share of total ‘insecticides and acaricides’, EU, 2023)</t>
  </si>
  <si>
    <t>https://ec.europa.eu/eurostat/databrowser/bookmark/55cc890e-7bdb-416c-a8eb-4489bf43957a?lang=en&amp;page=time:2023</t>
  </si>
  <si>
    <t>Data extracted on 10/04/2025 14:41:38 from [ESTAT]</t>
  </si>
  <si>
    <t>Pesticide sales [aei_fm_salpest09__custom_16209001]</t>
  </si>
  <si>
    <t xml:space="preserve">Note: This figure does not take into account confidential values. </t>
  </si>
  <si>
    <t>% of other fungicides (without confidental values)</t>
  </si>
  <si>
    <t>% of total fungicide sales  (without confidental values)</t>
  </si>
  <si>
    <t>% of other herbicides (without confidental values)</t>
  </si>
  <si>
    <t>% of total herbicide sales (without confidental values)</t>
  </si>
  <si>
    <t>% of other insecticides (without confidental values)</t>
  </si>
  <si>
    <t>% of total insecticides sales (without confidental values)</t>
  </si>
  <si>
    <t>https://ec.europa.eu/eurostat/databrowser/bookmark/8c0da0d2-8d78-42a9-8b60-bc8e2d49f091?lang=en</t>
  </si>
  <si>
    <t>Note: EU data do not take into account confidential values, which represent &lt; 1 % of the total sales over the entire time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</si>
</sst>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"/>
    <numFmt numFmtId="165" formatCode="#,##0.0_i"/>
    <numFmt numFmtId="166" formatCode="0.0%"/>
  </numFmts>
  <fonts count="20" x14ac:knownFonts="1">
    <font>
      <sz val="11"/>
      <name val="Arial"/>
      <charset val="238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trike/>
      <sz val="10"/>
      <color rgb="FFFF000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6F6F6"/>
        <bgColor indexed="64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3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1" fontId="8" fillId="2" borderId="4" xfId="1" applyNumberFormat="1" applyFont="1" applyFill="1" applyBorder="1" applyAlignment="1">
      <alignment horizontal="center"/>
    </xf>
    <xf numFmtId="165" fontId="8" fillId="0" borderId="6" xfId="1" applyFont="1" applyFill="1" applyBorder="1" applyAlignment="1">
      <alignment horizontal="left"/>
    </xf>
    <xf numFmtId="3" fontId="3" fillId="0" borderId="1" xfId="1" applyNumberFormat="1" applyFont="1" applyFill="1" applyBorder="1">
      <alignment horizontal="right"/>
    </xf>
    <xf numFmtId="3" fontId="3" fillId="0" borderId="0" xfId="0" applyNumberFormat="1" applyFont="1"/>
    <xf numFmtId="165" fontId="8" fillId="0" borderId="7" xfId="1" applyFont="1" applyFill="1" applyBorder="1" applyAlignment="1">
      <alignment horizontal="left"/>
    </xf>
    <xf numFmtId="3" fontId="3" fillId="0" borderId="2" xfId="1" applyNumberFormat="1" applyFont="1" applyFill="1" applyBorder="1">
      <alignment horizontal="right"/>
    </xf>
    <xf numFmtId="0" fontId="3" fillId="0" borderId="0" xfId="0" applyFont="1" applyFill="1"/>
    <xf numFmtId="3" fontId="3" fillId="0" borderId="4" xfId="1" applyNumberFormat="1" applyFont="1" applyFill="1" applyBorder="1">
      <alignment horizontal="right"/>
    </xf>
    <xf numFmtId="165" fontId="8" fillId="0" borderId="9" xfId="1" applyFont="1" applyFill="1" applyBorder="1" applyAlignment="1">
      <alignment horizontal="left"/>
    </xf>
    <xf numFmtId="3" fontId="3" fillId="0" borderId="5" xfId="1" applyNumberFormat="1" applyFont="1" applyFill="1" applyBorder="1">
      <alignment horizontal="right"/>
    </xf>
    <xf numFmtId="165" fontId="8" fillId="0" borderId="11" xfId="1" applyFont="1" applyFill="1" applyBorder="1" applyAlignment="1">
      <alignment horizontal="left"/>
    </xf>
    <xf numFmtId="3" fontId="3" fillId="0" borderId="10" xfId="1" applyNumberFormat="1" applyFont="1" applyFill="1" applyBorder="1">
      <alignment horizontal="right"/>
    </xf>
    <xf numFmtId="165" fontId="8" fillId="0" borderId="8" xfId="1" applyFont="1" applyFill="1" applyBorder="1" applyAlignment="1">
      <alignment horizontal="left"/>
    </xf>
    <xf numFmtId="3" fontId="3" fillId="0" borderId="3" xfId="1" applyNumberFormat="1" applyFont="1" applyFill="1" applyBorder="1">
      <alignment horizontal="right"/>
    </xf>
    <xf numFmtId="3" fontId="3" fillId="0" borderId="0" xfId="1" applyNumberFormat="1" applyFont="1" applyFill="1" applyBorder="1">
      <alignment horizontal="right"/>
    </xf>
    <xf numFmtId="3" fontId="3" fillId="0" borderId="0" xfId="0" applyNumberFormat="1" applyFont="1" applyFill="1"/>
    <xf numFmtId="0" fontId="10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7" fillId="0" borderId="0" xfId="0" applyFont="1" applyFill="1"/>
    <xf numFmtId="0" fontId="11" fillId="0" borderId="0" xfId="3" applyFont="1" applyFill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3" borderId="18" xfId="0" applyFont="1" applyFill="1" applyBorder="1" applyAlignment="1">
      <alignment horizontal="right" vertical="center"/>
    </xf>
    <xf numFmtId="0" fontId="8" fillId="4" borderId="18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vertical="center" shrinkToFit="1"/>
    </xf>
    <xf numFmtId="3" fontId="3" fillId="0" borderId="0" xfId="0" applyNumberFormat="1" applyFont="1" applyAlignment="1">
      <alignment horizontal="right" vertical="center" shrinkToFit="1"/>
    </xf>
    <xf numFmtId="0" fontId="6" fillId="0" borderId="0" xfId="0" applyFont="1"/>
    <xf numFmtId="0" fontId="8" fillId="0" borderId="0" xfId="0" applyFont="1" applyFill="1" applyAlignment="1">
      <alignment horizontal="left"/>
    </xf>
    <xf numFmtId="1" fontId="3" fillId="0" borderId="0" xfId="0" applyNumberFormat="1" applyFont="1"/>
    <xf numFmtId="1" fontId="3" fillId="0" borderId="0" xfId="0" applyNumberFormat="1" applyFont="1" applyFill="1"/>
    <xf numFmtId="1" fontId="8" fillId="0" borderId="0" xfId="0" applyNumberFormat="1" applyFont="1"/>
    <xf numFmtId="0" fontId="10" fillId="0" borderId="0" xfId="0" applyFont="1" applyAlignment="1"/>
    <xf numFmtId="0" fontId="8" fillId="0" borderId="12" xfId="0" applyFont="1" applyBorder="1" applyAlignment="1">
      <alignment horizontal="right"/>
    </xf>
    <xf numFmtId="3" fontId="3" fillId="0" borderId="12" xfId="0" applyNumberFormat="1" applyFont="1" applyBorder="1"/>
    <xf numFmtId="166" fontId="3" fillId="0" borderId="0" xfId="2" applyNumberFormat="1" applyFont="1"/>
    <xf numFmtId="0" fontId="13" fillId="0" borderId="0" xfId="0" applyFont="1" applyAlignment="1">
      <alignment horizontal="left" vertical="center" readingOrder="1"/>
    </xf>
    <xf numFmtId="0" fontId="10" fillId="0" borderId="0" xfId="0" applyNumberFormat="1" applyFont="1" applyFill="1" applyBorder="1" applyAlignment="1"/>
    <xf numFmtId="0" fontId="12" fillId="3" borderId="18" xfId="0" applyFont="1" applyFill="1" applyBorder="1" applyAlignment="1">
      <alignment horizontal="left" vertical="center"/>
    </xf>
    <xf numFmtId="166" fontId="3" fillId="0" borderId="0" xfId="0" applyNumberFormat="1" applyFont="1" applyAlignment="1">
      <alignment horizontal="right" vertical="center" shrinkToFit="1"/>
    </xf>
    <xf numFmtId="0" fontId="12" fillId="3" borderId="19" xfId="0" applyFont="1" applyFill="1" applyBorder="1" applyAlignment="1">
      <alignment horizontal="left" vertical="center"/>
    </xf>
    <xf numFmtId="166" fontId="3" fillId="0" borderId="0" xfId="0" applyNumberFormat="1" applyFont="1"/>
    <xf numFmtId="165" fontId="8" fillId="0" borderId="0" xfId="1" applyFont="1" applyFill="1" applyBorder="1" applyAlignment="1">
      <alignment horizontal="left"/>
    </xf>
    <xf numFmtId="0" fontId="4" fillId="0" borderId="0" xfId="3"/>
    <xf numFmtId="0" fontId="4" fillId="0" borderId="0" xfId="3" applyFill="1"/>
    <xf numFmtId="0" fontId="14" fillId="4" borderId="18" xfId="0" applyFont="1" applyFill="1" applyBorder="1" applyAlignment="1">
      <alignment horizontal="left" vertical="center"/>
    </xf>
    <xf numFmtId="3" fontId="15" fillId="0" borderId="0" xfId="0" applyNumberFormat="1" applyFont="1" applyAlignment="1">
      <alignment horizontal="right" vertical="center" shrinkToFit="1"/>
    </xf>
    <xf numFmtId="3" fontId="15" fillId="5" borderId="0" xfId="0" applyNumberFormat="1" applyFont="1" applyFill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3" borderId="18" xfId="0" applyFont="1" applyFill="1" applyBorder="1" applyAlignment="1">
      <alignment horizontal="right" vertical="center"/>
    </xf>
    <xf numFmtId="0" fontId="18" fillId="3" borderId="18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 shrinkToFit="1"/>
    </xf>
    <xf numFmtId="3" fontId="1" fillId="5" borderId="0" xfId="0" applyNumberFormat="1" applyFont="1" applyFill="1" applyAlignment="1">
      <alignment horizontal="right" vertical="center" shrinkToFit="1"/>
    </xf>
    <xf numFmtId="0" fontId="10" fillId="0" borderId="0" xfId="0" applyFont="1" applyAlignment="1">
      <alignment horizontal="left"/>
    </xf>
    <xf numFmtId="0" fontId="16" fillId="3" borderId="18" xfId="0" applyFont="1" applyFill="1" applyBorder="1" applyAlignment="1">
      <alignment horizontal="right" vertical="center"/>
    </xf>
    <xf numFmtId="0" fontId="16" fillId="3" borderId="18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/>
    </xf>
    <xf numFmtId="166" fontId="3" fillId="0" borderId="0" xfId="2" applyNumberFormat="1" applyFont="1" applyAlignment="1">
      <alignment horizontal="right" vertical="center" shrinkToFit="1"/>
    </xf>
    <xf numFmtId="166" fontId="3" fillId="6" borderId="0" xfId="2" applyNumberFormat="1" applyFont="1" applyFill="1" applyAlignment="1">
      <alignment horizontal="right" vertical="center" shrinkToFit="1"/>
    </xf>
    <xf numFmtId="0" fontId="10" fillId="0" borderId="0" xfId="0" applyFont="1"/>
    <xf numFmtId="0" fontId="11" fillId="0" borderId="0" xfId="3" applyFont="1"/>
    <xf numFmtId="3" fontId="3" fillId="0" borderId="20" xfId="0" applyNumberFormat="1" applyFont="1" applyBorder="1"/>
    <xf numFmtId="0" fontId="19" fillId="9" borderId="21" xfId="0" applyFont="1" applyFill="1" applyBorder="1" applyAlignment="1">
      <alignment horizontal="center"/>
    </xf>
    <xf numFmtId="166" fontId="3" fillId="0" borderId="21" xfId="2" applyNumberFormat="1" applyFont="1" applyBorder="1"/>
    <xf numFmtId="0" fontId="8" fillId="0" borderId="0" xfId="0" applyFont="1"/>
    <xf numFmtId="0" fontId="8" fillId="7" borderId="18" xfId="0" applyFont="1" applyFill="1" applyBorder="1" applyAlignment="1">
      <alignment horizontal="left" vertical="center"/>
    </xf>
    <xf numFmtId="0" fontId="3" fillId="8" borderId="0" xfId="0" applyFont="1" applyFill="1"/>
    <xf numFmtId="166" fontId="3" fillId="0" borderId="0" xfId="0" applyNumberFormat="1" applyFont="1" applyFill="1" applyAlignment="1">
      <alignment horizontal="right" vertical="center" shrinkToFit="1"/>
    </xf>
    <xf numFmtId="0" fontId="3" fillId="10" borderId="21" xfId="0" applyFont="1" applyFill="1" applyBorder="1"/>
    <xf numFmtId="166" fontId="3" fillId="0" borderId="21" xfId="0" applyNumberFormat="1" applyFont="1" applyBorder="1"/>
    <xf numFmtId="166" fontId="3" fillId="10" borderId="21" xfId="2" applyNumberFormat="1" applyFont="1" applyFill="1" applyBorder="1"/>
    <xf numFmtId="166" fontId="3" fillId="0" borderId="0" xfId="0" applyNumberFormat="1" applyFont="1" applyFill="1"/>
    <xf numFmtId="166" fontId="3" fillId="11" borderId="21" xfId="2" applyNumberFormat="1" applyFont="1" applyFill="1" applyBorder="1"/>
    <xf numFmtId="0" fontId="12" fillId="3" borderId="18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/>
    </xf>
    <xf numFmtId="165" fontId="8" fillId="2" borderId="10" xfId="1" applyFont="1" applyFill="1" applyBorder="1" applyAlignment="1">
      <alignment horizontal="center" vertical="center" wrapText="1"/>
    </xf>
    <xf numFmtId="165" fontId="8" fillId="2" borderId="11" xfId="1" applyFont="1" applyFill="1" applyBorder="1" applyAlignment="1">
      <alignment horizontal="center" vertical="center" wrapText="1"/>
    </xf>
    <xf numFmtId="165" fontId="8" fillId="2" borderId="11" xfId="1" applyFont="1" applyFill="1" applyBorder="1" applyAlignment="1">
      <alignment horizontal="left"/>
    </xf>
    <xf numFmtId="165" fontId="8" fillId="2" borderId="0" xfId="1" applyFont="1" applyFill="1" applyBorder="1" applyAlignment="1">
      <alignment horizontal="left"/>
    </xf>
    <xf numFmtId="165" fontId="8" fillId="2" borderId="1" xfId="1" applyFont="1" applyFill="1" applyBorder="1" applyAlignment="1">
      <alignment horizontal="center" vertical="center"/>
    </xf>
    <xf numFmtId="165" fontId="8" fillId="2" borderId="11" xfId="1" applyFont="1" applyFill="1" applyBorder="1" applyAlignment="1">
      <alignment horizontal="center" vertical="center"/>
    </xf>
    <xf numFmtId="165" fontId="8" fillId="2" borderId="10" xfId="1" applyFont="1" applyFill="1" applyBorder="1" applyAlignment="1">
      <alignment horizontal="center" vertical="center"/>
    </xf>
    <xf numFmtId="166" fontId="8" fillId="0" borderId="13" xfId="2" applyNumberFormat="1" applyFont="1" applyBorder="1" applyAlignment="1">
      <alignment horizontal="center" vertical="center"/>
    </xf>
    <xf numFmtId="166" fontId="8" fillId="0" borderId="14" xfId="2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5">
    <cellStyle name="Hyperlink" xfId="3" builtinId="8"/>
    <cellStyle name="Normal" xfId="0" builtinId="0"/>
    <cellStyle name="Normal 2" xfId="4" xr:uid="{AEAC688C-EB71-4907-8F6A-EBFD1AB22083}"/>
    <cellStyle name="NumberCellStyle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6F6F6"/>
      <color rgb="FFFF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pesticides</a:t>
            </a:r>
          </a:p>
          <a:p>
            <a:pPr algn="l">
              <a:defRPr sz="1800" b="1"/>
            </a:pPr>
            <a:r>
              <a:rPr lang="en-US" sz="1600" b="0"/>
              <a:t>(tonnes, EU, 2011-2023)</a:t>
            </a:r>
          </a:p>
        </c:rich>
      </c:tx>
      <c:layout>
        <c:manualLayout>
          <c:xMode val="edge"/>
          <c:yMode val="edge"/>
          <c:x val="5.3351117039013001E-3"/>
          <c:y val="7.7642504563789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87559055118106E-2"/>
          <c:y val="0.14521610004720448"/>
          <c:w val="0.89737438320209972"/>
          <c:h val="0.63242600922712333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33A033"/>
              </a:solidFill>
              <a:ln w="9525">
                <a:solidFill>
                  <a:srgbClr val="33A033"/>
                </a:solidFill>
                <a:prstDash val="solid"/>
              </a:ln>
              <a:effectLst/>
            </c:spPr>
          </c:marker>
          <c:cat>
            <c:numRef>
              <c:f>'Fig1'!$Y$88:$AK$88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'Fig1'!$Y$89:$AK$89</c:f>
              <c:numCache>
                <c:formatCode>#,##0</c:formatCode>
                <c:ptCount val="13"/>
                <c:pt idx="0">
                  <c:v>360324.69</c:v>
                </c:pt>
                <c:pt idx="1">
                  <c:v>347093.18</c:v>
                </c:pt>
                <c:pt idx="2">
                  <c:v>349200.21499999997</c:v>
                </c:pt>
                <c:pt idx="3">
                  <c:v>368700.33500000002</c:v>
                </c:pt>
                <c:pt idx="4">
                  <c:v>366146.09500000003</c:v>
                </c:pt>
                <c:pt idx="5">
                  <c:v>371346.32199999999</c:v>
                </c:pt>
                <c:pt idx="6">
                  <c:v>359840.19500000001</c:v>
                </c:pt>
                <c:pt idx="7">
                  <c:v>366218.35900000005</c:v>
                </c:pt>
                <c:pt idx="8">
                  <c:v>333298.962</c:v>
                </c:pt>
                <c:pt idx="9">
                  <c:v>355743.88099999999</c:v>
                </c:pt>
                <c:pt idx="10">
                  <c:v>357391.92100000003</c:v>
                </c:pt>
                <c:pt idx="11">
                  <c:v>321997.42300000001</c:v>
                </c:pt>
                <c:pt idx="12">
                  <c:v>292353.522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1-4B67-B53A-2B5B3F55D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57408"/>
        <c:axId val="485861248"/>
      </c:lineChart>
      <c:catAx>
        <c:axId val="4858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61248"/>
        <c:crosses val="autoZero"/>
        <c:auto val="1"/>
        <c:lblAlgn val="ctr"/>
        <c:lblOffset val="100"/>
        <c:tickMarkSkip val="1"/>
        <c:noMultiLvlLbl val="0"/>
      </c:catAx>
      <c:valAx>
        <c:axId val="485861248"/>
        <c:scaling>
          <c:orientation val="minMax"/>
          <c:min val="20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5740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Developments in the sales of pesticides</a:t>
            </a:r>
          </a:p>
          <a:p>
            <a:pPr algn="l">
              <a:defRPr sz="1800" b="1"/>
            </a:pPr>
            <a:r>
              <a:rPr lang="en-US" sz="1600" b="0"/>
              <a:t>(%, selected EU countries, 2011-2023)</a:t>
            </a:r>
          </a:p>
        </c:rich>
      </c:tx>
      <c:layout>
        <c:manualLayout>
          <c:xMode val="edge"/>
          <c:yMode val="edge"/>
          <c:x val="5.3333333333333332E-3"/>
          <c:y val="7.89547878152246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665569899699443"/>
          <c:w val="0.97066666666666668"/>
          <c:h val="0.750366564698941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 '!$J$85:$J$105</c:f>
              <c:strCache>
                <c:ptCount val="21"/>
                <c:pt idx="0">
                  <c:v>Portugal</c:v>
                </c:pt>
                <c:pt idx="1">
                  <c:v>Italy</c:v>
                </c:pt>
                <c:pt idx="2">
                  <c:v>Ireland</c:v>
                </c:pt>
                <c:pt idx="3">
                  <c:v>Slovenia</c:v>
                </c:pt>
                <c:pt idx="4">
                  <c:v>Czechia</c:v>
                </c:pt>
                <c:pt idx="5">
                  <c:v>Netherlands</c:v>
                </c:pt>
                <c:pt idx="6">
                  <c:v>Cyprus</c:v>
                </c:pt>
                <c:pt idx="7">
                  <c:v>Greece</c:v>
                </c:pt>
                <c:pt idx="8">
                  <c:v>Spain</c:v>
                </c:pt>
                <c:pt idx="9">
                  <c:v>Denmark</c:v>
                </c:pt>
                <c:pt idx="10">
                  <c:v>Hungary</c:v>
                </c:pt>
                <c:pt idx="11">
                  <c:v>Belgium</c:v>
                </c:pt>
                <c:pt idx="12">
                  <c:v>Romania</c:v>
                </c:pt>
                <c:pt idx="13">
                  <c:v>Sweden</c:v>
                </c:pt>
                <c:pt idx="14">
                  <c:v>Germany</c:v>
                </c:pt>
                <c:pt idx="15">
                  <c:v>Slovakia</c:v>
                </c:pt>
                <c:pt idx="16">
                  <c:v>France</c:v>
                </c:pt>
                <c:pt idx="17">
                  <c:v>Finland</c:v>
                </c:pt>
                <c:pt idx="18">
                  <c:v>Lithuania</c:v>
                </c:pt>
                <c:pt idx="19">
                  <c:v>Austria</c:v>
                </c:pt>
                <c:pt idx="20">
                  <c:v>Latvia</c:v>
                </c:pt>
              </c:strCache>
            </c:strRef>
          </c:cat>
          <c:val>
            <c:numRef>
              <c:f>'Fig2 '!$K$85:$K$105</c:f>
              <c:numCache>
                <c:formatCode>#,##0</c:formatCode>
                <c:ptCount val="21"/>
                <c:pt idx="0">
                  <c:v>-43.97620769663159</c:v>
                </c:pt>
                <c:pt idx="1">
                  <c:v>-43.731843010136387</c:v>
                </c:pt>
                <c:pt idx="2">
                  <c:v>-38.415850700956412</c:v>
                </c:pt>
                <c:pt idx="3">
                  <c:v>-38.040475305356679</c:v>
                </c:pt>
                <c:pt idx="4">
                  <c:v>-35.122516927380723</c:v>
                </c:pt>
                <c:pt idx="5">
                  <c:v>-33.451830163522509</c:v>
                </c:pt>
                <c:pt idx="6">
                  <c:v>-33.166981714280155</c:v>
                </c:pt>
                <c:pt idx="7">
                  <c:v>-29.494604703596885</c:v>
                </c:pt>
                <c:pt idx="8">
                  <c:v>-27.636223065539955</c:v>
                </c:pt>
                <c:pt idx="9">
                  <c:v>-27.14525365856446</c:v>
                </c:pt>
                <c:pt idx="10">
                  <c:v>-24.252582622159469</c:v>
                </c:pt>
                <c:pt idx="11">
                  <c:v>-23.752599520235165</c:v>
                </c:pt>
                <c:pt idx="12">
                  <c:v>-19.860290498584686</c:v>
                </c:pt>
                <c:pt idx="13">
                  <c:v>-15.844572372846486</c:v>
                </c:pt>
                <c:pt idx="14">
                  <c:v>-7.6666781359641671</c:v>
                </c:pt>
                <c:pt idx="15">
                  <c:v>-0.79291734335037478</c:v>
                </c:pt>
                <c:pt idx="16">
                  <c:v>6.7785496531327292</c:v>
                </c:pt>
                <c:pt idx="17">
                  <c:v>7.6837493201584852</c:v>
                </c:pt>
                <c:pt idx="18">
                  <c:v>11.467733463538776</c:v>
                </c:pt>
                <c:pt idx="19">
                  <c:v>52.291378237344247</c:v>
                </c:pt>
                <c:pt idx="20">
                  <c:v>54.789190173323952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7-4961-9855-7E52E0131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48311728"/>
        <c:axId val="1748312688"/>
      </c:barChart>
      <c:catAx>
        <c:axId val="174831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312688"/>
        <c:crosses val="autoZero"/>
        <c:auto val="1"/>
        <c:lblAlgn val="ctr"/>
        <c:lblOffset val="100"/>
        <c:tickMarkSkip val="1"/>
        <c:noMultiLvlLbl val="0"/>
      </c:catAx>
      <c:valAx>
        <c:axId val="1748312688"/>
        <c:scaling>
          <c:orientation val="minMax"/>
          <c:min val="-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31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‘fungicides and bactericides’</a:t>
            </a:r>
          </a:p>
          <a:p>
            <a:pPr algn="l">
              <a:defRPr b="1"/>
            </a:pPr>
            <a:r>
              <a:rPr lang="en-US" sz="1000" b="0"/>
              <a:t>(% share of total ‘fungicides and bactericides’, EU, 2023)</a:t>
            </a:r>
          </a:p>
        </c:rich>
      </c:tx>
      <c:layout>
        <c:manualLayout>
          <c:xMode val="edge"/>
          <c:yMode val="edge"/>
          <c:x val="9.8643649815043158E-3"/>
          <c:y val="9.9146945922757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4734895191122"/>
          <c:y val="0.22879406867057997"/>
          <c:w val="0.49321824907521578"/>
          <c:h val="0.495734729613787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3-4E95-B163-E8AC2ECBA07A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93-4E95-B163-E8AC2ECBA07A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3-4E95-B163-E8AC2ECBA07A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 cap="flat" cmpd="sng" algn="ctr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3-4E95-B163-E8AC2ECBA07A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93-4E95-B163-E8AC2ECBA07A}"/>
              </c:ext>
            </c:extLst>
          </c:dPt>
          <c:dPt>
            <c:idx val="5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1793-4E95-B163-E8AC2ECBA07A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 cap="flat" cmpd="sng" algn="ctr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3-4E95-B163-E8AC2ECBA07A}"/>
              </c:ext>
            </c:extLst>
          </c:dPt>
          <c:dLbls>
            <c:dLbl>
              <c:idx val="1"/>
              <c:layout>
                <c:manualLayout>
                  <c:x val="-2.4645766381545094E-2"/>
                  <c:y val="0.131223981510793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788662969809"/>
                      <c:h val="0.17824359880531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793-4E95-B163-E8AC2ECBA07A}"/>
                </c:ext>
              </c:extLst>
            </c:dLbl>
            <c:dLbl>
              <c:idx val="2"/>
              <c:layout>
                <c:manualLayout>
                  <c:x val="-2.1812091614318865E-2"/>
                  <c:y val="0.10525849721946064"/>
                </c:manualLayout>
              </c:layout>
              <c:tx>
                <c:rich>
                  <a:bodyPr/>
                  <a:lstStyle/>
                  <a:p>
                    <a:fld id="{B134DB66-94D6-4B6A-A4D8-DC23D461656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3.9 %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13123683214075"/>
                      <c:h val="0.153507501536508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793-4E95-B163-E8AC2ECBA07A}"/>
                </c:ext>
              </c:extLst>
            </c:dLbl>
            <c:dLbl>
              <c:idx val="3"/>
              <c:layout>
                <c:manualLayout>
                  <c:x val="-2.2015592687165644E-2"/>
                  <c:y val="1.2402467542169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58442478907153"/>
                      <c:h val="0.149774043995152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793-4E95-B163-E8AC2ECBA07A}"/>
                </c:ext>
              </c:extLst>
            </c:dLbl>
            <c:dLbl>
              <c:idx val="4"/>
              <c:layout>
                <c:manualLayout>
                  <c:x val="-3.9445226559996896E-2"/>
                  <c:y val="-0.26989625080190049"/>
                </c:manualLayout>
              </c:layout>
              <c:tx>
                <c:rich>
                  <a:bodyPr/>
                  <a:lstStyle/>
                  <a:p>
                    <a:fld id="{F64D85C3-73F0-4263-89F7-028ED87AA9D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51201478743068"/>
                      <c:h val="0.121304671409173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793-4E95-B163-E8AC2ECBA07A}"/>
                </c:ext>
              </c:extLst>
            </c:dLbl>
            <c:dLbl>
              <c:idx val="5"/>
              <c:layout>
                <c:manualLayout>
                  <c:x val="-5.4987232637843823E-2"/>
                  <c:y val="-0.12382630927992705"/>
                </c:manualLayout>
              </c:layout>
              <c:tx>
                <c:rich>
                  <a:bodyPr/>
                  <a:lstStyle/>
                  <a:p>
                    <a:fld id="{8CC18851-E797-4D1D-9504-07BC75866A4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793-4E95-B163-E8AC2ECBA07A}"/>
                </c:ext>
              </c:extLst>
            </c:dLbl>
            <c:dLbl>
              <c:idx val="6"/>
              <c:layout>
                <c:manualLayout>
                  <c:x val="9.6118299445471345E-2"/>
                  <c:y val="-9.4073010480583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93-4E95-B163-E8AC2ECBA07A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'Fig3'!$K$77:$Q$77</c:f>
              <c:strCache>
                <c:ptCount val="7"/>
                <c:pt idx="0">
                  <c:v>Inorganic fungicides</c:v>
                </c:pt>
                <c:pt idx="1">
                  <c:v>Fungicides based on imidazoles and triazoles</c:v>
                </c:pt>
                <c:pt idx="2">
                  <c:v>Fungicides based on carbamates and dithiocarbamates</c:v>
                </c:pt>
                <c:pt idx="3">
                  <c:v>Fungicides based on morpholines</c:v>
                </c:pt>
                <c:pt idx="4">
                  <c:v>Bactericides</c:v>
                </c:pt>
                <c:pt idx="5">
                  <c:v>Fungicides based on benzimidazoles</c:v>
                </c:pt>
                <c:pt idx="6">
                  <c:v>Other fungicides and bactericides</c:v>
                </c:pt>
              </c:strCache>
            </c:strRef>
          </c:cat>
          <c:val>
            <c:numRef>
              <c:f>'Fig3'!$K$78:$Q$78</c:f>
              <c:numCache>
                <c:formatCode>0.0%</c:formatCode>
                <c:ptCount val="7"/>
                <c:pt idx="0">
                  <c:v>0.62917772526096771</c:v>
                </c:pt>
                <c:pt idx="1">
                  <c:v>8.3759812942768394E-2</c:v>
                </c:pt>
                <c:pt idx="2">
                  <c:v>3.923171365972794E-2</c:v>
                </c:pt>
                <c:pt idx="3">
                  <c:v>1.7506103801819624E-3</c:v>
                </c:pt>
                <c:pt idx="4">
                  <c:v>2.0607545032294059E-4</c:v>
                </c:pt>
                <c:pt idx="5">
                  <c:v>8.766125193411246E-5</c:v>
                </c:pt>
                <c:pt idx="6">
                  <c:v>0.24578640105409694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3-4E95-B163-E8AC2ECBA0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‘herbicides, haulm destructors and moss killers’</a:t>
            </a:r>
          </a:p>
          <a:p>
            <a:pPr algn="l">
              <a:defRPr b="1"/>
            </a:pPr>
            <a:r>
              <a:rPr lang="en-US" sz="1000" b="0"/>
              <a:t>(% share of total ‘herbicides, haulm destructors and moss killers’, EU, 2023)</a:t>
            </a:r>
          </a:p>
        </c:rich>
      </c:tx>
      <c:layout>
        <c:manualLayout>
          <c:xMode val="edge"/>
          <c:yMode val="edge"/>
          <c:x val="9.852216748768473E-3"/>
          <c:y val="9.31865412953039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739917280435174"/>
          <c:w val="0.49261083743842365"/>
          <c:h val="0.46593270647651963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E-487A-B91D-F2304630F198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FE-487A-B91D-F2304630F198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FE-487A-B91D-F2304630F198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E-487A-B91D-F2304630F198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FE-487A-B91D-F2304630F198}"/>
              </c:ext>
            </c:extLst>
          </c:dPt>
          <c:dPt>
            <c:idx val="5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35FE-487A-B91D-F2304630F198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FE-487A-B91D-F2304630F198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35FE-487A-B91D-F2304630F198}"/>
              </c:ext>
            </c:extLst>
          </c:dPt>
          <c:dPt>
            <c:idx val="8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FE-487A-B91D-F2304630F198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55172413793099"/>
                      <c:h val="8.8135687319564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5FE-487A-B91D-F2304630F198}"/>
                </c:ext>
              </c:extLst>
            </c:dLbl>
            <c:dLbl>
              <c:idx val="1"/>
              <c:layout>
                <c:manualLayout>
                  <c:x val="5.67358899166173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76358063045399"/>
                      <c:h val="0.115163964764231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5FE-487A-B91D-F2304630F198}"/>
                </c:ext>
              </c:extLst>
            </c:dLbl>
            <c:dLbl>
              <c:idx val="2"/>
              <c:layout>
                <c:manualLayout>
                  <c:x val="5.8723385167359317E-2"/>
                  <c:y val="5.17062698941446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E-487A-B91D-F2304630F198}"/>
                </c:ext>
              </c:extLst>
            </c:dLbl>
            <c:dLbl>
              <c:idx val="3"/>
              <c:layout>
                <c:manualLayout>
                  <c:x val="-1.2229585029915568E-2"/>
                  <c:y val="9.518654230512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2105514185759"/>
                      <c:h val="0.111638537271448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5FE-487A-B91D-F2304630F198}"/>
                </c:ext>
              </c:extLst>
            </c:dLbl>
            <c:dLbl>
              <c:idx val="4"/>
              <c:layout>
                <c:manualLayout>
                  <c:x val="1.1050519514243932E-2"/>
                  <c:y val="6.1107409874898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8522304471195"/>
                      <c:h val="0.16922051965356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5FE-487A-B91D-F2304630F198}"/>
                </c:ext>
              </c:extLst>
            </c:dLbl>
            <c:dLbl>
              <c:idx val="5"/>
              <c:layout>
                <c:manualLayout>
                  <c:x val="-3.9655255190849522E-3"/>
                  <c:y val="9.40113998075357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20462682900586"/>
                      <c:h val="0.14219224220889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5FE-487A-B91D-F2304630F198}"/>
                </c:ext>
              </c:extLst>
            </c:dLbl>
            <c:dLbl>
              <c:idx val="6"/>
              <c:layout>
                <c:manualLayout>
                  <c:x val="0"/>
                  <c:y val="-3.7604559923014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81076708120571"/>
                      <c:h val="0.123389962247390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5FE-487A-B91D-F2304630F198}"/>
                </c:ext>
              </c:extLst>
            </c:dLbl>
            <c:dLbl>
              <c:idx val="7"/>
              <c:layout>
                <c:manualLayout>
                  <c:x val="5.1153290432099728E-2"/>
                  <c:y val="-0.110463394773854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17001602575902"/>
                      <c:h val="0.14219224220889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5FE-487A-B91D-F2304630F198}"/>
                </c:ext>
              </c:extLst>
            </c:dLbl>
            <c:dLbl>
              <c:idx val="8"/>
              <c:layout>
                <c:manualLayout>
                  <c:x val="0.1970443349753695"/>
                  <c:y val="-9.8711969797912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E-487A-B91D-F2304630F198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'Fig4'!$K$74:$S$74</c:f>
              <c:strCache>
                <c:ptCount val="9"/>
                <c:pt idx="0">
                  <c:v>Organophosphorus herbicides</c:v>
                </c:pt>
                <c:pt idx="1">
                  <c:v>Herbicides based on amides and anilides</c:v>
                </c:pt>
                <c:pt idx="2">
                  <c:v>Thiocarbamate herbicides</c:v>
                </c:pt>
                <c:pt idx="3">
                  <c:v>Herbicides based on phenoxy-phytohormones</c:v>
                </c:pt>
                <c:pt idx="4">
                  <c:v>Herbicides based on derivatives of urea, of uracil or of sulfonylurea</c:v>
                </c:pt>
                <c:pt idx="5">
                  <c:v>Herbicides based on triazines and triazinones</c:v>
                </c:pt>
                <c:pt idx="6">
                  <c:v>Herbicides based on dinitroaniline derivatives</c:v>
                </c:pt>
                <c:pt idx="7">
                  <c:v>Herbicides based on carbamates and bis-carbamates</c:v>
                </c:pt>
                <c:pt idx="8">
                  <c:v>Other herbicides</c:v>
                </c:pt>
              </c:strCache>
            </c:strRef>
          </c:cat>
          <c:val>
            <c:numRef>
              <c:f>'Fig4'!$K$75:$S$75</c:f>
              <c:numCache>
                <c:formatCode>0.0%</c:formatCode>
                <c:ptCount val="9"/>
                <c:pt idx="0">
                  <c:v>0.34910122092419338</c:v>
                </c:pt>
                <c:pt idx="1">
                  <c:v>0.18486276438049043</c:v>
                </c:pt>
                <c:pt idx="2">
                  <c:v>0.10804406726282501</c:v>
                </c:pt>
                <c:pt idx="3">
                  <c:v>6.2161528253395298E-2</c:v>
                </c:pt>
                <c:pt idx="4">
                  <c:v>5.6378147069351972E-2</c:v>
                </c:pt>
                <c:pt idx="5">
                  <c:v>4.5324407894529087E-2</c:v>
                </c:pt>
                <c:pt idx="6">
                  <c:v>4.1882920128389775E-2</c:v>
                </c:pt>
                <c:pt idx="7">
                  <c:v>7.4511503538402532E-3</c:v>
                </c:pt>
                <c:pt idx="8">
                  <c:v>0.14479379373298484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E-487A-B91D-F2304630F19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‘insecticides and acaricides’</a:t>
            </a:r>
          </a:p>
          <a:p>
            <a:pPr algn="l">
              <a:defRPr b="1"/>
            </a:pPr>
            <a:r>
              <a:rPr lang="en-US" sz="1000" b="0"/>
              <a:t>(% share of total ‘insecticides and acaricides’, EU, 2023)</a:t>
            </a:r>
          </a:p>
        </c:rich>
      </c:tx>
      <c:layout>
        <c:manualLayout>
          <c:xMode val="edge"/>
          <c:yMode val="edge"/>
          <c:x val="9.8400984009840101E-3"/>
          <c:y val="9.9146945922757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84255842558423"/>
          <c:y val="0.22879406867057997"/>
          <c:w val="0.49200492004920049"/>
          <c:h val="0.495734729613787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0-49CF-833F-052B338D1115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2C0-49CF-833F-052B338D1115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C0-49CF-833F-052B338D1115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C0-49CF-833F-052B338D1115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C0-49CF-833F-052B338D1115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92C0-49CF-833F-052B338D1115}"/>
              </c:ext>
            </c:extLst>
          </c:dPt>
          <c:dLbls>
            <c:dLbl>
              <c:idx val="0"/>
              <c:layout>
                <c:manualLayout>
                  <c:x val="-0.44526445264452646"/>
                  <c:y val="-7.43602094420682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0-49CF-833F-052B338D1115}"/>
                </c:ext>
              </c:extLst>
            </c:dLbl>
            <c:dLbl>
              <c:idx val="1"/>
              <c:layout>
                <c:manualLayout>
                  <c:x val="-0.29766297662976632"/>
                  <c:y val="9.91469459227575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34563345633458"/>
                      <c:h val="0.1784645026609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2C0-49CF-833F-052B338D1115}"/>
                </c:ext>
              </c:extLst>
            </c:dLbl>
            <c:dLbl>
              <c:idx val="2"/>
              <c:layout>
                <c:manualLayout>
                  <c:x val="2.4600246002460025E-3"/>
                  <c:y val="-6.6924188497861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0-49CF-833F-052B338D1115}"/>
                </c:ext>
              </c:extLst>
            </c:dLbl>
            <c:dLbl>
              <c:idx val="3"/>
              <c:layout>
                <c:manualLayout>
                  <c:x val="0.21648216482164823"/>
                  <c:y val="-3.7180104721034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087330873309"/>
                      <c:h val="0.149959755708170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2C0-49CF-833F-052B338D1115}"/>
                </c:ext>
              </c:extLst>
            </c:dLbl>
            <c:dLbl>
              <c:idx val="4"/>
              <c:layout>
                <c:manualLayout>
                  <c:x val="0.19676908540278601"/>
                  <c:y val="0.136311714214537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6760751059964"/>
                      <c:h val="0.1497741351072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2C0-49CF-833F-052B338D1115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'Fig5'!$J$75:$O$75</c:f>
              <c:strCache>
                <c:ptCount val="6"/>
                <c:pt idx="0">
                  <c:v>Insecticides based on pyrethroids</c:v>
                </c:pt>
                <c:pt idx="1">
                  <c:v>Insecticides based on carbamates and oxime-carbamate</c:v>
                </c:pt>
                <c:pt idx="2">
                  <c:v>Acaricides</c:v>
                </c:pt>
                <c:pt idx="3">
                  <c:v>Insecticides based on chlorinated hydrocarbons</c:v>
                </c:pt>
                <c:pt idx="4">
                  <c:v>Insecticides based on organophosphates</c:v>
                </c:pt>
                <c:pt idx="5">
                  <c:v>Other insecticides</c:v>
                </c:pt>
              </c:strCache>
            </c:strRef>
          </c:cat>
          <c:val>
            <c:numRef>
              <c:f>'Fig5'!$J$76:$O$76</c:f>
              <c:numCache>
                <c:formatCode>0.0%</c:formatCode>
                <c:ptCount val="6"/>
                <c:pt idx="0">
                  <c:v>4.0843898037533986E-2</c:v>
                </c:pt>
                <c:pt idx="1">
                  <c:v>5.7717735293708683E-3</c:v>
                </c:pt>
                <c:pt idx="2">
                  <c:v>2.5943995409998077E-3</c:v>
                </c:pt>
                <c:pt idx="3">
                  <c:v>1.4581553325859746E-3</c:v>
                </c:pt>
                <c:pt idx="4">
                  <c:v>5.5767637477158389E-4</c:v>
                </c:pt>
                <c:pt idx="5">
                  <c:v>0.94877409718473782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0-49CF-833F-052B338D111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477836</xdr:colOff>
      <xdr:row>1</xdr:row>
      <xdr:rowOff>133349</xdr:rowOff>
    </xdr:from>
    <xdr:to>
      <xdr:col>14</xdr:col>
      <xdr:colOff>220661</xdr:colOff>
      <xdr:row>41</xdr:row>
      <xdr:rowOff>138832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E6CB1D-2D55-D627-D5DB-4433D964A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28</xdr:row>
      <xdr:rowOff>114300</xdr:rowOff>
    </xdr:from>
    <xdr:to>
      <xdr:col>1</xdr:col>
      <xdr:colOff>571500</xdr:colOff>
      <xdr:row>29</xdr:row>
      <xdr:rowOff>95250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F92EE59-861A-B63B-BA2F-CBB3D16D4EFE}"/>
            </a:ext>
          </a:extLst>
        </xdr:cNvPr>
        <xdr:cNvCxnSpPr/>
      </xdr:nvCxnSpPr>
      <xdr:spPr>
        <a:xfrm flipV="1">
          <a:off x="990600" y="4648200"/>
          <a:ext cx="266700" cy="142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0.89835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B14247A-E4E2-72B7-DFD3-399CA4403114}"/>
            </a:ext>
          </a:extLst>
        </cdr:cNvPr>
        <cdr:cNvSpPr txBox="1"/>
      </cdr:nvSpPr>
      <cdr:spPr>
        <a:xfrm xmlns:a="http://schemas.openxmlformats.org/drawingml/2006/main">
          <a:off x="0" y="5877721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EU data do not take into account confidential values, which represent &lt; 1 % of the total sales over the entire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0.83931</cdr:x>
      <cdr:y>0.93523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2C4FC7F-2333-A058-33BD-AB7DA98FB9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6119010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0.001</cdr:x>
      <cdr:y>0.74573</cdr:y>
    </cdr:from>
    <cdr:to>
      <cdr:x>0.08383</cdr:x>
      <cdr:y>0.79525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7C08851-2283-C8AF-1B16-37DA727FDEF0}"/>
            </a:ext>
          </a:extLst>
        </cdr:cNvPr>
        <cdr:cNvSpPr txBox="1"/>
      </cdr:nvSpPr>
      <cdr:spPr>
        <a:xfrm xmlns:a="http://schemas.openxmlformats.org/drawingml/2006/main">
          <a:off x="9525" y="4876801"/>
          <a:ext cx="788989" cy="3238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0.05383</cdr:x>
      <cdr:y>0.65397</cdr:y>
    </cdr:from>
    <cdr:to>
      <cdr:x>0.08083</cdr:x>
      <cdr:y>0.67436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7E713A76-C228-E44C-5F22-D03BA926B057}"/>
            </a:ext>
          </a:extLst>
        </cdr:cNvPr>
        <cdr:cNvCxnSpPr/>
      </cdr:nvCxnSpPr>
      <cdr:spPr>
        <a:xfrm xmlns:a="http://schemas.openxmlformats.org/drawingml/2006/main" flipV="1">
          <a:off x="512764" y="4276726"/>
          <a:ext cx="257175" cy="133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188912</xdr:colOff>
      <xdr:row>0</xdr:row>
      <xdr:rowOff>155573</xdr:rowOff>
    </xdr:from>
    <xdr:to>
      <xdr:col>13</xdr:col>
      <xdr:colOff>598487</xdr:colOff>
      <xdr:row>43</xdr:row>
      <xdr:rowOff>98048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AF6BB4-A5B5-BE7E-64B2-E25C30DB2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0.89712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F84F845-9064-288E-14C9-CEEC447CA648}"/>
            </a:ext>
          </a:extLst>
        </cdr:cNvPr>
        <cdr:cNvSpPr txBox="1"/>
      </cdr:nvSpPr>
      <cdr:spPr>
        <a:xfrm xmlns:a="http://schemas.openxmlformats.org/drawingml/2006/main">
          <a:off x="0" y="6246108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Bulgaria, Croatia and Luxembourg: 2011 data not available. Malta and Poland: 2011 data confidential. Estonia: 2011 and 2023 data confidential.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0.83936</cdr:x>
      <cdr:y>0.93463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FBD1D48-9A0A-1A8D-1510-933C0A383E3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134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325437</xdr:colOff>
      <xdr:row>1</xdr:row>
      <xdr:rowOff>66675</xdr:rowOff>
    </xdr:from>
    <xdr:to>
      <xdr:col>7</xdr:col>
      <xdr:colOff>255587</xdr:colOff>
      <xdr:row>32</xdr:row>
      <xdr:rowOff>116733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421B86-1093-9F03-81A0-79DDBD490F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0.8875</cdr:y>
    </cdr:from>
    <cdr:ext cx="3626200" cy="53476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CB86697-7A1A-3BA1-29A7-FC56BBEC5165}"/>
            </a:ext>
          </a:extLst>
        </cdr:cNvPr>
        <cdr:cNvSpPr txBox="1"/>
      </cdr:nvSpPr>
      <cdr:spPr>
        <a:xfrm xmlns:a="http://schemas.openxmlformats.org/drawingml/2006/main">
          <a:off x="0" y="4552935"/>
          <a:ext cx="3626200" cy="53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values. </a:t>
          </a:r>
        </a:p>
        <a:p xmlns:a="http://schemas.openxmlformats.org/drawingml/2006/main"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0.70288</cdr:x>
      <cdr:y>0.91729</cdr:y>
    </cdr:from>
    <cdr:ext cx="1530098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1E61007-F28E-7B99-866D-8C8B3D4E0EB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9751" y="4699908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120650</xdr:rowOff>
    </xdr:from>
    <xdr:to>
      <xdr:col>8</xdr:col>
      <xdr:colOff>49212</xdr:colOff>
      <xdr:row>33</xdr:row>
      <xdr:rowOff>123575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2D1D21-0E87-72CD-2EB2-FC1B7B571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0.89368</cdr:y>
    </cdr:from>
    <cdr:ext cx="3619850" cy="57323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07ABED5-5D34-B1F8-4CCC-5AE4CC9C4CB4}"/>
            </a:ext>
          </a:extLst>
        </cdr:cNvPr>
        <cdr:cNvSpPr txBox="1"/>
      </cdr:nvSpPr>
      <cdr:spPr>
        <a:xfrm xmlns:a="http://schemas.openxmlformats.org/drawingml/2006/main">
          <a:off x="0" y="4871848"/>
          <a:ext cx="3619850" cy="573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values. Due to rounding, the shares do not sum to 100.0%.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0.70325</cdr:x>
      <cdr:y>0.92168</cdr:y>
    </cdr:from>
    <cdr:ext cx="1530098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24E8F21-8BAA-8945-A445-D197FE9AE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5024456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160335</xdr:colOff>
      <xdr:row>0</xdr:row>
      <xdr:rowOff>142875</xdr:rowOff>
    </xdr:from>
    <xdr:to>
      <xdr:col>6</xdr:col>
      <xdr:colOff>665160</xdr:colOff>
      <xdr:row>32</xdr:row>
      <xdr:rowOff>27833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BE32C3-F2AB-C9CC-858D-830DB5CAE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0.8875</cdr:y>
    </cdr:from>
    <cdr:ext cx="3632550" cy="57323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C740CA9-65AA-CABB-AC76-F9CAFD1698F6}"/>
            </a:ext>
          </a:extLst>
        </cdr:cNvPr>
        <cdr:cNvSpPr txBox="1"/>
      </cdr:nvSpPr>
      <cdr:spPr>
        <a:xfrm xmlns:a="http://schemas.openxmlformats.org/drawingml/2006/main">
          <a:off x="0" y="4547299"/>
          <a:ext cx="3632550" cy="573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values. Due to rounding, the shares do not sum to 100.0%.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0.70362</cdr:x>
      <cdr:y>0.91729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984849B-6769-DCE9-C984-7FC6B75737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32451" y="469990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bookmark/9638a1fa-3dc2-4652-aca3-bd3d3412293d?lang=en" TargetMode="External"/><Relationship Id="rId1" Type="http://schemas.openxmlformats.org/officeDocument/2006/relationships/hyperlink" Target="https://ec.europa.eu/eurostat/databrowser/bookmark/c1531a2b-c573-4298-a18c-4197a91554d8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c6248cf9-ca14-4eb9-b803-0952e1e2fd22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8c0da0d2-8d78-42a9-8b60-bc8e2d49f091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be69cfb6-1447-4863-943a-bb1290ff711e?lang=en&amp;page=time:2023" TargetMode="External"/><Relationship Id="rId1" Type="http://schemas.openxmlformats.org/officeDocument/2006/relationships/hyperlink" Target="https://ec.europa.eu/eurostat/databrowser/bookmark/2ff83904-6bec-40e7-ae30-1b1c3d9a62bc?lang=en&amp;page=time:2023" TargetMode="External"/><Relationship Id="rId4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bookmark/75bb9d34-7ef2-46d0-b003-95f81abd472f?lang=en&amp;page=time:2023" TargetMode="External"/><Relationship Id="rId1" Type="http://schemas.openxmlformats.org/officeDocument/2006/relationships/hyperlink" Target="https://ec.europa.eu/eurostat/databrowser/bookmark/b0f7205c-6361-4d37-b849-7060f4074afb?lang=en&amp;page=time:2023" TargetMode="External"/><Relationship Id="rId4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eurostat/databrowser/bookmark/55cc890e-7bdb-416c-a8eb-4489bf43957a?lang=en&amp;page=time:2023" TargetMode="External"/><Relationship Id="rId1" Type="http://schemas.openxmlformats.org/officeDocument/2006/relationships/hyperlink" Target="https://ec.europa.eu/eurostat/databrowser/bookmark/a95036d8-8a69-4279-8c67-0e38bc15ccac?lang=en&amp;page=time:2023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A2ED-E816-4D74-B51C-5E7DA191690F}">
  <dimension ref="A2:AK546"/>
  <sheetViews>
    <sheetView tabSelected="1" zoomScaleNormal="100" workbookViewId="0">
      <selection activeCell="R22" sqref="R22"/>
    </sheetView>
  </sheetViews>
  <sheetFormatPr defaultColWidth="9" defaultRowHeight="12.5" x14ac:dyDescent="0.25"/>
  <cols>
    <col min="1" max="1" width="9" style="4"/>
    <col min="2" max="2" width="11.33203125" style="4" bestFit="1" customWidth="1"/>
    <col min="3" max="16384" width="9" style="4"/>
  </cols>
  <sheetData>
    <row r="2" spans="3:6" ht="13" x14ac:dyDescent="0.3">
      <c r="C2" s="5"/>
      <c r="D2" s="5"/>
      <c r="E2" s="5"/>
      <c r="F2" s="5"/>
    </row>
    <row r="33" spans="2:16" ht="1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6" ht="15" customHeight="1" x14ac:dyDescent="0.3">
      <c r="B34" s="70"/>
    </row>
    <row r="42" spans="2:16" ht="13" x14ac:dyDescent="0.3">
      <c r="P42" s="75" t="s">
        <v>161</v>
      </c>
    </row>
    <row r="43" spans="2:16" x14ac:dyDescent="0.25">
      <c r="P43" s="4" t="s">
        <v>184</v>
      </c>
    </row>
    <row r="45" spans="2:16" x14ac:dyDescent="0.25">
      <c r="P45" s="4" t="s">
        <v>224</v>
      </c>
    </row>
    <row r="46" spans="2:16" x14ac:dyDescent="0.25">
      <c r="P46" s="4" t="s">
        <v>144</v>
      </c>
    </row>
    <row r="65" spans="1:3" x14ac:dyDescent="0.25">
      <c r="A65" s="71"/>
    </row>
    <row r="67" spans="1:3" x14ac:dyDescent="0.25">
      <c r="A67" s="71"/>
    </row>
    <row r="73" spans="1:3" x14ac:dyDescent="0.25">
      <c r="A73" s="4" t="s">
        <v>42</v>
      </c>
    </row>
    <row r="74" spans="1:3" x14ac:dyDescent="0.25">
      <c r="A74" s="27" t="s">
        <v>179</v>
      </c>
    </row>
    <row r="76" spans="1:3" x14ac:dyDescent="0.25">
      <c r="A76" s="28" t="s">
        <v>180</v>
      </c>
    </row>
    <row r="77" spans="1:3" ht="13" x14ac:dyDescent="0.25">
      <c r="A77" s="28" t="s">
        <v>100</v>
      </c>
      <c r="B77" s="29" t="s">
        <v>181</v>
      </c>
    </row>
    <row r="78" spans="1:3" x14ac:dyDescent="0.25">
      <c r="A78" s="28" t="s">
        <v>101</v>
      </c>
      <c r="B78" s="28" t="s">
        <v>156</v>
      </c>
    </row>
    <row r="80" spans="1:3" ht="13" x14ac:dyDescent="0.25">
      <c r="A80" s="29" t="s">
        <v>96</v>
      </c>
      <c r="C80" s="28" t="s">
        <v>97</v>
      </c>
    </row>
    <row r="81" spans="1:37" ht="13" x14ac:dyDescent="0.25">
      <c r="A81" s="29" t="s">
        <v>98</v>
      </c>
      <c r="C81" s="28" t="s">
        <v>45</v>
      </c>
    </row>
    <row r="82" spans="1:37" ht="13" x14ac:dyDescent="0.25">
      <c r="A82" s="29" t="s">
        <v>99</v>
      </c>
      <c r="C82" s="28" t="s">
        <v>152</v>
      </c>
    </row>
    <row r="84" spans="1:37" ht="13" x14ac:dyDescent="0.25">
      <c r="A84" s="30" t="s">
        <v>102</v>
      </c>
      <c r="B84" s="45" t="s">
        <v>0</v>
      </c>
      <c r="C84" s="45" t="s">
        <v>43</v>
      </c>
      <c r="D84" s="45" t="s">
        <v>29</v>
      </c>
      <c r="E84" s="45" t="s">
        <v>30</v>
      </c>
      <c r="F84" s="45" t="s">
        <v>31</v>
      </c>
      <c r="G84" s="45" t="s">
        <v>32</v>
      </c>
    </row>
    <row r="85" spans="1:37" ht="13" x14ac:dyDescent="0.25">
      <c r="A85" s="31" t="s">
        <v>1</v>
      </c>
      <c r="B85" s="33">
        <v>2407996</v>
      </c>
      <c r="C85" s="33">
        <v>2505106</v>
      </c>
      <c r="D85" s="33">
        <v>653663</v>
      </c>
      <c r="E85" s="33">
        <v>18176</v>
      </c>
      <c r="F85" s="33">
        <v>245225</v>
      </c>
      <c r="G85" s="33">
        <v>466669</v>
      </c>
    </row>
    <row r="86" spans="1:37" ht="13" x14ac:dyDescent="0.3">
      <c r="A86" s="31" t="s">
        <v>2</v>
      </c>
      <c r="B86" s="32" t="s">
        <v>28</v>
      </c>
      <c r="C86" s="32" t="s">
        <v>28</v>
      </c>
      <c r="D86" s="32" t="s">
        <v>28</v>
      </c>
      <c r="E86" s="32" t="s">
        <v>28</v>
      </c>
      <c r="F86" s="32" t="s">
        <v>28</v>
      </c>
      <c r="G86" s="32" t="s">
        <v>28</v>
      </c>
      <c r="I86" s="5" t="s">
        <v>162</v>
      </c>
      <c r="Y86" s="5" t="s">
        <v>163</v>
      </c>
    </row>
    <row r="87" spans="1:37" ht="13" x14ac:dyDescent="0.25">
      <c r="A87" s="31" t="s">
        <v>47</v>
      </c>
      <c r="B87" s="33">
        <v>1626666</v>
      </c>
      <c r="C87" s="33">
        <v>3473231</v>
      </c>
      <c r="D87" s="33">
        <v>290967</v>
      </c>
      <c r="E87" s="33">
        <v>12881</v>
      </c>
      <c r="F87" s="33">
        <v>1183447</v>
      </c>
      <c r="G87" s="33">
        <v>462038</v>
      </c>
      <c r="I87" s="1" t="s">
        <v>184</v>
      </c>
      <c r="Y87" s="1" t="s">
        <v>184</v>
      </c>
    </row>
    <row r="88" spans="1:37" ht="13" x14ac:dyDescent="0.25">
      <c r="A88" s="31" t="s">
        <v>3</v>
      </c>
      <c r="B88" s="32">
        <v>632925</v>
      </c>
      <c r="C88" s="32">
        <v>3692148</v>
      </c>
      <c r="D88" s="32">
        <v>44940</v>
      </c>
      <c r="E88" s="32">
        <v>3673</v>
      </c>
      <c r="F88" s="32">
        <v>172604</v>
      </c>
      <c r="G88" s="32">
        <v>3172</v>
      </c>
      <c r="I88" s="67">
        <v>2011</v>
      </c>
      <c r="J88" s="67">
        <v>2012</v>
      </c>
      <c r="K88" s="67">
        <v>2013</v>
      </c>
      <c r="L88" s="67">
        <v>2014</v>
      </c>
      <c r="M88" s="67">
        <v>2015</v>
      </c>
      <c r="N88" s="67">
        <v>2016</v>
      </c>
      <c r="O88" s="67">
        <v>2017</v>
      </c>
      <c r="P88" s="67">
        <v>2018</v>
      </c>
      <c r="Q88" s="67">
        <v>2019</v>
      </c>
      <c r="R88" s="67">
        <v>2020</v>
      </c>
      <c r="S88" s="67">
        <v>2021</v>
      </c>
      <c r="T88" s="67">
        <v>2022</v>
      </c>
      <c r="U88" s="67">
        <v>2023</v>
      </c>
      <c r="Y88" s="67">
        <v>2011</v>
      </c>
      <c r="Z88" s="67">
        <v>2012</v>
      </c>
      <c r="AA88" s="67">
        <v>2013</v>
      </c>
      <c r="AB88" s="67">
        <v>2014</v>
      </c>
      <c r="AC88" s="67">
        <v>2015</v>
      </c>
      <c r="AD88" s="67">
        <v>2016</v>
      </c>
      <c r="AE88" s="67">
        <v>2017</v>
      </c>
      <c r="AF88" s="67">
        <v>2018</v>
      </c>
      <c r="AG88" s="67">
        <v>2019</v>
      </c>
      <c r="AH88" s="67">
        <v>2020</v>
      </c>
      <c r="AI88" s="67">
        <v>2021</v>
      </c>
      <c r="AJ88" s="67">
        <v>2022</v>
      </c>
      <c r="AK88" s="67">
        <v>2023</v>
      </c>
    </row>
    <row r="89" spans="1:37" ht="13" x14ac:dyDescent="0.25">
      <c r="A89" s="31" t="s">
        <v>41</v>
      </c>
      <c r="B89" s="33">
        <v>10472846</v>
      </c>
      <c r="C89" s="33">
        <v>17955168</v>
      </c>
      <c r="D89" s="33">
        <v>11831598</v>
      </c>
      <c r="E89" s="33">
        <v>255155</v>
      </c>
      <c r="F89" s="33">
        <v>3122898</v>
      </c>
      <c r="G89" s="33">
        <v>218552</v>
      </c>
      <c r="I89" s="72">
        <f>SUM(B85:G111)/1000</f>
        <v>350686.78200000001</v>
      </c>
      <c r="J89" s="72">
        <f>SUM(B121:G147)/1000</f>
        <v>346580.93599999999</v>
      </c>
      <c r="K89" s="72">
        <f>SUM(B157:G183)/1000</f>
        <v>348711.66200000001</v>
      </c>
      <c r="L89" s="72">
        <f>SUM(B193:G219)/1000</f>
        <v>368057.73800000001</v>
      </c>
      <c r="M89" s="72">
        <f>SUM(B229:G255)/1000</f>
        <v>364328.70699999999</v>
      </c>
      <c r="N89" s="72">
        <f>SUM(B265:G291)/1000</f>
        <v>371141.734</v>
      </c>
      <c r="O89" s="72">
        <f>SUM(B301:G327)/1000</f>
        <v>359656.12599999999</v>
      </c>
      <c r="P89" s="72">
        <f>SUM(B337:G363)/1000</f>
        <v>354310.17300000001</v>
      </c>
      <c r="Q89" s="72">
        <f>SUM(B373:G399)/1000</f>
        <v>333177.90600000002</v>
      </c>
      <c r="R89" s="72">
        <f>SUM(B409:G435)/1000</f>
        <v>346329.59299999999</v>
      </c>
      <c r="S89" s="72">
        <f>SUM(B445:G471)/1000</f>
        <v>356303.97700000001</v>
      </c>
      <c r="T89" s="72">
        <f>SUM(B481:G507)/1000</f>
        <v>320682.022</v>
      </c>
      <c r="U89" s="72">
        <f>SUM(B517:G543)/1000</f>
        <v>289791.43300000002</v>
      </c>
      <c r="Y89" s="72">
        <f>I96+(SUM(B86:G86,B90:G90,B95:G95,B100:G100,B102:G102,B105:G105)/1000)</f>
        <v>360324.69</v>
      </c>
      <c r="Z89" s="72">
        <f>J96+(SUM(B122:G122,B126:G126,B131:G131,B136:G136,B138:G138)/1000)</f>
        <v>347093.18</v>
      </c>
      <c r="AA89" s="72">
        <f>K96+(SUM(B158:G158,B162:G162,B172:G172,B174:G174)/1000)</f>
        <v>349200.21499999997</v>
      </c>
      <c r="AB89" s="72">
        <f>L96+(SUM(B194:G194,B198:G198,B208:G208,B210:G210)/1000)</f>
        <v>368700.33500000002</v>
      </c>
      <c r="AC89" s="72">
        <f>M96+(SUM(B230:G230,B234:G234,B244:G244,B241:G241,B246:G246,B249:G249)/1000)</f>
        <v>366146.09500000003</v>
      </c>
      <c r="AD89" s="72">
        <f>N96+(SUM(B266:G266,B270:G270,B277:G277,B285:G285,B291:G291)/1000)</f>
        <v>371346.32199999999</v>
      </c>
      <c r="AE89" s="72">
        <f>O96+(SUM(B302:G302,B306:G306,B313:G313,B318:G318,B325:G325,B327:G327)/1000)</f>
        <v>359840.19500000001</v>
      </c>
      <c r="AF89" s="72">
        <f>P96+(SUM(B338:G338,B342:G342,B354:G354,B357:G357,B363:G363)/1000)</f>
        <v>366218.35900000005</v>
      </c>
      <c r="AG89" s="72">
        <f>Q96+(SUM(B374:G374,B378:G378,B390:G390,B397:G397)/1000)</f>
        <v>333298.962</v>
      </c>
      <c r="AH89" s="72">
        <f>R96+(SUM(B410:G410,B414:G414,B426:G426,B433:G433)/1000)</f>
        <v>355743.88099999999</v>
      </c>
      <c r="AI89" s="72">
        <f>S96+(SUM(B450:G450)/1000)</f>
        <v>357391.92100000003</v>
      </c>
      <c r="AJ89" s="72">
        <f>T96</f>
        <v>321997.42300000001</v>
      </c>
      <c r="AK89" s="72">
        <f>U96+(SUM(B522:G522)/1000)</f>
        <v>292353.522</v>
      </c>
    </row>
    <row r="90" spans="1:37" ht="14.5" customHeight="1" x14ac:dyDescent="0.25">
      <c r="A90" s="31" t="s">
        <v>4</v>
      </c>
      <c r="B90" s="32">
        <v>49256</v>
      </c>
      <c r="C90" s="32">
        <v>357091</v>
      </c>
      <c r="D90" s="32" t="s">
        <v>28</v>
      </c>
      <c r="E90" s="32" t="s">
        <v>28</v>
      </c>
      <c r="F90" s="32">
        <v>31687</v>
      </c>
      <c r="G90" s="32" t="s">
        <v>28</v>
      </c>
      <c r="I90" s="1" t="s">
        <v>183</v>
      </c>
      <c r="Y90" s="1"/>
    </row>
    <row r="91" spans="1:37" ht="15" customHeight="1" x14ac:dyDescent="0.3">
      <c r="A91" s="31" t="s">
        <v>5</v>
      </c>
      <c r="B91" s="33">
        <v>619971</v>
      </c>
      <c r="C91" s="33">
        <v>2811899</v>
      </c>
      <c r="D91" s="33">
        <v>47513</v>
      </c>
      <c r="E91" s="33">
        <v>4460</v>
      </c>
      <c r="F91" s="33">
        <v>188224</v>
      </c>
      <c r="G91" s="33">
        <v>20388</v>
      </c>
      <c r="I91" s="64" t="s">
        <v>148</v>
      </c>
      <c r="Y91" s="64" t="s">
        <v>148</v>
      </c>
    </row>
    <row r="92" spans="1:37" ht="15" customHeight="1" x14ac:dyDescent="0.25">
      <c r="A92" s="31" t="s">
        <v>6</v>
      </c>
      <c r="B92" s="32">
        <v>1699908</v>
      </c>
      <c r="C92" s="32">
        <v>1448612</v>
      </c>
      <c r="D92" s="32">
        <v>1095293</v>
      </c>
      <c r="E92" s="32">
        <v>7759</v>
      </c>
      <c r="F92" s="32">
        <v>21280</v>
      </c>
      <c r="G92" s="32">
        <v>1707635</v>
      </c>
    </row>
    <row r="93" spans="1:37" ht="13" x14ac:dyDescent="0.3">
      <c r="A93" s="31" t="s">
        <v>7</v>
      </c>
      <c r="B93" s="33">
        <v>31330384</v>
      </c>
      <c r="C93" s="33">
        <v>13834600</v>
      </c>
      <c r="D93" s="33">
        <v>8045495</v>
      </c>
      <c r="E93" s="33" t="s">
        <v>28</v>
      </c>
      <c r="F93" s="33" t="s">
        <v>28</v>
      </c>
      <c r="G93" s="33">
        <v>19450049</v>
      </c>
      <c r="I93" s="5" t="s">
        <v>164</v>
      </c>
      <c r="Y93" s="73" t="s">
        <v>185</v>
      </c>
      <c r="Z93" s="73" t="s">
        <v>187</v>
      </c>
      <c r="AA93" s="73" t="s">
        <v>186</v>
      </c>
    </row>
    <row r="94" spans="1:37" ht="13" x14ac:dyDescent="0.25">
      <c r="A94" s="31" t="s">
        <v>8</v>
      </c>
      <c r="B94" s="32">
        <v>24495844</v>
      </c>
      <c r="C94" s="32">
        <v>29252304</v>
      </c>
      <c r="D94" s="32">
        <v>2190206</v>
      </c>
      <c r="E94" s="32">
        <v>331356</v>
      </c>
      <c r="F94" s="32">
        <v>2531959</v>
      </c>
      <c r="G94" s="32">
        <v>2460669</v>
      </c>
      <c r="I94" s="1" t="s">
        <v>184</v>
      </c>
      <c r="Y94" s="74">
        <f>(AK89-Y89)/Y89</f>
        <v>-0.18863866364528062</v>
      </c>
      <c r="Z94" s="74">
        <f>(AJ89-AI89)/AI89</f>
        <v>-9.9035529121543897E-2</v>
      </c>
      <c r="AA94" s="74">
        <f>(AK89-AJ89)/AJ89</f>
        <v>-9.2062541134063702E-2</v>
      </c>
    </row>
    <row r="95" spans="1:37" ht="13" x14ac:dyDescent="0.25">
      <c r="A95" s="31" t="s">
        <v>9</v>
      </c>
      <c r="B95" s="33" t="s">
        <v>28</v>
      </c>
      <c r="C95" s="33" t="s">
        <v>28</v>
      </c>
      <c r="D95" s="33" t="s">
        <v>28</v>
      </c>
      <c r="E95" s="33" t="s">
        <v>28</v>
      </c>
      <c r="F95" s="33" t="s">
        <v>28</v>
      </c>
      <c r="G95" s="33" t="s">
        <v>28</v>
      </c>
      <c r="I95" s="67">
        <v>2011</v>
      </c>
      <c r="J95" s="67">
        <v>2012</v>
      </c>
      <c r="K95" s="67">
        <v>2013</v>
      </c>
      <c r="L95" s="67">
        <v>2014</v>
      </c>
      <c r="M95" s="67">
        <v>2015</v>
      </c>
      <c r="N95" s="67">
        <v>2016</v>
      </c>
      <c r="O95" s="67">
        <v>2017</v>
      </c>
      <c r="P95" s="67">
        <v>2018</v>
      </c>
      <c r="Q95" s="67">
        <v>2019</v>
      </c>
      <c r="R95" s="67">
        <v>2020</v>
      </c>
      <c r="S95" s="67">
        <v>2021</v>
      </c>
      <c r="T95" s="67">
        <v>2022</v>
      </c>
      <c r="U95" s="67">
        <v>2023</v>
      </c>
    </row>
    <row r="96" spans="1:37" ht="13" x14ac:dyDescent="0.25">
      <c r="A96" s="31" t="s">
        <v>10</v>
      </c>
      <c r="B96" s="32">
        <v>43574469</v>
      </c>
      <c r="C96" s="32">
        <v>8327293</v>
      </c>
      <c r="D96" s="32">
        <v>2493839</v>
      </c>
      <c r="E96" s="32">
        <v>97426</v>
      </c>
      <c r="F96" s="32">
        <v>389841</v>
      </c>
      <c r="G96" s="32">
        <v>15443354</v>
      </c>
      <c r="I96" s="72">
        <f>J135</f>
        <v>337821.61900000001</v>
      </c>
      <c r="J96" s="72">
        <f>L135</f>
        <v>344905.95899999997</v>
      </c>
      <c r="K96" s="72">
        <f>N135</f>
        <v>347238.39299999998</v>
      </c>
      <c r="L96" s="72">
        <f>P135</f>
        <v>366929.69400000002</v>
      </c>
      <c r="M96" s="72">
        <f>R135</f>
        <v>338788.99400000001</v>
      </c>
      <c r="N96" s="72">
        <f>T135</f>
        <v>339394.228</v>
      </c>
      <c r="O96" s="72">
        <f>V135</f>
        <v>350300.67200000002</v>
      </c>
      <c r="P96" s="72">
        <f>X135</f>
        <v>335420.96500000003</v>
      </c>
      <c r="Q96" s="72">
        <f>Z135</f>
        <v>323466.01799999998</v>
      </c>
      <c r="R96" s="72">
        <f>AB135</f>
        <v>348468.51</v>
      </c>
      <c r="S96" s="72">
        <f>AD135</f>
        <v>356514.44400000002</v>
      </c>
      <c r="T96" s="72">
        <f>AF135</f>
        <v>321997.42300000001</v>
      </c>
      <c r="U96" s="72">
        <f>AH135</f>
        <v>291652.78999999998</v>
      </c>
    </row>
    <row r="97" spans="1:35" ht="15.75" customHeight="1" x14ac:dyDescent="0.25">
      <c r="A97" s="31" t="s">
        <v>11</v>
      </c>
      <c r="B97" s="33">
        <v>894770</v>
      </c>
      <c r="C97" s="33">
        <v>169986</v>
      </c>
      <c r="D97" s="33">
        <v>158669</v>
      </c>
      <c r="E97" s="33">
        <v>2031</v>
      </c>
      <c r="F97" s="33">
        <v>3339</v>
      </c>
      <c r="G97" s="33">
        <v>5939</v>
      </c>
      <c r="I97" s="1" t="s">
        <v>183</v>
      </c>
    </row>
    <row r="98" spans="1:35" ht="15.75" customHeight="1" x14ac:dyDescent="0.3">
      <c r="A98" s="31" t="s">
        <v>12</v>
      </c>
      <c r="B98" s="32">
        <v>149021</v>
      </c>
      <c r="C98" s="32">
        <v>723549</v>
      </c>
      <c r="D98" s="32">
        <v>34404</v>
      </c>
      <c r="E98" s="32" t="s">
        <v>28</v>
      </c>
      <c r="F98" s="32">
        <v>163599</v>
      </c>
      <c r="G98" s="32">
        <v>5966</v>
      </c>
      <c r="I98" s="64" t="s">
        <v>148</v>
      </c>
    </row>
    <row r="99" spans="1:35" ht="13" x14ac:dyDescent="0.25">
      <c r="A99" s="31" t="s">
        <v>13</v>
      </c>
      <c r="B99" s="33">
        <v>361502</v>
      </c>
      <c r="C99" s="33">
        <v>1772873</v>
      </c>
      <c r="D99" s="33">
        <v>26359</v>
      </c>
      <c r="E99" s="33" t="s">
        <v>28</v>
      </c>
      <c r="F99" s="33">
        <v>402931</v>
      </c>
      <c r="G99" s="33" t="s">
        <v>28</v>
      </c>
    </row>
    <row r="100" spans="1:35" ht="13" x14ac:dyDescent="0.25">
      <c r="A100" s="31" t="s">
        <v>14</v>
      </c>
      <c r="B100" s="32">
        <v>92080</v>
      </c>
      <c r="C100" s="32">
        <v>102073</v>
      </c>
      <c r="D100" s="32" t="s">
        <v>28</v>
      </c>
      <c r="E100" s="32">
        <v>1107</v>
      </c>
      <c r="F100" s="32" t="s">
        <v>28</v>
      </c>
      <c r="G100" s="32" t="s">
        <v>28</v>
      </c>
    </row>
    <row r="101" spans="1:35" ht="13" x14ac:dyDescent="0.25">
      <c r="A101" s="31" t="s">
        <v>15</v>
      </c>
      <c r="B101" s="33" t="s">
        <v>28</v>
      </c>
      <c r="C101" s="33" t="s">
        <v>28</v>
      </c>
      <c r="D101" s="33" t="s">
        <v>28</v>
      </c>
      <c r="E101" s="33" t="s">
        <v>28</v>
      </c>
      <c r="F101" s="33" t="s">
        <v>28</v>
      </c>
      <c r="G101" s="33" t="s">
        <v>28</v>
      </c>
    </row>
    <row r="102" spans="1:35" ht="13" x14ac:dyDescent="0.25">
      <c r="A102" s="31" t="s">
        <v>16</v>
      </c>
      <c r="B102" s="32">
        <v>95040</v>
      </c>
      <c r="C102" s="32">
        <v>6223</v>
      </c>
      <c r="D102" s="32">
        <v>4377</v>
      </c>
      <c r="E102" s="32">
        <v>911</v>
      </c>
      <c r="F102" s="32">
        <v>0</v>
      </c>
      <c r="G102" s="32" t="s">
        <v>28</v>
      </c>
      <c r="I102" s="4" t="s">
        <v>42</v>
      </c>
    </row>
    <row r="103" spans="1:35" ht="13" x14ac:dyDescent="0.25">
      <c r="A103" s="31" t="s">
        <v>17</v>
      </c>
      <c r="B103" s="33">
        <v>4246282</v>
      </c>
      <c r="C103" s="33">
        <v>3011210</v>
      </c>
      <c r="D103" s="33">
        <v>1898289</v>
      </c>
      <c r="E103" s="33">
        <v>20141</v>
      </c>
      <c r="F103" s="33">
        <v>206187</v>
      </c>
      <c r="G103" s="33">
        <v>1532107</v>
      </c>
      <c r="I103" s="71" t="s">
        <v>182</v>
      </c>
    </row>
    <row r="104" spans="1:35" ht="13" x14ac:dyDescent="0.25">
      <c r="A104" s="31" t="s">
        <v>18</v>
      </c>
      <c r="B104" s="32">
        <v>1544218</v>
      </c>
      <c r="C104" s="32">
        <v>1505163</v>
      </c>
      <c r="D104" s="32">
        <v>247982</v>
      </c>
      <c r="E104" s="32">
        <v>33428</v>
      </c>
      <c r="F104" s="32">
        <v>59369</v>
      </c>
      <c r="G104" s="32">
        <v>58114</v>
      </c>
    </row>
    <row r="105" spans="1:35" ht="13" x14ac:dyDescent="0.25">
      <c r="A105" s="31" t="s">
        <v>19</v>
      </c>
      <c r="B105" s="33">
        <v>6080802</v>
      </c>
      <c r="C105" s="33">
        <v>12408486</v>
      </c>
      <c r="D105" s="33">
        <v>991418</v>
      </c>
      <c r="E105" s="33" t="s">
        <v>28</v>
      </c>
      <c r="F105" s="33">
        <v>1593141</v>
      </c>
      <c r="G105" s="33">
        <v>689379</v>
      </c>
      <c r="I105" s="30" t="s">
        <v>44</v>
      </c>
      <c r="J105" s="84" t="s">
        <v>152</v>
      </c>
      <c r="K105" s="84" t="s">
        <v>46</v>
      </c>
      <c r="L105" s="84" t="s">
        <v>165</v>
      </c>
      <c r="M105" s="84" t="s">
        <v>46</v>
      </c>
      <c r="N105" s="84" t="s">
        <v>166</v>
      </c>
      <c r="O105" s="84" t="s">
        <v>46</v>
      </c>
      <c r="P105" s="84" t="s">
        <v>167</v>
      </c>
      <c r="Q105" s="84" t="s">
        <v>46</v>
      </c>
      <c r="R105" s="84" t="s">
        <v>168</v>
      </c>
      <c r="S105" s="84" t="s">
        <v>46</v>
      </c>
      <c r="T105" s="84" t="s">
        <v>169</v>
      </c>
      <c r="U105" s="84" t="s">
        <v>46</v>
      </c>
      <c r="V105" s="84" t="s">
        <v>170</v>
      </c>
      <c r="W105" s="84" t="s">
        <v>46</v>
      </c>
      <c r="X105" s="84" t="s">
        <v>171</v>
      </c>
      <c r="Y105" s="84" t="s">
        <v>46</v>
      </c>
      <c r="Z105" s="84" t="s">
        <v>172</v>
      </c>
      <c r="AA105" s="84" t="s">
        <v>46</v>
      </c>
      <c r="AB105" s="84" t="s">
        <v>173</v>
      </c>
      <c r="AC105" s="84" t="s">
        <v>46</v>
      </c>
      <c r="AD105" s="84" t="s">
        <v>174</v>
      </c>
      <c r="AE105" s="84" t="s">
        <v>46</v>
      </c>
      <c r="AF105" s="84" t="s">
        <v>175</v>
      </c>
      <c r="AG105" s="84" t="s">
        <v>46</v>
      </c>
      <c r="AH105" s="84" t="s">
        <v>153</v>
      </c>
      <c r="AI105" s="84" t="s">
        <v>46</v>
      </c>
    </row>
    <row r="106" spans="1:35" ht="13" x14ac:dyDescent="0.25">
      <c r="A106" s="31" t="s">
        <v>20</v>
      </c>
      <c r="B106" s="32">
        <v>9978764</v>
      </c>
      <c r="C106" s="32">
        <v>1995991</v>
      </c>
      <c r="D106" s="32">
        <v>883245</v>
      </c>
      <c r="E106" s="32">
        <v>2773</v>
      </c>
      <c r="F106" s="32">
        <v>3867</v>
      </c>
      <c r="G106" s="32">
        <v>1159391</v>
      </c>
      <c r="I106" s="76" t="s">
        <v>176</v>
      </c>
      <c r="J106" s="77" t="s">
        <v>46</v>
      </c>
      <c r="K106" s="77" t="s">
        <v>46</v>
      </c>
      <c r="L106" s="77" t="s">
        <v>46</v>
      </c>
      <c r="M106" s="77" t="s">
        <v>46</v>
      </c>
      <c r="N106" s="77" t="s">
        <v>46</v>
      </c>
      <c r="O106" s="77" t="s">
        <v>46</v>
      </c>
      <c r="P106" s="77" t="s">
        <v>46</v>
      </c>
      <c r="Q106" s="77" t="s">
        <v>46</v>
      </c>
      <c r="R106" s="77" t="s">
        <v>46</v>
      </c>
      <c r="S106" s="77" t="s">
        <v>46</v>
      </c>
      <c r="T106" s="77" t="s">
        <v>46</v>
      </c>
      <c r="U106" s="77" t="s">
        <v>46</v>
      </c>
      <c r="V106" s="77" t="s">
        <v>46</v>
      </c>
      <c r="W106" s="77" t="s">
        <v>46</v>
      </c>
      <c r="X106" s="77" t="s">
        <v>46</v>
      </c>
      <c r="Y106" s="77" t="s">
        <v>46</v>
      </c>
      <c r="Z106" s="77" t="s">
        <v>46</v>
      </c>
      <c r="AA106" s="77" t="s">
        <v>46</v>
      </c>
      <c r="AB106" s="77" t="s">
        <v>46</v>
      </c>
      <c r="AC106" s="77" t="s">
        <v>46</v>
      </c>
      <c r="AD106" s="77" t="s">
        <v>46</v>
      </c>
      <c r="AE106" s="77" t="s">
        <v>46</v>
      </c>
      <c r="AF106" s="77" t="s">
        <v>46</v>
      </c>
      <c r="AG106" s="77" t="s">
        <v>46</v>
      </c>
      <c r="AH106" s="77" t="s">
        <v>46</v>
      </c>
      <c r="AI106" s="77" t="s">
        <v>46</v>
      </c>
    </row>
    <row r="107" spans="1:35" ht="13" x14ac:dyDescent="0.25">
      <c r="A107" s="31" t="s">
        <v>21</v>
      </c>
      <c r="B107" s="33">
        <v>3455176</v>
      </c>
      <c r="C107" s="33">
        <v>6770904</v>
      </c>
      <c r="D107" s="33">
        <v>814860</v>
      </c>
      <c r="E107" s="33">
        <v>756</v>
      </c>
      <c r="F107" s="33">
        <v>335296</v>
      </c>
      <c r="G107" s="33">
        <v>49432</v>
      </c>
      <c r="I107" s="31" t="s">
        <v>1</v>
      </c>
      <c r="J107" s="32">
        <v>6296835</v>
      </c>
      <c r="K107" s="32" t="s">
        <v>46</v>
      </c>
      <c r="L107" s="32">
        <v>6483980</v>
      </c>
      <c r="M107" s="32" t="s">
        <v>46</v>
      </c>
      <c r="N107" s="32">
        <v>6335282</v>
      </c>
      <c r="O107" s="32" t="s">
        <v>46</v>
      </c>
      <c r="P107" s="32">
        <v>7180178</v>
      </c>
      <c r="Q107" s="32" t="s">
        <v>46</v>
      </c>
      <c r="R107" s="32">
        <v>6487342</v>
      </c>
      <c r="S107" s="32" t="s">
        <v>46</v>
      </c>
      <c r="T107" s="32">
        <v>6570911</v>
      </c>
      <c r="U107" s="32" t="s">
        <v>46</v>
      </c>
      <c r="V107" s="32">
        <v>6267771</v>
      </c>
      <c r="W107" s="32" t="s">
        <v>46</v>
      </c>
      <c r="X107" s="32">
        <v>6362570</v>
      </c>
      <c r="Y107" s="32" t="s">
        <v>46</v>
      </c>
      <c r="Z107" s="32">
        <v>5949927</v>
      </c>
      <c r="AA107" s="32" t="s">
        <v>46</v>
      </c>
      <c r="AB107" s="32">
        <v>5676825</v>
      </c>
      <c r="AC107" s="32" t="s">
        <v>46</v>
      </c>
      <c r="AD107" s="32">
        <v>5866179</v>
      </c>
      <c r="AE107" s="32" t="s">
        <v>46</v>
      </c>
      <c r="AF107" s="32">
        <v>5190426</v>
      </c>
      <c r="AG107" s="32" t="s">
        <v>46</v>
      </c>
      <c r="AH107" s="32">
        <v>4801173</v>
      </c>
      <c r="AI107" s="32" t="s">
        <v>46</v>
      </c>
    </row>
    <row r="108" spans="1:35" ht="13" x14ac:dyDescent="0.25">
      <c r="A108" s="31" t="s">
        <v>22</v>
      </c>
      <c r="B108" s="32">
        <v>796596</v>
      </c>
      <c r="C108" s="32">
        <v>264289</v>
      </c>
      <c r="D108" s="32">
        <v>38943</v>
      </c>
      <c r="E108" s="32">
        <v>974</v>
      </c>
      <c r="F108" s="32">
        <v>594</v>
      </c>
      <c r="G108" s="32">
        <v>20325</v>
      </c>
      <c r="I108" s="31" t="s">
        <v>2</v>
      </c>
      <c r="J108" s="33" t="s">
        <v>28</v>
      </c>
      <c r="K108" s="33" t="s">
        <v>46</v>
      </c>
      <c r="L108" s="33" t="s">
        <v>28</v>
      </c>
      <c r="M108" s="33" t="s">
        <v>46</v>
      </c>
      <c r="N108" s="33" t="s">
        <v>28</v>
      </c>
      <c r="O108" s="33" t="s">
        <v>46</v>
      </c>
      <c r="P108" s="33" t="s">
        <v>28</v>
      </c>
      <c r="Q108" s="33" t="s">
        <v>46</v>
      </c>
      <c r="R108" s="33" t="s">
        <v>28</v>
      </c>
      <c r="S108" s="33" t="s">
        <v>46</v>
      </c>
      <c r="T108" s="33" t="s">
        <v>28</v>
      </c>
      <c r="U108" s="33" t="s">
        <v>151</v>
      </c>
      <c r="V108" s="33" t="s">
        <v>28</v>
      </c>
      <c r="W108" s="33" t="s">
        <v>151</v>
      </c>
      <c r="X108" s="33" t="s">
        <v>28</v>
      </c>
      <c r="Y108" s="33" t="s">
        <v>151</v>
      </c>
      <c r="Z108" s="33" t="s">
        <v>28</v>
      </c>
      <c r="AA108" s="33" t="s">
        <v>151</v>
      </c>
      <c r="AB108" s="33" t="s">
        <v>28</v>
      </c>
      <c r="AC108" s="33" t="s">
        <v>151</v>
      </c>
      <c r="AD108" s="33">
        <v>4481577</v>
      </c>
      <c r="AE108" s="33" t="s">
        <v>46</v>
      </c>
      <c r="AF108" s="33">
        <v>4384645</v>
      </c>
      <c r="AG108" s="33" t="s">
        <v>46</v>
      </c>
      <c r="AH108" s="33">
        <v>3429789</v>
      </c>
      <c r="AI108" s="33" t="s">
        <v>46</v>
      </c>
    </row>
    <row r="109" spans="1:35" ht="13" x14ac:dyDescent="0.25">
      <c r="A109" s="31" t="s">
        <v>23</v>
      </c>
      <c r="B109" s="33" t="s">
        <v>28</v>
      </c>
      <c r="C109" s="33">
        <v>1079871</v>
      </c>
      <c r="D109" s="33">
        <v>75218</v>
      </c>
      <c r="E109" s="33">
        <v>0</v>
      </c>
      <c r="F109" s="33">
        <v>112724</v>
      </c>
      <c r="G109" s="33" t="s">
        <v>28</v>
      </c>
      <c r="I109" s="31" t="s">
        <v>47</v>
      </c>
      <c r="J109" s="32">
        <v>7049230</v>
      </c>
      <c r="K109" s="32" t="s">
        <v>46</v>
      </c>
      <c r="L109" s="32">
        <v>6515062</v>
      </c>
      <c r="M109" s="32" t="s">
        <v>46</v>
      </c>
      <c r="N109" s="32">
        <v>6188564</v>
      </c>
      <c r="O109" s="32" t="s">
        <v>46</v>
      </c>
      <c r="P109" s="32">
        <v>5663374</v>
      </c>
      <c r="Q109" s="32" t="s">
        <v>46</v>
      </c>
      <c r="R109" s="32">
        <v>6310835</v>
      </c>
      <c r="S109" s="32" t="s">
        <v>46</v>
      </c>
      <c r="T109" s="32">
        <v>5942725</v>
      </c>
      <c r="U109" s="32" t="s">
        <v>46</v>
      </c>
      <c r="V109" s="32">
        <v>5248376</v>
      </c>
      <c r="W109" s="32" t="s">
        <v>46</v>
      </c>
      <c r="X109" s="32">
        <v>5178116</v>
      </c>
      <c r="Y109" s="32" t="s">
        <v>46</v>
      </c>
      <c r="Z109" s="32">
        <v>5052758</v>
      </c>
      <c r="AA109" s="32" t="s">
        <v>46</v>
      </c>
      <c r="AB109" s="32">
        <v>4359751</v>
      </c>
      <c r="AC109" s="32" t="s">
        <v>46</v>
      </c>
      <c r="AD109" s="32">
        <v>4479836</v>
      </c>
      <c r="AE109" s="32" t="s">
        <v>46</v>
      </c>
      <c r="AF109" s="32">
        <v>5542760</v>
      </c>
      <c r="AG109" s="32" t="s">
        <v>46</v>
      </c>
      <c r="AH109" s="32">
        <v>4573363</v>
      </c>
      <c r="AI109" s="32" t="s">
        <v>46</v>
      </c>
    </row>
    <row r="110" spans="1:35" ht="13" x14ac:dyDescent="0.25">
      <c r="A110" s="31" t="s">
        <v>24</v>
      </c>
      <c r="B110" s="32">
        <v>1473668</v>
      </c>
      <c r="C110" s="32">
        <v>1452126</v>
      </c>
      <c r="D110" s="32">
        <v>31631</v>
      </c>
      <c r="E110" s="32" t="s">
        <v>28</v>
      </c>
      <c r="F110" s="32">
        <v>59334</v>
      </c>
      <c r="G110" s="32" t="s">
        <v>28</v>
      </c>
      <c r="I110" s="31" t="s">
        <v>3</v>
      </c>
      <c r="J110" s="33">
        <v>4549462</v>
      </c>
      <c r="K110" s="33" t="s">
        <v>46</v>
      </c>
      <c r="L110" s="33">
        <v>5959044</v>
      </c>
      <c r="M110" s="33" t="s">
        <v>46</v>
      </c>
      <c r="N110" s="33">
        <v>4197102</v>
      </c>
      <c r="O110" s="33" t="s">
        <v>46</v>
      </c>
      <c r="P110" s="33">
        <v>1821895</v>
      </c>
      <c r="Q110" s="33" t="s">
        <v>46</v>
      </c>
      <c r="R110" s="33">
        <v>2583747</v>
      </c>
      <c r="S110" s="33" t="s">
        <v>46</v>
      </c>
      <c r="T110" s="33">
        <v>2586881</v>
      </c>
      <c r="U110" s="33" t="s">
        <v>46</v>
      </c>
      <c r="V110" s="33">
        <v>2706105</v>
      </c>
      <c r="W110" s="33" t="s">
        <v>46</v>
      </c>
      <c r="X110" s="33">
        <v>2646126</v>
      </c>
      <c r="Y110" s="33" t="s">
        <v>46</v>
      </c>
      <c r="Z110" s="33">
        <v>2660866</v>
      </c>
      <c r="AA110" s="33" t="s">
        <v>46</v>
      </c>
      <c r="AB110" s="33">
        <v>3167460</v>
      </c>
      <c r="AC110" s="33" t="s">
        <v>46</v>
      </c>
      <c r="AD110" s="33">
        <v>2974529</v>
      </c>
      <c r="AE110" s="33" t="s">
        <v>46</v>
      </c>
      <c r="AF110" s="33">
        <v>3256520</v>
      </c>
      <c r="AG110" s="33" t="s">
        <v>46</v>
      </c>
      <c r="AH110" s="33">
        <v>3314499</v>
      </c>
      <c r="AI110" s="33" t="s">
        <v>46</v>
      </c>
    </row>
    <row r="111" spans="1:35" ht="13" x14ac:dyDescent="0.25">
      <c r="A111" s="31" t="s">
        <v>25</v>
      </c>
      <c r="B111" s="33">
        <v>218458</v>
      </c>
      <c r="C111" s="33">
        <v>2136107</v>
      </c>
      <c r="D111" s="33">
        <v>28829</v>
      </c>
      <c r="E111" s="33">
        <v>776</v>
      </c>
      <c r="F111" s="33">
        <v>20692</v>
      </c>
      <c r="G111" s="33">
        <v>10899</v>
      </c>
      <c r="I111" s="31" t="s">
        <v>41</v>
      </c>
      <c r="J111" s="32">
        <v>43856217</v>
      </c>
      <c r="K111" s="32" t="s">
        <v>46</v>
      </c>
      <c r="L111" s="32">
        <v>45522340</v>
      </c>
      <c r="M111" s="32" t="s">
        <v>46</v>
      </c>
      <c r="N111" s="32">
        <v>43525085</v>
      </c>
      <c r="O111" s="32" t="s">
        <v>46</v>
      </c>
      <c r="P111" s="32">
        <v>46078286</v>
      </c>
      <c r="Q111" s="32" t="s">
        <v>46</v>
      </c>
      <c r="R111" s="32">
        <v>47850638</v>
      </c>
      <c r="S111" s="32" t="s">
        <v>46</v>
      </c>
      <c r="T111" s="32">
        <v>46889399</v>
      </c>
      <c r="U111" s="32" t="s">
        <v>46</v>
      </c>
      <c r="V111" s="32">
        <v>48306978</v>
      </c>
      <c r="W111" s="32" t="s">
        <v>46</v>
      </c>
      <c r="X111" s="32">
        <v>44960615</v>
      </c>
      <c r="Y111" s="32" t="s">
        <v>46</v>
      </c>
      <c r="Z111" s="32">
        <v>45180977</v>
      </c>
      <c r="AA111" s="32" t="s">
        <v>46</v>
      </c>
      <c r="AB111" s="32">
        <v>47973603</v>
      </c>
      <c r="AC111" s="32" t="s">
        <v>46</v>
      </c>
      <c r="AD111" s="32">
        <v>48712164</v>
      </c>
      <c r="AE111" s="32" t="s">
        <v>46</v>
      </c>
      <c r="AF111" s="32">
        <v>48169065</v>
      </c>
      <c r="AG111" s="32" t="s">
        <v>46</v>
      </c>
      <c r="AH111" s="32">
        <v>40493902</v>
      </c>
      <c r="AI111" s="32" t="s">
        <v>46</v>
      </c>
    </row>
    <row r="112" spans="1:35" ht="13" x14ac:dyDescent="0.25">
      <c r="I112" s="31" t="s">
        <v>4</v>
      </c>
      <c r="J112" s="33" t="s">
        <v>28</v>
      </c>
      <c r="K112" s="33" t="s">
        <v>151</v>
      </c>
      <c r="L112" s="33" t="s">
        <v>28</v>
      </c>
      <c r="M112" s="33" t="s">
        <v>151</v>
      </c>
      <c r="N112" s="33" t="s">
        <v>28</v>
      </c>
      <c r="O112" s="33" t="s">
        <v>151</v>
      </c>
      <c r="P112" s="33" t="s">
        <v>28</v>
      </c>
      <c r="Q112" s="33" t="s">
        <v>151</v>
      </c>
      <c r="R112" s="33" t="s">
        <v>28</v>
      </c>
      <c r="S112" s="33" t="s">
        <v>151</v>
      </c>
      <c r="T112" s="33" t="s">
        <v>28</v>
      </c>
      <c r="U112" s="33" t="s">
        <v>151</v>
      </c>
      <c r="V112" s="33" t="s">
        <v>28</v>
      </c>
      <c r="W112" s="33" t="s">
        <v>151</v>
      </c>
      <c r="X112" s="33" t="s">
        <v>28</v>
      </c>
      <c r="Y112" s="33" t="s">
        <v>151</v>
      </c>
      <c r="Z112" s="33" t="s">
        <v>28</v>
      </c>
      <c r="AA112" s="33" t="s">
        <v>151</v>
      </c>
      <c r="AB112" s="33" t="s">
        <v>28</v>
      </c>
      <c r="AC112" s="33" t="s">
        <v>151</v>
      </c>
      <c r="AD112" s="33" t="s">
        <v>28</v>
      </c>
      <c r="AE112" s="33" t="s">
        <v>151</v>
      </c>
      <c r="AF112" s="33">
        <v>777074</v>
      </c>
      <c r="AG112" s="33" t="s">
        <v>46</v>
      </c>
      <c r="AH112" s="33" t="s">
        <v>28</v>
      </c>
      <c r="AI112" s="33" t="s">
        <v>151</v>
      </c>
    </row>
    <row r="113" spans="1:35" ht="13" x14ac:dyDescent="0.25">
      <c r="A113" s="4" t="s">
        <v>177</v>
      </c>
      <c r="I113" s="31" t="s">
        <v>5</v>
      </c>
      <c r="J113" s="32">
        <v>3692455</v>
      </c>
      <c r="K113" s="32" t="s">
        <v>46</v>
      </c>
      <c r="L113" s="32">
        <v>2782677</v>
      </c>
      <c r="M113" s="32" t="s">
        <v>46</v>
      </c>
      <c r="N113" s="32">
        <v>2913006</v>
      </c>
      <c r="O113" s="32" t="s">
        <v>46</v>
      </c>
      <c r="P113" s="32">
        <v>3353142</v>
      </c>
      <c r="Q113" s="32" t="s">
        <v>46</v>
      </c>
      <c r="R113" s="32">
        <v>3503606</v>
      </c>
      <c r="S113" s="32" t="s">
        <v>46</v>
      </c>
      <c r="T113" s="32">
        <v>3112528</v>
      </c>
      <c r="U113" s="32" t="s">
        <v>46</v>
      </c>
      <c r="V113" s="32">
        <v>2942016</v>
      </c>
      <c r="W113" s="32" t="s">
        <v>46</v>
      </c>
      <c r="X113" s="32">
        <v>2651359</v>
      </c>
      <c r="Y113" s="32" t="s">
        <v>46</v>
      </c>
      <c r="Z113" s="32">
        <v>2971772</v>
      </c>
      <c r="AA113" s="32" t="s">
        <v>46</v>
      </c>
      <c r="AB113" s="32">
        <v>2909819</v>
      </c>
      <c r="AC113" s="32" t="s">
        <v>46</v>
      </c>
      <c r="AD113" s="32">
        <v>3090944</v>
      </c>
      <c r="AE113" s="32" t="s">
        <v>46</v>
      </c>
      <c r="AF113" s="32">
        <v>2719588</v>
      </c>
      <c r="AG113" s="32" t="s">
        <v>46</v>
      </c>
      <c r="AH113" s="32">
        <v>2273967</v>
      </c>
      <c r="AI113" s="32" t="s">
        <v>46</v>
      </c>
    </row>
    <row r="114" spans="1:35" ht="13" x14ac:dyDescent="0.25">
      <c r="A114" s="4" t="s">
        <v>28</v>
      </c>
      <c r="B114" s="4" t="s">
        <v>178</v>
      </c>
      <c r="I114" s="31" t="s">
        <v>6</v>
      </c>
      <c r="J114" s="33">
        <v>5980487</v>
      </c>
      <c r="K114" s="33" t="s">
        <v>46</v>
      </c>
      <c r="L114" s="33">
        <v>6080690</v>
      </c>
      <c r="M114" s="33" t="s">
        <v>46</v>
      </c>
      <c r="N114" s="33">
        <v>10564291</v>
      </c>
      <c r="O114" s="33" t="s">
        <v>46</v>
      </c>
      <c r="P114" s="33">
        <v>3907835</v>
      </c>
      <c r="Q114" s="33" t="s">
        <v>46</v>
      </c>
      <c r="R114" s="33">
        <v>4179705</v>
      </c>
      <c r="S114" s="33" t="s">
        <v>46</v>
      </c>
      <c r="T114" s="33">
        <v>4706652</v>
      </c>
      <c r="U114" s="33" t="s">
        <v>46</v>
      </c>
      <c r="V114" s="33">
        <v>4523331</v>
      </c>
      <c r="W114" s="33" t="s">
        <v>46</v>
      </c>
      <c r="X114" s="33">
        <v>4860470</v>
      </c>
      <c r="Y114" s="33" t="s">
        <v>46</v>
      </c>
      <c r="Z114" s="33">
        <v>4867463</v>
      </c>
      <c r="AA114" s="33" t="s">
        <v>46</v>
      </c>
      <c r="AB114" s="33">
        <v>4901423</v>
      </c>
      <c r="AC114" s="33" t="s">
        <v>46</v>
      </c>
      <c r="AD114" s="33">
        <v>4711803</v>
      </c>
      <c r="AE114" s="33" t="s">
        <v>46</v>
      </c>
      <c r="AF114" s="33">
        <v>3988154</v>
      </c>
      <c r="AG114" s="33" t="s">
        <v>46</v>
      </c>
      <c r="AH114" s="33">
        <v>4216566</v>
      </c>
      <c r="AI114" s="33" t="s">
        <v>46</v>
      </c>
    </row>
    <row r="115" spans="1:35" ht="13" x14ac:dyDescent="0.25">
      <c r="I115" s="31" t="s">
        <v>7</v>
      </c>
      <c r="J115" s="32">
        <v>73112288</v>
      </c>
      <c r="K115" s="32" t="s">
        <v>46</v>
      </c>
      <c r="L115" s="32">
        <v>63490524</v>
      </c>
      <c r="M115" s="32" t="s">
        <v>46</v>
      </c>
      <c r="N115" s="32">
        <v>71447622</v>
      </c>
      <c r="O115" s="32" t="s">
        <v>46</v>
      </c>
      <c r="P115" s="32">
        <v>78818308</v>
      </c>
      <c r="Q115" s="32" t="s">
        <v>46</v>
      </c>
      <c r="R115" s="32">
        <v>77216754</v>
      </c>
      <c r="S115" s="32" t="s">
        <v>46</v>
      </c>
      <c r="T115" s="32">
        <v>76940641</v>
      </c>
      <c r="U115" s="32" t="s">
        <v>46</v>
      </c>
      <c r="V115" s="32">
        <v>71987324</v>
      </c>
      <c r="W115" s="32" t="s">
        <v>46</v>
      </c>
      <c r="X115" s="32">
        <v>73121026</v>
      </c>
      <c r="Y115" s="32" t="s">
        <v>46</v>
      </c>
      <c r="Z115" s="32">
        <v>75190440</v>
      </c>
      <c r="AA115" s="32" t="s">
        <v>46</v>
      </c>
      <c r="AB115" s="32">
        <v>75774801</v>
      </c>
      <c r="AC115" s="32" t="s">
        <v>46</v>
      </c>
      <c r="AD115" s="32">
        <v>76173556</v>
      </c>
      <c r="AE115" s="32" t="s">
        <v>46</v>
      </c>
      <c r="AF115" s="32">
        <v>56353178</v>
      </c>
      <c r="AG115" s="32" t="s">
        <v>46</v>
      </c>
      <c r="AH115" s="32">
        <v>52906813</v>
      </c>
      <c r="AI115" s="32" t="s">
        <v>46</v>
      </c>
    </row>
    <row r="116" spans="1:35" ht="13" x14ac:dyDescent="0.25">
      <c r="A116" s="29" t="s">
        <v>96</v>
      </c>
      <c r="C116" s="28" t="s">
        <v>97</v>
      </c>
      <c r="I116" s="31" t="s">
        <v>8</v>
      </c>
      <c r="J116" s="33">
        <v>61262338</v>
      </c>
      <c r="K116" s="33" t="s">
        <v>46</v>
      </c>
      <c r="L116" s="33">
        <v>63909622</v>
      </c>
      <c r="M116" s="33" t="s">
        <v>46</v>
      </c>
      <c r="N116" s="33">
        <v>66757420</v>
      </c>
      <c r="O116" s="33" t="s">
        <v>46</v>
      </c>
      <c r="P116" s="33">
        <v>74873617</v>
      </c>
      <c r="Q116" s="33" t="s">
        <v>46</v>
      </c>
      <c r="R116" s="33">
        <v>66629333</v>
      </c>
      <c r="S116" s="33" t="s">
        <v>46</v>
      </c>
      <c r="T116" s="33">
        <v>72076247</v>
      </c>
      <c r="U116" s="33" t="s">
        <v>46</v>
      </c>
      <c r="V116" s="33">
        <v>70458871</v>
      </c>
      <c r="W116" s="33" t="s">
        <v>46</v>
      </c>
      <c r="X116" s="33">
        <v>83983125</v>
      </c>
      <c r="Y116" s="33" t="s">
        <v>46</v>
      </c>
      <c r="Z116" s="33">
        <v>54303708</v>
      </c>
      <c r="AA116" s="33" t="s">
        <v>46</v>
      </c>
      <c r="AB116" s="33">
        <v>64789218</v>
      </c>
      <c r="AC116" s="33" t="s">
        <v>46</v>
      </c>
      <c r="AD116" s="33">
        <v>70099589</v>
      </c>
      <c r="AE116" s="33" t="s">
        <v>46</v>
      </c>
      <c r="AF116" s="33">
        <v>67871742</v>
      </c>
      <c r="AG116" s="33" t="s">
        <v>46</v>
      </c>
      <c r="AH116" s="33">
        <v>65415036</v>
      </c>
      <c r="AI116" s="33" t="s">
        <v>46</v>
      </c>
    </row>
    <row r="117" spans="1:35" ht="13" x14ac:dyDescent="0.25">
      <c r="A117" s="29" t="s">
        <v>98</v>
      </c>
      <c r="C117" s="28" t="s">
        <v>45</v>
      </c>
      <c r="I117" s="31" t="s">
        <v>9</v>
      </c>
      <c r="J117" s="32" t="s">
        <v>28</v>
      </c>
      <c r="K117" s="32" t="s">
        <v>46</v>
      </c>
      <c r="L117" s="32" t="s">
        <v>28</v>
      </c>
      <c r="M117" s="32" t="s">
        <v>46</v>
      </c>
      <c r="N117" s="32">
        <v>2006438</v>
      </c>
      <c r="O117" s="32" t="s">
        <v>46</v>
      </c>
      <c r="P117" s="32">
        <v>2119038</v>
      </c>
      <c r="Q117" s="32" t="s">
        <v>46</v>
      </c>
      <c r="R117" s="32">
        <v>2310932</v>
      </c>
      <c r="S117" s="32" t="s">
        <v>46</v>
      </c>
      <c r="T117" s="32">
        <v>1861197</v>
      </c>
      <c r="U117" s="32" t="s">
        <v>46</v>
      </c>
      <c r="V117" s="32">
        <v>1577407</v>
      </c>
      <c r="W117" s="32" t="s">
        <v>46</v>
      </c>
      <c r="X117" s="32">
        <v>1697664</v>
      </c>
      <c r="Y117" s="32" t="s">
        <v>46</v>
      </c>
      <c r="Z117" s="32">
        <v>1563806</v>
      </c>
      <c r="AA117" s="32" t="s">
        <v>46</v>
      </c>
      <c r="AB117" s="32">
        <v>1655091</v>
      </c>
      <c r="AC117" s="32" t="s">
        <v>46</v>
      </c>
      <c r="AD117" s="32">
        <v>1469654</v>
      </c>
      <c r="AE117" s="32" t="s">
        <v>46</v>
      </c>
      <c r="AF117" s="32">
        <v>1507667</v>
      </c>
      <c r="AG117" s="32" t="s">
        <v>46</v>
      </c>
      <c r="AH117" s="32">
        <v>1224403</v>
      </c>
      <c r="AI117" s="32" t="s">
        <v>46</v>
      </c>
    </row>
    <row r="118" spans="1:35" ht="13" x14ac:dyDescent="0.25">
      <c r="A118" s="29" t="s">
        <v>99</v>
      </c>
      <c r="C118" s="28" t="s">
        <v>165</v>
      </c>
      <c r="I118" s="31" t="s">
        <v>10</v>
      </c>
      <c r="J118" s="33">
        <v>70326222</v>
      </c>
      <c r="K118" s="33" t="s">
        <v>46</v>
      </c>
      <c r="L118" s="33">
        <v>61650369</v>
      </c>
      <c r="M118" s="33" t="s">
        <v>46</v>
      </c>
      <c r="N118" s="33">
        <v>55455007</v>
      </c>
      <c r="O118" s="33" t="s">
        <v>46</v>
      </c>
      <c r="P118" s="33">
        <v>59235421</v>
      </c>
      <c r="Q118" s="33" t="s">
        <v>46</v>
      </c>
      <c r="R118" s="33">
        <v>63084973</v>
      </c>
      <c r="S118" s="33" t="s">
        <v>46</v>
      </c>
      <c r="T118" s="33">
        <v>59963868</v>
      </c>
      <c r="U118" s="33" t="s">
        <v>46</v>
      </c>
      <c r="V118" s="33">
        <v>56451019</v>
      </c>
      <c r="W118" s="33" t="s">
        <v>46</v>
      </c>
      <c r="X118" s="33">
        <v>54038535</v>
      </c>
      <c r="Y118" s="33" t="s">
        <v>46</v>
      </c>
      <c r="Z118" s="33">
        <v>48405281</v>
      </c>
      <c r="AA118" s="33" t="s">
        <v>46</v>
      </c>
      <c r="AB118" s="33">
        <v>56372591</v>
      </c>
      <c r="AC118" s="33" t="s">
        <v>46</v>
      </c>
      <c r="AD118" s="33">
        <v>50177305</v>
      </c>
      <c r="AE118" s="33" t="s">
        <v>46</v>
      </c>
      <c r="AF118" s="33">
        <v>44424417</v>
      </c>
      <c r="AG118" s="33" t="s">
        <v>46</v>
      </c>
      <c r="AH118" s="33">
        <v>39571269</v>
      </c>
      <c r="AI118" s="33" t="s">
        <v>46</v>
      </c>
    </row>
    <row r="119" spans="1:35" ht="13" x14ac:dyDescent="0.25">
      <c r="A119" s="29"/>
      <c r="C119" s="28"/>
      <c r="I119" s="31" t="s">
        <v>11</v>
      </c>
      <c r="J119" s="32">
        <v>1234734</v>
      </c>
      <c r="K119" s="32" t="s">
        <v>46</v>
      </c>
      <c r="L119" s="32">
        <v>1166584</v>
      </c>
      <c r="M119" s="32" t="s">
        <v>46</v>
      </c>
      <c r="N119" s="32">
        <v>1119523</v>
      </c>
      <c r="O119" s="32" t="s">
        <v>46</v>
      </c>
      <c r="P119" s="32">
        <v>1094919</v>
      </c>
      <c r="Q119" s="32" t="s">
        <v>46</v>
      </c>
      <c r="R119" s="32" t="s">
        <v>28</v>
      </c>
      <c r="S119" s="32" t="s">
        <v>151</v>
      </c>
      <c r="T119" s="32" t="s">
        <v>28</v>
      </c>
      <c r="U119" s="32" t="s">
        <v>151</v>
      </c>
      <c r="V119" s="32" t="s">
        <v>28</v>
      </c>
      <c r="W119" s="32" t="s">
        <v>151</v>
      </c>
      <c r="X119" s="32">
        <v>1183607</v>
      </c>
      <c r="Y119" s="32" t="s">
        <v>46</v>
      </c>
      <c r="Z119" s="32">
        <v>1230773</v>
      </c>
      <c r="AA119" s="32" t="s">
        <v>46</v>
      </c>
      <c r="AB119" s="32">
        <v>1190578</v>
      </c>
      <c r="AC119" s="32" t="s">
        <v>46</v>
      </c>
      <c r="AD119" s="32">
        <v>1104019</v>
      </c>
      <c r="AE119" s="32" t="s">
        <v>46</v>
      </c>
      <c r="AF119" s="32">
        <v>1009795</v>
      </c>
      <c r="AG119" s="32" t="s">
        <v>46</v>
      </c>
      <c r="AH119" s="32">
        <v>825210</v>
      </c>
      <c r="AI119" s="32" t="s">
        <v>46</v>
      </c>
    </row>
    <row r="120" spans="1:35" ht="13" x14ac:dyDescent="0.25">
      <c r="A120" s="30" t="s">
        <v>102</v>
      </c>
      <c r="B120" s="45" t="s">
        <v>0</v>
      </c>
      <c r="C120" s="45" t="s">
        <v>43</v>
      </c>
      <c r="D120" s="45" t="s">
        <v>29</v>
      </c>
      <c r="E120" s="45" t="s">
        <v>30</v>
      </c>
      <c r="F120" s="45" t="s">
        <v>31</v>
      </c>
      <c r="G120" s="45" t="s">
        <v>32</v>
      </c>
      <c r="I120" s="31" t="s">
        <v>12</v>
      </c>
      <c r="J120" s="33">
        <v>1076539</v>
      </c>
      <c r="K120" s="33" t="s">
        <v>46</v>
      </c>
      <c r="L120" s="33">
        <v>1288198</v>
      </c>
      <c r="M120" s="33" t="s">
        <v>46</v>
      </c>
      <c r="N120" s="33">
        <v>1250480</v>
      </c>
      <c r="O120" s="33" t="s">
        <v>46</v>
      </c>
      <c r="P120" s="33">
        <v>1422557</v>
      </c>
      <c r="Q120" s="33" t="s">
        <v>46</v>
      </c>
      <c r="R120" s="33">
        <v>1510124</v>
      </c>
      <c r="S120" s="33" t="s">
        <v>46</v>
      </c>
      <c r="T120" s="33">
        <v>1724623</v>
      </c>
      <c r="U120" s="33" t="s">
        <v>46</v>
      </c>
      <c r="V120" s="33">
        <v>1478432</v>
      </c>
      <c r="W120" s="33" t="s">
        <v>46</v>
      </c>
      <c r="X120" s="33">
        <v>1586987</v>
      </c>
      <c r="Y120" s="33" t="s">
        <v>46</v>
      </c>
      <c r="Z120" s="33">
        <v>1650649</v>
      </c>
      <c r="AA120" s="33" t="s">
        <v>46</v>
      </c>
      <c r="AB120" s="33">
        <v>1900410</v>
      </c>
      <c r="AC120" s="33" t="s">
        <v>46</v>
      </c>
      <c r="AD120" s="33">
        <v>1984426</v>
      </c>
      <c r="AE120" s="33" t="s">
        <v>46</v>
      </c>
      <c r="AF120" s="33">
        <v>1822854</v>
      </c>
      <c r="AG120" s="33" t="s">
        <v>46</v>
      </c>
      <c r="AH120" s="33">
        <v>1666366</v>
      </c>
      <c r="AI120" s="33" t="s">
        <v>46</v>
      </c>
    </row>
    <row r="121" spans="1:35" ht="13" x14ac:dyDescent="0.25">
      <c r="A121" s="31" t="s">
        <v>1</v>
      </c>
      <c r="B121" s="33">
        <v>2539393</v>
      </c>
      <c r="C121" s="33">
        <v>2556041</v>
      </c>
      <c r="D121" s="33">
        <v>551736</v>
      </c>
      <c r="E121" s="33">
        <v>24447</v>
      </c>
      <c r="F121" s="33">
        <v>267744</v>
      </c>
      <c r="G121" s="33">
        <v>544618</v>
      </c>
      <c r="I121" s="31" t="s">
        <v>13</v>
      </c>
      <c r="J121" s="32">
        <v>2703420</v>
      </c>
      <c r="K121" s="32" t="s">
        <v>46</v>
      </c>
      <c r="L121" s="32">
        <v>2711887</v>
      </c>
      <c r="M121" s="32" t="s">
        <v>46</v>
      </c>
      <c r="N121" s="32">
        <v>2661910</v>
      </c>
      <c r="O121" s="32" t="s">
        <v>46</v>
      </c>
      <c r="P121" s="32">
        <v>2703819</v>
      </c>
      <c r="Q121" s="32" t="s">
        <v>46</v>
      </c>
      <c r="R121" s="32">
        <v>2788522</v>
      </c>
      <c r="S121" s="32" t="s">
        <v>46</v>
      </c>
      <c r="T121" s="32">
        <v>3385131</v>
      </c>
      <c r="U121" s="32" t="s">
        <v>46</v>
      </c>
      <c r="V121" s="32">
        <v>3056462</v>
      </c>
      <c r="W121" s="32" t="s">
        <v>46</v>
      </c>
      <c r="X121" s="32">
        <v>2081622</v>
      </c>
      <c r="Y121" s="32" t="s">
        <v>46</v>
      </c>
      <c r="Z121" s="32">
        <v>2351995</v>
      </c>
      <c r="AA121" s="32" t="s">
        <v>46</v>
      </c>
      <c r="AB121" s="32">
        <v>2587217</v>
      </c>
      <c r="AC121" s="32" t="s">
        <v>46</v>
      </c>
      <c r="AD121" s="32">
        <v>2612899</v>
      </c>
      <c r="AE121" s="32" t="s">
        <v>46</v>
      </c>
      <c r="AF121" s="32">
        <v>3614062</v>
      </c>
      <c r="AG121" s="32" t="s">
        <v>46</v>
      </c>
      <c r="AH121" s="32">
        <v>3013441</v>
      </c>
      <c r="AI121" s="32" t="s">
        <v>46</v>
      </c>
    </row>
    <row r="122" spans="1:35" ht="13" x14ac:dyDescent="0.25">
      <c r="A122" s="31" t="s">
        <v>2</v>
      </c>
      <c r="B122" s="32">
        <v>474395</v>
      </c>
      <c r="C122" s="32">
        <v>773569</v>
      </c>
      <c r="D122" s="32">
        <v>83058</v>
      </c>
      <c r="E122" s="32" t="s">
        <v>28</v>
      </c>
      <c r="F122" s="32" t="s">
        <v>28</v>
      </c>
      <c r="G122" s="32" t="s">
        <v>28</v>
      </c>
      <c r="I122" s="31" t="s">
        <v>14</v>
      </c>
      <c r="J122" s="33" t="s">
        <v>28</v>
      </c>
      <c r="K122" s="33" t="s">
        <v>46</v>
      </c>
      <c r="L122" s="33" t="s">
        <v>28</v>
      </c>
      <c r="M122" s="33" t="s">
        <v>46</v>
      </c>
      <c r="N122" s="33" t="s">
        <v>28</v>
      </c>
      <c r="O122" s="33" t="s">
        <v>46</v>
      </c>
      <c r="P122" s="33" t="s">
        <v>28</v>
      </c>
      <c r="Q122" s="33" t="s">
        <v>46</v>
      </c>
      <c r="R122" s="33" t="s">
        <v>28</v>
      </c>
      <c r="S122" s="33" t="s">
        <v>46</v>
      </c>
      <c r="T122" s="33">
        <v>203383</v>
      </c>
      <c r="U122" s="33" t="s">
        <v>46</v>
      </c>
      <c r="V122" s="33">
        <v>189759</v>
      </c>
      <c r="W122" s="33" t="s">
        <v>46</v>
      </c>
      <c r="X122" s="33">
        <v>160308</v>
      </c>
      <c r="Y122" s="33" t="s">
        <v>46</v>
      </c>
      <c r="Z122" s="33">
        <v>143492</v>
      </c>
      <c r="AA122" s="33" t="s">
        <v>46</v>
      </c>
      <c r="AB122" s="33">
        <v>147015</v>
      </c>
      <c r="AC122" s="33" t="s">
        <v>46</v>
      </c>
      <c r="AD122" s="33">
        <v>129696</v>
      </c>
      <c r="AE122" s="33" t="s">
        <v>46</v>
      </c>
      <c r="AF122" s="33">
        <v>117067</v>
      </c>
      <c r="AG122" s="33" t="s">
        <v>46</v>
      </c>
      <c r="AH122" s="33">
        <v>116022</v>
      </c>
      <c r="AI122" s="33" t="s">
        <v>46</v>
      </c>
    </row>
    <row r="123" spans="1:35" ht="13" x14ac:dyDescent="0.25">
      <c r="A123" s="31" t="s">
        <v>47</v>
      </c>
      <c r="B123" s="33">
        <v>1410021</v>
      </c>
      <c r="C123" s="33">
        <v>3606879</v>
      </c>
      <c r="D123" s="33">
        <v>287724</v>
      </c>
      <c r="E123" s="33">
        <v>6703</v>
      </c>
      <c r="F123" s="33">
        <v>808193</v>
      </c>
      <c r="G123" s="33">
        <v>395542</v>
      </c>
      <c r="I123" s="31" t="s">
        <v>15</v>
      </c>
      <c r="J123" s="32">
        <v>8505890</v>
      </c>
      <c r="K123" s="32" t="s">
        <v>46</v>
      </c>
      <c r="L123" s="32">
        <v>8058228</v>
      </c>
      <c r="M123" s="32" t="s">
        <v>46</v>
      </c>
      <c r="N123" s="32">
        <v>7766893</v>
      </c>
      <c r="O123" s="32" t="s">
        <v>46</v>
      </c>
      <c r="P123" s="32">
        <v>8999080</v>
      </c>
      <c r="Q123" s="32" t="s">
        <v>46</v>
      </c>
      <c r="R123" s="32">
        <v>9489182</v>
      </c>
      <c r="S123" s="32" t="s">
        <v>46</v>
      </c>
      <c r="T123" s="32">
        <v>9763859</v>
      </c>
      <c r="U123" s="32" t="s">
        <v>46</v>
      </c>
      <c r="V123" s="32">
        <v>9754223</v>
      </c>
      <c r="W123" s="32" t="s">
        <v>46</v>
      </c>
      <c r="X123" s="32">
        <v>8535054</v>
      </c>
      <c r="Y123" s="32" t="s">
        <v>46</v>
      </c>
      <c r="Z123" s="32">
        <v>7814977</v>
      </c>
      <c r="AA123" s="32" t="s">
        <v>46</v>
      </c>
      <c r="AB123" s="32">
        <v>8679090</v>
      </c>
      <c r="AC123" s="32" t="s">
        <v>46</v>
      </c>
      <c r="AD123" s="32">
        <v>8878589</v>
      </c>
      <c r="AE123" s="32" t="s">
        <v>46</v>
      </c>
      <c r="AF123" s="32">
        <v>8578155</v>
      </c>
      <c r="AG123" s="32" t="s">
        <v>46</v>
      </c>
      <c r="AH123" s="32">
        <v>6442992</v>
      </c>
      <c r="AI123" s="32" t="s">
        <v>46</v>
      </c>
    </row>
    <row r="124" spans="1:35" ht="13" x14ac:dyDescent="0.25">
      <c r="A124" s="31" t="s">
        <v>3</v>
      </c>
      <c r="B124" s="32">
        <v>890573</v>
      </c>
      <c r="C124" s="32">
        <v>4563850</v>
      </c>
      <c r="D124" s="32">
        <v>77174</v>
      </c>
      <c r="E124" s="32">
        <v>11253</v>
      </c>
      <c r="F124" s="32">
        <v>406276</v>
      </c>
      <c r="G124" s="32">
        <v>9918</v>
      </c>
      <c r="I124" s="31" t="s">
        <v>16</v>
      </c>
      <c r="J124" s="33" t="s">
        <v>28</v>
      </c>
      <c r="K124" s="33" t="s">
        <v>151</v>
      </c>
      <c r="L124" s="33" t="s">
        <v>28</v>
      </c>
      <c r="M124" s="33" t="s">
        <v>151</v>
      </c>
      <c r="N124" s="33" t="s">
        <v>28</v>
      </c>
      <c r="O124" s="33" t="s">
        <v>151</v>
      </c>
      <c r="P124" s="33" t="s">
        <v>28</v>
      </c>
      <c r="Q124" s="33" t="s">
        <v>151</v>
      </c>
      <c r="R124" s="33" t="s">
        <v>28</v>
      </c>
      <c r="S124" s="33" t="s">
        <v>151</v>
      </c>
      <c r="T124" s="33">
        <v>115000</v>
      </c>
      <c r="U124" s="33" t="s">
        <v>46</v>
      </c>
      <c r="V124" s="33" t="s">
        <v>28</v>
      </c>
      <c r="W124" s="33" t="s">
        <v>151</v>
      </c>
      <c r="X124" s="33" t="s">
        <v>28</v>
      </c>
      <c r="Y124" s="33" t="s">
        <v>151</v>
      </c>
      <c r="Z124" s="33" t="s">
        <v>28</v>
      </c>
      <c r="AA124" s="33" t="s">
        <v>151</v>
      </c>
      <c r="AB124" s="33" t="s">
        <v>28</v>
      </c>
      <c r="AC124" s="33" t="s">
        <v>151</v>
      </c>
      <c r="AD124" s="33">
        <v>108713</v>
      </c>
      <c r="AE124" s="33" t="s">
        <v>46</v>
      </c>
      <c r="AF124" s="33">
        <v>101379</v>
      </c>
      <c r="AG124" s="33" t="s">
        <v>46</v>
      </c>
      <c r="AH124" s="33">
        <v>105620</v>
      </c>
      <c r="AI124" s="33" t="s">
        <v>46</v>
      </c>
    </row>
    <row r="125" spans="1:35" ht="13" x14ac:dyDescent="0.25">
      <c r="A125" s="31" t="s">
        <v>41</v>
      </c>
      <c r="B125" s="33">
        <v>9062328</v>
      </c>
      <c r="C125" s="33">
        <v>19907265</v>
      </c>
      <c r="D125" s="33">
        <v>12994675</v>
      </c>
      <c r="E125" s="33">
        <v>161165</v>
      </c>
      <c r="F125" s="33">
        <v>3194600</v>
      </c>
      <c r="G125" s="33">
        <v>202307</v>
      </c>
      <c r="I125" s="31" t="s">
        <v>17</v>
      </c>
      <c r="J125" s="32">
        <v>10914216</v>
      </c>
      <c r="K125" s="32" t="s">
        <v>46</v>
      </c>
      <c r="L125" s="32">
        <v>11312113</v>
      </c>
      <c r="M125" s="32" t="s">
        <v>46</v>
      </c>
      <c r="N125" s="32">
        <v>10685598</v>
      </c>
      <c r="O125" s="32" t="s">
        <v>46</v>
      </c>
      <c r="P125" s="32">
        <v>10618556</v>
      </c>
      <c r="Q125" s="32" t="s">
        <v>46</v>
      </c>
      <c r="R125" s="32">
        <v>9957697</v>
      </c>
      <c r="S125" s="32" t="s">
        <v>46</v>
      </c>
      <c r="T125" s="32">
        <v>10764575</v>
      </c>
      <c r="U125" s="32" t="s">
        <v>46</v>
      </c>
      <c r="V125" s="32">
        <v>10549857</v>
      </c>
      <c r="W125" s="32" t="s">
        <v>46</v>
      </c>
      <c r="X125" s="32">
        <v>9366131</v>
      </c>
      <c r="Y125" s="32" t="s">
        <v>46</v>
      </c>
      <c r="Z125" s="32">
        <v>9198761</v>
      </c>
      <c r="AA125" s="32" t="s">
        <v>46</v>
      </c>
      <c r="AB125" s="32">
        <v>9866682</v>
      </c>
      <c r="AC125" s="32" t="s">
        <v>46</v>
      </c>
      <c r="AD125" s="32">
        <v>9346731</v>
      </c>
      <c r="AE125" s="32" t="s">
        <v>46</v>
      </c>
      <c r="AF125" s="32">
        <v>8732216</v>
      </c>
      <c r="AG125" s="32" t="s">
        <v>46</v>
      </c>
      <c r="AH125" s="32">
        <v>7263211</v>
      </c>
      <c r="AI125" s="32" t="s">
        <v>46</v>
      </c>
    </row>
    <row r="126" spans="1:35" ht="13" x14ac:dyDescent="0.25">
      <c r="A126" s="31" t="s">
        <v>4</v>
      </c>
      <c r="B126" s="32">
        <v>58532</v>
      </c>
      <c r="C126" s="32">
        <v>436888</v>
      </c>
      <c r="D126" s="32" t="s">
        <v>28</v>
      </c>
      <c r="E126" s="32" t="s">
        <v>28</v>
      </c>
      <c r="F126" s="32">
        <v>34024</v>
      </c>
      <c r="G126" s="32" t="s">
        <v>28</v>
      </c>
      <c r="I126" s="31" t="s">
        <v>18</v>
      </c>
      <c r="J126" s="33">
        <v>3448274</v>
      </c>
      <c r="K126" s="33" t="s">
        <v>46</v>
      </c>
      <c r="L126" s="33">
        <v>3557023</v>
      </c>
      <c r="M126" s="33" t="s">
        <v>46</v>
      </c>
      <c r="N126" s="33">
        <v>3097442</v>
      </c>
      <c r="O126" s="33" t="s">
        <v>46</v>
      </c>
      <c r="P126" s="33">
        <v>3373223</v>
      </c>
      <c r="Q126" s="33" t="s">
        <v>46</v>
      </c>
      <c r="R126" s="33">
        <v>3777617</v>
      </c>
      <c r="S126" s="33" t="s">
        <v>46</v>
      </c>
      <c r="T126" s="33">
        <v>4361487</v>
      </c>
      <c r="U126" s="33" t="s">
        <v>46</v>
      </c>
      <c r="V126" s="33">
        <v>4624882</v>
      </c>
      <c r="W126" s="33" t="s">
        <v>46</v>
      </c>
      <c r="X126" s="33">
        <v>5279544</v>
      </c>
      <c r="Y126" s="33" t="s">
        <v>46</v>
      </c>
      <c r="Z126" s="33">
        <v>4954458</v>
      </c>
      <c r="AA126" s="33" t="s">
        <v>46</v>
      </c>
      <c r="AB126" s="33">
        <v>5566034</v>
      </c>
      <c r="AC126" s="33" t="s">
        <v>46</v>
      </c>
      <c r="AD126" s="33">
        <v>5790560</v>
      </c>
      <c r="AE126" s="33" t="s">
        <v>46</v>
      </c>
      <c r="AF126" s="33">
        <v>6068732</v>
      </c>
      <c r="AG126" s="33" t="s">
        <v>46</v>
      </c>
      <c r="AH126" s="33">
        <v>5251424</v>
      </c>
      <c r="AI126" s="33" t="s">
        <v>46</v>
      </c>
    </row>
    <row r="127" spans="1:35" ht="13" x14ac:dyDescent="0.25">
      <c r="A127" s="31" t="s">
        <v>5</v>
      </c>
      <c r="B127" s="33">
        <v>650158</v>
      </c>
      <c r="C127" s="33">
        <v>1807584</v>
      </c>
      <c r="D127" s="33">
        <v>41502</v>
      </c>
      <c r="E127" s="33">
        <v>19934</v>
      </c>
      <c r="F127" s="33">
        <v>242244</v>
      </c>
      <c r="G127" s="33">
        <v>21255</v>
      </c>
      <c r="I127" s="31" t="s">
        <v>19</v>
      </c>
      <c r="J127" s="32" t="s">
        <v>28</v>
      </c>
      <c r="K127" s="32" t="s">
        <v>151</v>
      </c>
      <c r="L127" s="32">
        <v>21874314</v>
      </c>
      <c r="M127" s="32" t="s">
        <v>46</v>
      </c>
      <c r="N127" s="32">
        <v>22191786</v>
      </c>
      <c r="O127" s="32" t="s">
        <v>46</v>
      </c>
      <c r="P127" s="32">
        <v>23550583</v>
      </c>
      <c r="Q127" s="32" t="s">
        <v>46</v>
      </c>
      <c r="R127" s="32" t="s">
        <v>28</v>
      </c>
      <c r="S127" s="32" t="s">
        <v>151</v>
      </c>
      <c r="T127" s="32" t="s">
        <v>28</v>
      </c>
      <c r="U127" s="32" t="s">
        <v>151</v>
      </c>
      <c r="V127" s="32">
        <v>25073556</v>
      </c>
      <c r="W127" s="32" t="s">
        <v>46</v>
      </c>
      <c r="X127" s="32" t="s">
        <v>28</v>
      </c>
      <c r="Y127" s="32" t="s">
        <v>151</v>
      </c>
      <c r="Z127" s="32">
        <v>24253221</v>
      </c>
      <c r="AA127" s="32" t="s">
        <v>46</v>
      </c>
      <c r="AB127" s="32">
        <v>24616368</v>
      </c>
      <c r="AC127" s="32" t="s">
        <v>46</v>
      </c>
      <c r="AD127" s="32">
        <v>26949220</v>
      </c>
      <c r="AE127" s="32" t="s">
        <v>46</v>
      </c>
      <c r="AF127" s="32">
        <v>22299946</v>
      </c>
      <c r="AG127" s="32" t="s">
        <v>46</v>
      </c>
      <c r="AH127" s="32">
        <v>19963086</v>
      </c>
      <c r="AI127" s="32" t="s">
        <v>46</v>
      </c>
    </row>
    <row r="128" spans="1:35" ht="13" x14ac:dyDescent="0.25">
      <c r="A128" s="31" t="s">
        <v>6</v>
      </c>
      <c r="B128" s="32">
        <v>2095225</v>
      </c>
      <c r="C128" s="32">
        <v>2139107</v>
      </c>
      <c r="D128" s="32">
        <v>902709</v>
      </c>
      <c r="E128" s="32">
        <v>15023</v>
      </c>
      <c r="F128" s="32">
        <v>23788</v>
      </c>
      <c r="G128" s="32">
        <v>904838</v>
      </c>
      <c r="I128" s="31" t="s">
        <v>20</v>
      </c>
      <c r="J128" s="33">
        <v>14024031</v>
      </c>
      <c r="K128" s="33" t="s">
        <v>46</v>
      </c>
      <c r="L128" s="33">
        <v>12442068</v>
      </c>
      <c r="M128" s="33" t="s">
        <v>46</v>
      </c>
      <c r="N128" s="33">
        <v>10122517</v>
      </c>
      <c r="O128" s="33" t="s">
        <v>46</v>
      </c>
      <c r="P128" s="33">
        <v>12888213</v>
      </c>
      <c r="Q128" s="33" t="s">
        <v>46</v>
      </c>
      <c r="R128" s="33">
        <v>10003041</v>
      </c>
      <c r="S128" s="33" t="s">
        <v>46</v>
      </c>
      <c r="T128" s="33">
        <v>9772274</v>
      </c>
      <c r="U128" s="33" t="s">
        <v>46</v>
      </c>
      <c r="V128" s="33">
        <v>8103158</v>
      </c>
      <c r="W128" s="33" t="s">
        <v>46</v>
      </c>
      <c r="X128" s="33">
        <v>8057311</v>
      </c>
      <c r="Y128" s="33" t="s">
        <v>46</v>
      </c>
      <c r="Z128" s="33">
        <v>9865810</v>
      </c>
      <c r="AA128" s="33" t="s">
        <v>46</v>
      </c>
      <c r="AB128" s="33">
        <v>9706261</v>
      </c>
      <c r="AC128" s="33" t="s">
        <v>46</v>
      </c>
      <c r="AD128" s="33">
        <v>9583196</v>
      </c>
      <c r="AE128" s="33" t="s">
        <v>46</v>
      </c>
      <c r="AF128" s="33">
        <v>9039565</v>
      </c>
      <c r="AG128" s="33" t="s">
        <v>46</v>
      </c>
      <c r="AH128" s="33">
        <v>7856794</v>
      </c>
      <c r="AI128" s="33" t="s">
        <v>46</v>
      </c>
    </row>
    <row r="129" spans="1:35" ht="13" x14ac:dyDescent="0.25">
      <c r="A129" s="31" t="s">
        <v>7</v>
      </c>
      <c r="B129" s="33">
        <v>26777092</v>
      </c>
      <c r="C129" s="33">
        <v>13984903</v>
      </c>
      <c r="D129" s="33">
        <v>7637807</v>
      </c>
      <c r="E129" s="33" t="s">
        <v>28</v>
      </c>
      <c r="F129" s="33" t="s">
        <v>28</v>
      </c>
      <c r="G129" s="33">
        <v>14840671</v>
      </c>
      <c r="I129" s="31" t="s">
        <v>21</v>
      </c>
      <c r="J129" s="32">
        <v>11426424</v>
      </c>
      <c r="K129" s="32" t="s">
        <v>46</v>
      </c>
      <c r="L129" s="32">
        <v>11523000</v>
      </c>
      <c r="M129" s="32" t="s">
        <v>46</v>
      </c>
      <c r="N129" s="32">
        <v>10585651</v>
      </c>
      <c r="O129" s="32" t="s">
        <v>46</v>
      </c>
      <c r="P129" s="32">
        <v>10021225</v>
      </c>
      <c r="Q129" s="32" t="s">
        <v>46</v>
      </c>
      <c r="R129" s="32">
        <v>11483898</v>
      </c>
      <c r="S129" s="32" t="s">
        <v>46</v>
      </c>
      <c r="T129" s="32">
        <v>10812730</v>
      </c>
      <c r="U129" s="32" t="s">
        <v>46</v>
      </c>
      <c r="V129" s="32">
        <v>11548214</v>
      </c>
      <c r="W129" s="32" t="s">
        <v>46</v>
      </c>
      <c r="X129" s="32">
        <v>11107634</v>
      </c>
      <c r="Y129" s="32" t="s">
        <v>46</v>
      </c>
      <c r="Z129" s="32">
        <v>9046656</v>
      </c>
      <c r="AA129" s="32" t="s">
        <v>46</v>
      </c>
      <c r="AB129" s="32">
        <v>8700093</v>
      </c>
      <c r="AC129" s="32" t="s">
        <v>46</v>
      </c>
      <c r="AD129" s="32">
        <v>8369177</v>
      </c>
      <c r="AE129" s="32" t="s">
        <v>46</v>
      </c>
      <c r="AF129" s="32">
        <v>7957018</v>
      </c>
      <c r="AG129" s="32" t="s">
        <v>46</v>
      </c>
      <c r="AH129" s="32">
        <v>9157103</v>
      </c>
      <c r="AI129" s="32" t="s">
        <v>46</v>
      </c>
    </row>
    <row r="130" spans="1:35" ht="13" x14ac:dyDescent="0.25">
      <c r="A130" s="31" t="s">
        <v>8</v>
      </c>
      <c r="B130" s="32">
        <v>27580733</v>
      </c>
      <c r="C130" s="32">
        <v>27800650</v>
      </c>
      <c r="D130" s="32">
        <v>2363015</v>
      </c>
      <c r="E130" s="32">
        <v>567828</v>
      </c>
      <c r="F130" s="32">
        <v>2573103</v>
      </c>
      <c r="G130" s="32">
        <v>3024293</v>
      </c>
      <c r="I130" s="31" t="s">
        <v>22</v>
      </c>
      <c r="J130" s="33">
        <v>1121721</v>
      </c>
      <c r="K130" s="33" t="s">
        <v>46</v>
      </c>
      <c r="L130" s="33">
        <v>1015943</v>
      </c>
      <c r="M130" s="33" t="s">
        <v>46</v>
      </c>
      <c r="N130" s="33">
        <v>917359</v>
      </c>
      <c r="O130" s="33" t="s">
        <v>46</v>
      </c>
      <c r="P130" s="33">
        <v>1008994</v>
      </c>
      <c r="Q130" s="33" t="s">
        <v>46</v>
      </c>
      <c r="R130" s="33">
        <v>1046605</v>
      </c>
      <c r="S130" s="33" t="s">
        <v>46</v>
      </c>
      <c r="T130" s="33">
        <v>1155955</v>
      </c>
      <c r="U130" s="33" t="s">
        <v>46</v>
      </c>
      <c r="V130" s="33">
        <v>1087022</v>
      </c>
      <c r="W130" s="33" t="s">
        <v>46</v>
      </c>
      <c r="X130" s="33">
        <v>1171323</v>
      </c>
      <c r="Y130" s="33" t="s">
        <v>46</v>
      </c>
      <c r="Z130" s="33">
        <v>973221</v>
      </c>
      <c r="AA130" s="33" t="s">
        <v>46</v>
      </c>
      <c r="AB130" s="33">
        <v>963765</v>
      </c>
      <c r="AC130" s="33" t="s">
        <v>46</v>
      </c>
      <c r="AD130" s="33">
        <v>907187</v>
      </c>
      <c r="AE130" s="33" t="s">
        <v>46</v>
      </c>
      <c r="AF130" s="33">
        <v>825975</v>
      </c>
      <c r="AG130" s="33" t="s">
        <v>46</v>
      </c>
      <c r="AH130" s="33">
        <v>695013</v>
      </c>
      <c r="AI130" s="33" t="s">
        <v>46</v>
      </c>
    </row>
    <row r="131" spans="1:35" ht="13" x14ac:dyDescent="0.25">
      <c r="A131" s="31" t="s">
        <v>9</v>
      </c>
      <c r="B131" s="33" t="s">
        <v>28</v>
      </c>
      <c r="C131" s="33" t="s">
        <v>28</v>
      </c>
      <c r="D131" s="33" t="s">
        <v>28</v>
      </c>
      <c r="E131" s="33" t="s">
        <v>28</v>
      </c>
      <c r="F131" s="33" t="s">
        <v>28</v>
      </c>
      <c r="G131" s="33" t="s">
        <v>28</v>
      </c>
      <c r="I131" s="31" t="s">
        <v>23</v>
      </c>
      <c r="J131" s="32">
        <v>1805989</v>
      </c>
      <c r="K131" s="32" t="s">
        <v>46</v>
      </c>
      <c r="L131" s="32">
        <v>2035633</v>
      </c>
      <c r="M131" s="32" t="s">
        <v>46</v>
      </c>
      <c r="N131" s="32">
        <v>1996835</v>
      </c>
      <c r="O131" s="32" t="s">
        <v>46</v>
      </c>
      <c r="P131" s="32">
        <v>2198289</v>
      </c>
      <c r="Q131" s="32" t="s">
        <v>46</v>
      </c>
      <c r="R131" s="32">
        <v>2243614</v>
      </c>
      <c r="S131" s="32" t="s">
        <v>46</v>
      </c>
      <c r="T131" s="32">
        <v>2092560</v>
      </c>
      <c r="U131" s="32" t="s">
        <v>46</v>
      </c>
      <c r="V131" s="32" t="s">
        <v>28</v>
      </c>
      <c r="W131" s="32" t="s">
        <v>151</v>
      </c>
      <c r="X131" s="32">
        <v>2490217</v>
      </c>
      <c r="Y131" s="32" t="s">
        <v>46</v>
      </c>
      <c r="Z131" s="32" t="s">
        <v>28</v>
      </c>
      <c r="AA131" s="32" t="s">
        <v>151</v>
      </c>
      <c r="AB131" s="32" t="s">
        <v>28</v>
      </c>
      <c r="AC131" s="32" t="s">
        <v>151</v>
      </c>
      <c r="AD131" s="32">
        <v>2275234</v>
      </c>
      <c r="AE131" s="32" t="s">
        <v>46</v>
      </c>
      <c r="AF131" s="32">
        <v>1979794</v>
      </c>
      <c r="AG131" s="32" t="s">
        <v>46</v>
      </c>
      <c r="AH131" s="32">
        <v>1791669</v>
      </c>
      <c r="AI131" s="32" t="s">
        <v>46</v>
      </c>
    </row>
    <row r="132" spans="1:35" ht="13" x14ac:dyDescent="0.25">
      <c r="A132" s="31" t="s">
        <v>10</v>
      </c>
      <c r="B132" s="32">
        <v>37358123</v>
      </c>
      <c r="C132" s="32">
        <v>8055924</v>
      </c>
      <c r="D132" s="32">
        <v>2364839</v>
      </c>
      <c r="E132" s="32">
        <v>69291</v>
      </c>
      <c r="F132" s="32">
        <v>274441</v>
      </c>
      <c r="G132" s="32">
        <v>13527751</v>
      </c>
      <c r="I132" s="31" t="s">
        <v>24</v>
      </c>
      <c r="J132" s="33">
        <v>3019086</v>
      </c>
      <c r="K132" s="33" t="s">
        <v>46</v>
      </c>
      <c r="L132" s="33">
        <v>3145880</v>
      </c>
      <c r="M132" s="33" t="s">
        <v>46</v>
      </c>
      <c r="N132" s="33">
        <v>3274708</v>
      </c>
      <c r="O132" s="33" t="s">
        <v>46</v>
      </c>
      <c r="P132" s="33">
        <v>3505656</v>
      </c>
      <c r="Q132" s="33" t="s">
        <v>46</v>
      </c>
      <c r="R132" s="33">
        <v>4009553</v>
      </c>
      <c r="S132" s="33" t="s">
        <v>46</v>
      </c>
      <c r="T132" s="33">
        <v>4591602</v>
      </c>
      <c r="U132" s="33" t="s">
        <v>46</v>
      </c>
      <c r="V132" s="33">
        <v>4365909</v>
      </c>
      <c r="W132" s="33" t="s">
        <v>46</v>
      </c>
      <c r="X132" s="33">
        <v>4901621</v>
      </c>
      <c r="Y132" s="33" t="s">
        <v>46</v>
      </c>
      <c r="Z132" s="33">
        <v>4034153</v>
      </c>
      <c r="AA132" s="33" t="s">
        <v>46</v>
      </c>
      <c r="AB132" s="33">
        <v>4916941</v>
      </c>
      <c r="AC132" s="33" t="s">
        <v>46</v>
      </c>
      <c r="AD132" s="33">
        <v>4099762</v>
      </c>
      <c r="AE132" s="33" t="s">
        <v>46</v>
      </c>
      <c r="AF132" s="33">
        <v>3327273</v>
      </c>
      <c r="AG132" s="33" t="s">
        <v>46</v>
      </c>
      <c r="AH132" s="33">
        <v>3251065</v>
      </c>
      <c r="AI132" s="33" t="s">
        <v>46</v>
      </c>
    </row>
    <row r="133" spans="1:35" ht="13" x14ac:dyDescent="0.25">
      <c r="A133" s="31" t="s">
        <v>11</v>
      </c>
      <c r="B133" s="33">
        <v>837480</v>
      </c>
      <c r="C133" s="33">
        <v>137002</v>
      </c>
      <c r="D133" s="33">
        <v>168179</v>
      </c>
      <c r="E133" s="33">
        <v>2691</v>
      </c>
      <c r="F133" s="33">
        <v>318</v>
      </c>
      <c r="G133" s="33">
        <v>20914</v>
      </c>
      <c r="I133" s="31" t="s">
        <v>25</v>
      </c>
      <c r="J133" s="32">
        <v>2415761</v>
      </c>
      <c r="K133" s="32" t="s">
        <v>46</v>
      </c>
      <c r="L133" s="32">
        <v>2380780</v>
      </c>
      <c r="M133" s="32" t="s">
        <v>46</v>
      </c>
      <c r="N133" s="32">
        <v>2177874</v>
      </c>
      <c r="O133" s="32" t="s">
        <v>46</v>
      </c>
      <c r="P133" s="32">
        <v>2493486</v>
      </c>
      <c r="Q133" s="32" t="s">
        <v>46</v>
      </c>
      <c r="R133" s="32">
        <v>2321276</v>
      </c>
      <c r="S133" s="32" t="s">
        <v>46</v>
      </c>
      <c r="T133" s="32" t="s">
        <v>28</v>
      </c>
      <c r="U133" s="32" t="s">
        <v>151</v>
      </c>
      <c r="V133" s="32" t="s">
        <v>28</v>
      </c>
      <c r="W133" s="32" t="s">
        <v>151</v>
      </c>
      <c r="X133" s="32" t="s">
        <v>28</v>
      </c>
      <c r="Y133" s="32" t="s">
        <v>151</v>
      </c>
      <c r="Z133" s="32">
        <v>1800854</v>
      </c>
      <c r="AA133" s="32" t="s">
        <v>46</v>
      </c>
      <c r="AB133" s="32">
        <v>2047474</v>
      </c>
      <c r="AC133" s="32" t="s">
        <v>46</v>
      </c>
      <c r="AD133" s="32">
        <v>2137899</v>
      </c>
      <c r="AE133" s="32" t="s">
        <v>46</v>
      </c>
      <c r="AF133" s="32">
        <v>2338356</v>
      </c>
      <c r="AG133" s="32" t="s">
        <v>46</v>
      </c>
      <c r="AH133" s="32">
        <v>2032994</v>
      </c>
      <c r="AI133" s="32" t="s">
        <v>46</v>
      </c>
    </row>
    <row r="134" spans="1:35" ht="13" x14ac:dyDescent="0.25">
      <c r="A134" s="31" t="s">
        <v>12</v>
      </c>
      <c r="B134" s="32">
        <v>200949</v>
      </c>
      <c r="C134" s="32">
        <v>795822</v>
      </c>
      <c r="D134" s="32">
        <v>46081</v>
      </c>
      <c r="E134" s="32">
        <v>131</v>
      </c>
      <c r="F134" s="32">
        <v>236874</v>
      </c>
      <c r="G134" s="32">
        <v>8341</v>
      </c>
    </row>
    <row r="135" spans="1:35" ht="13" x14ac:dyDescent="0.25">
      <c r="A135" s="31" t="s">
        <v>13</v>
      </c>
      <c r="B135" s="33">
        <v>485437</v>
      </c>
      <c r="C135" s="33">
        <v>1715221</v>
      </c>
      <c r="D135" s="33">
        <v>44898</v>
      </c>
      <c r="E135" s="33" t="s">
        <v>28</v>
      </c>
      <c r="F135" s="33">
        <v>313514</v>
      </c>
      <c r="G135" s="33" t="s">
        <v>28</v>
      </c>
      <c r="J135" s="10">
        <f>SUM(J107:J133)/1000</f>
        <v>337821.61900000001</v>
      </c>
      <c r="K135" s="10"/>
      <c r="L135" s="10">
        <f t="shared" ref="L135:AH135" si="0">SUM(L107:L133)/1000</f>
        <v>344905.95899999997</v>
      </c>
      <c r="M135" s="10"/>
      <c r="N135" s="10">
        <f t="shared" si="0"/>
        <v>347238.39299999998</v>
      </c>
      <c r="O135" s="10"/>
      <c r="P135" s="10">
        <f t="shared" si="0"/>
        <v>366929.69400000002</v>
      </c>
      <c r="Q135" s="10"/>
      <c r="R135" s="10">
        <f t="shared" si="0"/>
        <v>338788.99400000001</v>
      </c>
      <c r="S135" s="10"/>
      <c r="T135" s="10">
        <f t="shared" si="0"/>
        <v>339394.228</v>
      </c>
      <c r="U135" s="10"/>
      <c r="V135" s="10">
        <f t="shared" si="0"/>
        <v>350300.67200000002</v>
      </c>
      <c r="W135" s="10"/>
      <c r="X135" s="10">
        <f t="shared" si="0"/>
        <v>335420.96500000003</v>
      </c>
      <c r="Y135" s="10"/>
      <c r="Z135" s="10">
        <f t="shared" si="0"/>
        <v>323466.01799999998</v>
      </c>
      <c r="AA135" s="10"/>
      <c r="AB135" s="10">
        <f t="shared" si="0"/>
        <v>348468.51</v>
      </c>
      <c r="AC135" s="10"/>
      <c r="AD135" s="10">
        <f t="shared" si="0"/>
        <v>356514.44400000002</v>
      </c>
      <c r="AE135" s="10"/>
      <c r="AF135" s="10">
        <f t="shared" si="0"/>
        <v>321997.42300000001</v>
      </c>
      <c r="AH135" s="10">
        <f t="shared" si="0"/>
        <v>291652.78999999998</v>
      </c>
    </row>
    <row r="136" spans="1:35" ht="13" x14ac:dyDescent="0.25">
      <c r="A136" s="31" t="s">
        <v>14</v>
      </c>
      <c r="B136" s="32">
        <v>91039</v>
      </c>
      <c r="C136" s="32">
        <v>96467</v>
      </c>
      <c r="D136" s="32" t="s">
        <v>28</v>
      </c>
      <c r="E136" s="32">
        <v>1555</v>
      </c>
      <c r="F136" s="32" t="s">
        <v>28</v>
      </c>
      <c r="G136" s="32" t="s">
        <v>28</v>
      </c>
    </row>
    <row r="137" spans="1:35" ht="12.65" customHeight="1" x14ac:dyDescent="0.25">
      <c r="A137" s="31" t="s">
        <v>15</v>
      </c>
      <c r="B137" s="33">
        <v>3123495</v>
      </c>
      <c r="C137" s="33">
        <v>3824102</v>
      </c>
      <c r="D137" s="33">
        <v>670897</v>
      </c>
      <c r="E137" s="33">
        <v>961</v>
      </c>
      <c r="F137" s="33">
        <v>208817</v>
      </c>
      <c r="G137" s="33">
        <v>229956</v>
      </c>
    </row>
    <row r="138" spans="1:35" ht="13" x14ac:dyDescent="0.25">
      <c r="A138" s="31" t="s">
        <v>16</v>
      </c>
      <c r="B138" s="32">
        <v>124625</v>
      </c>
      <c r="C138" s="32">
        <v>7959</v>
      </c>
      <c r="D138" s="32">
        <v>4710</v>
      </c>
      <c r="E138" s="32">
        <v>400</v>
      </c>
      <c r="F138" s="32">
        <v>0</v>
      </c>
      <c r="G138" s="32" t="s">
        <v>28</v>
      </c>
    </row>
    <row r="139" spans="1:35" ht="13" x14ac:dyDescent="0.25">
      <c r="A139" s="31" t="s">
        <v>17</v>
      </c>
      <c r="B139" s="33">
        <v>4657134</v>
      </c>
      <c r="C139" s="33">
        <v>3029202</v>
      </c>
      <c r="D139" s="33">
        <v>1862550</v>
      </c>
      <c r="E139" s="33">
        <v>26742</v>
      </c>
      <c r="F139" s="33">
        <v>303690</v>
      </c>
      <c r="G139" s="33">
        <v>1432795</v>
      </c>
    </row>
    <row r="140" spans="1:35" ht="13" x14ac:dyDescent="0.25">
      <c r="A140" s="31" t="s">
        <v>18</v>
      </c>
      <c r="B140" s="32">
        <v>1634371</v>
      </c>
      <c r="C140" s="32">
        <v>1544519</v>
      </c>
      <c r="D140" s="32">
        <v>244079</v>
      </c>
      <c r="E140" s="32">
        <v>23653</v>
      </c>
      <c r="F140" s="32">
        <v>67373</v>
      </c>
      <c r="G140" s="32">
        <v>43028</v>
      </c>
    </row>
    <row r="141" spans="1:35" ht="13" x14ac:dyDescent="0.25">
      <c r="A141" s="31" t="s">
        <v>19</v>
      </c>
      <c r="B141" s="33">
        <v>6130813</v>
      </c>
      <c r="C141" s="33">
        <v>12654357</v>
      </c>
      <c r="D141" s="33">
        <v>1286326</v>
      </c>
      <c r="E141" s="33">
        <v>6731</v>
      </c>
      <c r="F141" s="33">
        <v>1365917</v>
      </c>
      <c r="G141" s="33">
        <v>430170</v>
      </c>
    </row>
    <row r="142" spans="1:35" ht="13" x14ac:dyDescent="0.25">
      <c r="A142" s="31" t="s">
        <v>20</v>
      </c>
      <c r="B142" s="32">
        <v>8493423</v>
      </c>
      <c r="C142" s="32">
        <v>1768620</v>
      </c>
      <c r="D142" s="32">
        <v>813171</v>
      </c>
      <c r="E142" s="32">
        <v>31773</v>
      </c>
      <c r="F142" s="32">
        <v>10907</v>
      </c>
      <c r="G142" s="32">
        <v>1324174</v>
      </c>
    </row>
    <row r="143" spans="1:35" ht="13" x14ac:dyDescent="0.25">
      <c r="A143" s="31" t="s">
        <v>21</v>
      </c>
      <c r="B143" s="33">
        <v>3494771</v>
      </c>
      <c r="C143" s="33">
        <v>6614042</v>
      </c>
      <c r="D143" s="33">
        <v>856609</v>
      </c>
      <c r="E143" s="33">
        <v>753</v>
      </c>
      <c r="F143" s="33">
        <v>513240</v>
      </c>
      <c r="G143" s="33">
        <v>43585</v>
      </c>
    </row>
    <row r="144" spans="1:35" ht="13" x14ac:dyDescent="0.25">
      <c r="A144" s="31" t="s">
        <v>22</v>
      </c>
      <c r="B144" s="32">
        <v>699871</v>
      </c>
      <c r="C144" s="32">
        <v>257006</v>
      </c>
      <c r="D144" s="32">
        <v>41971</v>
      </c>
      <c r="E144" s="32">
        <v>453</v>
      </c>
      <c r="F144" s="32">
        <v>784</v>
      </c>
      <c r="G144" s="32">
        <v>15858</v>
      </c>
    </row>
    <row r="145" spans="1:7" ht="13" x14ac:dyDescent="0.25">
      <c r="A145" s="31" t="s">
        <v>23</v>
      </c>
      <c r="B145" s="33">
        <v>486279</v>
      </c>
      <c r="C145" s="33">
        <v>1257380</v>
      </c>
      <c r="D145" s="33" t="s">
        <v>28</v>
      </c>
      <c r="E145" s="33">
        <v>0</v>
      </c>
      <c r="F145" s="33">
        <v>191609</v>
      </c>
      <c r="G145" s="33" t="s">
        <v>28</v>
      </c>
    </row>
    <row r="146" spans="1:7" ht="13" x14ac:dyDescent="0.25">
      <c r="A146" s="31" t="s">
        <v>24</v>
      </c>
      <c r="B146" s="32">
        <v>1789082</v>
      </c>
      <c r="C146" s="32">
        <v>1223838</v>
      </c>
      <c r="D146" s="32">
        <v>31320</v>
      </c>
      <c r="E146" s="32" t="s">
        <v>28</v>
      </c>
      <c r="F146" s="32">
        <v>92630</v>
      </c>
      <c r="G146" s="32" t="s">
        <v>28</v>
      </c>
    </row>
    <row r="147" spans="1:7" ht="13" x14ac:dyDescent="0.25">
      <c r="A147" s="31" t="s">
        <v>25</v>
      </c>
      <c r="B147" s="33">
        <v>234589</v>
      </c>
      <c r="C147" s="33">
        <v>2087116</v>
      </c>
      <c r="D147" s="33">
        <v>28990</v>
      </c>
      <c r="E147" s="33">
        <v>4395</v>
      </c>
      <c r="F147" s="33">
        <v>9474</v>
      </c>
      <c r="G147" s="33">
        <v>16216</v>
      </c>
    </row>
    <row r="149" spans="1:7" x14ac:dyDescent="0.25">
      <c r="A149" s="4" t="s">
        <v>177</v>
      </c>
    </row>
    <row r="150" spans="1:7" x14ac:dyDescent="0.25">
      <c r="A150" s="4" t="s">
        <v>28</v>
      </c>
      <c r="B150" s="4" t="s">
        <v>178</v>
      </c>
    </row>
    <row r="152" spans="1:7" ht="13" x14ac:dyDescent="0.25">
      <c r="A152" s="29" t="s">
        <v>96</v>
      </c>
      <c r="C152" s="28" t="s">
        <v>97</v>
      </c>
    </row>
    <row r="153" spans="1:7" ht="13" x14ac:dyDescent="0.25">
      <c r="A153" s="29" t="s">
        <v>98</v>
      </c>
      <c r="C153" s="28" t="s">
        <v>45</v>
      </c>
    </row>
    <row r="154" spans="1:7" ht="13" x14ac:dyDescent="0.25">
      <c r="A154" s="29" t="s">
        <v>99</v>
      </c>
      <c r="C154" s="28" t="s">
        <v>166</v>
      </c>
    </row>
    <row r="156" spans="1:7" ht="13" x14ac:dyDescent="0.25">
      <c r="A156" s="30" t="s">
        <v>102</v>
      </c>
      <c r="B156" s="45" t="s">
        <v>0</v>
      </c>
      <c r="C156" s="45" t="s">
        <v>43</v>
      </c>
      <c r="D156" s="45" t="s">
        <v>29</v>
      </c>
      <c r="E156" s="45" t="s">
        <v>30</v>
      </c>
      <c r="F156" s="45" t="s">
        <v>31</v>
      </c>
      <c r="G156" s="45" t="s">
        <v>32</v>
      </c>
    </row>
    <row r="157" spans="1:7" ht="13" x14ac:dyDescent="0.25">
      <c r="A157" s="31" t="s">
        <v>1</v>
      </c>
      <c r="B157" s="33">
        <v>2453223</v>
      </c>
      <c r="C157" s="33">
        <v>2448441</v>
      </c>
      <c r="D157" s="33">
        <v>608164</v>
      </c>
      <c r="E157" s="33">
        <v>27653</v>
      </c>
      <c r="F157" s="33">
        <v>294408</v>
      </c>
      <c r="G157" s="33">
        <v>503394</v>
      </c>
    </row>
    <row r="158" spans="1:7" ht="13" x14ac:dyDescent="0.25">
      <c r="A158" s="31" t="s">
        <v>2</v>
      </c>
      <c r="B158" s="32">
        <v>380174</v>
      </c>
      <c r="C158" s="32">
        <v>705944</v>
      </c>
      <c r="D158" s="32">
        <v>110152</v>
      </c>
      <c r="E158" s="32" t="s">
        <v>28</v>
      </c>
      <c r="F158" s="32" t="s">
        <v>28</v>
      </c>
      <c r="G158" s="32" t="s">
        <v>28</v>
      </c>
    </row>
    <row r="159" spans="1:7" ht="13" x14ac:dyDescent="0.25">
      <c r="A159" s="31" t="s">
        <v>47</v>
      </c>
      <c r="B159" s="33">
        <v>1661560</v>
      </c>
      <c r="C159" s="33">
        <v>3144886</v>
      </c>
      <c r="D159" s="33">
        <v>270033</v>
      </c>
      <c r="E159" s="33">
        <v>11244</v>
      </c>
      <c r="F159" s="33">
        <v>698460</v>
      </c>
      <c r="G159" s="33">
        <v>402381</v>
      </c>
    </row>
    <row r="160" spans="1:7" ht="13" x14ac:dyDescent="0.25">
      <c r="A160" s="31" t="s">
        <v>3</v>
      </c>
      <c r="B160" s="32">
        <v>883737</v>
      </c>
      <c r="C160" s="32">
        <v>2935904</v>
      </c>
      <c r="D160" s="32">
        <v>73780</v>
      </c>
      <c r="E160" s="32">
        <v>7656</v>
      </c>
      <c r="F160" s="32">
        <v>289099</v>
      </c>
      <c r="G160" s="32">
        <v>6926</v>
      </c>
    </row>
    <row r="161" spans="1:7" ht="13" x14ac:dyDescent="0.25">
      <c r="A161" s="31" t="s">
        <v>41</v>
      </c>
      <c r="B161" s="33">
        <v>10506875</v>
      </c>
      <c r="C161" s="33">
        <v>17669877</v>
      </c>
      <c r="D161" s="33">
        <v>12142621</v>
      </c>
      <c r="E161" s="33">
        <v>162084</v>
      </c>
      <c r="F161" s="33">
        <v>2850145</v>
      </c>
      <c r="G161" s="33">
        <v>193483</v>
      </c>
    </row>
    <row r="162" spans="1:7" ht="13" x14ac:dyDescent="0.25">
      <c r="A162" s="31" t="s">
        <v>4</v>
      </c>
      <c r="B162" s="32">
        <v>64133</v>
      </c>
      <c r="C162" s="32">
        <v>434251</v>
      </c>
      <c r="D162" s="32" t="s">
        <v>28</v>
      </c>
      <c r="E162" s="32" t="s">
        <v>28</v>
      </c>
      <c r="F162" s="32">
        <v>47410</v>
      </c>
      <c r="G162" s="32" t="s">
        <v>28</v>
      </c>
    </row>
    <row r="163" spans="1:7" ht="13" x14ac:dyDescent="0.25">
      <c r="A163" s="31" t="s">
        <v>5</v>
      </c>
      <c r="B163" s="33">
        <v>594101</v>
      </c>
      <c r="C163" s="33">
        <v>2004814</v>
      </c>
      <c r="D163" s="33">
        <v>45941</v>
      </c>
      <c r="E163" s="33">
        <v>6007</v>
      </c>
      <c r="F163" s="33">
        <v>247383</v>
      </c>
      <c r="G163" s="33">
        <v>14760</v>
      </c>
    </row>
    <row r="164" spans="1:7" ht="13" x14ac:dyDescent="0.25">
      <c r="A164" s="31" t="s">
        <v>6</v>
      </c>
      <c r="B164" s="32">
        <v>5513545</v>
      </c>
      <c r="C164" s="32">
        <v>2571535</v>
      </c>
      <c r="D164" s="32">
        <v>1284187</v>
      </c>
      <c r="E164" s="32">
        <v>18678</v>
      </c>
      <c r="F164" s="32">
        <v>76446</v>
      </c>
      <c r="G164" s="32">
        <v>1099900</v>
      </c>
    </row>
    <row r="165" spans="1:7" ht="13" x14ac:dyDescent="0.25">
      <c r="A165" s="31" t="s">
        <v>7</v>
      </c>
      <c r="B165" s="33">
        <v>32380167</v>
      </c>
      <c r="C165" s="33">
        <v>14713225</v>
      </c>
      <c r="D165" s="33">
        <v>6815699</v>
      </c>
      <c r="E165" s="33" t="s">
        <v>28</v>
      </c>
      <c r="F165" s="33" t="s">
        <v>28</v>
      </c>
      <c r="G165" s="33">
        <v>17281313</v>
      </c>
    </row>
    <row r="166" spans="1:7" ht="13" x14ac:dyDescent="0.25">
      <c r="A166" s="31" t="s">
        <v>8</v>
      </c>
      <c r="B166" s="32">
        <v>30376030</v>
      </c>
      <c r="C166" s="32">
        <v>27882963</v>
      </c>
      <c r="D166" s="32">
        <v>2282569</v>
      </c>
      <c r="E166" s="32">
        <v>1078127</v>
      </c>
      <c r="F166" s="32">
        <v>2423390</v>
      </c>
      <c r="G166" s="32">
        <v>2714341</v>
      </c>
    </row>
    <row r="167" spans="1:7" ht="13" x14ac:dyDescent="0.25">
      <c r="A167" s="31" t="s">
        <v>9</v>
      </c>
      <c r="B167" s="33">
        <v>945128</v>
      </c>
      <c r="C167" s="33">
        <v>829438</v>
      </c>
      <c r="D167" s="33">
        <v>135129</v>
      </c>
      <c r="E167" s="33">
        <v>3159</v>
      </c>
      <c r="F167" s="33">
        <v>66594</v>
      </c>
      <c r="G167" s="33">
        <v>26990</v>
      </c>
    </row>
    <row r="168" spans="1:7" ht="13" x14ac:dyDescent="0.25">
      <c r="A168" s="31" t="s">
        <v>10</v>
      </c>
      <c r="B168" s="32">
        <v>33302885</v>
      </c>
      <c r="C168" s="32">
        <v>7750988</v>
      </c>
      <c r="D168" s="32">
        <v>1978144</v>
      </c>
      <c r="E168" s="32">
        <v>75877</v>
      </c>
      <c r="F168" s="32">
        <v>333511</v>
      </c>
      <c r="G168" s="32">
        <v>12013602</v>
      </c>
    </row>
    <row r="169" spans="1:7" ht="13" x14ac:dyDescent="0.25">
      <c r="A169" s="31" t="s">
        <v>11</v>
      </c>
      <c r="B169" s="33">
        <v>804761</v>
      </c>
      <c r="C169" s="33">
        <v>127677</v>
      </c>
      <c r="D169" s="33">
        <v>176869</v>
      </c>
      <c r="E169" s="33">
        <v>2653</v>
      </c>
      <c r="F169" s="33">
        <v>1499</v>
      </c>
      <c r="G169" s="33">
        <v>6064</v>
      </c>
    </row>
    <row r="170" spans="1:7" ht="13" x14ac:dyDescent="0.25">
      <c r="A170" s="31" t="s">
        <v>12</v>
      </c>
      <c r="B170" s="32">
        <v>211322</v>
      </c>
      <c r="C170" s="32">
        <v>728065</v>
      </c>
      <c r="D170" s="32">
        <v>46843</v>
      </c>
      <c r="E170" s="32">
        <v>225</v>
      </c>
      <c r="F170" s="32">
        <v>257621</v>
      </c>
      <c r="G170" s="32">
        <v>6405</v>
      </c>
    </row>
    <row r="171" spans="1:7" ht="13" x14ac:dyDescent="0.25">
      <c r="A171" s="31" t="s">
        <v>13</v>
      </c>
      <c r="B171" s="33">
        <v>534444</v>
      </c>
      <c r="C171" s="33">
        <v>1421923</v>
      </c>
      <c r="D171" s="33">
        <v>43707</v>
      </c>
      <c r="E171" s="33" t="s">
        <v>28</v>
      </c>
      <c r="F171" s="33">
        <v>513046</v>
      </c>
      <c r="G171" s="33" t="s">
        <v>28</v>
      </c>
    </row>
    <row r="172" spans="1:7" ht="13" x14ac:dyDescent="0.25">
      <c r="A172" s="31" t="s">
        <v>14</v>
      </c>
      <c r="B172" s="32" t="s">
        <v>28</v>
      </c>
      <c r="C172" s="32">
        <v>82778</v>
      </c>
      <c r="D172" s="32" t="s">
        <v>28</v>
      </c>
      <c r="E172" s="32">
        <v>2258</v>
      </c>
      <c r="F172" s="32" t="s">
        <v>28</v>
      </c>
      <c r="G172" s="32" t="s">
        <v>28</v>
      </c>
    </row>
    <row r="173" spans="1:7" ht="13" x14ac:dyDescent="0.25">
      <c r="A173" s="31" t="s">
        <v>15</v>
      </c>
      <c r="B173" s="33">
        <v>3181417</v>
      </c>
      <c r="C173" s="33">
        <v>3562123</v>
      </c>
      <c r="D173" s="33">
        <v>662560</v>
      </c>
      <c r="E173" s="33">
        <v>1789</v>
      </c>
      <c r="F173" s="33">
        <v>185577</v>
      </c>
      <c r="G173" s="33">
        <v>173427</v>
      </c>
    </row>
    <row r="174" spans="1:7" ht="13" x14ac:dyDescent="0.25">
      <c r="A174" s="31" t="s">
        <v>16</v>
      </c>
      <c r="B174" s="32">
        <v>122070</v>
      </c>
      <c r="C174" s="32">
        <v>7006</v>
      </c>
      <c r="D174" s="32">
        <v>5131</v>
      </c>
      <c r="E174" s="32">
        <v>515</v>
      </c>
      <c r="F174" s="32">
        <v>0</v>
      </c>
      <c r="G174" s="32" t="s">
        <v>28</v>
      </c>
    </row>
    <row r="175" spans="1:7" ht="13" x14ac:dyDescent="0.25">
      <c r="A175" s="31" t="s">
        <v>17</v>
      </c>
      <c r="B175" s="33">
        <v>4321344</v>
      </c>
      <c r="C175" s="33">
        <v>2750607</v>
      </c>
      <c r="D175" s="33">
        <v>1657403</v>
      </c>
      <c r="E175" s="33">
        <v>22711</v>
      </c>
      <c r="F175" s="33">
        <v>351603</v>
      </c>
      <c r="G175" s="33">
        <v>1581930</v>
      </c>
    </row>
    <row r="176" spans="1:7" ht="13" x14ac:dyDescent="0.25">
      <c r="A176" s="31" t="s">
        <v>18</v>
      </c>
      <c r="B176" s="32">
        <v>1492799</v>
      </c>
      <c r="C176" s="32">
        <v>1227017</v>
      </c>
      <c r="D176" s="32">
        <v>238252</v>
      </c>
      <c r="E176" s="32">
        <v>13471</v>
      </c>
      <c r="F176" s="32">
        <v>45386</v>
      </c>
      <c r="G176" s="32">
        <v>80517</v>
      </c>
    </row>
    <row r="177" spans="1:7" ht="13" x14ac:dyDescent="0.25">
      <c r="A177" s="31" t="s">
        <v>19</v>
      </c>
      <c r="B177" s="33">
        <v>6474339</v>
      </c>
      <c r="C177" s="33">
        <v>12518197</v>
      </c>
      <c r="D177" s="33">
        <v>1305890</v>
      </c>
      <c r="E177" s="33">
        <v>7738</v>
      </c>
      <c r="F177" s="33">
        <v>1500996</v>
      </c>
      <c r="G177" s="33">
        <v>384626</v>
      </c>
    </row>
    <row r="178" spans="1:7" ht="13" x14ac:dyDescent="0.25">
      <c r="A178" s="31" t="s">
        <v>20</v>
      </c>
      <c r="B178" s="32">
        <v>7196927</v>
      </c>
      <c r="C178" s="32">
        <v>1611017</v>
      </c>
      <c r="D178" s="32">
        <v>747043</v>
      </c>
      <c r="E178" s="32">
        <v>17687</v>
      </c>
      <c r="F178" s="32">
        <v>672</v>
      </c>
      <c r="G178" s="32">
        <v>549171</v>
      </c>
    </row>
    <row r="179" spans="1:7" ht="13" x14ac:dyDescent="0.25">
      <c r="A179" s="31" t="s">
        <v>21</v>
      </c>
      <c r="B179" s="33">
        <v>3590809</v>
      </c>
      <c r="C179" s="33">
        <v>6034253</v>
      </c>
      <c r="D179" s="33">
        <v>663764</v>
      </c>
      <c r="E179" s="33">
        <v>1018</v>
      </c>
      <c r="F179" s="33">
        <v>260171</v>
      </c>
      <c r="G179" s="33">
        <v>35636</v>
      </c>
    </row>
    <row r="180" spans="1:7" ht="13" x14ac:dyDescent="0.25">
      <c r="A180" s="31" t="s">
        <v>22</v>
      </c>
      <c r="B180" s="32">
        <v>646686</v>
      </c>
      <c r="C180" s="32">
        <v>223472</v>
      </c>
      <c r="D180" s="32">
        <v>27555</v>
      </c>
      <c r="E180" s="32">
        <v>810</v>
      </c>
      <c r="F180" s="32">
        <v>564</v>
      </c>
      <c r="G180" s="32">
        <v>18272</v>
      </c>
    </row>
    <row r="181" spans="1:7" ht="13" x14ac:dyDescent="0.25">
      <c r="A181" s="31" t="s">
        <v>23</v>
      </c>
      <c r="B181" s="33">
        <v>526088</v>
      </c>
      <c r="C181" s="33">
        <v>1157477</v>
      </c>
      <c r="D181" s="33">
        <v>95555</v>
      </c>
      <c r="E181" s="33" t="s">
        <v>28</v>
      </c>
      <c r="F181" s="33">
        <v>143017</v>
      </c>
      <c r="G181" s="33" t="s">
        <v>28</v>
      </c>
    </row>
    <row r="182" spans="1:7" ht="13" x14ac:dyDescent="0.25">
      <c r="A182" s="31" t="s">
        <v>24</v>
      </c>
      <c r="B182" s="32">
        <v>2008175</v>
      </c>
      <c r="C182" s="32">
        <v>1132945</v>
      </c>
      <c r="D182" s="32">
        <v>25546</v>
      </c>
      <c r="E182" s="32" t="s">
        <v>28</v>
      </c>
      <c r="F182" s="32">
        <v>100193</v>
      </c>
      <c r="G182" s="32" t="s">
        <v>28</v>
      </c>
    </row>
    <row r="183" spans="1:7" ht="13" x14ac:dyDescent="0.25">
      <c r="A183" s="31" t="s">
        <v>25</v>
      </c>
      <c r="B183" s="33">
        <v>332073</v>
      </c>
      <c r="C183" s="33">
        <v>1772813</v>
      </c>
      <c r="D183" s="33">
        <v>27569</v>
      </c>
      <c r="E183" s="33">
        <v>966</v>
      </c>
      <c r="F183" s="33">
        <v>26317</v>
      </c>
      <c r="G183" s="33">
        <v>18136</v>
      </c>
    </row>
    <row r="185" spans="1:7" x14ac:dyDescent="0.25">
      <c r="A185" s="4" t="s">
        <v>177</v>
      </c>
    </row>
    <row r="186" spans="1:7" x14ac:dyDescent="0.25">
      <c r="A186" s="4" t="s">
        <v>28</v>
      </c>
      <c r="B186" s="4" t="s">
        <v>178</v>
      </c>
    </row>
    <row r="188" spans="1:7" ht="13" x14ac:dyDescent="0.25">
      <c r="A188" s="29" t="s">
        <v>96</v>
      </c>
      <c r="C188" s="28" t="s">
        <v>97</v>
      </c>
    </row>
    <row r="189" spans="1:7" ht="13" x14ac:dyDescent="0.25">
      <c r="A189" s="29" t="s">
        <v>98</v>
      </c>
      <c r="C189" s="28" t="s">
        <v>45</v>
      </c>
    </row>
    <row r="190" spans="1:7" ht="13" x14ac:dyDescent="0.25">
      <c r="A190" s="29" t="s">
        <v>99</v>
      </c>
      <c r="C190" s="28" t="s">
        <v>167</v>
      </c>
    </row>
    <row r="192" spans="1:7" ht="13" x14ac:dyDescent="0.25">
      <c r="A192" s="30" t="s">
        <v>102</v>
      </c>
      <c r="B192" s="45" t="s">
        <v>0</v>
      </c>
      <c r="C192" s="45" t="s">
        <v>43</v>
      </c>
      <c r="D192" s="45" t="s">
        <v>29</v>
      </c>
      <c r="E192" s="45" t="s">
        <v>30</v>
      </c>
      <c r="F192" s="45" t="s">
        <v>31</v>
      </c>
      <c r="G192" s="45" t="s">
        <v>32</v>
      </c>
    </row>
    <row r="193" spans="1:7" ht="13" x14ac:dyDescent="0.25">
      <c r="A193" s="31" t="s">
        <v>1</v>
      </c>
      <c r="B193" s="33">
        <v>3173458</v>
      </c>
      <c r="C193" s="33">
        <v>2525455</v>
      </c>
      <c r="D193" s="33">
        <v>547326</v>
      </c>
      <c r="E193" s="33">
        <v>53878</v>
      </c>
      <c r="F193" s="33">
        <v>296549</v>
      </c>
      <c r="G193" s="33">
        <v>583511</v>
      </c>
    </row>
    <row r="194" spans="1:7" ht="13" x14ac:dyDescent="0.25">
      <c r="A194" s="31" t="s">
        <v>2</v>
      </c>
      <c r="B194" s="32">
        <v>186142</v>
      </c>
      <c r="C194" s="32">
        <v>652446</v>
      </c>
      <c r="D194" s="32">
        <v>163439</v>
      </c>
      <c r="E194" s="32" t="s">
        <v>28</v>
      </c>
      <c r="F194" s="32" t="s">
        <v>28</v>
      </c>
      <c r="G194" s="32" t="s">
        <v>28</v>
      </c>
    </row>
    <row r="195" spans="1:7" ht="13" x14ac:dyDescent="0.25">
      <c r="A195" s="31" t="s">
        <v>47</v>
      </c>
      <c r="B195" s="33">
        <v>1782187</v>
      </c>
      <c r="C195" s="33">
        <v>2755336</v>
      </c>
      <c r="D195" s="33">
        <v>343824</v>
      </c>
      <c r="E195" s="33">
        <v>15487</v>
      </c>
      <c r="F195" s="33">
        <v>350315</v>
      </c>
      <c r="G195" s="33">
        <v>416225</v>
      </c>
    </row>
    <row r="196" spans="1:7" ht="13" x14ac:dyDescent="0.25">
      <c r="A196" s="31" t="s">
        <v>3</v>
      </c>
      <c r="B196" s="32">
        <v>416805</v>
      </c>
      <c r="C196" s="32">
        <v>1238594</v>
      </c>
      <c r="D196" s="32">
        <v>36949</v>
      </c>
      <c r="E196" s="32">
        <v>12552</v>
      </c>
      <c r="F196" s="32">
        <v>114237</v>
      </c>
      <c r="G196" s="32">
        <v>2758</v>
      </c>
    </row>
    <row r="197" spans="1:7" ht="13" x14ac:dyDescent="0.25">
      <c r="A197" s="31" t="s">
        <v>41</v>
      </c>
      <c r="B197" s="33">
        <v>12919599</v>
      </c>
      <c r="C197" s="33">
        <v>17876678</v>
      </c>
      <c r="D197" s="33">
        <v>12635454</v>
      </c>
      <c r="E197" s="33">
        <v>255457</v>
      </c>
      <c r="F197" s="33">
        <v>2171262</v>
      </c>
      <c r="G197" s="33">
        <v>219836</v>
      </c>
    </row>
    <row r="198" spans="1:7" ht="13" x14ac:dyDescent="0.25">
      <c r="A198" s="31" t="s">
        <v>4</v>
      </c>
      <c r="B198" s="32">
        <v>85914</v>
      </c>
      <c r="C198" s="32">
        <v>425845</v>
      </c>
      <c r="D198" s="32" t="s">
        <v>28</v>
      </c>
      <c r="E198" s="32" t="s">
        <v>28</v>
      </c>
      <c r="F198" s="32">
        <v>56636</v>
      </c>
      <c r="G198" s="32" t="s">
        <v>28</v>
      </c>
    </row>
    <row r="199" spans="1:7" ht="13" x14ac:dyDescent="0.25">
      <c r="A199" s="31" t="s">
        <v>5</v>
      </c>
      <c r="B199" s="33">
        <v>635509</v>
      </c>
      <c r="C199" s="33">
        <v>2391861</v>
      </c>
      <c r="D199" s="33">
        <v>50651</v>
      </c>
      <c r="E199" s="33">
        <v>9850</v>
      </c>
      <c r="F199" s="33">
        <v>248070</v>
      </c>
      <c r="G199" s="33">
        <v>17201</v>
      </c>
    </row>
    <row r="200" spans="1:7" ht="13" x14ac:dyDescent="0.25">
      <c r="A200" s="31" t="s">
        <v>6</v>
      </c>
      <c r="B200" s="32">
        <v>1868298</v>
      </c>
      <c r="C200" s="32">
        <v>1194606</v>
      </c>
      <c r="D200" s="32">
        <v>585148</v>
      </c>
      <c r="E200" s="32">
        <v>1162</v>
      </c>
      <c r="F200" s="32">
        <v>148484</v>
      </c>
      <c r="G200" s="32">
        <v>110137</v>
      </c>
    </row>
    <row r="201" spans="1:7" ht="13" x14ac:dyDescent="0.25">
      <c r="A201" s="31" t="s">
        <v>7</v>
      </c>
      <c r="B201" s="33">
        <v>38297381</v>
      </c>
      <c r="C201" s="33">
        <v>14908032</v>
      </c>
      <c r="D201" s="33">
        <v>7575400</v>
      </c>
      <c r="E201" s="33" t="s">
        <v>28</v>
      </c>
      <c r="F201" s="33" t="s">
        <v>28</v>
      </c>
      <c r="G201" s="33">
        <v>17814902</v>
      </c>
    </row>
    <row r="202" spans="1:7" ht="13" x14ac:dyDescent="0.25">
      <c r="A202" s="31" t="s">
        <v>8</v>
      </c>
      <c r="B202" s="32">
        <v>34441873</v>
      </c>
      <c r="C202" s="32">
        <v>31034696</v>
      </c>
      <c r="D202" s="32">
        <v>2538625</v>
      </c>
      <c r="E202" s="32">
        <v>873593</v>
      </c>
      <c r="F202" s="32">
        <v>2837085</v>
      </c>
      <c r="G202" s="32">
        <v>3147745</v>
      </c>
    </row>
    <row r="203" spans="1:7" ht="13" x14ac:dyDescent="0.25">
      <c r="A203" s="31" t="s">
        <v>9</v>
      </c>
      <c r="B203" s="33">
        <v>1004778</v>
      </c>
      <c r="C203" s="33">
        <v>889117</v>
      </c>
      <c r="D203" s="33">
        <v>143090</v>
      </c>
      <c r="E203" s="33">
        <v>5411</v>
      </c>
      <c r="F203" s="33">
        <v>72156</v>
      </c>
      <c r="G203" s="33">
        <v>4486</v>
      </c>
    </row>
    <row r="204" spans="1:7" ht="13" x14ac:dyDescent="0.25">
      <c r="A204" s="31" t="s">
        <v>10</v>
      </c>
      <c r="B204" s="32">
        <v>37226295</v>
      </c>
      <c r="C204" s="32">
        <v>7798745</v>
      </c>
      <c r="D204" s="32">
        <v>2046631</v>
      </c>
      <c r="E204" s="32">
        <v>70600</v>
      </c>
      <c r="F204" s="32">
        <v>313215</v>
      </c>
      <c r="G204" s="32">
        <v>11779935</v>
      </c>
    </row>
    <row r="205" spans="1:7" ht="13" x14ac:dyDescent="0.25">
      <c r="A205" s="31" t="s">
        <v>11</v>
      </c>
      <c r="B205" s="33">
        <v>772662</v>
      </c>
      <c r="C205" s="33">
        <v>140379</v>
      </c>
      <c r="D205" s="33">
        <v>166763</v>
      </c>
      <c r="E205" s="33">
        <v>951</v>
      </c>
      <c r="F205" s="33">
        <v>1205</v>
      </c>
      <c r="G205" s="33">
        <v>12959</v>
      </c>
    </row>
    <row r="206" spans="1:7" ht="13" x14ac:dyDescent="0.25">
      <c r="A206" s="31" t="s">
        <v>12</v>
      </c>
      <c r="B206" s="32">
        <v>223753</v>
      </c>
      <c r="C206" s="32">
        <v>847500</v>
      </c>
      <c r="D206" s="32">
        <v>70116</v>
      </c>
      <c r="E206" s="32">
        <v>36</v>
      </c>
      <c r="F206" s="32">
        <v>274510</v>
      </c>
      <c r="G206" s="32">
        <v>6642</v>
      </c>
    </row>
    <row r="207" spans="1:7" ht="13" x14ac:dyDescent="0.25">
      <c r="A207" s="31" t="s">
        <v>13</v>
      </c>
      <c r="B207" s="33">
        <v>601198</v>
      </c>
      <c r="C207" s="33">
        <v>1394236</v>
      </c>
      <c r="D207" s="33">
        <v>47213</v>
      </c>
      <c r="E207" s="33" t="s">
        <v>28</v>
      </c>
      <c r="F207" s="33">
        <v>502943</v>
      </c>
      <c r="G207" s="33" t="s">
        <v>28</v>
      </c>
    </row>
    <row r="208" spans="1:7" ht="13" x14ac:dyDescent="0.25">
      <c r="A208" s="31" t="s">
        <v>14</v>
      </c>
      <c r="B208" s="32" t="s">
        <v>28</v>
      </c>
      <c r="C208" s="32">
        <v>88601</v>
      </c>
      <c r="D208" s="32" t="s">
        <v>28</v>
      </c>
      <c r="E208" s="32">
        <v>1730</v>
      </c>
      <c r="F208" s="32" t="s">
        <v>28</v>
      </c>
      <c r="G208" s="32" t="s">
        <v>28</v>
      </c>
    </row>
    <row r="209" spans="1:7" ht="13" x14ac:dyDescent="0.25">
      <c r="A209" s="31" t="s">
        <v>15</v>
      </c>
      <c r="B209" s="33">
        <v>3612209</v>
      </c>
      <c r="C209" s="33">
        <v>4011149</v>
      </c>
      <c r="D209" s="33">
        <v>977672</v>
      </c>
      <c r="E209" s="33">
        <v>3528</v>
      </c>
      <c r="F209" s="33">
        <v>203315</v>
      </c>
      <c r="G209" s="33">
        <v>191207</v>
      </c>
    </row>
    <row r="210" spans="1:7" ht="13" x14ac:dyDescent="0.25">
      <c r="A210" s="31" t="s">
        <v>16</v>
      </c>
      <c r="B210" s="32">
        <v>97370</v>
      </c>
      <c r="C210" s="32">
        <v>7632</v>
      </c>
      <c r="D210" s="32">
        <v>4406</v>
      </c>
      <c r="E210" s="32">
        <v>480</v>
      </c>
      <c r="F210" s="32">
        <v>0</v>
      </c>
      <c r="G210" s="32" t="s">
        <v>28</v>
      </c>
    </row>
    <row r="211" spans="1:7" ht="13" x14ac:dyDescent="0.25">
      <c r="A211" s="31" t="s">
        <v>17</v>
      </c>
      <c r="B211" s="33">
        <v>4896459</v>
      </c>
      <c r="C211" s="33">
        <v>3246596</v>
      </c>
      <c r="D211" s="33">
        <v>1715026</v>
      </c>
      <c r="E211" s="33">
        <v>27398</v>
      </c>
      <c r="F211" s="33">
        <v>452039</v>
      </c>
      <c r="G211" s="33">
        <v>281038</v>
      </c>
    </row>
    <row r="212" spans="1:7" ht="13" x14ac:dyDescent="0.25">
      <c r="A212" s="31" t="s">
        <v>18</v>
      </c>
      <c r="B212" s="32">
        <v>1641055</v>
      </c>
      <c r="C212" s="32">
        <v>1375815</v>
      </c>
      <c r="D212" s="32">
        <v>240298</v>
      </c>
      <c r="E212" s="32">
        <v>16180</v>
      </c>
      <c r="F212" s="32">
        <v>53530</v>
      </c>
      <c r="G212" s="32">
        <v>46345</v>
      </c>
    </row>
    <row r="213" spans="1:7" ht="13" x14ac:dyDescent="0.25">
      <c r="A213" s="31" t="s">
        <v>19</v>
      </c>
      <c r="B213" s="33">
        <v>7442470</v>
      </c>
      <c r="C213" s="33">
        <v>12073411</v>
      </c>
      <c r="D213" s="33">
        <v>1479061</v>
      </c>
      <c r="E213" s="33">
        <v>35280</v>
      </c>
      <c r="F213" s="33">
        <v>2127974</v>
      </c>
      <c r="G213" s="33">
        <v>392387</v>
      </c>
    </row>
    <row r="214" spans="1:7" ht="13" x14ac:dyDescent="0.25">
      <c r="A214" s="31" t="s">
        <v>20</v>
      </c>
      <c r="B214" s="32">
        <v>8237617</v>
      </c>
      <c r="C214" s="32">
        <v>2410806</v>
      </c>
      <c r="D214" s="32">
        <v>739100</v>
      </c>
      <c r="E214" s="32">
        <v>35732</v>
      </c>
      <c r="F214" s="32">
        <v>1406</v>
      </c>
      <c r="G214" s="32">
        <v>1463552</v>
      </c>
    </row>
    <row r="215" spans="1:7" ht="13" x14ac:dyDescent="0.25">
      <c r="A215" s="31" t="s">
        <v>21</v>
      </c>
      <c r="B215" s="33">
        <v>4113286</v>
      </c>
      <c r="C215" s="33">
        <v>5025373</v>
      </c>
      <c r="D215" s="33">
        <v>584033</v>
      </c>
      <c r="E215" s="33">
        <v>1199</v>
      </c>
      <c r="F215" s="33">
        <v>270600</v>
      </c>
      <c r="G215" s="33">
        <v>26734</v>
      </c>
    </row>
    <row r="216" spans="1:7" ht="13" x14ac:dyDescent="0.25">
      <c r="A216" s="31" t="s">
        <v>22</v>
      </c>
      <c r="B216" s="32">
        <v>723576</v>
      </c>
      <c r="C216" s="32">
        <v>238503</v>
      </c>
      <c r="D216" s="32">
        <v>33571</v>
      </c>
      <c r="E216" s="32">
        <v>2241</v>
      </c>
      <c r="F216" s="32">
        <v>580</v>
      </c>
      <c r="G216" s="32">
        <v>10523</v>
      </c>
    </row>
    <row r="217" spans="1:7" ht="13" x14ac:dyDescent="0.25">
      <c r="A217" s="31" t="s">
        <v>23</v>
      </c>
      <c r="B217" s="33">
        <v>558992</v>
      </c>
      <c r="C217" s="33">
        <v>1215096</v>
      </c>
      <c r="D217" s="33" t="s">
        <v>28</v>
      </c>
      <c r="E217" s="33" t="s">
        <v>28</v>
      </c>
      <c r="F217" s="33">
        <v>179808</v>
      </c>
      <c r="G217" s="33" t="s">
        <v>28</v>
      </c>
    </row>
    <row r="218" spans="1:7" ht="13" x14ac:dyDescent="0.25">
      <c r="A218" s="31" t="s">
        <v>24</v>
      </c>
      <c r="B218" s="32">
        <v>2080733</v>
      </c>
      <c r="C218" s="32">
        <v>1305705</v>
      </c>
      <c r="D218" s="32">
        <v>13191</v>
      </c>
      <c r="E218" s="32" t="s">
        <v>28</v>
      </c>
      <c r="F218" s="32">
        <v>88646</v>
      </c>
      <c r="G218" s="32" t="s">
        <v>28</v>
      </c>
    </row>
    <row r="219" spans="1:7" ht="13" x14ac:dyDescent="0.25">
      <c r="A219" s="31" t="s">
        <v>25</v>
      </c>
      <c r="B219" s="33">
        <v>302337</v>
      </c>
      <c r="C219" s="33">
        <v>2103771</v>
      </c>
      <c r="D219" s="33">
        <v>34126</v>
      </c>
      <c r="E219" s="33">
        <v>6816</v>
      </c>
      <c r="F219" s="33">
        <v>29302</v>
      </c>
      <c r="G219" s="33">
        <v>17134</v>
      </c>
    </row>
    <row r="221" spans="1:7" x14ac:dyDescent="0.25">
      <c r="A221" s="4" t="s">
        <v>177</v>
      </c>
    </row>
    <row r="222" spans="1:7" x14ac:dyDescent="0.25">
      <c r="A222" s="4" t="s">
        <v>28</v>
      </c>
      <c r="B222" s="4" t="s">
        <v>178</v>
      </c>
    </row>
    <row r="224" spans="1:7" ht="13" x14ac:dyDescent="0.25">
      <c r="A224" s="29" t="s">
        <v>96</v>
      </c>
      <c r="C224" s="28" t="s">
        <v>97</v>
      </c>
    </row>
    <row r="225" spans="1:7" ht="13" x14ac:dyDescent="0.25">
      <c r="A225" s="29" t="s">
        <v>98</v>
      </c>
      <c r="C225" s="28" t="s">
        <v>45</v>
      </c>
    </row>
    <row r="226" spans="1:7" ht="13" x14ac:dyDescent="0.25">
      <c r="A226" s="29" t="s">
        <v>99</v>
      </c>
      <c r="C226" s="28">
        <v>2015</v>
      </c>
    </row>
    <row r="228" spans="1:7" ht="13" x14ac:dyDescent="0.25">
      <c r="A228" s="30" t="s">
        <v>102</v>
      </c>
      <c r="B228" s="45" t="s">
        <v>0</v>
      </c>
      <c r="C228" s="45" t="s">
        <v>43</v>
      </c>
      <c r="D228" s="45" t="s">
        <v>29</v>
      </c>
      <c r="E228" s="45" t="s">
        <v>30</v>
      </c>
      <c r="F228" s="47" t="s">
        <v>31</v>
      </c>
      <c r="G228" s="47" t="s">
        <v>32</v>
      </c>
    </row>
    <row r="229" spans="1:7" ht="13" x14ac:dyDescent="0.25">
      <c r="A229" s="31" t="s">
        <v>1</v>
      </c>
      <c r="B229" s="33">
        <v>2642594</v>
      </c>
      <c r="C229" s="33">
        <v>2390605</v>
      </c>
      <c r="D229" s="33">
        <v>559937</v>
      </c>
      <c r="E229" s="33">
        <v>27087</v>
      </c>
      <c r="F229" s="33">
        <v>292610</v>
      </c>
      <c r="G229" s="33">
        <v>574511</v>
      </c>
    </row>
    <row r="230" spans="1:7" ht="13" x14ac:dyDescent="0.25">
      <c r="A230" s="31" t="s">
        <v>2</v>
      </c>
      <c r="B230" s="32">
        <v>619022</v>
      </c>
      <c r="C230" s="32">
        <v>636209</v>
      </c>
      <c r="D230" s="32">
        <v>286100</v>
      </c>
      <c r="E230" s="32">
        <v>320</v>
      </c>
      <c r="F230" s="32">
        <v>280</v>
      </c>
      <c r="G230" s="32" t="s">
        <v>28</v>
      </c>
    </row>
    <row r="231" spans="1:7" ht="13" x14ac:dyDescent="0.25">
      <c r="A231" s="31" t="s">
        <v>47</v>
      </c>
      <c r="B231" s="33">
        <v>2109337</v>
      </c>
      <c r="C231" s="33">
        <v>2889375</v>
      </c>
      <c r="D231" s="33">
        <v>336549</v>
      </c>
      <c r="E231" s="33">
        <v>21129</v>
      </c>
      <c r="F231" s="33">
        <v>582550</v>
      </c>
      <c r="G231" s="33">
        <v>371895</v>
      </c>
    </row>
    <row r="232" spans="1:7" ht="13" x14ac:dyDescent="0.25">
      <c r="A232" s="31" t="s">
        <v>3</v>
      </c>
      <c r="B232" s="32">
        <v>504012</v>
      </c>
      <c r="C232" s="32">
        <v>1903399</v>
      </c>
      <c r="D232" s="32">
        <v>41440</v>
      </c>
      <c r="E232" s="32">
        <v>9080</v>
      </c>
      <c r="F232" s="32">
        <v>122352</v>
      </c>
      <c r="G232" s="32">
        <v>3464</v>
      </c>
    </row>
    <row r="233" spans="1:7" ht="13" x14ac:dyDescent="0.25">
      <c r="A233" s="31" t="s">
        <v>41</v>
      </c>
      <c r="B233" s="33">
        <v>12817359</v>
      </c>
      <c r="C233" s="33">
        <v>16062592</v>
      </c>
      <c r="D233" s="33">
        <v>14874688</v>
      </c>
      <c r="E233" s="33">
        <v>265156</v>
      </c>
      <c r="F233" s="33">
        <v>3674437</v>
      </c>
      <c r="G233" s="33">
        <v>156406</v>
      </c>
    </row>
    <row r="234" spans="1:7" ht="13" x14ac:dyDescent="0.25">
      <c r="A234" s="31" t="s">
        <v>4</v>
      </c>
      <c r="B234" s="32">
        <v>109267</v>
      </c>
      <c r="C234" s="32">
        <v>472279</v>
      </c>
      <c r="D234" s="32" t="s">
        <v>28</v>
      </c>
      <c r="E234" s="32" t="s">
        <v>28</v>
      </c>
      <c r="F234" s="32" t="s">
        <v>28</v>
      </c>
      <c r="G234" s="32" t="s">
        <v>28</v>
      </c>
    </row>
    <row r="235" spans="1:7" ht="13" x14ac:dyDescent="0.25">
      <c r="A235" s="31" t="s">
        <v>5</v>
      </c>
      <c r="B235" s="33">
        <v>687731</v>
      </c>
      <c r="C235" s="33">
        <v>2482278</v>
      </c>
      <c r="D235" s="33">
        <v>58068</v>
      </c>
      <c r="E235" s="33">
        <v>10198</v>
      </c>
      <c r="F235" s="33">
        <v>254925</v>
      </c>
      <c r="G235" s="33">
        <v>10406</v>
      </c>
    </row>
    <row r="236" spans="1:7" ht="13" x14ac:dyDescent="0.25">
      <c r="A236" s="31" t="s">
        <v>6</v>
      </c>
      <c r="B236" s="32">
        <v>1928684</v>
      </c>
      <c r="C236" s="32">
        <v>1315139</v>
      </c>
      <c r="D236" s="32">
        <v>687708</v>
      </c>
      <c r="E236" s="32">
        <v>1354</v>
      </c>
      <c r="F236" s="32">
        <v>157248</v>
      </c>
      <c r="G236" s="32">
        <v>89572</v>
      </c>
    </row>
    <row r="237" spans="1:7" ht="13" x14ac:dyDescent="0.25">
      <c r="A237" s="31" t="s">
        <v>7</v>
      </c>
      <c r="B237" s="33">
        <v>36321096</v>
      </c>
      <c r="C237" s="33">
        <v>15586625</v>
      </c>
      <c r="D237" s="33">
        <v>6768826</v>
      </c>
      <c r="E237" s="33" t="s">
        <v>28</v>
      </c>
      <c r="F237" s="33" t="s">
        <v>28</v>
      </c>
      <c r="G237" s="33">
        <v>18303026</v>
      </c>
    </row>
    <row r="238" spans="1:7" ht="13" x14ac:dyDescent="0.25">
      <c r="A238" s="31" t="s">
        <v>8</v>
      </c>
      <c r="B238" s="32">
        <v>27373707</v>
      </c>
      <c r="C238" s="32">
        <v>30595770</v>
      </c>
      <c r="D238" s="32">
        <v>2569970</v>
      </c>
      <c r="E238" s="32">
        <v>803175</v>
      </c>
      <c r="F238" s="32">
        <v>3074936</v>
      </c>
      <c r="G238" s="32">
        <v>2211775</v>
      </c>
    </row>
    <row r="239" spans="1:7" ht="13" x14ac:dyDescent="0.25">
      <c r="A239" s="31" t="s">
        <v>9</v>
      </c>
      <c r="B239" s="33">
        <v>1315186</v>
      </c>
      <c r="C239" s="33">
        <v>820899</v>
      </c>
      <c r="D239" s="33">
        <v>139198</v>
      </c>
      <c r="E239" s="33">
        <v>5848</v>
      </c>
      <c r="F239" s="33">
        <v>25789</v>
      </c>
      <c r="G239" s="33">
        <v>4012</v>
      </c>
    </row>
    <row r="240" spans="1:7" ht="13" x14ac:dyDescent="0.25">
      <c r="A240" s="31" t="s">
        <v>10</v>
      </c>
      <c r="B240" s="32">
        <v>39186665</v>
      </c>
      <c r="C240" s="32">
        <v>7950433</v>
      </c>
      <c r="D240" s="32">
        <v>2279343</v>
      </c>
      <c r="E240" s="32">
        <v>88485</v>
      </c>
      <c r="F240" s="32">
        <v>179737</v>
      </c>
      <c r="G240" s="32">
        <v>13400310</v>
      </c>
    </row>
    <row r="241" spans="1:7" ht="13" x14ac:dyDescent="0.25">
      <c r="A241" s="31" t="s">
        <v>11</v>
      </c>
      <c r="B241" s="33">
        <v>781151</v>
      </c>
      <c r="C241" s="33">
        <v>121756</v>
      </c>
      <c r="D241" s="33">
        <v>103927</v>
      </c>
      <c r="E241" s="33">
        <v>2414</v>
      </c>
      <c r="F241" s="33">
        <v>223</v>
      </c>
      <c r="G241" s="33" t="s">
        <v>28</v>
      </c>
    </row>
    <row r="242" spans="1:7" ht="13" x14ac:dyDescent="0.25">
      <c r="A242" s="31" t="s">
        <v>12</v>
      </c>
      <c r="B242" s="32">
        <v>263648</v>
      </c>
      <c r="C242" s="32">
        <v>861076</v>
      </c>
      <c r="D242" s="32">
        <v>22969</v>
      </c>
      <c r="E242" s="32">
        <v>651</v>
      </c>
      <c r="F242" s="32">
        <v>357062</v>
      </c>
      <c r="G242" s="32">
        <v>4717</v>
      </c>
    </row>
    <row r="243" spans="1:7" ht="13" x14ac:dyDescent="0.25">
      <c r="A243" s="31" t="s">
        <v>13</v>
      </c>
      <c r="B243" s="33">
        <v>736752</v>
      </c>
      <c r="C243" s="33">
        <v>1371539</v>
      </c>
      <c r="D243" s="33">
        <v>33217</v>
      </c>
      <c r="E243" s="33" t="s">
        <v>28</v>
      </c>
      <c r="F243" s="33">
        <v>599521</v>
      </c>
      <c r="G243" s="33" t="s">
        <v>28</v>
      </c>
    </row>
    <row r="244" spans="1:7" ht="13" x14ac:dyDescent="0.25">
      <c r="A244" s="31" t="s">
        <v>14</v>
      </c>
      <c r="B244" s="32" t="s">
        <v>28</v>
      </c>
      <c r="C244" s="32">
        <v>83354</v>
      </c>
      <c r="D244" s="32" t="s">
        <v>28</v>
      </c>
      <c r="E244" s="32">
        <v>1810</v>
      </c>
      <c r="F244" s="32">
        <v>15046</v>
      </c>
      <c r="G244" s="32" t="s">
        <v>28</v>
      </c>
    </row>
    <row r="245" spans="1:7" ht="13" x14ac:dyDescent="0.25">
      <c r="A245" s="31" t="s">
        <v>15</v>
      </c>
      <c r="B245" s="33">
        <v>3782149</v>
      </c>
      <c r="C245" s="33">
        <v>4270181</v>
      </c>
      <c r="D245" s="33">
        <v>911022</v>
      </c>
      <c r="E245" s="33" t="s">
        <v>28</v>
      </c>
      <c r="F245" s="33" t="s">
        <v>28</v>
      </c>
      <c r="G245" s="33">
        <v>231498</v>
      </c>
    </row>
    <row r="246" spans="1:7" ht="13" x14ac:dyDescent="0.25">
      <c r="A246" s="31" t="s">
        <v>16</v>
      </c>
      <c r="B246" s="32">
        <v>118644</v>
      </c>
      <c r="C246" s="32">
        <v>4748</v>
      </c>
      <c r="D246" s="32">
        <v>4449</v>
      </c>
      <c r="E246" s="32">
        <v>699</v>
      </c>
      <c r="F246" s="32">
        <v>0</v>
      </c>
      <c r="G246" s="32" t="s">
        <v>28</v>
      </c>
    </row>
    <row r="247" spans="1:7" ht="13" x14ac:dyDescent="0.25">
      <c r="A247" s="31" t="s">
        <v>17</v>
      </c>
      <c r="B247" s="33">
        <v>4410071</v>
      </c>
      <c r="C247" s="33">
        <v>2864819</v>
      </c>
      <c r="D247" s="33">
        <v>2179912</v>
      </c>
      <c r="E247" s="33">
        <v>19692</v>
      </c>
      <c r="F247" s="33">
        <v>425643</v>
      </c>
      <c r="G247" s="33">
        <v>57560</v>
      </c>
    </row>
    <row r="248" spans="1:7" ht="13" x14ac:dyDescent="0.25">
      <c r="A248" s="31" t="s">
        <v>18</v>
      </c>
      <c r="B248" s="32">
        <v>2130973</v>
      </c>
      <c r="C248" s="32">
        <v>1317219</v>
      </c>
      <c r="D248" s="32">
        <v>195649</v>
      </c>
      <c r="E248" s="32">
        <v>21214</v>
      </c>
      <c r="F248" s="32">
        <v>68722</v>
      </c>
      <c r="G248" s="32">
        <v>43840</v>
      </c>
    </row>
    <row r="249" spans="1:7" ht="13" x14ac:dyDescent="0.25">
      <c r="A249" s="31" t="s">
        <v>19</v>
      </c>
      <c r="B249" s="33">
        <v>7742020</v>
      </c>
      <c r="C249" s="33">
        <v>12189714</v>
      </c>
      <c r="D249" s="33">
        <v>1537818</v>
      </c>
      <c r="E249" s="33" t="s">
        <v>28</v>
      </c>
      <c r="F249" s="33">
        <v>2158265</v>
      </c>
      <c r="G249" s="33">
        <v>367586</v>
      </c>
    </row>
    <row r="250" spans="1:7" ht="13" x14ac:dyDescent="0.25">
      <c r="A250" s="31" t="s">
        <v>20</v>
      </c>
      <c r="B250" s="32">
        <v>5179698</v>
      </c>
      <c r="C250" s="32">
        <v>2122470</v>
      </c>
      <c r="D250" s="32">
        <v>746523</v>
      </c>
      <c r="E250" s="32">
        <v>30444</v>
      </c>
      <c r="F250" s="32">
        <v>1151</v>
      </c>
      <c r="G250" s="32">
        <v>1922755</v>
      </c>
    </row>
    <row r="251" spans="1:7" ht="13" x14ac:dyDescent="0.25">
      <c r="A251" s="31" t="s">
        <v>21</v>
      </c>
      <c r="B251" s="33">
        <v>4112061</v>
      </c>
      <c r="C251" s="33">
        <v>6353159</v>
      </c>
      <c r="D251" s="33">
        <v>700684</v>
      </c>
      <c r="E251" s="33">
        <v>2012</v>
      </c>
      <c r="F251" s="33">
        <v>287289</v>
      </c>
      <c r="G251" s="33">
        <v>28693</v>
      </c>
    </row>
    <row r="252" spans="1:7" ht="13" x14ac:dyDescent="0.25">
      <c r="A252" s="31" t="s">
        <v>22</v>
      </c>
      <c r="B252" s="32">
        <v>758507</v>
      </c>
      <c r="C252" s="32">
        <v>224430</v>
      </c>
      <c r="D252" s="32">
        <v>38569</v>
      </c>
      <c r="E252" s="32">
        <v>3297</v>
      </c>
      <c r="F252" s="32">
        <v>1437</v>
      </c>
      <c r="G252" s="32">
        <v>20365</v>
      </c>
    </row>
    <row r="253" spans="1:7" ht="13" x14ac:dyDescent="0.25">
      <c r="A253" s="31" t="s">
        <v>23</v>
      </c>
      <c r="B253" s="33">
        <v>620343</v>
      </c>
      <c r="C253" s="33" t="s">
        <v>28</v>
      </c>
      <c r="D253" s="33">
        <v>118498</v>
      </c>
      <c r="E253" s="33" t="s">
        <v>28</v>
      </c>
      <c r="F253" s="33">
        <v>205656</v>
      </c>
      <c r="G253" s="33">
        <v>79222</v>
      </c>
    </row>
    <row r="254" spans="1:7" ht="13" x14ac:dyDescent="0.25">
      <c r="A254" s="31" t="s">
        <v>24</v>
      </c>
      <c r="B254" s="32">
        <v>2492860</v>
      </c>
      <c r="C254" s="32">
        <v>1376984</v>
      </c>
      <c r="D254" s="32">
        <v>18843</v>
      </c>
      <c r="E254" s="32" t="s">
        <v>28</v>
      </c>
      <c r="F254" s="32">
        <v>102378</v>
      </c>
      <c r="G254" s="32" t="s">
        <v>28</v>
      </c>
    </row>
    <row r="255" spans="1:7" ht="13" x14ac:dyDescent="0.25">
      <c r="A255" s="31" t="s">
        <v>25</v>
      </c>
      <c r="B255" s="33">
        <v>398169</v>
      </c>
      <c r="C255" s="33">
        <v>1829323</v>
      </c>
      <c r="D255" s="33">
        <v>29804</v>
      </c>
      <c r="E255" s="33">
        <v>13993</v>
      </c>
      <c r="F255" s="33">
        <v>29348</v>
      </c>
      <c r="G255" s="33">
        <v>20639</v>
      </c>
    </row>
    <row r="257" spans="1:7" x14ac:dyDescent="0.25">
      <c r="A257" s="4" t="s">
        <v>177</v>
      </c>
    </row>
    <row r="258" spans="1:7" x14ac:dyDescent="0.25">
      <c r="A258" s="4" t="s">
        <v>28</v>
      </c>
      <c r="B258" s="4" t="s">
        <v>178</v>
      </c>
    </row>
    <row r="260" spans="1:7" ht="13" x14ac:dyDescent="0.25">
      <c r="A260" s="29" t="s">
        <v>96</v>
      </c>
      <c r="C260" s="28" t="s">
        <v>97</v>
      </c>
    </row>
    <row r="261" spans="1:7" ht="13" x14ac:dyDescent="0.25">
      <c r="A261" s="29" t="s">
        <v>98</v>
      </c>
      <c r="C261" s="28" t="s">
        <v>45</v>
      </c>
    </row>
    <row r="262" spans="1:7" ht="13" x14ac:dyDescent="0.25">
      <c r="A262" s="29" t="s">
        <v>99</v>
      </c>
      <c r="C262" s="28" t="s">
        <v>169</v>
      </c>
    </row>
    <row r="264" spans="1:7" ht="13" x14ac:dyDescent="0.25">
      <c r="A264" s="30" t="s">
        <v>102</v>
      </c>
      <c r="B264" s="45" t="s">
        <v>0</v>
      </c>
      <c r="C264" s="45" t="s">
        <v>43</v>
      </c>
      <c r="D264" s="45" t="s">
        <v>29</v>
      </c>
      <c r="E264" s="45" t="s">
        <v>30</v>
      </c>
      <c r="F264" s="45" t="s">
        <v>31</v>
      </c>
      <c r="G264" s="45" t="s">
        <v>32</v>
      </c>
    </row>
    <row r="265" spans="1:7" ht="13" x14ac:dyDescent="0.25">
      <c r="A265" s="31" t="s">
        <v>1</v>
      </c>
      <c r="B265" s="33">
        <v>2908669</v>
      </c>
      <c r="C265" s="33">
        <v>2257756</v>
      </c>
      <c r="D265" s="33">
        <v>527663</v>
      </c>
      <c r="E265" s="33">
        <v>20239</v>
      </c>
      <c r="F265" s="33">
        <v>335506</v>
      </c>
      <c r="G265" s="33">
        <v>521077</v>
      </c>
    </row>
    <row r="266" spans="1:7" ht="13" x14ac:dyDescent="0.25">
      <c r="A266" s="31" t="s">
        <v>2</v>
      </c>
      <c r="B266" s="32">
        <v>1048879</v>
      </c>
      <c r="C266" s="32">
        <v>2007428</v>
      </c>
      <c r="D266" s="32">
        <v>702831</v>
      </c>
      <c r="E266" s="32" t="s">
        <v>28</v>
      </c>
      <c r="F266" s="32" t="s">
        <v>28</v>
      </c>
      <c r="G266" s="32" t="s">
        <v>28</v>
      </c>
    </row>
    <row r="267" spans="1:7" ht="13" x14ac:dyDescent="0.25">
      <c r="A267" s="31" t="s">
        <v>47</v>
      </c>
      <c r="B267" s="33">
        <v>1785207</v>
      </c>
      <c r="C267" s="33">
        <v>2892771</v>
      </c>
      <c r="D267" s="33">
        <v>375294</v>
      </c>
      <c r="E267" s="33">
        <v>11884</v>
      </c>
      <c r="F267" s="33">
        <v>497603</v>
      </c>
      <c r="G267" s="33">
        <v>379966</v>
      </c>
    </row>
    <row r="268" spans="1:7" ht="13" x14ac:dyDescent="0.25">
      <c r="A268" s="31" t="s">
        <v>3</v>
      </c>
      <c r="B268" s="32">
        <v>406713</v>
      </c>
      <c r="C268" s="32">
        <v>1914299</v>
      </c>
      <c r="D268" s="32">
        <v>42063</v>
      </c>
      <c r="E268" s="32">
        <v>27334</v>
      </c>
      <c r="F268" s="32">
        <v>188171</v>
      </c>
      <c r="G268" s="32">
        <v>8301</v>
      </c>
    </row>
    <row r="269" spans="1:7" ht="13" x14ac:dyDescent="0.25">
      <c r="A269" s="31" t="s">
        <v>41</v>
      </c>
      <c r="B269" s="33">
        <v>12140888</v>
      </c>
      <c r="C269" s="33">
        <v>15038212</v>
      </c>
      <c r="D269" s="33">
        <v>15462331</v>
      </c>
      <c r="E269" s="33">
        <v>231767</v>
      </c>
      <c r="F269" s="33">
        <v>3870825</v>
      </c>
      <c r="G269" s="33">
        <v>145376</v>
      </c>
    </row>
    <row r="270" spans="1:7" ht="13" x14ac:dyDescent="0.25">
      <c r="A270" s="31" t="s">
        <v>4</v>
      </c>
      <c r="B270" s="32">
        <v>104386</v>
      </c>
      <c r="C270" s="32">
        <v>604150</v>
      </c>
      <c r="D270" s="32" t="s">
        <v>28</v>
      </c>
      <c r="E270" s="32">
        <v>1248</v>
      </c>
      <c r="F270" s="32" t="s">
        <v>28</v>
      </c>
      <c r="G270" s="32" t="s">
        <v>28</v>
      </c>
    </row>
    <row r="271" spans="1:7" ht="13" x14ac:dyDescent="0.25">
      <c r="A271" s="31" t="s">
        <v>5</v>
      </c>
      <c r="B271" s="33">
        <v>596570</v>
      </c>
      <c r="C271" s="33">
        <v>2243469</v>
      </c>
      <c r="D271" s="33">
        <v>32759</v>
      </c>
      <c r="E271" s="33">
        <v>14389</v>
      </c>
      <c r="F271" s="33">
        <v>216270</v>
      </c>
      <c r="G271" s="33">
        <v>9071</v>
      </c>
    </row>
    <row r="272" spans="1:7" ht="13" x14ac:dyDescent="0.25">
      <c r="A272" s="31" t="s">
        <v>6</v>
      </c>
      <c r="B272" s="32">
        <v>1803566</v>
      </c>
      <c r="C272" s="32">
        <v>1744039</v>
      </c>
      <c r="D272" s="32">
        <v>921033</v>
      </c>
      <c r="E272" s="32">
        <v>1888</v>
      </c>
      <c r="F272" s="32">
        <v>98615</v>
      </c>
      <c r="G272" s="32">
        <v>137511</v>
      </c>
    </row>
    <row r="273" spans="1:7" ht="13" x14ac:dyDescent="0.25">
      <c r="A273" s="31" t="s">
        <v>7</v>
      </c>
      <c r="B273" s="33">
        <v>38905110</v>
      </c>
      <c r="C273" s="33">
        <v>15224454</v>
      </c>
      <c r="D273" s="33">
        <v>7500979</v>
      </c>
      <c r="E273" s="33">
        <v>108423</v>
      </c>
      <c r="F273" s="33">
        <v>151972</v>
      </c>
      <c r="G273" s="33">
        <v>15049703</v>
      </c>
    </row>
    <row r="274" spans="1:7" ht="13" x14ac:dyDescent="0.25">
      <c r="A274" s="31" t="s">
        <v>8</v>
      </c>
      <c r="B274" s="32">
        <v>31971200</v>
      </c>
      <c r="C274" s="32">
        <v>30155584</v>
      </c>
      <c r="D274" s="32">
        <v>3650742</v>
      </c>
      <c r="E274" s="32">
        <v>818861</v>
      </c>
      <c r="F274" s="32">
        <v>3184272</v>
      </c>
      <c r="G274" s="32">
        <v>2295588</v>
      </c>
    </row>
    <row r="275" spans="1:7" ht="13" x14ac:dyDescent="0.25">
      <c r="A275" s="31" t="s">
        <v>9</v>
      </c>
      <c r="B275" s="33">
        <v>932012</v>
      </c>
      <c r="C275" s="33">
        <v>742557</v>
      </c>
      <c r="D275" s="33">
        <v>134603</v>
      </c>
      <c r="E275" s="33">
        <v>4533</v>
      </c>
      <c r="F275" s="33">
        <v>42756</v>
      </c>
      <c r="G275" s="33">
        <v>4736</v>
      </c>
    </row>
    <row r="276" spans="1:7" ht="13" x14ac:dyDescent="0.25">
      <c r="A276" s="31" t="s">
        <v>10</v>
      </c>
      <c r="B276" s="32">
        <v>36851936</v>
      </c>
      <c r="C276" s="32">
        <v>7486496</v>
      </c>
      <c r="D276" s="32">
        <v>2021704</v>
      </c>
      <c r="E276" s="32">
        <v>63054</v>
      </c>
      <c r="F276" s="32">
        <v>181113</v>
      </c>
      <c r="G276" s="32">
        <v>13359565</v>
      </c>
    </row>
    <row r="277" spans="1:7" ht="13" x14ac:dyDescent="0.25">
      <c r="A277" s="31" t="s">
        <v>11</v>
      </c>
      <c r="B277" s="33">
        <v>803815</v>
      </c>
      <c r="C277" s="33">
        <v>157649</v>
      </c>
      <c r="D277" s="33">
        <v>112985</v>
      </c>
      <c r="E277" s="33">
        <v>1018</v>
      </c>
      <c r="F277" s="33">
        <v>264</v>
      </c>
      <c r="G277" s="33" t="s">
        <v>28</v>
      </c>
    </row>
    <row r="278" spans="1:7" ht="13" x14ac:dyDescent="0.25">
      <c r="A278" s="31" t="s">
        <v>12</v>
      </c>
      <c r="B278" s="32">
        <v>261967</v>
      </c>
      <c r="C278" s="32">
        <v>986892</v>
      </c>
      <c r="D278" s="32">
        <v>32190</v>
      </c>
      <c r="E278" s="32">
        <v>1619</v>
      </c>
      <c r="F278" s="32">
        <v>434697</v>
      </c>
      <c r="G278" s="32">
        <v>7258</v>
      </c>
    </row>
    <row r="279" spans="1:7" ht="13" x14ac:dyDescent="0.25">
      <c r="A279" s="31" t="s">
        <v>13</v>
      </c>
      <c r="B279" s="33">
        <v>741166</v>
      </c>
      <c r="C279" s="33">
        <v>1432729</v>
      </c>
      <c r="D279" s="33">
        <v>45316</v>
      </c>
      <c r="E279" s="33" t="s">
        <v>28</v>
      </c>
      <c r="F279" s="33">
        <v>1116932</v>
      </c>
      <c r="G279" s="33" t="s">
        <v>28</v>
      </c>
    </row>
    <row r="280" spans="1:7" ht="13" x14ac:dyDescent="0.25">
      <c r="A280" s="31" t="s">
        <v>14</v>
      </c>
      <c r="B280" s="32" t="s">
        <v>28</v>
      </c>
      <c r="C280" s="32">
        <v>61078</v>
      </c>
      <c r="D280" s="32" t="s">
        <v>28</v>
      </c>
      <c r="E280" s="32">
        <v>1230</v>
      </c>
      <c r="F280" s="32">
        <v>10932</v>
      </c>
      <c r="G280" s="32" t="s">
        <v>28</v>
      </c>
    </row>
    <row r="281" spans="1:7" ht="13" x14ac:dyDescent="0.25">
      <c r="A281" s="31" t="s">
        <v>15</v>
      </c>
      <c r="B281" s="33">
        <v>3835024</v>
      </c>
      <c r="C281" s="33">
        <v>4580315</v>
      </c>
      <c r="D281" s="33">
        <v>841828</v>
      </c>
      <c r="E281" s="33">
        <v>5602</v>
      </c>
      <c r="F281" s="33">
        <v>191819</v>
      </c>
      <c r="G281" s="33">
        <v>309271</v>
      </c>
    </row>
    <row r="282" spans="1:7" ht="13" x14ac:dyDescent="0.25">
      <c r="A282" s="31" t="s">
        <v>16</v>
      </c>
      <c r="B282" s="32">
        <v>83523</v>
      </c>
      <c r="C282" s="32">
        <v>5609</v>
      </c>
      <c r="D282" s="32" t="s">
        <v>28</v>
      </c>
      <c r="E282" s="32">
        <v>412</v>
      </c>
      <c r="F282" s="32">
        <v>0</v>
      </c>
      <c r="G282" s="32" t="s">
        <v>28</v>
      </c>
    </row>
    <row r="283" spans="1:7" ht="13" x14ac:dyDescent="0.25">
      <c r="A283" s="31" t="s">
        <v>17</v>
      </c>
      <c r="B283" s="33">
        <v>4867484</v>
      </c>
      <c r="C283" s="33">
        <v>2732946</v>
      </c>
      <c r="D283" s="33">
        <v>2603093</v>
      </c>
      <c r="E283" s="33">
        <v>20006</v>
      </c>
      <c r="F283" s="33">
        <v>458719</v>
      </c>
      <c r="G283" s="33">
        <v>82327</v>
      </c>
    </row>
    <row r="284" spans="1:7" ht="13" x14ac:dyDescent="0.25">
      <c r="A284" s="31" t="s">
        <v>18</v>
      </c>
      <c r="B284" s="32">
        <v>2006542</v>
      </c>
      <c r="C284" s="32">
        <v>1281493</v>
      </c>
      <c r="D284" s="32">
        <v>936405</v>
      </c>
      <c r="E284" s="32">
        <v>10679</v>
      </c>
      <c r="F284" s="32">
        <v>77889</v>
      </c>
      <c r="G284" s="32">
        <v>48479</v>
      </c>
    </row>
    <row r="285" spans="1:7" ht="13" x14ac:dyDescent="0.25">
      <c r="A285" s="31" t="s">
        <v>19</v>
      </c>
      <c r="B285" s="33">
        <v>7534406</v>
      </c>
      <c r="C285" s="33">
        <v>12693320</v>
      </c>
      <c r="D285" s="33">
        <v>1481486</v>
      </c>
      <c r="E285" s="33" t="s">
        <v>28</v>
      </c>
      <c r="F285" s="33">
        <v>2180355</v>
      </c>
      <c r="G285" s="33">
        <v>562095</v>
      </c>
    </row>
    <row r="286" spans="1:7" ht="13" x14ac:dyDescent="0.25">
      <c r="A286" s="31" t="s">
        <v>20</v>
      </c>
      <c r="B286" s="32">
        <v>5473568</v>
      </c>
      <c r="C286" s="32">
        <v>1905180</v>
      </c>
      <c r="D286" s="32">
        <v>766106</v>
      </c>
      <c r="E286" s="32">
        <v>37767</v>
      </c>
      <c r="F286" s="32">
        <v>1366</v>
      </c>
      <c r="G286" s="32">
        <v>1588287</v>
      </c>
    </row>
    <row r="287" spans="1:7" ht="13" x14ac:dyDescent="0.25">
      <c r="A287" s="31" t="s">
        <v>21</v>
      </c>
      <c r="B287" s="33">
        <v>4525812</v>
      </c>
      <c r="C287" s="33">
        <v>5066293</v>
      </c>
      <c r="D287" s="33">
        <v>743763</v>
      </c>
      <c r="E287" s="33">
        <v>4630</v>
      </c>
      <c r="F287" s="33">
        <v>442947</v>
      </c>
      <c r="G287" s="33">
        <v>29285</v>
      </c>
    </row>
    <row r="288" spans="1:7" ht="13" x14ac:dyDescent="0.25">
      <c r="A288" s="31" t="s">
        <v>22</v>
      </c>
      <c r="B288" s="32">
        <v>859603</v>
      </c>
      <c r="C288" s="32">
        <v>246996</v>
      </c>
      <c r="D288" s="32">
        <v>40310</v>
      </c>
      <c r="E288" s="32">
        <v>2555</v>
      </c>
      <c r="F288" s="32">
        <v>2815</v>
      </c>
      <c r="G288" s="32">
        <v>3676</v>
      </c>
    </row>
    <row r="289" spans="1:7" ht="13" x14ac:dyDescent="0.25">
      <c r="A289" s="31" t="s">
        <v>23</v>
      </c>
      <c r="B289" s="33">
        <v>640143</v>
      </c>
      <c r="C289" s="33">
        <v>1080278</v>
      </c>
      <c r="D289" s="33">
        <v>109875</v>
      </c>
      <c r="E289" s="33">
        <v>2066</v>
      </c>
      <c r="F289" s="33">
        <v>182652</v>
      </c>
      <c r="G289" s="33">
        <v>77546</v>
      </c>
    </row>
    <row r="290" spans="1:7" ht="13" x14ac:dyDescent="0.25">
      <c r="A290" s="31" t="s">
        <v>24</v>
      </c>
      <c r="B290" s="32">
        <v>3212359</v>
      </c>
      <c r="C290" s="32">
        <v>1264470</v>
      </c>
      <c r="D290" s="32">
        <v>18405</v>
      </c>
      <c r="E290" s="32">
        <v>1299</v>
      </c>
      <c r="F290" s="32">
        <v>79191</v>
      </c>
      <c r="G290" s="32">
        <v>15878</v>
      </c>
    </row>
    <row r="291" spans="1:7" ht="13" x14ac:dyDescent="0.25">
      <c r="A291" s="31" t="s">
        <v>25</v>
      </c>
      <c r="B291" s="33">
        <v>249029</v>
      </c>
      <c r="C291" s="33">
        <v>1633008</v>
      </c>
      <c r="D291" s="33">
        <v>27868</v>
      </c>
      <c r="E291" s="33" t="s">
        <v>28</v>
      </c>
      <c r="F291" s="33">
        <v>21865</v>
      </c>
      <c r="G291" s="33">
        <v>24009</v>
      </c>
    </row>
    <row r="293" spans="1:7" x14ac:dyDescent="0.25">
      <c r="A293" s="4" t="s">
        <v>177</v>
      </c>
    </row>
    <row r="294" spans="1:7" x14ac:dyDescent="0.25">
      <c r="A294" s="4" t="s">
        <v>28</v>
      </c>
      <c r="B294" s="4" t="s">
        <v>178</v>
      </c>
    </row>
    <row r="296" spans="1:7" ht="13" x14ac:dyDescent="0.25">
      <c r="A296" s="29" t="s">
        <v>96</v>
      </c>
      <c r="C296" s="28" t="s">
        <v>97</v>
      </c>
    </row>
    <row r="297" spans="1:7" ht="13" x14ac:dyDescent="0.25">
      <c r="A297" s="29" t="s">
        <v>98</v>
      </c>
      <c r="C297" s="28" t="s">
        <v>45</v>
      </c>
    </row>
    <row r="298" spans="1:7" ht="13" x14ac:dyDescent="0.25">
      <c r="A298" s="29" t="s">
        <v>99</v>
      </c>
      <c r="C298" s="28" t="s">
        <v>170</v>
      </c>
    </row>
    <row r="300" spans="1:7" ht="13" x14ac:dyDescent="0.25">
      <c r="A300" s="30" t="s">
        <v>102</v>
      </c>
      <c r="B300" s="45" t="s">
        <v>0</v>
      </c>
      <c r="C300" s="45" t="s">
        <v>43</v>
      </c>
      <c r="D300" s="45" t="s">
        <v>29</v>
      </c>
      <c r="E300" s="45" t="s">
        <v>30</v>
      </c>
      <c r="F300" s="45" t="s">
        <v>31</v>
      </c>
      <c r="G300" s="45" t="s">
        <v>32</v>
      </c>
    </row>
    <row r="301" spans="1:7" ht="13" x14ac:dyDescent="0.25">
      <c r="A301" s="31" t="s">
        <v>1</v>
      </c>
      <c r="B301" s="33">
        <v>2530828</v>
      </c>
      <c r="C301" s="33">
        <v>2352453</v>
      </c>
      <c r="D301" s="33">
        <v>584308</v>
      </c>
      <c r="E301" s="33">
        <v>19113</v>
      </c>
      <c r="F301" s="33">
        <v>355179</v>
      </c>
      <c r="G301" s="33">
        <v>425890</v>
      </c>
    </row>
    <row r="302" spans="1:7" ht="13" x14ac:dyDescent="0.25">
      <c r="A302" s="31" t="s">
        <v>2</v>
      </c>
      <c r="B302" s="32">
        <v>1287452</v>
      </c>
      <c r="C302" s="32">
        <v>1698979</v>
      </c>
      <c r="D302" s="32">
        <v>373564</v>
      </c>
      <c r="E302" s="32" t="s">
        <v>28</v>
      </c>
      <c r="F302" s="32">
        <v>23042</v>
      </c>
      <c r="G302" s="32" t="s">
        <v>28</v>
      </c>
    </row>
    <row r="303" spans="1:7" ht="13" x14ac:dyDescent="0.25">
      <c r="A303" s="31" t="s">
        <v>47</v>
      </c>
      <c r="B303" s="33">
        <v>1853685</v>
      </c>
      <c r="C303" s="33">
        <v>2562124</v>
      </c>
      <c r="D303" s="33">
        <v>174044</v>
      </c>
      <c r="E303" s="33">
        <v>6782</v>
      </c>
      <c r="F303" s="33">
        <v>360538</v>
      </c>
      <c r="G303" s="33">
        <v>291203</v>
      </c>
    </row>
    <row r="304" spans="1:7" ht="13" x14ac:dyDescent="0.25">
      <c r="A304" s="31" t="s">
        <v>3</v>
      </c>
      <c r="B304" s="32">
        <v>483731</v>
      </c>
      <c r="C304" s="32">
        <v>1953712</v>
      </c>
      <c r="D304" s="32">
        <v>44329</v>
      </c>
      <c r="E304" s="32">
        <v>13587</v>
      </c>
      <c r="F304" s="32">
        <v>209481</v>
      </c>
      <c r="G304" s="32">
        <v>1265</v>
      </c>
    </row>
    <row r="305" spans="1:7" ht="13" x14ac:dyDescent="0.25">
      <c r="A305" s="31" t="s">
        <v>41</v>
      </c>
      <c r="B305" s="33">
        <v>13266132</v>
      </c>
      <c r="C305" s="33">
        <v>16752409</v>
      </c>
      <c r="D305" s="33">
        <v>14548167</v>
      </c>
      <c r="E305" s="33">
        <v>181867</v>
      </c>
      <c r="F305" s="33">
        <v>3381090</v>
      </c>
      <c r="G305" s="33">
        <v>177313</v>
      </c>
    </row>
    <row r="306" spans="1:7" ht="13" x14ac:dyDescent="0.25">
      <c r="A306" s="31" t="s">
        <v>4</v>
      </c>
      <c r="B306" s="32">
        <v>117032</v>
      </c>
      <c r="C306" s="32">
        <v>462644</v>
      </c>
      <c r="D306" s="32">
        <v>26102</v>
      </c>
      <c r="E306" s="32" t="s">
        <v>28</v>
      </c>
      <c r="F306" s="32">
        <v>94301</v>
      </c>
      <c r="G306" s="32" t="s">
        <v>28</v>
      </c>
    </row>
    <row r="307" spans="1:7" ht="13" x14ac:dyDescent="0.25">
      <c r="A307" s="31" t="s">
        <v>5</v>
      </c>
      <c r="B307" s="33">
        <v>633474</v>
      </c>
      <c r="C307" s="33">
        <v>1916141</v>
      </c>
      <c r="D307" s="33">
        <v>52821</v>
      </c>
      <c r="E307" s="33">
        <v>14882</v>
      </c>
      <c r="F307" s="33">
        <v>315894</v>
      </c>
      <c r="G307" s="33">
        <v>8804</v>
      </c>
    </row>
    <row r="308" spans="1:7" ht="13" x14ac:dyDescent="0.25">
      <c r="A308" s="31" t="s">
        <v>6</v>
      </c>
      <c r="B308" s="32">
        <v>1685867</v>
      </c>
      <c r="C308" s="32">
        <v>1673681</v>
      </c>
      <c r="D308" s="32">
        <v>892763</v>
      </c>
      <c r="E308" s="32">
        <v>1584</v>
      </c>
      <c r="F308" s="32">
        <v>95336</v>
      </c>
      <c r="G308" s="32">
        <v>174100</v>
      </c>
    </row>
    <row r="309" spans="1:7" ht="13" x14ac:dyDescent="0.25">
      <c r="A309" s="31" t="s">
        <v>7</v>
      </c>
      <c r="B309" s="33">
        <v>37982029</v>
      </c>
      <c r="C309" s="33">
        <v>16077356</v>
      </c>
      <c r="D309" s="33">
        <v>6549043</v>
      </c>
      <c r="E309" s="33">
        <v>104477</v>
      </c>
      <c r="F309" s="33">
        <v>157373</v>
      </c>
      <c r="G309" s="33">
        <v>11117046</v>
      </c>
    </row>
    <row r="310" spans="1:7" ht="13" x14ac:dyDescent="0.25">
      <c r="A310" s="31" t="s">
        <v>8</v>
      </c>
      <c r="B310" s="32">
        <v>29786228</v>
      </c>
      <c r="C310" s="32">
        <v>30252649</v>
      </c>
      <c r="D310" s="32">
        <v>3785871</v>
      </c>
      <c r="E310" s="32">
        <v>630720</v>
      </c>
      <c r="F310" s="32">
        <v>3503805</v>
      </c>
      <c r="G310" s="32">
        <v>2499598</v>
      </c>
    </row>
    <row r="311" spans="1:7" ht="13" x14ac:dyDescent="0.25">
      <c r="A311" s="31" t="s">
        <v>9</v>
      </c>
      <c r="B311" s="33">
        <v>727129</v>
      </c>
      <c r="C311" s="33">
        <v>668739</v>
      </c>
      <c r="D311" s="33">
        <v>115247</v>
      </c>
      <c r="E311" s="33">
        <v>1596</v>
      </c>
      <c r="F311" s="33">
        <v>58494</v>
      </c>
      <c r="G311" s="33">
        <v>6202</v>
      </c>
    </row>
    <row r="312" spans="1:7" ht="13" x14ac:dyDescent="0.25">
      <c r="A312" s="31" t="s">
        <v>10</v>
      </c>
      <c r="B312" s="32">
        <v>32686887</v>
      </c>
      <c r="C312" s="32">
        <v>7114263</v>
      </c>
      <c r="D312" s="32">
        <v>2725868</v>
      </c>
      <c r="E312" s="32">
        <v>37428</v>
      </c>
      <c r="F312" s="32">
        <v>214820</v>
      </c>
      <c r="G312" s="32">
        <v>13671753</v>
      </c>
    </row>
    <row r="313" spans="1:7" ht="13" x14ac:dyDescent="0.25">
      <c r="A313" s="31" t="s">
        <v>11</v>
      </c>
      <c r="B313" s="33">
        <v>817955</v>
      </c>
      <c r="C313" s="33">
        <v>138932</v>
      </c>
      <c r="D313" s="33">
        <v>124258</v>
      </c>
      <c r="E313" s="33">
        <v>1114</v>
      </c>
      <c r="F313" s="33">
        <v>132</v>
      </c>
      <c r="G313" s="33" t="s">
        <v>28</v>
      </c>
    </row>
    <row r="314" spans="1:7" ht="13" x14ac:dyDescent="0.25">
      <c r="A314" s="31" t="s">
        <v>12</v>
      </c>
      <c r="B314" s="32">
        <v>266538</v>
      </c>
      <c r="C314" s="32">
        <v>801179</v>
      </c>
      <c r="D314" s="32">
        <v>32984</v>
      </c>
      <c r="E314" s="32">
        <v>3495</v>
      </c>
      <c r="F314" s="32">
        <v>367561</v>
      </c>
      <c r="G314" s="32">
        <v>6675</v>
      </c>
    </row>
    <row r="315" spans="1:7" ht="13" x14ac:dyDescent="0.25">
      <c r="A315" s="31" t="s">
        <v>13</v>
      </c>
      <c r="B315" s="33">
        <v>690115</v>
      </c>
      <c r="C315" s="33">
        <v>1251548</v>
      </c>
      <c r="D315" s="33">
        <v>53837</v>
      </c>
      <c r="E315" s="33" t="s">
        <v>28</v>
      </c>
      <c r="F315" s="33">
        <v>997963</v>
      </c>
      <c r="G315" s="33" t="s">
        <v>28</v>
      </c>
    </row>
    <row r="316" spans="1:7" ht="13" x14ac:dyDescent="0.25">
      <c r="A316" s="31" t="s">
        <v>14</v>
      </c>
      <c r="B316" s="32" t="s">
        <v>28</v>
      </c>
      <c r="C316" s="32">
        <v>60765</v>
      </c>
      <c r="D316" s="32" t="s">
        <v>28</v>
      </c>
      <c r="E316" s="32">
        <v>429</v>
      </c>
      <c r="F316" s="32">
        <v>7495</v>
      </c>
      <c r="G316" s="32" t="s">
        <v>28</v>
      </c>
    </row>
    <row r="317" spans="1:7" ht="13" x14ac:dyDescent="0.25">
      <c r="A317" s="31" t="s">
        <v>15</v>
      </c>
      <c r="B317" s="33">
        <v>4170518</v>
      </c>
      <c r="C317" s="33">
        <v>4269854</v>
      </c>
      <c r="D317" s="33">
        <v>859884</v>
      </c>
      <c r="E317" s="33">
        <v>2162</v>
      </c>
      <c r="F317" s="33">
        <v>203047</v>
      </c>
      <c r="G317" s="33">
        <v>248758</v>
      </c>
    </row>
    <row r="318" spans="1:7" ht="13" x14ac:dyDescent="0.25">
      <c r="A318" s="31" t="s">
        <v>16</v>
      </c>
      <c r="B318" s="32">
        <v>101943</v>
      </c>
      <c r="C318" s="32">
        <v>2244</v>
      </c>
      <c r="D318" s="32">
        <v>3078</v>
      </c>
      <c r="E318" s="32">
        <v>235</v>
      </c>
      <c r="F318" s="32">
        <v>0</v>
      </c>
      <c r="G318" s="32" t="s">
        <v>28</v>
      </c>
    </row>
    <row r="319" spans="1:7" ht="13" x14ac:dyDescent="0.25">
      <c r="A319" s="31" t="s">
        <v>17</v>
      </c>
      <c r="B319" s="33">
        <v>4721461</v>
      </c>
      <c r="C319" s="33">
        <v>2882972</v>
      </c>
      <c r="D319" s="33">
        <v>2476494</v>
      </c>
      <c r="E319" s="33">
        <v>29642</v>
      </c>
      <c r="F319" s="33">
        <v>386011</v>
      </c>
      <c r="G319" s="33">
        <v>53277</v>
      </c>
    </row>
    <row r="320" spans="1:7" ht="13" x14ac:dyDescent="0.25">
      <c r="A320" s="31" t="s">
        <v>18</v>
      </c>
      <c r="B320" s="32">
        <v>1991638</v>
      </c>
      <c r="C320" s="32">
        <v>1296943</v>
      </c>
      <c r="D320" s="32">
        <v>1185853</v>
      </c>
      <c r="E320" s="32">
        <v>7587</v>
      </c>
      <c r="F320" s="32">
        <v>81701</v>
      </c>
      <c r="G320" s="32">
        <v>61160</v>
      </c>
    </row>
    <row r="321" spans="1:7" ht="13" x14ac:dyDescent="0.25">
      <c r="A321" s="31" t="s">
        <v>19</v>
      </c>
      <c r="B321" s="33">
        <v>6927315</v>
      </c>
      <c r="C321" s="33">
        <v>13655478</v>
      </c>
      <c r="D321" s="33">
        <v>1819059</v>
      </c>
      <c r="E321" s="33">
        <v>7184</v>
      </c>
      <c r="F321" s="33">
        <v>2150454</v>
      </c>
      <c r="G321" s="33">
        <v>514066</v>
      </c>
    </row>
    <row r="322" spans="1:7" ht="13" x14ac:dyDescent="0.25">
      <c r="A322" s="31" t="s">
        <v>20</v>
      </c>
      <c r="B322" s="32">
        <v>4181275</v>
      </c>
      <c r="C322" s="32">
        <v>1899471</v>
      </c>
      <c r="D322" s="32">
        <v>877782</v>
      </c>
      <c r="E322" s="32">
        <v>14759</v>
      </c>
      <c r="F322" s="32">
        <v>5748</v>
      </c>
      <c r="G322" s="32">
        <v>1124123</v>
      </c>
    </row>
    <row r="323" spans="1:7" ht="13" x14ac:dyDescent="0.25">
      <c r="A323" s="31" t="s">
        <v>21</v>
      </c>
      <c r="B323" s="33">
        <v>4600276</v>
      </c>
      <c r="C323" s="33">
        <v>5486476</v>
      </c>
      <c r="D323" s="33">
        <v>944523</v>
      </c>
      <c r="E323" s="33">
        <v>4981</v>
      </c>
      <c r="F323" s="33">
        <v>428404</v>
      </c>
      <c r="G323" s="33">
        <v>83554</v>
      </c>
    </row>
    <row r="324" spans="1:7" ht="13" x14ac:dyDescent="0.25">
      <c r="A324" s="31" t="s">
        <v>22</v>
      </c>
      <c r="B324" s="32">
        <v>794727</v>
      </c>
      <c r="C324" s="32">
        <v>235302</v>
      </c>
      <c r="D324" s="32">
        <v>50079</v>
      </c>
      <c r="E324" s="32">
        <v>1046</v>
      </c>
      <c r="F324" s="32">
        <v>3670</v>
      </c>
      <c r="G324" s="32">
        <v>2198</v>
      </c>
    </row>
    <row r="325" spans="1:7" ht="13" x14ac:dyDescent="0.25">
      <c r="A325" s="31" t="s">
        <v>23</v>
      </c>
      <c r="B325" s="33">
        <v>685325</v>
      </c>
      <c r="C325" s="33">
        <v>1105104</v>
      </c>
      <c r="D325" s="33">
        <v>138965</v>
      </c>
      <c r="E325" s="33" t="s">
        <v>28</v>
      </c>
      <c r="F325" s="33">
        <v>201950</v>
      </c>
      <c r="G325" s="33">
        <v>75329</v>
      </c>
    </row>
    <row r="326" spans="1:7" ht="13" x14ac:dyDescent="0.25">
      <c r="A326" s="31" t="s">
        <v>24</v>
      </c>
      <c r="B326" s="32">
        <v>3227750</v>
      </c>
      <c r="C326" s="32">
        <v>1006413</v>
      </c>
      <c r="D326" s="32">
        <v>24998</v>
      </c>
      <c r="E326" s="32">
        <v>1022</v>
      </c>
      <c r="F326" s="32">
        <v>92763</v>
      </c>
      <c r="G326" s="32">
        <v>12963</v>
      </c>
    </row>
    <row r="327" spans="1:7" ht="13" x14ac:dyDescent="0.25">
      <c r="A327" s="31" t="s">
        <v>25</v>
      </c>
      <c r="B327" s="33">
        <v>264768</v>
      </c>
      <c r="C327" s="33">
        <v>1731236</v>
      </c>
      <c r="D327" s="33">
        <v>31421</v>
      </c>
      <c r="E327" s="33" t="s">
        <v>28</v>
      </c>
      <c r="F327" s="33">
        <v>32418</v>
      </c>
      <c r="G327" s="33" t="s">
        <v>28</v>
      </c>
    </row>
    <row r="329" spans="1:7" x14ac:dyDescent="0.25">
      <c r="A329" s="4" t="s">
        <v>177</v>
      </c>
    </row>
    <row r="330" spans="1:7" x14ac:dyDescent="0.25">
      <c r="A330" s="4" t="s">
        <v>28</v>
      </c>
      <c r="B330" s="4" t="s">
        <v>178</v>
      </c>
    </row>
    <row r="332" spans="1:7" ht="13" x14ac:dyDescent="0.25">
      <c r="A332" s="29" t="s">
        <v>96</v>
      </c>
      <c r="C332" s="28" t="s">
        <v>97</v>
      </c>
    </row>
    <row r="333" spans="1:7" ht="13" x14ac:dyDescent="0.25">
      <c r="A333" s="29" t="s">
        <v>98</v>
      </c>
      <c r="C333" s="28" t="s">
        <v>45</v>
      </c>
    </row>
    <row r="334" spans="1:7" ht="13" x14ac:dyDescent="0.25">
      <c r="A334" s="29" t="s">
        <v>99</v>
      </c>
      <c r="C334" s="28" t="s">
        <v>171</v>
      </c>
    </row>
    <row r="336" spans="1:7" ht="13" x14ac:dyDescent="0.25">
      <c r="A336" s="30" t="s">
        <v>102</v>
      </c>
      <c r="B336" s="45" t="s">
        <v>0</v>
      </c>
      <c r="C336" s="45" t="s">
        <v>43</v>
      </c>
      <c r="D336" s="45" t="s">
        <v>29</v>
      </c>
      <c r="E336" s="45" t="s">
        <v>30</v>
      </c>
      <c r="F336" s="45" t="s">
        <v>31</v>
      </c>
      <c r="G336" s="45" t="s">
        <v>32</v>
      </c>
    </row>
    <row r="337" spans="1:7" ht="13" x14ac:dyDescent="0.25">
      <c r="A337" s="31" t="s">
        <v>1</v>
      </c>
      <c r="B337" s="33">
        <v>2487612</v>
      </c>
      <c r="C337" s="33">
        <v>2646338</v>
      </c>
      <c r="D337" s="33">
        <v>507788</v>
      </c>
      <c r="E337" s="33">
        <v>15603</v>
      </c>
      <c r="F337" s="33">
        <v>275588</v>
      </c>
      <c r="G337" s="33">
        <v>429641</v>
      </c>
    </row>
    <row r="338" spans="1:7" ht="13" x14ac:dyDescent="0.25">
      <c r="A338" s="31" t="s">
        <v>2</v>
      </c>
      <c r="B338" s="32">
        <v>1798029</v>
      </c>
      <c r="C338" s="32">
        <v>2606572</v>
      </c>
      <c r="D338" s="32">
        <v>596356</v>
      </c>
      <c r="E338" s="32" t="s">
        <v>28</v>
      </c>
      <c r="F338" s="32">
        <v>17950</v>
      </c>
      <c r="G338" s="32">
        <v>25145</v>
      </c>
    </row>
    <row r="339" spans="1:7" ht="13" x14ac:dyDescent="0.25">
      <c r="A339" s="31" t="s">
        <v>47</v>
      </c>
      <c r="B339" s="33">
        <v>1755138</v>
      </c>
      <c r="C339" s="33">
        <v>2572338</v>
      </c>
      <c r="D339" s="33">
        <v>291603</v>
      </c>
      <c r="E339" s="33">
        <v>7873</v>
      </c>
      <c r="F339" s="33">
        <v>264554</v>
      </c>
      <c r="G339" s="33">
        <v>286610</v>
      </c>
    </row>
    <row r="340" spans="1:7" ht="13" x14ac:dyDescent="0.25">
      <c r="A340" s="31" t="s">
        <v>3</v>
      </c>
      <c r="B340" s="32">
        <v>438345</v>
      </c>
      <c r="C340" s="32">
        <v>2011748</v>
      </c>
      <c r="D340" s="32">
        <v>45541</v>
      </c>
      <c r="E340" s="32">
        <v>8855</v>
      </c>
      <c r="F340" s="32">
        <v>133650</v>
      </c>
      <c r="G340" s="32">
        <v>7987</v>
      </c>
    </row>
    <row r="341" spans="1:7" ht="13" x14ac:dyDescent="0.25">
      <c r="A341" s="31" t="s">
        <v>41</v>
      </c>
      <c r="B341" s="33">
        <v>11681860</v>
      </c>
      <c r="C341" s="33">
        <v>14570150</v>
      </c>
      <c r="D341" s="33">
        <v>16235783</v>
      </c>
      <c r="E341" s="33">
        <v>153557</v>
      </c>
      <c r="F341" s="33">
        <v>2137861</v>
      </c>
      <c r="G341" s="33">
        <v>181404</v>
      </c>
    </row>
    <row r="342" spans="1:7" ht="13" x14ac:dyDescent="0.25">
      <c r="A342" s="31" t="s">
        <v>4</v>
      </c>
      <c r="B342" s="32">
        <v>106542</v>
      </c>
      <c r="C342" s="32">
        <v>428200</v>
      </c>
      <c r="D342" s="32">
        <v>28749</v>
      </c>
      <c r="E342" s="32" t="s">
        <v>28</v>
      </c>
      <c r="F342" s="32">
        <v>72583</v>
      </c>
      <c r="G342" s="32" t="s">
        <v>28</v>
      </c>
    </row>
    <row r="343" spans="1:7" ht="13" x14ac:dyDescent="0.25">
      <c r="A343" s="31" t="s">
        <v>5</v>
      </c>
      <c r="B343" s="33">
        <v>601996</v>
      </c>
      <c r="C343" s="33">
        <v>1833054</v>
      </c>
      <c r="D343" s="33">
        <v>29244</v>
      </c>
      <c r="E343" s="33">
        <v>9676</v>
      </c>
      <c r="F343" s="33">
        <v>160504</v>
      </c>
      <c r="G343" s="33">
        <v>16885</v>
      </c>
    </row>
    <row r="344" spans="1:7" ht="13" x14ac:dyDescent="0.25">
      <c r="A344" s="31" t="s">
        <v>6</v>
      </c>
      <c r="B344" s="32">
        <v>1728709</v>
      </c>
      <c r="C344" s="32">
        <v>1833052</v>
      </c>
      <c r="D344" s="32">
        <v>1008807</v>
      </c>
      <c r="E344" s="32">
        <v>1743</v>
      </c>
      <c r="F344" s="32">
        <v>119185</v>
      </c>
      <c r="G344" s="32">
        <v>168974</v>
      </c>
    </row>
    <row r="345" spans="1:7" ht="13" x14ac:dyDescent="0.25">
      <c r="A345" s="31" t="s">
        <v>7</v>
      </c>
      <c r="B345" s="33">
        <v>38067058</v>
      </c>
      <c r="C345" s="33">
        <v>16592907</v>
      </c>
      <c r="D345" s="33">
        <v>6488405</v>
      </c>
      <c r="E345" s="33" t="s">
        <v>28</v>
      </c>
      <c r="F345" s="33">
        <v>194854</v>
      </c>
      <c r="G345" s="33" t="s">
        <v>28</v>
      </c>
    </row>
    <row r="346" spans="1:7" ht="13" x14ac:dyDescent="0.25">
      <c r="A346" s="31" t="s">
        <v>8</v>
      </c>
      <c r="B346" s="32">
        <v>39064721</v>
      </c>
      <c r="C346" s="32">
        <v>34354391</v>
      </c>
      <c r="D346" s="32">
        <v>4861340</v>
      </c>
      <c r="E346" s="32">
        <v>384755</v>
      </c>
      <c r="F346" s="32">
        <v>3560807</v>
      </c>
      <c r="G346" s="32">
        <v>1757111</v>
      </c>
    </row>
    <row r="347" spans="1:7" ht="13" x14ac:dyDescent="0.25">
      <c r="A347" s="31" t="s">
        <v>9</v>
      </c>
      <c r="B347" s="33">
        <v>767227</v>
      </c>
      <c r="C347" s="33">
        <v>717673</v>
      </c>
      <c r="D347" s="33">
        <v>126562</v>
      </c>
      <c r="E347" s="33">
        <v>1959</v>
      </c>
      <c r="F347" s="33">
        <v>79869</v>
      </c>
      <c r="G347" s="33">
        <v>4374</v>
      </c>
    </row>
    <row r="348" spans="1:7" ht="13" x14ac:dyDescent="0.25">
      <c r="A348" s="31" t="s">
        <v>10</v>
      </c>
      <c r="B348" s="32">
        <v>31538590</v>
      </c>
      <c r="C348" s="32">
        <v>6880130</v>
      </c>
      <c r="D348" s="32">
        <v>1652991</v>
      </c>
      <c r="E348" s="32">
        <v>36483</v>
      </c>
      <c r="F348" s="32">
        <v>474913</v>
      </c>
      <c r="G348" s="32">
        <v>13455428</v>
      </c>
    </row>
    <row r="349" spans="1:7" ht="13" x14ac:dyDescent="0.25">
      <c r="A349" s="31" t="s">
        <v>11</v>
      </c>
      <c r="B349" s="33">
        <v>823467</v>
      </c>
      <c r="C349" s="33">
        <v>160580</v>
      </c>
      <c r="D349" s="33">
        <v>151083</v>
      </c>
      <c r="E349" s="33">
        <v>1691</v>
      </c>
      <c r="F349" s="33">
        <v>269</v>
      </c>
      <c r="G349" s="33">
        <v>46517</v>
      </c>
    </row>
    <row r="350" spans="1:7" ht="13" x14ac:dyDescent="0.25">
      <c r="A350" s="31" t="s">
        <v>12</v>
      </c>
      <c r="B350" s="32">
        <v>212650</v>
      </c>
      <c r="C350" s="32">
        <v>965291</v>
      </c>
      <c r="D350" s="32">
        <v>35679</v>
      </c>
      <c r="E350" s="32">
        <v>4928</v>
      </c>
      <c r="F350" s="32">
        <v>354600</v>
      </c>
      <c r="G350" s="32">
        <v>13839</v>
      </c>
    </row>
    <row r="351" spans="1:7" ht="13" x14ac:dyDescent="0.25">
      <c r="A351" s="31" t="s">
        <v>13</v>
      </c>
      <c r="B351" s="33">
        <v>676667</v>
      </c>
      <c r="C351" s="33">
        <v>1053599</v>
      </c>
      <c r="D351" s="33">
        <v>56622</v>
      </c>
      <c r="E351" s="33" t="s">
        <v>28</v>
      </c>
      <c r="F351" s="33">
        <v>261698</v>
      </c>
      <c r="G351" s="33" t="s">
        <v>28</v>
      </c>
    </row>
    <row r="352" spans="1:7" ht="13" x14ac:dyDescent="0.25">
      <c r="A352" s="31" t="s">
        <v>14</v>
      </c>
      <c r="B352" s="32" t="s">
        <v>28</v>
      </c>
      <c r="C352" s="32">
        <v>54178</v>
      </c>
      <c r="D352" s="32" t="s">
        <v>28</v>
      </c>
      <c r="E352" s="32">
        <v>416</v>
      </c>
      <c r="F352" s="32">
        <v>8366</v>
      </c>
      <c r="G352" s="32" t="s">
        <v>28</v>
      </c>
    </row>
    <row r="353" spans="1:7" ht="13" x14ac:dyDescent="0.25">
      <c r="A353" s="31" t="s">
        <v>15</v>
      </c>
      <c r="B353" s="33">
        <v>3535072</v>
      </c>
      <c r="C353" s="33">
        <v>3824089</v>
      </c>
      <c r="D353" s="33">
        <v>787295</v>
      </c>
      <c r="E353" s="33">
        <v>593</v>
      </c>
      <c r="F353" s="33">
        <v>169058</v>
      </c>
      <c r="G353" s="33">
        <v>218947</v>
      </c>
    </row>
    <row r="354" spans="1:7" ht="13" x14ac:dyDescent="0.25">
      <c r="A354" s="31" t="s">
        <v>16</v>
      </c>
      <c r="B354" s="32">
        <v>82509</v>
      </c>
      <c r="C354" s="32">
        <v>3247</v>
      </c>
      <c r="D354" s="32">
        <v>3492</v>
      </c>
      <c r="E354" s="32">
        <v>753</v>
      </c>
      <c r="F354" s="32">
        <v>0</v>
      </c>
      <c r="G354" s="32" t="s">
        <v>28</v>
      </c>
    </row>
    <row r="355" spans="1:7" ht="13" x14ac:dyDescent="0.25">
      <c r="A355" s="31" t="s">
        <v>17</v>
      </c>
      <c r="B355" s="33">
        <v>4289681</v>
      </c>
      <c r="C355" s="33">
        <v>2960908</v>
      </c>
      <c r="D355" s="33">
        <v>1591333</v>
      </c>
      <c r="E355" s="33">
        <v>10806</v>
      </c>
      <c r="F355" s="33">
        <v>386409</v>
      </c>
      <c r="G355" s="33">
        <v>126994</v>
      </c>
    </row>
    <row r="356" spans="1:7" ht="13" x14ac:dyDescent="0.25">
      <c r="A356" s="31" t="s">
        <v>18</v>
      </c>
      <c r="B356" s="32">
        <v>2268659</v>
      </c>
      <c r="C356" s="32">
        <v>1276929</v>
      </c>
      <c r="D356" s="32">
        <v>1568970</v>
      </c>
      <c r="E356" s="32">
        <v>5926</v>
      </c>
      <c r="F356" s="32">
        <v>84312</v>
      </c>
      <c r="G356" s="32">
        <v>74748</v>
      </c>
    </row>
    <row r="357" spans="1:7" ht="13" x14ac:dyDescent="0.25">
      <c r="A357" s="31" t="s">
        <v>19</v>
      </c>
      <c r="B357" s="33">
        <v>7991707</v>
      </c>
      <c r="C357" s="33">
        <v>11370744</v>
      </c>
      <c r="D357" s="33">
        <v>1770071</v>
      </c>
      <c r="E357" s="33" t="s">
        <v>28</v>
      </c>
      <c r="F357" s="33">
        <v>1609030</v>
      </c>
      <c r="G357" s="33">
        <v>415015</v>
      </c>
    </row>
    <row r="358" spans="1:7" ht="13" x14ac:dyDescent="0.25">
      <c r="A358" s="31" t="s">
        <v>20</v>
      </c>
      <c r="B358" s="32">
        <v>4335173</v>
      </c>
      <c r="C358" s="32">
        <v>1938900</v>
      </c>
      <c r="D358" s="32">
        <v>674521</v>
      </c>
      <c r="E358" s="32">
        <v>10583</v>
      </c>
      <c r="F358" s="32">
        <v>3462</v>
      </c>
      <c r="G358" s="32">
        <v>1094672</v>
      </c>
    </row>
    <row r="359" spans="1:7" ht="13" x14ac:dyDescent="0.25">
      <c r="A359" s="31" t="s">
        <v>21</v>
      </c>
      <c r="B359" s="33">
        <v>4541509</v>
      </c>
      <c r="C359" s="33">
        <v>5187911</v>
      </c>
      <c r="D359" s="33">
        <v>1012398</v>
      </c>
      <c r="E359" s="33">
        <v>4829</v>
      </c>
      <c r="F359" s="33">
        <v>313147</v>
      </c>
      <c r="G359" s="33">
        <v>47840</v>
      </c>
    </row>
    <row r="360" spans="1:7" ht="13" x14ac:dyDescent="0.25">
      <c r="A360" s="31" t="s">
        <v>22</v>
      </c>
      <c r="B360" s="32">
        <v>849032</v>
      </c>
      <c r="C360" s="32">
        <v>256840</v>
      </c>
      <c r="D360" s="32">
        <v>54584</v>
      </c>
      <c r="E360" s="32">
        <v>1595</v>
      </c>
      <c r="F360" s="32">
        <v>4826</v>
      </c>
      <c r="G360" s="32">
        <v>4446</v>
      </c>
    </row>
    <row r="361" spans="1:7" ht="13" x14ac:dyDescent="0.25">
      <c r="A361" s="31" t="s">
        <v>23</v>
      </c>
      <c r="B361" s="33">
        <v>676108</v>
      </c>
      <c r="C361" s="33">
        <v>1328923</v>
      </c>
      <c r="D361" s="33">
        <v>151264</v>
      </c>
      <c r="E361" s="33">
        <v>654</v>
      </c>
      <c r="F361" s="33">
        <v>268091</v>
      </c>
      <c r="G361" s="33">
        <v>65177</v>
      </c>
    </row>
    <row r="362" spans="1:7" ht="13" x14ac:dyDescent="0.25">
      <c r="A362" s="31" t="s">
        <v>24</v>
      </c>
      <c r="B362" s="32">
        <v>3814408</v>
      </c>
      <c r="C362" s="32">
        <v>982359</v>
      </c>
      <c r="D362" s="32">
        <v>20947</v>
      </c>
      <c r="E362" s="32">
        <v>1080</v>
      </c>
      <c r="F362" s="32">
        <v>68421</v>
      </c>
      <c r="G362" s="32">
        <v>14406</v>
      </c>
    </row>
    <row r="363" spans="1:7" ht="13" x14ac:dyDescent="0.25">
      <c r="A363" s="31" t="s">
        <v>25</v>
      </c>
      <c r="B363" s="33">
        <v>222579</v>
      </c>
      <c r="C363" s="33">
        <v>1482790</v>
      </c>
      <c r="D363" s="33">
        <v>93803</v>
      </c>
      <c r="E363" s="33" t="s">
        <v>28</v>
      </c>
      <c r="F363" s="33">
        <v>50026</v>
      </c>
      <c r="G363" s="33">
        <v>21502</v>
      </c>
    </row>
    <row r="365" spans="1:7" x14ac:dyDescent="0.25">
      <c r="A365" s="4" t="s">
        <v>177</v>
      </c>
    </row>
    <row r="366" spans="1:7" x14ac:dyDescent="0.25">
      <c r="A366" s="4" t="s">
        <v>28</v>
      </c>
      <c r="B366" s="4" t="s">
        <v>178</v>
      </c>
    </row>
    <row r="368" spans="1:7" ht="13" x14ac:dyDescent="0.25">
      <c r="A368" s="29" t="s">
        <v>96</v>
      </c>
      <c r="C368" s="28" t="s">
        <v>97</v>
      </c>
    </row>
    <row r="369" spans="1:7" ht="13" x14ac:dyDescent="0.25">
      <c r="A369" s="29" t="s">
        <v>98</v>
      </c>
      <c r="C369" s="28" t="s">
        <v>45</v>
      </c>
    </row>
    <row r="370" spans="1:7" ht="13" x14ac:dyDescent="0.25">
      <c r="A370" s="29" t="s">
        <v>99</v>
      </c>
      <c r="C370" s="28" t="s">
        <v>172</v>
      </c>
    </row>
    <row r="372" spans="1:7" ht="13" x14ac:dyDescent="0.25">
      <c r="A372" s="30" t="s">
        <v>102</v>
      </c>
      <c r="B372" s="45" t="s">
        <v>0</v>
      </c>
      <c r="C372" s="45" t="s">
        <v>43</v>
      </c>
      <c r="D372" s="45" t="s">
        <v>29</v>
      </c>
      <c r="E372" s="45" t="s">
        <v>30</v>
      </c>
      <c r="F372" s="45" t="s">
        <v>31</v>
      </c>
      <c r="G372" s="45" t="s">
        <v>32</v>
      </c>
    </row>
    <row r="373" spans="1:7" ht="13" x14ac:dyDescent="0.25">
      <c r="A373" s="31" t="s">
        <v>1</v>
      </c>
      <c r="B373" s="33">
        <v>2469631</v>
      </c>
      <c r="C373" s="33">
        <v>2330302</v>
      </c>
      <c r="D373" s="33">
        <v>417383</v>
      </c>
      <c r="E373" s="33">
        <v>10276</v>
      </c>
      <c r="F373" s="33">
        <v>312507</v>
      </c>
      <c r="G373" s="33">
        <v>409827</v>
      </c>
    </row>
    <row r="374" spans="1:7" ht="13" x14ac:dyDescent="0.25">
      <c r="A374" s="31" t="s">
        <v>2</v>
      </c>
      <c r="B374" s="32">
        <v>1578538</v>
      </c>
      <c r="C374" s="32">
        <v>4340168</v>
      </c>
      <c r="D374" s="32">
        <v>727307</v>
      </c>
      <c r="E374" s="32" t="s">
        <v>28</v>
      </c>
      <c r="F374" s="32">
        <v>10190</v>
      </c>
      <c r="G374" s="32">
        <v>3794</v>
      </c>
    </row>
    <row r="375" spans="1:7" ht="13" x14ac:dyDescent="0.25">
      <c r="A375" s="31" t="s">
        <v>47</v>
      </c>
      <c r="B375" s="33">
        <v>1650880</v>
      </c>
      <c r="C375" s="33">
        <v>2399082</v>
      </c>
      <c r="D375" s="33">
        <v>307083</v>
      </c>
      <c r="E375" s="33">
        <v>2667</v>
      </c>
      <c r="F375" s="33">
        <v>435023</v>
      </c>
      <c r="G375" s="33">
        <v>258023</v>
      </c>
    </row>
    <row r="376" spans="1:7" ht="13" x14ac:dyDescent="0.25">
      <c r="A376" s="31" t="s">
        <v>3</v>
      </c>
      <c r="B376" s="32">
        <v>436363</v>
      </c>
      <c r="C376" s="32">
        <v>2025547</v>
      </c>
      <c r="D376" s="32">
        <v>57266</v>
      </c>
      <c r="E376" s="32">
        <v>2414</v>
      </c>
      <c r="F376" s="32">
        <v>130734</v>
      </c>
      <c r="G376" s="32">
        <v>8542</v>
      </c>
    </row>
    <row r="377" spans="1:7" ht="13" x14ac:dyDescent="0.25">
      <c r="A377" s="31" t="s">
        <v>41</v>
      </c>
      <c r="B377" s="33">
        <v>10217437</v>
      </c>
      <c r="C377" s="33">
        <v>13945888</v>
      </c>
      <c r="D377" s="33">
        <v>18664578</v>
      </c>
      <c r="E377" s="33">
        <v>59458</v>
      </c>
      <c r="F377" s="33">
        <v>2089350</v>
      </c>
      <c r="G377" s="33">
        <v>204266</v>
      </c>
    </row>
    <row r="378" spans="1:7" ht="13" x14ac:dyDescent="0.25">
      <c r="A378" s="31" t="s">
        <v>4</v>
      </c>
      <c r="B378" s="32">
        <v>104924</v>
      </c>
      <c r="C378" s="32">
        <v>531268</v>
      </c>
      <c r="D378" s="32">
        <v>32565</v>
      </c>
      <c r="E378" s="32" t="s">
        <v>28</v>
      </c>
      <c r="F378" s="32">
        <v>76397</v>
      </c>
      <c r="G378" s="32" t="s">
        <v>28</v>
      </c>
    </row>
    <row r="379" spans="1:7" ht="13" x14ac:dyDescent="0.25">
      <c r="A379" s="31" t="s">
        <v>5</v>
      </c>
      <c r="B379" s="33">
        <v>922282</v>
      </c>
      <c r="C379" s="33">
        <v>1844951</v>
      </c>
      <c r="D379" s="33">
        <v>23000</v>
      </c>
      <c r="E379" s="33">
        <v>7563</v>
      </c>
      <c r="F379" s="33">
        <v>156734</v>
      </c>
      <c r="G379" s="33">
        <v>17242</v>
      </c>
    </row>
    <row r="380" spans="1:7" ht="13" x14ac:dyDescent="0.25">
      <c r="A380" s="31" t="s">
        <v>6</v>
      </c>
      <c r="B380" s="32">
        <v>1755818</v>
      </c>
      <c r="C380" s="32">
        <v>1830175</v>
      </c>
      <c r="D380" s="32">
        <v>964556</v>
      </c>
      <c r="E380" s="32">
        <v>2140</v>
      </c>
      <c r="F380" s="32">
        <v>133748</v>
      </c>
      <c r="G380" s="32">
        <v>181026</v>
      </c>
    </row>
    <row r="381" spans="1:7" ht="13" x14ac:dyDescent="0.25">
      <c r="A381" s="31" t="s">
        <v>7</v>
      </c>
      <c r="B381" s="33">
        <v>34073450</v>
      </c>
      <c r="C381" s="33">
        <v>17022958</v>
      </c>
      <c r="D381" s="33">
        <v>7636039</v>
      </c>
      <c r="E381" s="33">
        <v>88493</v>
      </c>
      <c r="F381" s="33">
        <v>144533</v>
      </c>
      <c r="G381" s="33">
        <v>16224967</v>
      </c>
    </row>
    <row r="382" spans="1:7" ht="13" x14ac:dyDescent="0.25">
      <c r="A382" s="31" t="s">
        <v>8</v>
      </c>
      <c r="B382" s="32">
        <v>24483508</v>
      </c>
      <c r="C382" s="32">
        <v>22483780</v>
      </c>
      <c r="D382" s="32">
        <v>4366791</v>
      </c>
      <c r="E382" s="32">
        <v>278761</v>
      </c>
      <c r="F382" s="32">
        <v>1786353</v>
      </c>
      <c r="G382" s="32">
        <v>904515</v>
      </c>
    </row>
    <row r="383" spans="1:7" ht="13" x14ac:dyDescent="0.25">
      <c r="A383" s="31" t="s">
        <v>9</v>
      </c>
      <c r="B383" s="33">
        <v>656073</v>
      </c>
      <c r="C383" s="33">
        <v>699638</v>
      </c>
      <c r="D383" s="33">
        <v>122342</v>
      </c>
      <c r="E383" s="33">
        <v>1912</v>
      </c>
      <c r="F383" s="33">
        <v>79726</v>
      </c>
      <c r="G383" s="33">
        <v>4115</v>
      </c>
    </row>
    <row r="384" spans="1:7" ht="13" x14ac:dyDescent="0.25">
      <c r="A384" s="31" t="s">
        <v>10</v>
      </c>
      <c r="B384" s="32">
        <v>24285678</v>
      </c>
      <c r="C384" s="32">
        <v>8524270</v>
      </c>
      <c r="D384" s="32">
        <v>1682583</v>
      </c>
      <c r="E384" s="32">
        <v>40992</v>
      </c>
      <c r="F384" s="32">
        <v>454789</v>
      </c>
      <c r="G384" s="32">
        <v>13416969</v>
      </c>
    </row>
    <row r="385" spans="1:7" ht="13" x14ac:dyDescent="0.25">
      <c r="A385" s="31" t="s">
        <v>11</v>
      </c>
      <c r="B385" s="33">
        <v>867436</v>
      </c>
      <c r="C385" s="33">
        <v>168342</v>
      </c>
      <c r="D385" s="33">
        <v>134635</v>
      </c>
      <c r="E385" s="33">
        <v>1618</v>
      </c>
      <c r="F385" s="33">
        <v>401</v>
      </c>
      <c r="G385" s="33">
        <v>58341</v>
      </c>
    </row>
    <row r="386" spans="1:7" ht="13" x14ac:dyDescent="0.25">
      <c r="A386" s="31" t="s">
        <v>12</v>
      </c>
      <c r="B386" s="32">
        <v>295355</v>
      </c>
      <c r="C386" s="32">
        <v>972018</v>
      </c>
      <c r="D386" s="32">
        <v>39368</v>
      </c>
      <c r="E386" s="32">
        <v>4587</v>
      </c>
      <c r="F386" s="32">
        <v>321194</v>
      </c>
      <c r="G386" s="32">
        <v>18127</v>
      </c>
    </row>
    <row r="387" spans="1:7" ht="13" x14ac:dyDescent="0.25">
      <c r="A387" s="31" t="s">
        <v>13</v>
      </c>
      <c r="B387" s="33">
        <v>575042</v>
      </c>
      <c r="C387" s="33">
        <v>1199217</v>
      </c>
      <c r="D387" s="33">
        <v>75768</v>
      </c>
      <c r="E387" s="33" t="s">
        <v>28</v>
      </c>
      <c r="F387" s="33">
        <v>467569</v>
      </c>
      <c r="G387" s="33" t="s">
        <v>28</v>
      </c>
    </row>
    <row r="388" spans="1:7" ht="13" x14ac:dyDescent="0.25">
      <c r="A388" s="31" t="s">
        <v>14</v>
      </c>
      <c r="B388" s="32" t="s">
        <v>28</v>
      </c>
      <c r="C388" s="32">
        <v>49073</v>
      </c>
      <c r="D388" s="32" t="s">
        <v>28</v>
      </c>
      <c r="E388" s="32">
        <v>310</v>
      </c>
      <c r="F388" s="32">
        <v>7453</v>
      </c>
      <c r="G388" s="32" t="s">
        <v>28</v>
      </c>
    </row>
    <row r="389" spans="1:7" ht="13" x14ac:dyDescent="0.25">
      <c r="A389" s="31" t="s">
        <v>15</v>
      </c>
      <c r="B389" s="33">
        <v>2796084</v>
      </c>
      <c r="C389" s="33">
        <v>3905683</v>
      </c>
      <c r="D389" s="33">
        <v>690025</v>
      </c>
      <c r="E389" s="33">
        <v>1450</v>
      </c>
      <c r="F389" s="33">
        <v>178642</v>
      </c>
      <c r="G389" s="33">
        <v>243093</v>
      </c>
    </row>
    <row r="390" spans="1:7" ht="13" x14ac:dyDescent="0.25">
      <c r="A390" s="31" t="s">
        <v>16</v>
      </c>
      <c r="B390" s="32">
        <v>69779</v>
      </c>
      <c r="C390" s="32">
        <v>2234</v>
      </c>
      <c r="D390" s="32">
        <v>2918</v>
      </c>
      <c r="E390" s="32">
        <v>670</v>
      </c>
      <c r="F390" s="32">
        <v>0</v>
      </c>
      <c r="G390" s="32" t="s">
        <v>28</v>
      </c>
    </row>
    <row r="391" spans="1:7" ht="13" x14ac:dyDescent="0.25">
      <c r="A391" s="31" t="s">
        <v>17</v>
      </c>
      <c r="B391" s="33">
        <v>3881534</v>
      </c>
      <c r="C391" s="33">
        <v>2720894</v>
      </c>
      <c r="D391" s="33">
        <v>1959010</v>
      </c>
      <c r="E391" s="33">
        <v>13650</v>
      </c>
      <c r="F391" s="33">
        <v>527660</v>
      </c>
      <c r="G391" s="33">
        <v>96013</v>
      </c>
    </row>
    <row r="392" spans="1:7" ht="13" x14ac:dyDescent="0.25">
      <c r="A392" s="31" t="s">
        <v>18</v>
      </c>
      <c r="B392" s="32">
        <v>2068059</v>
      </c>
      <c r="C392" s="32">
        <v>1150741</v>
      </c>
      <c r="D392" s="32">
        <v>1612713</v>
      </c>
      <c r="E392" s="32">
        <v>5210</v>
      </c>
      <c r="F392" s="32">
        <v>63209</v>
      </c>
      <c r="G392" s="32">
        <v>54526</v>
      </c>
    </row>
    <row r="393" spans="1:7" ht="13" x14ac:dyDescent="0.25">
      <c r="A393" s="31" t="s">
        <v>19</v>
      </c>
      <c r="B393" s="33">
        <v>6867376</v>
      </c>
      <c r="C393" s="33">
        <v>11705375</v>
      </c>
      <c r="D393" s="33">
        <v>2724266</v>
      </c>
      <c r="E393" s="33">
        <v>23612</v>
      </c>
      <c r="F393" s="33">
        <v>2353389</v>
      </c>
      <c r="G393" s="33">
        <v>579203</v>
      </c>
    </row>
    <row r="394" spans="1:7" ht="13" x14ac:dyDescent="0.25">
      <c r="A394" s="31" t="s">
        <v>20</v>
      </c>
      <c r="B394" s="32">
        <v>5767487</v>
      </c>
      <c r="C394" s="32">
        <v>2222363</v>
      </c>
      <c r="D394" s="32">
        <v>812172</v>
      </c>
      <c r="E394" s="32">
        <v>14039</v>
      </c>
      <c r="F394" s="32">
        <v>5051</v>
      </c>
      <c r="G394" s="32">
        <v>1044698</v>
      </c>
    </row>
    <row r="395" spans="1:7" ht="13" x14ac:dyDescent="0.25">
      <c r="A395" s="31" t="s">
        <v>21</v>
      </c>
      <c r="B395" s="33">
        <v>4020810</v>
      </c>
      <c r="C395" s="33">
        <v>4012721</v>
      </c>
      <c r="D395" s="33">
        <v>808700</v>
      </c>
      <c r="E395" s="33">
        <v>4263</v>
      </c>
      <c r="F395" s="33">
        <v>68072</v>
      </c>
      <c r="G395" s="33">
        <v>132090</v>
      </c>
    </row>
    <row r="396" spans="1:7" ht="13" x14ac:dyDescent="0.25">
      <c r="A396" s="31" t="s">
        <v>22</v>
      </c>
      <c r="B396" s="32">
        <v>751777</v>
      </c>
      <c r="C396" s="32">
        <v>171761</v>
      </c>
      <c r="D396" s="32">
        <v>36298</v>
      </c>
      <c r="E396" s="32">
        <v>2278</v>
      </c>
      <c r="F396" s="32">
        <v>7307</v>
      </c>
      <c r="G396" s="32">
        <v>3800</v>
      </c>
    </row>
    <row r="397" spans="1:7" ht="13" x14ac:dyDescent="0.25">
      <c r="A397" s="31" t="s">
        <v>23</v>
      </c>
      <c r="B397" s="33">
        <v>652509</v>
      </c>
      <c r="C397" s="33">
        <v>1159510</v>
      </c>
      <c r="D397" s="33">
        <v>148628</v>
      </c>
      <c r="E397" s="33" t="s">
        <v>28</v>
      </c>
      <c r="F397" s="33">
        <v>321897</v>
      </c>
      <c r="G397" s="33">
        <v>69648</v>
      </c>
    </row>
    <row r="398" spans="1:7" ht="13" x14ac:dyDescent="0.25">
      <c r="A398" s="31" t="s">
        <v>24</v>
      </c>
      <c r="B398" s="32">
        <v>2831862</v>
      </c>
      <c r="C398" s="32">
        <v>1106760</v>
      </c>
      <c r="D398" s="32">
        <v>23190</v>
      </c>
      <c r="E398" s="32">
        <v>328</v>
      </c>
      <c r="F398" s="32">
        <v>56447</v>
      </c>
      <c r="G398" s="32">
        <v>15566</v>
      </c>
    </row>
    <row r="399" spans="1:7" ht="13" x14ac:dyDescent="0.25">
      <c r="A399" s="31" t="s">
        <v>25</v>
      </c>
      <c r="B399" s="33">
        <v>164279</v>
      </c>
      <c r="C399" s="33">
        <v>1543585</v>
      </c>
      <c r="D399" s="33">
        <v>45218</v>
      </c>
      <c r="E399" s="33">
        <v>150</v>
      </c>
      <c r="F399" s="33">
        <v>34219</v>
      </c>
      <c r="G399" s="33">
        <v>13403</v>
      </c>
    </row>
    <row r="401" spans="1:7" x14ac:dyDescent="0.25">
      <c r="A401" s="4" t="s">
        <v>177</v>
      </c>
    </row>
    <row r="402" spans="1:7" x14ac:dyDescent="0.25">
      <c r="A402" s="4" t="s">
        <v>28</v>
      </c>
      <c r="B402" s="4" t="s">
        <v>178</v>
      </c>
    </row>
    <row r="404" spans="1:7" ht="13" x14ac:dyDescent="0.25">
      <c r="A404" s="29" t="s">
        <v>96</v>
      </c>
      <c r="C404" s="28" t="s">
        <v>97</v>
      </c>
    </row>
    <row r="405" spans="1:7" ht="13" x14ac:dyDescent="0.25">
      <c r="A405" s="29" t="s">
        <v>98</v>
      </c>
      <c r="C405" s="28" t="s">
        <v>45</v>
      </c>
    </row>
    <row r="406" spans="1:7" ht="13" x14ac:dyDescent="0.25">
      <c r="A406" s="29" t="s">
        <v>99</v>
      </c>
      <c r="C406" s="28" t="s">
        <v>173</v>
      </c>
    </row>
    <row r="408" spans="1:7" ht="13" x14ac:dyDescent="0.25">
      <c r="A408" s="30" t="s">
        <v>102</v>
      </c>
      <c r="B408" s="45" t="s">
        <v>0</v>
      </c>
      <c r="C408" s="45" t="s">
        <v>43</v>
      </c>
      <c r="D408" s="45" t="s">
        <v>29</v>
      </c>
      <c r="E408" s="45" t="s">
        <v>30</v>
      </c>
      <c r="F408" s="45" t="s">
        <v>31</v>
      </c>
      <c r="G408" s="45" t="s">
        <v>32</v>
      </c>
    </row>
    <row r="409" spans="1:7" ht="13" x14ac:dyDescent="0.25">
      <c r="A409" s="31" t="s">
        <v>1</v>
      </c>
      <c r="B409" s="33">
        <v>2226544</v>
      </c>
      <c r="C409" s="33">
        <v>1943543</v>
      </c>
      <c r="D409" s="33">
        <v>648348</v>
      </c>
      <c r="E409" s="33">
        <v>4468</v>
      </c>
      <c r="F409" s="33">
        <v>483431</v>
      </c>
      <c r="G409" s="33">
        <v>370491</v>
      </c>
    </row>
    <row r="410" spans="1:7" ht="13" x14ac:dyDescent="0.25">
      <c r="A410" s="31" t="s">
        <v>2</v>
      </c>
      <c r="B410" s="32">
        <v>1697663</v>
      </c>
      <c r="C410" s="32">
        <v>1987695</v>
      </c>
      <c r="D410" s="32">
        <v>502890</v>
      </c>
      <c r="E410" s="32" t="s">
        <v>28</v>
      </c>
      <c r="F410" s="32">
        <v>8585</v>
      </c>
      <c r="G410" s="32">
        <v>19143</v>
      </c>
    </row>
    <row r="411" spans="1:7" ht="13" x14ac:dyDescent="0.25">
      <c r="A411" s="31" t="s">
        <v>47</v>
      </c>
      <c r="B411" s="33">
        <v>1544879</v>
      </c>
      <c r="C411" s="33">
        <v>2002231</v>
      </c>
      <c r="D411" s="33">
        <v>151212</v>
      </c>
      <c r="E411" s="33">
        <v>4585</v>
      </c>
      <c r="F411" s="33">
        <v>464510</v>
      </c>
      <c r="G411" s="33">
        <v>192334</v>
      </c>
    </row>
    <row r="412" spans="1:7" ht="13" x14ac:dyDescent="0.25">
      <c r="A412" s="31" t="s">
        <v>3</v>
      </c>
      <c r="B412" s="32">
        <v>502607</v>
      </c>
      <c r="C412" s="32">
        <v>2453588</v>
      </c>
      <c r="D412" s="32">
        <v>31612</v>
      </c>
      <c r="E412" s="32">
        <v>7448</v>
      </c>
      <c r="F412" s="32">
        <v>165398</v>
      </c>
      <c r="G412" s="32">
        <v>6807</v>
      </c>
    </row>
    <row r="413" spans="1:7" ht="13" x14ac:dyDescent="0.25">
      <c r="A413" s="31" t="s">
        <v>41</v>
      </c>
      <c r="B413" s="33">
        <v>9504732</v>
      </c>
      <c r="C413" s="33">
        <v>14589317</v>
      </c>
      <c r="D413" s="33">
        <v>21246799</v>
      </c>
      <c r="E413" s="33">
        <v>38892</v>
      </c>
      <c r="F413" s="33">
        <v>2232719</v>
      </c>
      <c r="G413" s="33">
        <v>361144</v>
      </c>
    </row>
    <row r="414" spans="1:7" ht="13" x14ac:dyDescent="0.25">
      <c r="A414" s="31" t="s">
        <v>4</v>
      </c>
      <c r="B414" s="32" t="s">
        <v>28</v>
      </c>
      <c r="C414" s="32">
        <v>510774</v>
      </c>
      <c r="D414" s="32">
        <v>16375</v>
      </c>
      <c r="E414" s="32" t="s">
        <v>28</v>
      </c>
      <c r="F414" s="32">
        <v>105442</v>
      </c>
      <c r="G414" s="32" t="s">
        <v>28</v>
      </c>
    </row>
    <row r="415" spans="1:7" ht="13" x14ac:dyDescent="0.25">
      <c r="A415" s="31" t="s">
        <v>5</v>
      </c>
      <c r="B415" s="33">
        <v>440434</v>
      </c>
      <c r="C415" s="33">
        <v>2262447</v>
      </c>
      <c r="D415" s="33">
        <v>9958</v>
      </c>
      <c r="E415" s="33">
        <v>12231</v>
      </c>
      <c r="F415" s="33">
        <v>149004</v>
      </c>
      <c r="G415" s="33">
        <v>35745</v>
      </c>
    </row>
    <row r="416" spans="1:7" ht="13" x14ac:dyDescent="0.25">
      <c r="A416" s="31" t="s">
        <v>6</v>
      </c>
      <c r="B416" s="32">
        <v>1801712</v>
      </c>
      <c r="C416" s="32">
        <v>1910455</v>
      </c>
      <c r="D416" s="32">
        <v>860835</v>
      </c>
      <c r="E416" s="32">
        <v>1932</v>
      </c>
      <c r="F416" s="32">
        <v>124572</v>
      </c>
      <c r="G416" s="32">
        <v>201917</v>
      </c>
    </row>
    <row r="417" spans="1:7" ht="13" x14ac:dyDescent="0.25">
      <c r="A417" s="31" t="s">
        <v>7</v>
      </c>
      <c r="B417" s="33">
        <v>37915957</v>
      </c>
      <c r="C417" s="33">
        <v>20199361</v>
      </c>
      <c r="D417" s="33">
        <v>8165124</v>
      </c>
      <c r="E417" s="33" t="s">
        <v>28</v>
      </c>
      <c r="F417" s="33">
        <v>191439</v>
      </c>
      <c r="G417" s="33" t="s">
        <v>28</v>
      </c>
    </row>
    <row r="418" spans="1:7" ht="13" x14ac:dyDescent="0.25">
      <c r="A418" s="31" t="s">
        <v>8</v>
      </c>
      <c r="B418" s="32">
        <v>26030960</v>
      </c>
      <c r="C418" s="32">
        <v>29154050</v>
      </c>
      <c r="D418" s="32">
        <v>5865208</v>
      </c>
      <c r="E418" s="32">
        <v>413572</v>
      </c>
      <c r="F418" s="32">
        <v>2076140</v>
      </c>
      <c r="G418" s="32">
        <v>1249289</v>
      </c>
    </row>
    <row r="419" spans="1:7" ht="13" x14ac:dyDescent="0.25">
      <c r="A419" s="31" t="s">
        <v>9</v>
      </c>
      <c r="B419" s="33">
        <v>700973</v>
      </c>
      <c r="C419" s="33">
        <v>729914</v>
      </c>
      <c r="D419" s="33">
        <v>119186</v>
      </c>
      <c r="E419" s="33">
        <v>3280</v>
      </c>
      <c r="F419" s="33">
        <v>93437</v>
      </c>
      <c r="G419" s="33">
        <v>8301</v>
      </c>
    </row>
    <row r="420" spans="1:7" ht="13" x14ac:dyDescent="0.25">
      <c r="A420" s="31" t="s">
        <v>10</v>
      </c>
      <c r="B420" s="32">
        <v>31644123</v>
      </c>
      <c r="C420" s="32">
        <v>9749762</v>
      </c>
      <c r="D420" s="32">
        <v>4705180</v>
      </c>
      <c r="E420" s="32">
        <v>45128</v>
      </c>
      <c r="F420" s="32">
        <v>416353</v>
      </c>
      <c r="G420" s="32">
        <v>9812045</v>
      </c>
    </row>
    <row r="421" spans="1:7" ht="13" x14ac:dyDescent="0.25">
      <c r="A421" s="31" t="s">
        <v>11</v>
      </c>
      <c r="B421" s="33">
        <v>862578</v>
      </c>
      <c r="C421" s="33">
        <v>181319</v>
      </c>
      <c r="D421" s="33">
        <v>91154</v>
      </c>
      <c r="E421" s="33">
        <v>2439</v>
      </c>
      <c r="F421" s="33">
        <v>762</v>
      </c>
      <c r="G421" s="33">
        <v>52326</v>
      </c>
    </row>
    <row r="422" spans="1:7" ht="13" x14ac:dyDescent="0.25">
      <c r="A422" s="31" t="s">
        <v>12</v>
      </c>
      <c r="B422" s="32">
        <v>303793</v>
      </c>
      <c r="C422" s="32">
        <v>1167424</v>
      </c>
      <c r="D422" s="32">
        <v>44008</v>
      </c>
      <c r="E422" s="32">
        <v>5077</v>
      </c>
      <c r="F422" s="32">
        <v>359823</v>
      </c>
      <c r="G422" s="32">
        <v>20285</v>
      </c>
    </row>
    <row r="423" spans="1:7" ht="13" x14ac:dyDescent="0.25">
      <c r="A423" s="31" t="s">
        <v>13</v>
      </c>
      <c r="B423" s="33">
        <v>592648</v>
      </c>
      <c r="C423" s="33">
        <v>1487050</v>
      </c>
      <c r="D423" s="33">
        <v>85720</v>
      </c>
      <c r="E423" s="33" t="s">
        <v>28</v>
      </c>
      <c r="F423" s="33">
        <v>393344</v>
      </c>
      <c r="G423" s="33" t="s">
        <v>28</v>
      </c>
    </row>
    <row r="424" spans="1:7" ht="13" x14ac:dyDescent="0.25">
      <c r="A424" s="31" t="s">
        <v>14</v>
      </c>
      <c r="B424" s="32" t="s">
        <v>28</v>
      </c>
      <c r="C424" s="32">
        <v>60225</v>
      </c>
      <c r="D424" s="32" t="s">
        <v>28</v>
      </c>
      <c r="E424" s="32">
        <v>194</v>
      </c>
      <c r="F424" s="32">
        <v>3682</v>
      </c>
      <c r="G424" s="32" t="s">
        <v>28</v>
      </c>
    </row>
    <row r="425" spans="1:7" ht="13" x14ac:dyDescent="0.25">
      <c r="A425" s="31" t="s">
        <v>15</v>
      </c>
      <c r="B425" s="33">
        <v>3371876</v>
      </c>
      <c r="C425" s="33">
        <v>4264633</v>
      </c>
      <c r="D425" s="33">
        <v>582594</v>
      </c>
      <c r="E425" s="33">
        <v>2609</v>
      </c>
      <c r="F425" s="33">
        <v>189606</v>
      </c>
      <c r="G425" s="33">
        <v>267772</v>
      </c>
    </row>
    <row r="426" spans="1:7" ht="13" x14ac:dyDescent="0.25">
      <c r="A426" s="31" t="s">
        <v>16</v>
      </c>
      <c r="B426" s="32">
        <v>89777</v>
      </c>
      <c r="C426" s="32">
        <v>2899</v>
      </c>
      <c r="D426" s="32">
        <v>2634</v>
      </c>
      <c r="E426" s="32">
        <v>513</v>
      </c>
      <c r="F426" s="32">
        <v>0</v>
      </c>
      <c r="G426" s="32" t="s">
        <v>28</v>
      </c>
    </row>
    <row r="427" spans="1:7" ht="13" x14ac:dyDescent="0.25">
      <c r="A427" s="31" t="s">
        <v>17</v>
      </c>
      <c r="B427" s="33">
        <v>3997649</v>
      </c>
      <c r="C427" s="33">
        <v>2621553</v>
      </c>
      <c r="D427" s="33">
        <v>2400384</v>
      </c>
      <c r="E427" s="33">
        <v>16146</v>
      </c>
      <c r="F427" s="33">
        <v>560491</v>
      </c>
      <c r="G427" s="33">
        <v>270459</v>
      </c>
    </row>
    <row r="428" spans="1:7" ht="13" x14ac:dyDescent="0.25">
      <c r="A428" s="31" t="s">
        <v>18</v>
      </c>
      <c r="B428" s="32">
        <v>1931277</v>
      </c>
      <c r="C428" s="32">
        <v>1152793</v>
      </c>
      <c r="D428" s="32">
        <v>2362720</v>
      </c>
      <c r="E428" s="32">
        <v>8518</v>
      </c>
      <c r="F428" s="32">
        <v>46042</v>
      </c>
      <c r="G428" s="32">
        <v>64684</v>
      </c>
    </row>
    <row r="429" spans="1:7" ht="13" x14ac:dyDescent="0.25">
      <c r="A429" s="31" t="s">
        <v>19</v>
      </c>
      <c r="B429" s="33">
        <v>9278129</v>
      </c>
      <c r="C429" s="33">
        <v>12809348</v>
      </c>
      <c r="D429" s="33">
        <v>618821</v>
      </c>
      <c r="E429" s="33">
        <v>29226</v>
      </c>
      <c r="F429" s="33">
        <v>1201374</v>
      </c>
      <c r="G429" s="33">
        <v>679470</v>
      </c>
    </row>
    <row r="430" spans="1:7" ht="13" x14ac:dyDescent="0.25">
      <c r="A430" s="31" t="s">
        <v>20</v>
      </c>
      <c r="B430" s="32">
        <v>6401932</v>
      </c>
      <c r="C430" s="32">
        <v>2401922</v>
      </c>
      <c r="D430" s="32">
        <v>416627</v>
      </c>
      <c r="E430" s="32">
        <v>28935</v>
      </c>
      <c r="F430" s="32">
        <v>8589</v>
      </c>
      <c r="G430" s="32">
        <v>448256</v>
      </c>
    </row>
    <row r="431" spans="1:7" ht="13" x14ac:dyDescent="0.25">
      <c r="A431" s="31" t="s">
        <v>21</v>
      </c>
      <c r="B431" s="33">
        <v>3877891</v>
      </c>
      <c r="C431" s="33">
        <v>4125502</v>
      </c>
      <c r="D431" s="33">
        <v>453939</v>
      </c>
      <c r="E431" s="33">
        <v>9304</v>
      </c>
      <c r="F431" s="33">
        <v>121886</v>
      </c>
      <c r="G431" s="33">
        <v>111571</v>
      </c>
    </row>
    <row r="432" spans="1:7" ht="13" x14ac:dyDescent="0.25">
      <c r="A432" s="31" t="s">
        <v>22</v>
      </c>
      <c r="B432" s="32">
        <v>731011</v>
      </c>
      <c r="C432" s="32">
        <v>180872</v>
      </c>
      <c r="D432" s="32">
        <v>38684</v>
      </c>
      <c r="E432" s="32">
        <v>1731</v>
      </c>
      <c r="F432" s="32">
        <v>7425</v>
      </c>
      <c r="G432" s="32">
        <v>4042</v>
      </c>
    </row>
    <row r="433" spans="1:7" ht="13" x14ac:dyDescent="0.25">
      <c r="A433" s="31" t="s">
        <v>23</v>
      </c>
      <c r="B433" s="33">
        <v>662310</v>
      </c>
      <c r="C433" s="33">
        <v>1107929</v>
      </c>
      <c r="D433" s="33">
        <v>138094</v>
      </c>
      <c r="E433" s="33" t="s">
        <v>28</v>
      </c>
      <c r="F433" s="33">
        <v>370778</v>
      </c>
      <c r="G433" s="33">
        <v>51870</v>
      </c>
    </row>
    <row r="434" spans="1:7" ht="13" x14ac:dyDescent="0.25">
      <c r="A434" s="31" t="s">
        <v>24</v>
      </c>
      <c r="B434" s="32">
        <v>3698298</v>
      </c>
      <c r="C434" s="32">
        <v>1154997</v>
      </c>
      <c r="D434" s="32">
        <v>11666</v>
      </c>
      <c r="E434" s="32">
        <v>911</v>
      </c>
      <c r="F434" s="32">
        <v>39225</v>
      </c>
      <c r="G434" s="32">
        <v>11844</v>
      </c>
    </row>
    <row r="435" spans="1:7" ht="13" x14ac:dyDescent="0.25">
      <c r="A435" s="31" t="s">
        <v>25</v>
      </c>
      <c r="B435" s="33">
        <v>222207</v>
      </c>
      <c r="C435" s="33">
        <v>1707955</v>
      </c>
      <c r="D435" s="33">
        <v>32111</v>
      </c>
      <c r="E435" s="33">
        <v>1121</v>
      </c>
      <c r="F435" s="33">
        <v>63763</v>
      </c>
      <c r="G435" s="33">
        <v>20317</v>
      </c>
    </row>
    <row r="437" spans="1:7" x14ac:dyDescent="0.25">
      <c r="A437" s="4" t="s">
        <v>177</v>
      </c>
    </row>
    <row r="438" spans="1:7" x14ac:dyDescent="0.25">
      <c r="A438" s="4" t="s">
        <v>28</v>
      </c>
      <c r="B438" s="4" t="s">
        <v>178</v>
      </c>
    </row>
    <row r="440" spans="1:7" ht="13" x14ac:dyDescent="0.25">
      <c r="A440" s="29" t="s">
        <v>96</v>
      </c>
      <c r="C440" s="28" t="s">
        <v>97</v>
      </c>
    </row>
    <row r="441" spans="1:7" ht="13" x14ac:dyDescent="0.25">
      <c r="A441" s="29" t="s">
        <v>98</v>
      </c>
      <c r="C441" s="28" t="s">
        <v>45</v>
      </c>
    </row>
    <row r="442" spans="1:7" ht="13" x14ac:dyDescent="0.25">
      <c r="A442" s="29" t="s">
        <v>99</v>
      </c>
      <c r="C442" s="28">
        <v>2021</v>
      </c>
    </row>
    <row r="444" spans="1:7" ht="13" x14ac:dyDescent="0.25">
      <c r="A444" s="30" t="s">
        <v>102</v>
      </c>
      <c r="B444" s="45" t="s">
        <v>0</v>
      </c>
      <c r="C444" s="45" t="s">
        <v>43</v>
      </c>
      <c r="D444" s="45" t="s">
        <v>29</v>
      </c>
      <c r="E444" s="45" t="s">
        <v>30</v>
      </c>
      <c r="F444" s="45" t="s">
        <v>31</v>
      </c>
      <c r="G444" s="45" t="s">
        <v>32</v>
      </c>
    </row>
    <row r="445" spans="1:7" ht="13" x14ac:dyDescent="0.25">
      <c r="A445" s="31" t="s">
        <v>1</v>
      </c>
      <c r="B445" s="33">
        <v>1998880</v>
      </c>
      <c r="C445" s="33">
        <v>2455806</v>
      </c>
      <c r="D445" s="33">
        <v>664373</v>
      </c>
      <c r="E445" s="33">
        <v>17123</v>
      </c>
      <c r="F445" s="33">
        <v>440196</v>
      </c>
      <c r="G445" s="33">
        <v>289802</v>
      </c>
    </row>
    <row r="446" spans="1:7" ht="13" x14ac:dyDescent="0.25">
      <c r="A446" s="31" t="s">
        <v>2</v>
      </c>
      <c r="B446" s="32">
        <v>1634147</v>
      </c>
      <c r="C446" s="32">
        <v>2451071</v>
      </c>
      <c r="D446" s="32">
        <v>342119</v>
      </c>
      <c r="E446" s="32" t="s">
        <v>28</v>
      </c>
      <c r="F446" s="32">
        <v>9553</v>
      </c>
      <c r="G446" s="32" t="s">
        <v>28</v>
      </c>
    </row>
    <row r="447" spans="1:7" ht="13" x14ac:dyDescent="0.25">
      <c r="A447" s="31" t="s">
        <v>47</v>
      </c>
      <c r="B447" s="33">
        <v>1511483</v>
      </c>
      <c r="C447" s="33">
        <v>2053903</v>
      </c>
      <c r="D447" s="33">
        <v>91259</v>
      </c>
      <c r="E447" s="33">
        <v>13043</v>
      </c>
      <c r="F447" s="33">
        <v>605311</v>
      </c>
      <c r="G447" s="33">
        <v>204837</v>
      </c>
    </row>
    <row r="448" spans="1:7" ht="13" x14ac:dyDescent="0.25">
      <c r="A448" s="31" t="s">
        <v>3</v>
      </c>
      <c r="B448" s="32">
        <v>499475</v>
      </c>
      <c r="C448" s="32">
        <v>2253890</v>
      </c>
      <c r="D448" s="32">
        <v>36629</v>
      </c>
      <c r="E448" s="32">
        <v>23397</v>
      </c>
      <c r="F448" s="32">
        <v>153085</v>
      </c>
      <c r="G448" s="32">
        <v>8054</v>
      </c>
    </row>
    <row r="449" spans="1:7" ht="13" x14ac:dyDescent="0.25">
      <c r="A449" s="31" t="s">
        <v>41</v>
      </c>
      <c r="B449" s="33">
        <v>9692799</v>
      </c>
      <c r="C449" s="33">
        <v>16088505</v>
      </c>
      <c r="D449" s="33">
        <v>20574548</v>
      </c>
      <c r="E449" s="33">
        <v>114995</v>
      </c>
      <c r="F449" s="33">
        <v>1994555</v>
      </c>
      <c r="G449" s="33">
        <v>246762</v>
      </c>
    </row>
    <row r="450" spans="1:7" ht="13" x14ac:dyDescent="0.25">
      <c r="A450" s="31" t="s">
        <v>4</v>
      </c>
      <c r="B450" s="32">
        <v>149720</v>
      </c>
      <c r="C450" s="32">
        <v>607328</v>
      </c>
      <c r="D450" s="32" t="s">
        <v>28</v>
      </c>
      <c r="E450" s="32" t="s">
        <v>28</v>
      </c>
      <c r="F450" s="32">
        <v>120429</v>
      </c>
      <c r="G450" s="32" t="s">
        <v>28</v>
      </c>
    </row>
    <row r="451" spans="1:7" ht="13" x14ac:dyDescent="0.25">
      <c r="A451" s="31" t="s">
        <v>5</v>
      </c>
      <c r="B451" s="33">
        <v>422178</v>
      </c>
      <c r="C451" s="33">
        <v>2346132</v>
      </c>
      <c r="D451" s="33">
        <v>7757</v>
      </c>
      <c r="E451" s="33">
        <v>14352</v>
      </c>
      <c r="F451" s="33">
        <v>280210</v>
      </c>
      <c r="G451" s="33">
        <v>20315</v>
      </c>
    </row>
    <row r="452" spans="1:7" ht="13" x14ac:dyDescent="0.25">
      <c r="A452" s="31" t="s">
        <v>6</v>
      </c>
      <c r="B452" s="32">
        <v>1651407</v>
      </c>
      <c r="C452" s="32">
        <v>1877535</v>
      </c>
      <c r="D452" s="32">
        <v>803789</v>
      </c>
      <c r="E452" s="32">
        <v>1745</v>
      </c>
      <c r="F452" s="32">
        <v>146637</v>
      </c>
      <c r="G452" s="32">
        <v>230690</v>
      </c>
    </row>
    <row r="453" spans="1:7" ht="13" x14ac:dyDescent="0.25">
      <c r="A453" s="31" t="s">
        <v>7</v>
      </c>
      <c r="B453" s="33">
        <v>41556377</v>
      </c>
      <c r="C453" s="33">
        <v>18388086</v>
      </c>
      <c r="D453" s="33">
        <v>9742890</v>
      </c>
      <c r="E453" s="33">
        <v>139430</v>
      </c>
      <c r="F453" s="33">
        <v>240236</v>
      </c>
      <c r="G453" s="33">
        <v>6106536</v>
      </c>
    </row>
    <row r="454" spans="1:7" ht="13" x14ac:dyDescent="0.25">
      <c r="A454" s="31" t="s">
        <v>8</v>
      </c>
      <c r="B454" s="32">
        <v>29220894</v>
      </c>
      <c r="C454" s="32">
        <v>30280823</v>
      </c>
      <c r="D454" s="32">
        <v>6275632</v>
      </c>
      <c r="E454" s="32">
        <v>428504</v>
      </c>
      <c r="F454" s="32">
        <v>2355179</v>
      </c>
      <c r="G454" s="32">
        <v>1538558</v>
      </c>
    </row>
    <row r="455" spans="1:7" ht="13" x14ac:dyDescent="0.25">
      <c r="A455" s="31" t="s">
        <v>9</v>
      </c>
      <c r="B455" s="33">
        <v>583198</v>
      </c>
      <c r="C455" s="33">
        <v>713493</v>
      </c>
      <c r="D455" s="33">
        <v>76027</v>
      </c>
      <c r="E455" s="33">
        <v>2797</v>
      </c>
      <c r="F455" s="33">
        <v>88893</v>
      </c>
      <c r="G455" s="33">
        <v>5247</v>
      </c>
    </row>
    <row r="456" spans="1:7" ht="13" x14ac:dyDescent="0.25">
      <c r="A456" s="31" t="s">
        <v>10</v>
      </c>
      <c r="B456" s="32">
        <v>31113649</v>
      </c>
      <c r="C456" s="32">
        <v>5489069</v>
      </c>
      <c r="D456" s="32">
        <v>4323238</v>
      </c>
      <c r="E456" s="32">
        <v>28782</v>
      </c>
      <c r="F456" s="32">
        <v>518595</v>
      </c>
      <c r="G456" s="32">
        <v>8703972</v>
      </c>
    </row>
    <row r="457" spans="1:7" ht="13" x14ac:dyDescent="0.25">
      <c r="A457" s="31" t="s">
        <v>11</v>
      </c>
      <c r="B457" s="33">
        <v>735703</v>
      </c>
      <c r="C457" s="33">
        <v>167753</v>
      </c>
      <c r="D457" s="33">
        <v>124785</v>
      </c>
      <c r="E457" s="33">
        <v>1202</v>
      </c>
      <c r="F457" s="33">
        <v>2984</v>
      </c>
      <c r="G457" s="33">
        <v>71593</v>
      </c>
    </row>
    <row r="458" spans="1:7" ht="13" x14ac:dyDescent="0.25">
      <c r="A458" s="31" t="s">
        <v>12</v>
      </c>
      <c r="B458" s="32">
        <v>299063</v>
      </c>
      <c r="C458" s="32">
        <v>1188036</v>
      </c>
      <c r="D458" s="32">
        <v>23723</v>
      </c>
      <c r="E458" s="32">
        <v>7005</v>
      </c>
      <c r="F458" s="32">
        <v>441038</v>
      </c>
      <c r="G458" s="32">
        <v>25563</v>
      </c>
    </row>
    <row r="459" spans="1:7" ht="13" x14ac:dyDescent="0.25">
      <c r="A459" s="31" t="s">
        <v>13</v>
      </c>
      <c r="B459" s="33">
        <v>669288</v>
      </c>
      <c r="C459" s="33">
        <v>1317260</v>
      </c>
      <c r="D459" s="33">
        <v>31062</v>
      </c>
      <c r="E459" s="33" t="s">
        <v>28</v>
      </c>
      <c r="F459" s="33">
        <v>570373</v>
      </c>
      <c r="G459" s="33" t="s">
        <v>28</v>
      </c>
    </row>
    <row r="460" spans="1:7" ht="13" x14ac:dyDescent="0.25">
      <c r="A460" s="31" t="s">
        <v>14</v>
      </c>
      <c r="B460" s="32" t="s">
        <v>28</v>
      </c>
      <c r="C460" s="32">
        <v>42501</v>
      </c>
      <c r="D460" s="32" t="s">
        <v>28</v>
      </c>
      <c r="E460" s="32">
        <v>290</v>
      </c>
      <c r="F460" s="32">
        <v>5086</v>
      </c>
      <c r="G460" s="32" t="s">
        <v>28</v>
      </c>
    </row>
    <row r="461" spans="1:7" ht="13" x14ac:dyDescent="0.25">
      <c r="A461" s="31" t="s">
        <v>15</v>
      </c>
      <c r="B461" s="33">
        <v>3510104</v>
      </c>
      <c r="C461" s="33">
        <v>4358077</v>
      </c>
      <c r="D461" s="33">
        <v>585555</v>
      </c>
      <c r="E461" s="33" t="s">
        <v>28</v>
      </c>
      <c r="F461" s="33">
        <v>136603</v>
      </c>
      <c r="G461" s="33" t="s">
        <v>28</v>
      </c>
    </row>
    <row r="462" spans="1:7" ht="13" x14ac:dyDescent="0.25">
      <c r="A462" s="31" t="s">
        <v>16</v>
      </c>
      <c r="B462" s="32">
        <v>68113</v>
      </c>
      <c r="C462" s="32">
        <v>2059</v>
      </c>
      <c r="D462" s="32" t="s">
        <v>28</v>
      </c>
      <c r="E462" s="32">
        <v>586</v>
      </c>
      <c r="F462" s="32">
        <v>0</v>
      </c>
      <c r="G462" s="32" t="s">
        <v>28</v>
      </c>
    </row>
    <row r="463" spans="1:7" ht="13" x14ac:dyDescent="0.25">
      <c r="A463" s="31" t="s">
        <v>17</v>
      </c>
      <c r="B463" s="33">
        <v>3295622</v>
      </c>
      <c r="C463" s="33">
        <v>2587897</v>
      </c>
      <c r="D463" s="33">
        <v>2611112</v>
      </c>
      <c r="E463" s="33">
        <v>31139</v>
      </c>
      <c r="F463" s="33">
        <v>559061</v>
      </c>
      <c r="G463" s="33">
        <v>261900</v>
      </c>
    </row>
    <row r="464" spans="1:7" ht="13" x14ac:dyDescent="0.25">
      <c r="A464" s="31" t="s">
        <v>18</v>
      </c>
      <c r="B464" s="32">
        <v>2004634</v>
      </c>
      <c r="C464" s="32">
        <v>1154449</v>
      </c>
      <c r="D464" s="32">
        <v>2503216</v>
      </c>
      <c r="E464" s="32">
        <v>10016</v>
      </c>
      <c r="F464" s="32">
        <v>52037</v>
      </c>
      <c r="G464" s="32">
        <v>66208</v>
      </c>
    </row>
    <row r="465" spans="1:7" ht="13" x14ac:dyDescent="0.25">
      <c r="A465" s="31" t="s">
        <v>19</v>
      </c>
      <c r="B465" s="33">
        <v>10050855</v>
      </c>
      <c r="C465" s="33">
        <v>14348792</v>
      </c>
      <c r="D465" s="33">
        <v>648083</v>
      </c>
      <c r="E465" s="33" t="s">
        <v>28</v>
      </c>
      <c r="F465" s="33">
        <v>1364947</v>
      </c>
      <c r="G465" s="33" t="s">
        <v>28</v>
      </c>
    </row>
    <row r="466" spans="1:7" ht="13" x14ac:dyDescent="0.25">
      <c r="A466" s="31" t="s">
        <v>20</v>
      </c>
      <c r="B466" s="32">
        <v>6260346</v>
      </c>
      <c r="C466" s="32">
        <v>2351707</v>
      </c>
      <c r="D466" s="32">
        <v>278158</v>
      </c>
      <c r="E466" s="32">
        <v>16975</v>
      </c>
      <c r="F466" s="32">
        <v>5083</v>
      </c>
      <c r="G466" s="32">
        <v>670927</v>
      </c>
    </row>
    <row r="467" spans="1:7" ht="13" x14ac:dyDescent="0.25">
      <c r="A467" s="31" t="s">
        <v>21</v>
      </c>
      <c r="B467" s="33">
        <v>3808045</v>
      </c>
      <c r="C467" s="33">
        <v>3851467</v>
      </c>
      <c r="D467" s="33">
        <v>493056</v>
      </c>
      <c r="E467" s="33">
        <v>8545</v>
      </c>
      <c r="F467" s="33">
        <v>82371</v>
      </c>
      <c r="G467" s="33">
        <v>125693</v>
      </c>
    </row>
    <row r="468" spans="1:7" ht="13" x14ac:dyDescent="0.25">
      <c r="A468" s="31" t="s">
        <v>22</v>
      </c>
      <c r="B468" s="32">
        <v>668698</v>
      </c>
      <c r="C468" s="32">
        <v>170456</v>
      </c>
      <c r="D468" s="32">
        <v>47997</v>
      </c>
      <c r="E468" s="32">
        <v>2659</v>
      </c>
      <c r="F468" s="32">
        <v>13795</v>
      </c>
      <c r="G468" s="32">
        <v>3581</v>
      </c>
    </row>
    <row r="469" spans="1:7" ht="13" x14ac:dyDescent="0.25">
      <c r="A469" s="31" t="s">
        <v>23</v>
      </c>
      <c r="B469" s="33">
        <v>634632</v>
      </c>
      <c r="C469" s="33">
        <v>1186174</v>
      </c>
      <c r="D469" s="33">
        <v>62666</v>
      </c>
      <c r="E469" s="33" t="s">
        <v>28</v>
      </c>
      <c r="F469" s="33">
        <v>317982</v>
      </c>
      <c r="G469" s="33" t="s">
        <v>28</v>
      </c>
    </row>
    <row r="470" spans="1:7" ht="13" x14ac:dyDescent="0.25">
      <c r="A470" s="31" t="s">
        <v>24</v>
      </c>
      <c r="B470" s="32">
        <v>2938298</v>
      </c>
      <c r="C470" s="32">
        <v>1083626</v>
      </c>
      <c r="D470" s="32">
        <v>14085</v>
      </c>
      <c r="E470" s="32">
        <v>1740</v>
      </c>
      <c r="F470" s="32">
        <v>49345</v>
      </c>
      <c r="G470" s="32">
        <v>12669</v>
      </c>
    </row>
    <row r="471" spans="1:7" ht="13" x14ac:dyDescent="0.25">
      <c r="A471" s="31" t="s">
        <v>25</v>
      </c>
      <c r="B471" s="33">
        <v>247041</v>
      </c>
      <c r="C471" s="33">
        <v>1764696</v>
      </c>
      <c r="D471" s="33">
        <v>34346</v>
      </c>
      <c r="E471" s="33">
        <v>2453</v>
      </c>
      <c r="F471" s="33">
        <v>69940</v>
      </c>
      <c r="G471" s="33">
        <v>19423</v>
      </c>
    </row>
    <row r="473" spans="1:7" x14ac:dyDescent="0.25">
      <c r="A473" s="4" t="s">
        <v>177</v>
      </c>
    </row>
    <row r="474" spans="1:7" x14ac:dyDescent="0.25">
      <c r="A474" s="4" t="s">
        <v>28</v>
      </c>
      <c r="B474" s="4" t="s">
        <v>178</v>
      </c>
    </row>
    <row r="476" spans="1:7" ht="13" x14ac:dyDescent="0.25">
      <c r="A476" s="29" t="s">
        <v>96</v>
      </c>
      <c r="C476" s="28" t="s">
        <v>97</v>
      </c>
    </row>
    <row r="477" spans="1:7" ht="13" x14ac:dyDescent="0.25">
      <c r="A477" s="29" t="s">
        <v>98</v>
      </c>
      <c r="C477" s="28" t="s">
        <v>45</v>
      </c>
    </row>
    <row r="478" spans="1:7" ht="13" x14ac:dyDescent="0.25">
      <c r="A478" s="29" t="s">
        <v>99</v>
      </c>
      <c r="C478" s="28">
        <v>2022</v>
      </c>
    </row>
    <row r="480" spans="1:7" ht="13" x14ac:dyDescent="0.25">
      <c r="A480" s="30" t="s">
        <v>102</v>
      </c>
      <c r="B480" s="45" t="s">
        <v>0</v>
      </c>
      <c r="C480" s="45" t="s">
        <v>43</v>
      </c>
      <c r="D480" s="45" t="s">
        <v>29</v>
      </c>
      <c r="E480" s="45" t="s">
        <v>30</v>
      </c>
      <c r="F480" s="45" t="s">
        <v>31</v>
      </c>
      <c r="G480" s="45" t="s">
        <v>32</v>
      </c>
    </row>
    <row r="481" spans="1:15" ht="13" x14ac:dyDescent="0.25">
      <c r="A481" s="31" t="s">
        <v>1</v>
      </c>
      <c r="B481" s="33">
        <v>1686229</v>
      </c>
      <c r="C481" s="33">
        <v>2277231</v>
      </c>
      <c r="D481" s="33">
        <v>560777</v>
      </c>
      <c r="E481" s="33">
        <v>16613</v>
      </c>
      <c r="F481" s="33">
        <v>368117</v>
      </c>
      <c r="G481" s="33">
        <v>281459</v>
      </c>
    </row>
    <row r="482" spans="1:15" ht="13" x14ac:dyDescent="0.25">
      <c r="A482" s="31" t="s">
        <v>2</v>
      </c>
      <c r="B482" s="32">
        <v>1540902</v>
      </c>
      <c r="C482" s="32">
        <v>2513399</v>
      </c>
      <c r="D482" s="32">
        <v>311594</v>
      </c>
      <c r="E482" s="32" t="s">
        <v>28</v>
      </c>
      <c r="F482" s="32">
        <v>12715</v>
      </c>
      <c r="G482" s="32" t="s">
        <v>28</v>
      </c>
    </row>
    <row r="483" spans="1:15" ht="13" x14ac:dyDescent="0.25">
      <c r="A483" s="31" t="s">
        <v>47</v>
      </c>
      <c r="B483" s="33">
        <v>1418520</v>
      </c>
      <c r="C483" s="33">
        <v>2769457</v>
      </c>
      <c r="D483" s="33">
        <v>100553</v>
      </c>
      <c r="E483" s="33">
        <v>15321</v>
      </c>
      <c r="F483" s="33">
        <v>890470</v>
      </c>
      <c r="G483" s="33">
        <v>348439</v>
      </c>
    </row>
    <row r="484" spans="1:15" ht="13" x14ac:dyDescent="0.25">
      <c r="A484" s="31" t="s">
        <v>3</v>
      </c>
      <c r="B484" s="32">
        <v>525511</v>
      </c>
      <c r="C484" s="32">
        <v>2403873</v>
      </c>
      <c r="D484" s="32">
        <v>45857</v>
      </c>
      <c r="E484" s="32">
        <v>24301</v>
      </c>
      <c r="F484" s="32">
        <v>253623</v>
      </c>
      <c r="G484" s="32">
        <v>3355</v>
      </c>
    </row>
    <row r="485" spans="1:15" ht="13" x14ac:dyDescent="0.25">
      <c r="A485" s="31" t="s">
        <v>41</v>
      </c>
      <c r="B485" s="33">
        <v>11520646</v>
      </c>
      <c r="C485" s="33">
        <v>16812330</v>
      </c>
      <c r="D485" s="33">
        <v>17044981</v>
      </c>
      <c r="E485" s="33">
        <v>133870</v>
      </c>
      <c r="F485" s="33">
        <v>2419200</v>
      </c>
      <c r="G485" s="33">
        <v>238038</v>
      </c>
    </row>
    <row r="486" spans="1:15" ht="13" x14ac:dyDescent="0.25">
      <c r="A486" s="31" t="s">
        <v>4</v>
      </c>
      <c r="B486" s="32" t="s">
        <v>28</v>
      </c>
      <c r="C486" s="32">
        <v>506608</v>
      </c>
      <c r="D486" s="32" t="s">
        <v>28</v>
      </c>
      <c r="E486" s="32" t="s">
        <v>28</v>
      </c>
      <c r="F486" s="32">
        <v>98782</v>
      </c>
      <c r="G486" s="32" t="s">
        <v>28</v>
      </c>
    </row>
    <row r="487" spans="1:15" ht="13" x14ac:dyDescent="0.25">
      <c r="A487" s="31" t="s">
        <v>5</v>
      </c>
      <c r="B487" s="33">
        <v>477466</v>
      </c>
      <c r="C487" s="33">
        <v>1862708</v>
      </c>
      <c r="D487" s="33">
        <v>7332</v>
      </c>
      <c r="E487" s="33">
        <v>16044</v>
      </c>
      <c r="F487" s="33">
        <v>336651</v>
      </c>
      <c r="G487" s="33">
        <v>19386</v>
      </c>
    </row>
    <row r="488" spans="1:15" ht="13" x14ac:dyDescent="0.25">
      <c r="A488" s="31" t="s">
        <v>6</v>
      </c>
      <c r="B488" s="32">
        <v>1331817</v>
      </c>
      <c r="C488" s="32">
        <v>1482736</v>
      </c>
      <c r="D488" s="32">
        <v>749344</v>
      </c>
      <c r="E488" s="32">
        <v>1729</v>
      </c>
      <c r="F488" s="32">
        <v>164281</v>
      </c>
      <c r="G488" s="32">
        <v>258247</v>
      </c>
    </row>
    <row r="489" spans="1:15" ht="13" x14ac:dyDescent="0.25">
      <c r="A489" s="31" t="s">
        <v>7</v>
      </c>
      <c r="B489" s="33">
        <v>32094321</v>
      </c>
      <c r="C489" s="33">
        <v>12186178</v>
      </c>
      <c r="D489" s="33">
        <v>9618443</v>
      </c>
      <c r="E489" s="33" t="s">
        <v>28</v>
      </c>
      <c r="F489" s="33" t="s">
        <v>28</v>
      </c>
      <c r="G489" s="33">
        <v>2137754</v>
      </c>
    </row>
    <row r="490" spans="1:15" ht="13" x14ac:dyDescent="0.25">
      <c r="A490" s="31" t="s">
        <v>8</v>
      </c>
      <c r="B490" s="32">
        <v>27939255</v>
      </c>
      <c r="C490" s="32">
        <v>29900026</v>
      </c>
      <c r="D490" s="32">
        <v>6291570</v>
      </c>
      <c r="E490" s="32">
        <v>329905</v>
      </c>
      <c r="F490" s="32">
        <v>2063736</v>
      </c>
      <c r="G490" s="32">
        <v>1347250</v>
      </c>
    </row>
    <row r="491" spans="1:15" ht="13" x14ac:dyDescent="0.25">
      <c r="A491" s="31" t="s">
        <v>9</v>
      </c>
      <c r="B491" s="33">
        <v>604402</v>
      </c>
      <c r="C491" s="33">
        <v>718384</v>
      </c>
      <c r="D491" s="33">
        <v>91067</v>
      </c>
      <c r="E491" s="33">
        <v>2085</v>
      </c>
      <c r="F491" s="33">
        <v>82228</v>
      </c>
      <c r="G491" s="33">
        <v>9501</v>
      </c>
      <c r="J491" s="33"/>
      <c r="K491" s="33"/>
      <c r="L491" s="33"/>
      <c r="M491" s="33"/>
      <c r="N491" s="33"/>
      <c r="O491" s="33"/>
    </row>
    <row r="492" spans="1:15" ht="13" x14ac:dyDescent="0.25">
      <c r="A492" s="31" t="s">
        <v>10</v>
      </c>
      <c r="B492" s="32">
        <v>29183213</v>
      </c>
      <c r="C492" s="32">
        <v>4614138</v>
      </c>
      <c r="D492" s="32">
        <v>3892518</v>
      </c>
      <c r="E492" s="32">
        <v>21171</v>
      </c>
      <c r="F492" s="32">
        <v>518890</v>
      </c>
      <c r="G492" s="32">
        <v>6194487</v>
      </c>
    </row>
    <row r="493" spans="1:15" ht="13" x14ac:dyDescent="0.25">
      <c r="A493" s="31" t="s">
        <v>11</v>
      </c>
      <c r="B493" s="33">
        <v>692542</v>
      </c>
      <c r="C493" s="33">
        <v>160216</v>
      </c>
      <c r="D493" s="33">
        <v>82850</v>
      </c>
      <c r="E493" s="33">
        <v>1108</v>
      </c>
      <c r="F493" s="33">
        <v>2458</v>
      </c>
      <c r="G493" s="33">
        <v>70619</v>
      </c>
    </row>
    <row r="494" spans="1:15" ht="13" x14ac:dyDescent="0.25">
      <c r="A494" s="31" t="s">
        <v>12</v>
      </c>
      <c r="B494" s="32">
        <v>272510</v>
      </c>
      <c r="C494" s="32">
        <v>1087054</v>
      </c>
      <c r="D494" s="32">
        <v>28998</v>
      </c>
      <c r="E494" s="32" t="s">
        <v>28</v>
      </c>
      <c r="F494" s="32">
        <v>403142</v>
      </c>
      <c r="G494" s="32" t="s">
        <v>28</v>
      </c>
    </row>
    <row r="495" spans="1:15" ht="13" x14ac:dyDescent="0.25">
      <c r="A495" s="31" t="s">
        <v>13</v>
      </c>
      <c r="B495" s="33">
        <v>748058</v>
      </c>
      <c r="C495" s="33">
        <v>1950842</v>
      </c>
      <c r="D495" s="33">
        <v>33049</v>
      </c>
      <c r="E495" s="33" t="s">
        <v>28</v>
      </c>
      <c r="F495" s="33">
        <v>846590</v>
      </c>
      <c r="G495" s="33" t="s">
        <v>28</v>
      </c>
    </row>
    <row r="496" spans="1:15" ht="13" x14ac:dyDescent="0.25">
      <c r="A496" s="31" t="s">
        <v>14</v>
      </c>
      <c r="B496" s="32" t="s">
        <v>28</v>
      </c>
      <c r="C496" s="32">
        <v>41750</v>
      </c>
      <c r="D496" s="32" t="s">
        <v>28</v>
      </c>
      <c r="E496" s="32">
        <v>288</v>
      </c>
      <c r="F496" s="32">
        <v>4985</v>
      </c>
      <c r="G496" s="32" t="s">
        <v>28</v>
      </c>
    </row>
    <row r="497" spans="1:7" ht="13" x14ac:dyDescent="0.25">
      <c r="A497" s="31" t="s">
        <v>15</v>
      </c>
      <c r="B497" s="33">
        <v>2889901</v>
      </c>
      <c r="C497" s="33">
        <v>4617823</v>
      </c>
      <c r="D497" s="33">
        <v>570913</v>
      </c>
      <c r="E497" s="33">
        <v>1888</v>
      </c>
      <c r="F497" s="33">
        <v>143069</v>
      </c>
      <c r="G497" s="33">
        <v>354561</v>
      </c>
    </row>
    <row r="498" spans="1:7" ht="13" x14ac:dyDescent="0.25">
      <c r="A498" s="31" t="s">
        <v>16</v>
      </c>
      <c r="B498" s="32">
        <v>63022</v>
      </c>
      <c r="C498" s="32">
        <v>4293</v>
      </c>
      <c r="D498" s="32">
        <v>2667</v>
      </c>
      <c r="E498" s="32">
        <v>37</v>
      </c>
      <c r="F498" s="32" t="s">
        <v>28</v>
      </c>
      <c r="G498" s="32" t="s">
        <v>28</v>
      </c>
    </row>
    <row r="499" spans="1:7" ht="13" x14ac:dyDescent="0.25">
      <c r="A499" s="31" t="s">
        <v>17</v>
      </c>
      <c r="B499" s="33">
        <v>2786494</v>
      </c>
      <c r="C499" s="33">
        <v>2708388</v>
      </c>
      <c r="D499" s="33">
        <v>2185264</v>
      </c>
      <c r="E499" s="33">
        <v>18606</v>
      </c>
      <c r="F499" s="33">
        <v>717851</v>
      </c>
      <c r="G499" s="33">
        <v>315613</v>
      </c>
    </row>
    <row r="500" spans="1:7" ht="13" x14ac:dyDescent="0.25">
      <c r="A500" s="31" t="s">
        <v>18</v>
      </c>
      <c r="B500" s="32">
        <v>2426608</v>
      </c>
      <c r="C500" s="32">
        <v>1236984</v>
      </c>
      <c r="D500" s="32">
        <v>2257540</v>
      </c>
      <c r="E500" s="32">
        <v>8589</v>
      </c>
      <c r="F500" s="32">
        <v>66757</v>
      </c>
      <c r="G500" s="32">
        <v>72254</v>
      </c>
    </row>
    <row r="501" spans="1:7" ht="13" x14ac:dyDescent="0.25">
      <c r="A501" s="31" t="s">
        <v>19</v>
      </c>
      <c r="B501" s="33">
        <v>7079846</v>
      </c>
      <c r="C501" s="33">
        <v>12238578</v>
      </c>
      <c r="D501" s="33">
        <v>622330</v>
      </c>
      <c r="E501" s="33" t="s">
        <v>28</v>
      </c>
      <c r="F501" s="33">
        <v>1817864</v>
      </c>
      <c r="G501" s="33" t="s">
        <v>28</v>
      </c>
    </row>
    <row r="502" spans="1:7" ht="13" x14ac:dyDescent="0.25">
      <c r="A502" s="31" t="s">
        <v>20</v>
      </c>
      <c r="B502" s="32">
        <v>5978243</v>
      </c>
      <c r="C502" s="32">
        <v>1905603</v>
      </c>
      <c r="D502" s="32">
        <v>626142</v>
      </c>
      <c r="E502" s="32">
        <v>18224</v>
      </c>
      <c r="F502" s="32">
        <v>9524</v>
      </c>
      <c r="G502" s="32">
        <v>501828</v>
      </c>
    </row>
    <row r="503" spans="1:7" ht="13" x14ac:dyDescent="0.25">
      <c r="A503" s="31" t="s">
        <v>21</v>
      </c>
      <c r="B503" s="33">
        <v>3116916</v>
      </c>
      <c r="C503" s="33">
        <v>4099071</v>
      </c>
      <c r="D503" s="33">
        <v>467514</v>
      </c>
      <c r="E503" s="33">
        <v>6280</v>
      </c>
      <c r="F503" s="33">
        <v>119253</v>
      </c>
      <c r="G503" s="33">
        <v>147984</v>
      </c>
    </row>
    <row r="504" spans="1:7" ht="13" x14ac:dyDescent="0.25">
      <c r="A504" s="31" t="s">
        <v>22</v>
      </c>
      <c r="B504" s="32">
        <v>628348</v>
      </c>
      <c r="C504" s="32">
        <v>146367</v>
      </c>
      <c r="D504" s="32">
        <v>37913</v>
      </c>
      <c r="E504" s="32">
        <v>1368</v>
      </c>
      <c r="F504" s="32">
        <v>6255</v>
      </c>
      <c r="G504" s="32">
        <v>5725</v>
      </c>
    </row>
    <row r="505" spans="1:7" ht="13" x14ac:dyDescent="0.25">
      <c r="A505" s="31" t="s">
        <v>23</v>
      </c>
      <c r="B505" s="33">
        <v>498899</v>
      </c>
      <c r="C505" s="33">
        <v>1156731</v>
      </c>
      <c r="D505" s="33">
        <v>77347</v>
      </c>
      <c r="E505" s="33">
        <v>863</v>
      </c>
      <c r="F505" s="33">
        <v>180230</v>
      </c>
      <c r="G505" s="33">
        <v>65724</v>
      </c>
    </row>
    <row r="506" spans="1:7" ht="13" x14ac:dyDescent="0.25">
      <c r="A506" s="31" t="s">
        <v>24</v>
      </c>
      <c r="B506" s="32">
        <v>1986926</v>
      </c>
      <c r="C506" s="32">
        <v>1251269</v>
      </c>
      <c r="D506" s="32">
        <v>17678</v>
      </c>
      <c r="E506" s="32">
        <v>1253</v>
      </c>
      <c r="F506" s="32">
        <v>55200</v>
      </c>
      <c r="G506" s="32">
        <v>14947</v>
      </c>
    </row>
    <row r="507" spans="1:7" ht="13" x14ac:dyDescent="0.25">
      <c r="A507" s="31" t="s">
        <v>25</v>
      </c>
      <c r="B507" s="33">
        <v>255099</v>
      </c>
      <c r="C507" s="33">
        <v>1924668</v>
      </c>
      <c r="D507" s="33">
        <v>29182</v>
      </c>
      <c r="E507" s="33" t="s">
        <v>28</v>
      </c>
      <c r="F507" s="33" t="s">
        <v>28</v>
      </c>
      <c r="G507" s="33">
        <v>17615</v>
      </c>
    </row>
    <row r="509" spans="1:7" x14ac:dyDescent="0.25">
      <c r="A509" s="4" t="s">
        <v>177</v>
      </c>
    </row>
    <row r="510" spans="1:7" x14ac:dyDescent="0.25">
      <c r="A510" s="4" t="s">
        <v>28</v>
      </c>
      <c r="B510" s="4" t="s">
        <v>178</v>
      </c>
    </row>
    <row r="512" spans="1:7" ht="13" x14ac:dyDescent="0.25">
      <c r="A512" s="29" t="s">
        <v>96</v>
      </c>
      <c r="C512" s="28" t="s">
        <v>97</v>
      </c>
    </row>
    <row r="513" spans="1:7" ht="13" x14ac:dyDescent="0.25">
      <c r="A513" s="29" t="s">
        <v>98</v>
      </c>
      <c r="C513" s="28" t="s">
        <v>45</v>
      </c>
    </row>
    <row r="514" spans="1:7" ht="13" x14ac:dyDescent="0.25">
      <c r="A514" s="29" t="s">
        <v>99</v>
      </c>
      <c r="C514" s="28">
        <v>2023</v>
      </c>
    </row>
    <row r="516" spans="1:7" ht="13" x14ac:dyDescent="0.25">
      <c r="A516" s="30" t="s">
        <v>102</v>
      </c>
      <c r="B516" s="45" t="s">
        <v>0</v>
      </c>
      <c r="C516" s="45" t="s">
        <v>43</v>
      </c>
      <c r="D516" s="45" t="s">
        <v>29</v>
      </c>
      <c r="E516" s="45" t="s">
        <v>30</v>
      </c>
      <c r="F516" s="45" t="s">
        <v>31</v>
      </c>
      <c r="G516" s="45" t="s">
        <v>32</v>
      </c>
    </row>
    <row r="517" spans="1:7" ht="13" x14ac:dyDescent="0.25">
      <c r="A517" s="31" t="s">
        <v>1</v>
      </c>
      <c r="B517" s="33">
        <v>1501711</v>
      </c>
      <c r="C517" s="33">
        <v>2194544</v>
      </c>
      <c r="D517" s="33">
        <v>452995</v>
      </c>
      <c r="E517" s="33">
        <v>12065</v>
      </c>
      <c r="F517" s="33">
        <v>378991</v>
      </c>
      <c r="G517" s="33">
        <v>260866</v>
      </c>
    </row>
    <row r="518" spans="1:7" ht="13" x14ac:dyDescent="0.25">
      <c r="A518" s="31" t="s">
        <v>2</v>
      </c>
      <c r="B518" s="32">
        <v>1223656</v>
      </c>
      <c r="C518" s="32">
        <v>1955118</v>
      </c>
      <c r="D518" s="32">
        <v>216115</v>
      </c>
      <c r="E518" s="32" t="s">
        <v>28</v>
      </c>
      <c r="F518" s="32" t="s">
        <v>28</v>
      </c>
      <c r="G518" s="32" t="s">
        <v>28</v>
      </c>
    </row>
    <row r="519" spans="1:7" ht="13" x14ac:dyDescent="0.25">
      <c r="A519" s="31" t="s">
        <v>47</v>
      </c>
      <c r="B519" s="33">
        <v>1284124</v>
      </c>
      <c r="C519" s="33">
        <v>2350195</v>
      </c>
      <c r="D519" s="33">
        <v>95226</v>
      </c>
      <c r="E519" s="33">
        <v>13478</v>
      </c>
      <c r="F519" s="33">
        <v>425161</v>
      </c>
      <c r="G519" s="33">
        <v>405180</v>
      </c>
    </row>
    <row r="520" spans="1:7" ht="13" x14ac:dyDescent="0.25">
      <c r="A520" s="31" t="s">
        <v>3</v>
      </c>
      <c r="B520" s="32">
        <v>547215</v>
      </c>
      <c r="C520" s="32">
        <v>2565818</v>
      </c>
      <c r="D520" s="32">
        <v>32026</v>
      </c>
      <c r="E520" s="32">
        <v>7640</v>
      </c>
      <c r="F520" s="32">
        <v>148043</v>
      </c>
      <c r="G520" s="32">
        <v>13756</v>
      </c>
    </row>
    <row r="521" spans="1:7" ht="13" x14ac:dyDescent="0.25">
      <c r="A521" s="31" t="s">
        <v>41</v>
      </c>
      <c r="B521" s="33">
        <v>9341305</v>
      </c>
      <c r="C521" s="33">
        <v>13137973</v>
      </c>
      <c r="D521" s="33">
        <v>15948944</v>
      </c>
      <c r="E521" s="33">
        <v>100406</v>
      </c>
      <c r="F521" s="33">
        <v>1771317</v>
      </c>
      <c r="G521" s="33">
        <v>193958</v>
      </c>
    </row>
    <row r="522" spans="1:7" ht="13" x14ac:dyDescent="0.25">
      <c r="A522" s="31" t="s">
        <v>4</v>
      </c>
      <c r="B522" s="32">
        <v>117659</v>
      </c>
      <c r="C522" s="32">
        <v>516073</v>
      </c>
      <c r="D522" s="32" t="s">
        <v>28</v>
      </c>
      <c r="E522" s="32" t="s">
        <v>28</v>
      </c>
      <c r="F522" s="32">
        <v>67000</v>
      </c>
      <c r="G522" s="32" t="s">
        <v>28</v>
      </c>
    </row>
    <row r="523" spans="1:7" ht="13" x14ac:dyDescent="0.25">
      <c r="A523" s="31" t="s">
        <v>5</v>
      </c>
      <c r="B523" s="33">
        <v>403424</v>
      </c>
      <c r="C523" s="33">
        <v>1715622</v>
      </c>
      <c r="D523" s="33">
        <v>4880</v>
      </c>
      <c r="E523" s="33">
        <v>13380</v>
      </c>
      <c r="F523" s="33">
        <v>118198</v>
      </c>
      <c r="G523" s="33">
        <v>18463</v>
      </c>
    </row>
    <row r="524" spans="1:7" ht="13" x14ac:dyDescent="0.25">
      <c r="A524" s="31" t="s">
        <v>6</v>
      </c>
      <c r="B524" s="32">
        <v>1413588</v>
      </c>
      <c r="C524" s="32">
        <v>1623954</v>
      </c>
      <c r="D524" s="32">
        <v>755018</v>
      </c>
      <c r="E524" s="32">
        <v>2002</v>
      </c>
      <c r="F524" s="32">
        <v>167388</v>
      </c>
      <c r="G524" s="32">
        <v>254616</v>
      </c>
    </row>
    <row r="525" spans="1:7" ht="13" x14ac:dyDescent="0.25">
      <c r="A525" s="31" t="s">
        <v>7</v>
      </c>
      <c r="B525" s="33">
        <v>23562467</v>
      </c>
      <c r="C525" s="33">
        <v>15130641</v>
      </c>
      <c r="D525" s="33">
        <v>9978492</v>
      </c>
      <c r="E525" s="33" t="s">
        <v>28</v>
      </c>
      <c r="F525" s="33" t="s">
        <v>28</v>
      </c>
      <c r="G525" s="33">
        <v>4052971</v>
      </c>
    </row>
    <row r="526" spans="1:7" ht="13" x14ac:dyDescent="0.25">
      <c r="A526" s="31" t="s">
        <v>8</v>
      </c>
      <c r="B526" s="32">
        <v>26115431</v>
      </c>
      <c r="C526" s="32">
        <v>29905629</v>
      </c>
      <c r="D526" s="32">
        <v>5772804</v>
      </c>
      <c r="E526" s="32">
        <v>419471</v>
      </c>
      <c r="F526" s="32">
        <v>1952321</v>
      </c>
      <c r="G526" s="32">
        <v>1249380</v>
      </c>
    </row>
    <row r="527" spans="1:7" ht="13" x14ac:dyDescent="0.25">
      <c r="A527" s="31" t="s">
        <v>9</v>
      </c>
      <c r="B527" s="33">
        <v>605200</v>
      </c>
      <c r="C527" s="33">
        <v>526252</v>
      </c>
      <c r="D527" s="33">
        <v>54047</v>
      </c>
      <c r="E527" s="33">
        <v>3610</v>
      </c>
      <c r="F527" s="33">
        <v>21629</v>
      </c>
      <c r="G527" s="33">
        <v>13665</v>
      </c>
    </row>
    <row r="528" spans="1:7" ht="13" x14ac:dyDescent="0.25">
      <c r="A528" s="31" t="s">
        <v>10</v>
      </c>
      <c r="B528" s="32">
        <v>24342471</v>
      </c>
      <c r="C528" s="32">
        <v>5198449</v>
      </c>
      <c r="D528" s="32">
        <v>4220564</v>
      </c>
      <c r="E528" s="32">
        <v>10962</v>
      </c>
      <c r="F528" s="32">
        <v>505460</v>
      </c>
      <c r="G528" s="32">
        <v>5293363</v>
      </c>
    </row>
    <row r="529" spans="1:7" ht="13" x14ac:dyDescent="0.25">
      <c r="A529" s="31" t="s">
        <v>11</v>
      </c>
      <c r="B529" s="33">
        <v>561365</v>
      </c>
      <c r="C529" s="33">
        <v>132523</v>
      </c>
      <c r="D529" s="33">
        <v>69357</v>
      </c>
      <c r="E529" s="33">
        <v>1207</v>
      </c>
      <c r="F529" s="33">
        <v>2533</v>
      </c>
      <c r="G529" s="33">
        <v>58226</v>
      </c>
    </row>
    <row r="530" spans="1:7" ht="13" x14ac:dyDescent="0.25">
      <c r="A530" s="31" t="s">
        <v>12</v>
      </c>
      <c r="B530" s="32">
        <v>205778</v>
      </c>
      <c r="C530" s="32">
        <v>1086642</v>
      </c>
      <c r="D530" s="32">
        <v>34845</v>
      </c>
      <c r="E530" s="32" t="s">
        <v>28</v>
      </c>
      <c r="F530" s="32">
        <v>309839</v>
      </c>
      <c r="G530" s="32" t="s">
        <v>28</v>
      </c>
    </row>
    <row r="531" spans="1:7" ht="13" x14ac:dyDescent="0.25">
      <c r="A531" s="31" t="s">
        <v>13</v>
      </c>
      <c r="B531" s="33">
        <v>558109</v>
      </c>
      <c r="C531" s="33">
        <v>1629066</v>
      </c>
      <c r="D531" s="33">
        <v>40364</v>
      </c>
      <c r="E531" s="33" t="s">
        <v>28</v>
      </c>
      <c r="F531" s="33">
        <v>755387</v>
      </c>
      <c r="G531" s="33" t="s">
        <v>28</v>
      </c>
    </row>
    <row r="532" spans="1:7" ht="13" x14ac:dyDescent="0.25">
      <c r="A532" s="31" t="s">
        <v>14</v>
      </c>
      <c r="B532" s="32" t="s">
        <v>28</v>
      </c>
      <c r="C532" s="32">
        <v>44323</v>
      </c>
      <c r="D532" s="32" t="s">
        <v>28</v>
      </c>
      <c r="E532" s="32">
        <v>417</v>
      </c>
      <c r="F532" s="32">
        <v>4951</v>
      </c>
      <c r="G532" s="32" t="s">
        <v>28</v>
      </c>
    </row>
    <row r="533" spans="1:7" ht="13" x14ac:dyDescent="0.25">
      <c r="A533" s="31" t="s">
        <v>15</v>
      </c>
      <c r="B533" s="33">
        <v>2307739</v>
      </c>
      <c r="C533" s="33">
        <v>3273166</v>
      </c>
      <c r="D533" s="33">
        <v>485294</v>
      </c>
      <c r="E533" s="33">
        <v>242</v>
      </c>
      <c r="F533" s="33">
        <v>167353</v>
      </c>
      <c r="G533" s="33">
        <v>209198</v>
      </c>
    </row>
    <row r="534" spans="1:7" ht="13" x14ac:dyDescent="0.25">
      <c r="A534" s="31" t="s">
        <v>16</v>
      </c>
      <c r="B534" s="32" t="s">
        <v>28</v>
      </c>
      <c r="C534" s="32">
        <v>2841</v>
      </c>
      <c r="D534" s="32">
        <v>2474</v>
      </c>
      <c r="E534" s="32" t="s">
        <v>28</v>
      </c>
      <c r="F534" s="32">
        <v>0</v>
      </c>
      <c r="G534" s="32" t="s">
        <v>28</v>
      </c>
    </row>
    <row r="535" spans="1:7" ht="13" x14ac:dyDescent="0.25">
      <c r="A535" s="31" t="s">
        <v>17</v>
      </c>
      <c r="B535" s="33">
        <v>2298139</v>
      </c>
      <c r="C535" s="33">
        <v>2414187</v>
      </c>
      <c r="D535" s="33">
        <v>1600947</v>
      </c>
      <c r="E535" s="33">
        <v>14383</v>
      </c>
      <c r="F535" s="33">
        <v>695032</v>
      </c>
      <c r="G535" s="33">
        <v>240523</v>
      </c>
    </row>
    <row r="536" spans="1:7" ht="13" x14ac:dyDescent="0.25">
      <c r="A536" s="31" t="s">
        <v>18</v>
      </c>
      <c r="B536" s="32">
        <v>1719416</v>
      </c>
      <c r="C536" s="32">
        <v>1162645</v>
      </c>
      <c r="D536" s="32">
        <v>2246930</v>
      </c>
      <c r="E536" s="32">
        <v>7586</v>
      </c>
      <c r="F536" s="32">
        <v>53624</v>
      </c>
      <c r="G536" s="32">
        <v>61223</v>
      </c>
    </row>
    <row r="537" spans="1:7" ht="13" x14ac:dyDescent="0.25">
      <c r="A537" s="31" t="s">
        <v>19</v>
      </c>
      <c r="B537" s="33">
        <v>5880742</v>
      </c>
      <c r="C537" s="33">
        <v>11366623</v>
      </c>
      <c r="D537" s="33">
        <v>679541</v>
      </c>
      <c r="E537" s="33">
        <v>37062</v>
      </c>
      <c r="F537" s="33" t="s">
        <v>28</v>
      </c>
      <c r="G537" s="33" t="s">
        <v>28</v>
      </c>
    </row>
    <row r="538" spans="1:7" ht="13" x14ac:dyDescent="0.25">
      <c r="A538" s="31" t="s">
        <v>20</v>
      </c>
      <c r="B538" s="32">
        <v>4811681</v>
      </c>
      <c r="C538" s="32">
        <v>1861528</v>
      </c>
      <c r="D538" s="32">
        <v>643001</v>
      </c>
      <c r="E538" s="32">
        <v>11255</v>
      </c>
      <c r="F538" s="32">
        <v>8577</v>
      </c>
      <c r="G538" s="32">
        <v>520751</v>
      </c>
    </row>
    <row r="539" spans="1:7" ht="13" x14ac:dyDescent="0.25">
      <c r="A539" s="31" t="s">
        <v>21</v>
      </c>
      <c r="B539" s="33">
        <v>3239034</v>
      </c>
      <c r="C539" s="33">
        <v>5125873</v>
      </c>
      <c r="D539" s="33">
        <v>458560</v>
      </c>
      <c r="E539" s="33">
        <v>8130</v>
      </c>
      <c r="F539" s="33">
        <v>132707</v>
      </c>
      <c r="G539" s="33">
        <v>192799</v>
      </c>
    </row>
    <row r="540" spans="1:7" ht="13" x14ac:dyDescent="0.25">
      <c r="A540" s="31" t="s">
        <v>22</v>
      </c>
      <c r="B540" s="32">
        <v>526053</v>
      </c>
      <c r="C540" s="32">
        <v>119470</v>
      </c>
      <c r="D540" s="32">
        <v>35541</v>
      </c>
      <c r="E540" s="32">
        <v>2763</v>
      </c>
      <c r="F540" s="32">
        <v>5787</v>
      </c>
      <c r="G540" s="32">
        <v>5399</v>
      </c>
    </row>
    <row r="541" spans="1:7" ht="13" x14ac:dyDescent="0.25">
      <c r="A541" s="31" t="s">
        <v>23</v>
      </c>
      <c r="B541" s="33">
        <v>503908</v>
      </c>
      <c r="C541" s="33">
        <v>971478</v>
      </c>
      <c r="D541" s="33">
        <v>84469</v>
      </c>
      <c r="E541" s="33" t="s">
        <v>28</v>
      </c>
      <c r="F541" s="33">
        <v>181464</v>
      </c>
      <c r="G541" s="33" t="s">
        <v>28</v>
      </c>
    </row>
    <row r="542" spans="1:7" ht="13" x14ac:dyDescent="0.25">
      <c r="A542" s="31" t="s">
        <v>24</v>
      </c>
      <c r="B542" s="32">
        <v>2237239</v>
      </c>
      <c r="C542" s="32">
        <v>954422</v>
      </c>
      <c r="D542" s="32">
        <v>11765</v>
      </c>
      <c r="E542" s="32">
        <v>938</v>
      </c>
      <c r="F542" s="32">
        <v>40738</v>
      </c>
      <c r="G542" s="32">
        <v>5963</v>
      </c>
    </row>
    <row r="543" spans="1:7" ht="13" x14ac:dyDescent="0.25">
      <c r="A543" s="31" t="s">
        <v>25</v>
      </c>
      <c r="B543" s="33">
        <v>211537</v>
      </c>
      <c r="C543" s="33">
        <v>1694112</v>
      </c>
      <c r="D543" s="33">
        <v>37920</v>
      </c>
      <c r="E543" s="33" t="s">
        <v>28</v>
      </c>
      <c r="F543" s="33" t="s">
        <v>28</v>
      </c>
      <c r="G543" s="33">
        <v>20359</v>
      </c>
    </row>
    <row r="545" spans="1:2" x14ac:dyDescent="0.25">
      <c r="A545" s="4" t="s">
        <v>177</v>
      </c>
    </row>
    <row r="546" spans="1:2" x14ac:dyDescent="0.25">
      <c r="A546" s="4" t="s">
        <v>28</v>
      </c>
      <c r="B546" s="4" t="s">
        <v>178</v>
      </c>
    </row>
  </sheetData>
  <mergeCells count="13">
    <mergeCell ref="AH105:AI105"/>
    <mergeCell ref="Z105:AA105"/>
    <mergeCell ref="AB105:AC105"/>
    <mergeCell ref="AD105:AE105"/>
    <mergeCell ref="AF105:AG105"/>
    <mergeCell ref="X105:Y105"/>
    <mergeCell ref="L105:M105"/>
    <mergeCell ref="N105:O105"/>
    <mergeCell ref="J105:K105"/>
    <mergeCell ref="P105:Q105"/>
    <mergeCell ref="R105:S105"/>
    <mergeCell ref="T105:U105"/>
    <mergeCell ref="V105:W105"/>
  </mergeCells>
  <hyperlinks>
    <hyperlink ref="A74" r:id="rId1" xr:uid="{B1EB9707-29A6-4CF1-B2D9-913FEEC5787E}"/>
    <hyperlink ref="I103" r:id="rId2" xr:uid="{76321028-5B87-43A7-AA77-A8596CCC5DEF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D512-D3EA-4420-84EF-8CC0A1FF1E63}">
  <dimension ref="A2:AE186"/>
  <sheetViews>
    <sheetView showGridLines="0" zoomScaleNormal="100" workbookViewId="0"/>
  </sheetViews>
  <sheetFormatPr defaultColWidth="9" defaultRowHeight="12.5" x14ac:dyDescent="0.25"/>
  <cols>
    <col min="1" max="1" width="9" style="4"/>
    <col min="2" max="2" width="12.58203125" style="4" customWidth="1"/>
    <col min="3" max="25" width="11.75" style="4" customWidth="1"/>
    <col min="26" max="16384" width="9" style="4"/>
  </cols>
  <sheetData>
    <row r="2" spans="2:30" ht="13" x14ac:dyDescent="0.3">
      <c r="B2" s="5" t="s">
        <v>143</v>
      </c>
      <c r="C2" s="5"/>
      <c r="D2" s="5"/>
      <c r="E2" s="5"/>
      <c r="F2" s="5"/>
      <c r="G2" s="5"/>
    </row>
    <row r="3" spans="2:30" ht="13.5" customHeight="1" x14ac:dyDescent="0.25">
      <c r="B3" s="1" t="s">
        <v>157</v>
      </c>
    </row>
    <row r="4" spans="2:30" ht="12.75" customHeight="1" x14ac:dyDescent="0.25">
      <c r="B4" s="1"/>
    </row>
    <row r="5" spans="2:30" s="6" customFormat="1" ht="29.25" customHeight="1" x14ac:dyDescent="0.25">
      <c r="B5" s="88"/>
      <c r="C5" s="90" t="s">
        <v>0</v>
      </c>
      <c r="D5" s="91"/>
      <c r="E5" s="86" t="s">
        <v>43</v>
      </c>
      <c r="F5" s="87"/>
      <c r="G5" s="92" t="s">
        <v>29</v>
      </c>
      <c r="H5" s="91"/>
      <c r="I5" s="92" t="s">
        <v>30</v>
      </c>
      <c r="J5" s="91"/>
      <c r="K5" s="92" t="s">
        <v>31</v>
      </c>
      <c r="L5" s="91"/>
      <c r="M5" s="86" t="s">
        <v>32</v>
      </c>
      <c r="N5" s="8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ht="13" x14ac:dyDescent="0.3">
      <c r="B6" s="89"/>
      <c r="C6" s="7">
        <v>2011</v>
      </c>
      <c r="D6" s="7">
        <v>2023</v>
      </c>
      <c r="E6" s="7">
        <v>2011</v>
      </c>
      <c r="F6" s="7">
        <v>2023</v>
      </c>
      <c r="G6" s="7">
        <v>2011</v>
      </c>
      <c r="H6" s="7">
        <v>2023</v>
      </c>
      <c r="I6" s="7">
        <v>2011</v>
      </c>
      <c r="J6" s="7">
        <v>2023</v>
      </c>
      <c r="K6" s="7">
        <v>2011</v>
      </c>
      <c r="L6" s="7">
        <v>2023</v>
      </c>
      <c r="M6" s="7">
        <v>2011</v>
      </c>
      <c r="N6" s="7">
        <v>2023</v>
      </c>
    </row>
    <row r="7" spans="2:30" ht="13" x14ac:dyDescent="0.3">
      <c r="B7" s="8" t="s">
        <v>146</v>
      </c>
      <c r="C7" s="9">
        <v>2407.9960000000001</v>
      </c>
      <c r="D7" s="9">
        <v>1501.711</v>
      </c>
      <c r="E7" s="9">
        <v>2505.1060000000002</v>
      </c>
      <c r="F7" s="9">
        <v>2194.5439999999999</v>
      </c>
      <c r="G7" s="9">
        <v>653.66300000000001</v>
      </c>
      <c r="H7" s="9">
        <v>452.995</v>
      </c>
      <c r="I7" s="9">
        <v>18.175999999999998</v>
      </c>
      <c r="J7" s="9">
        <v>12.065</v>
      </c>
      <c r="K7" s="9">
        <v>245.22499999999999</v>
      </c>
      <c r="L7" s="9">
        <v>378.99099999999999</v>
      </c>
      <c r="M7" s="9">
        <v>466.66899999999998</v>
      </c>
      <c r="N7" s="9">
        <v>260.86599999999999</v>
      </c>
      <c r="P7" s="10"/>
    </row>
    <row r="8" spans="2:30" ht="13" x14ac:dyDescent="0.3">
      <c r="B8" s="11" t="s">
        <v>2</v>
      </c>
      <c r="C8" s="12" t="s">
        <v>33</v>
      </c>
      <c r="D8" s="12">
        <v>1223.6559999999999</v>
      </c>
      <c r="E8" s="12" t="s">
        <v>33</v>
      </c>
      <c r="F8" s="12">
        <v>1955.1179999999999</v>
      </c>
      <c r="G8" s="12" t="s">
        <v>33</v>
      </c>
      <c r="H8" s="12">
        <v>216.11500000000001</v>
      </c>
      <c r="I8" s="12" t="s">
        <v>28</v>
      </c>
      <c r="J8" s="12" t="s">
        <v>33</v>
      </c>
      <c r="K8" s="12" t="s">
        <v>33</v>
      </c>
      <c r="L8" s="12" t="s">
        <v>33</v>
      </c>
      <c r="M8" s="12" t="s">
        <v>28</v>
      </c>
      <c r="N8" s="12" t="s">
        <v>33</v>
      </c>
      <c r="P8" s="10"/>
    </row>
    <row r="9" spans="2:30" ht="13" x14ac:dyDescent="0.3">
      <c r="B9" s="11" t="s">
        <v>47</v>
      </c>
      <c r="C9" s="12">
        <v>1626.6659999999999</v>
      </c>
      <c r="D9" s="12">
        <v>1284.124</v>
      </c>
      <c r="E9" s="12">
        <v>3473.2310000000002</v>
      </c>
      <c r="F9" s="12">
        <v>2350.1950000000002</v>
      </c>
      <c r="G9" s="12">
        <v>290.96699999999998</v>
      </c>
      <c r="H9" s="12">
        <v>95.225999999999999</v>
      </c>
      <c r="I9" s="12">
        <v>12.881</v>
      </c>
      <c r="J9" s="12">
        <v>13.478</v>
      </c>
      <c r="K9" s="12">
        <v>1183.4469999999999</v>
      </c>
      <c r="L9" s="12">
        <v>425.161</v>
      </c>
      <c r="M9" s="12">
        <v>462.03800000000001</v>
      </c>
      <c r="N9" s="12">
        <v>405.18</v>
      </c>
      <c r="P9" s="10"/>
    </row>
    <row r="10" spans="2:30" ht="13" x14ac:dyDescent="0.3">
      <c r="B10" s="11" t="s">
        <v>3</v>
      </c>
      <c r="C10" s="12">
        <v>632.92499999999995</v>
      </c>
      <c r="D10" s="12">
        <v>547.21500000000003</v>
      </c>
      <c r="E10" s="12">
        <v>3692.1480000000001</v>
      </c>
      <c r="F10" s="12">
        <v>2565.8180000000002</v>
      </c>
      <c r="G10" s="12">
        <v>44.94</v>
      </c>
      <c r="H10" s="12">
        <v>32.026000000000003</v>
      </c>
      <c r="I10" s="12">
        <v>3.673</v>
      </c>
      <c r="J10" s="12">
        <v>7.64</v>
      </c>
      <c r="K10" s="12">
        <v>172.60400000000001</v>
      </c>
      <c r="L10" s="12">
        <v>148.04300000000001</v>
      </c>
      <c r="M10" s="12">
        <v>3.1720000000000002</v>
      </c>
      <c r="N10" s="12">
        <v>13.756</v>
      </c>
      <c r="P10" s="10"/>
    </row>
    <row r="11" spans="2:30" ht="13" x14ac:dyDescent="0.3">
      <c r="B11" s="11" t="s">
        <v>41</v>
      </c>
      <c r="C11" s="12">
        <v>10472.846</v>
      </c>
      <c r="D11" s="12">
        <v>9341.3050000000003</v>
      </c>
      <c r="E11" s="12">
        <v>17955.168000000001</v>
      </c>
      <c r="F11" s="12">
        <v>13137.973</v>
      </c>
      <c r="G11" s="12">
        <v>11831.598</v>
      </c>
      <c r="H11" s="12">
        <v>15948.944</v>
      </c>
      <c r="I11" s="12">
        <v>255.155</v>
      </c>
      <c r="J11" s="12">
        <v>100.40600000000001</v>
      </c>
      <c r="K11" s="12">
        <v>3122.8980000000001</v>
      </c>
      <c r="L11" s="12">
        <v>1771.317</v>
      </c>
      <c r="M11" s="12">
        <v>218.55199999999999</v>
      </c>
      <c r="N11" s="12">
        <v>193.958</v>
      </c>
      <c r="P11" s="10"/>
    </row>
    <row r="12" spans="2:30" ht="13" x14ac:dyDescent="0.3">
      <c r="B12" s="11" t="s">
        <v>4</v>
      </c>
      <c r="C12" s="12">
        <v>49.256</v>
      </c>
      <c r="D12" s="12">
        <v>117.65900000000001</v>
      </c>
      <c r="E12" s="12">
        <v>357.09100000000001</v>
      </c>
      <c r="F12" s="12">
        <v>516.07299999999998</v>
      </c>
      <c r="G12" s="12" t="s">
        <v>33</v>
      </c>
      <c r="H12" s="12" t="s">
        <v>33</v>
      </c>
      <c r="I12" s="12" t="s">
        <v>33</v>
      </c>
      <c r="J12" s="12" t="s">
        <v>33</v>
      </c>
      <c r="K12" s="12">
        <v>31.687000000000001</v>
      </c>
      <c r="L12" s="12">
        <v>67</v>
      </c>
      <c r="M12" s="12" t="s">
        <v>33</v>
      </c>
      <c r="N12" s="12" t="s">
        <v>33</v>
      </c>
      <c r="P12" s="10"/>
    </row>
    <row r="13" spans="2:30" ht="13" x14ac:dyDescent="0.3">
      <c r="B13" s="11" t="s">
        <v>5</v>
      </c>
      <c r="C13" s="12">
        <v>619.971</v>
      </c>
      <c r="D13" s="12">
        <v>403.42399999999998</v>
      </c>
      <c r="E13" s="12">
        <v>2811.8989999999999</v>
      </c>
      <c r="F13" s="12">
        <v>1715.6220000000001</v>
      </c>
      <c r="G13" s="12">
        <v>47.512999999999998</v>
      </c>
      <c r="H13" s="12">
        <v>4.88</v>
      </c>
      <c r="I13" s="12">
        <v>4.46</v>
      </c>
      <c r="J13" s="12">
        <v>13.38</v>
      </c>
      <c r="K13" s="12">
        <v>188.22399999999999</v>
      </c>
      <c r="L13" s="12">
        <v>118.19799999999999</v>
      </c>
      <c r="M13" s="12">
        <v>20.388000000000002</v>
      </c>
      <c r="N13" s="12">
        <v>18.463000000000001</v>
      </c>
      <c r="P13" s="10"/>
    </row>
    <row r="14" spans="2:30" ht="13" x14ac:dyDescent="0.3">
      <c r="B14" s="11" t="s">
        <v>6</v>
      </c>
      <c r="C14" s="12">
        <v>1699.9079999999999</v>
      </c>
      <c r="D14" s="12">
        <v>1413.588</v>
      </c>
      <c r="E14" s="12">
        <v>1448.6120000000001</v>
      </c>
      <c r="F14" s="12">
        <v>1623.954</v>
      </c>
      <c r="G14" s="12">
        <v>1095.2929999999999</v>
      </c>
      <c r="H14" s="12">
        <v>755.01800000000003</v>
      </c>
      <c r="I14" s="12">
        <v>7.7590000000000003</v>
      </c>
      <c r="J14" s="12">
        <v>2.0019999999999998</v>
      </c>
      <c r="K14" s="12">
        <v>21.28</v>
      </c>
      <c r="L14" s="12">
        <v>167.38800000000001</v>
      </c>
      <c r="M14" s="12">
        <v>1707.635</v>
      </c>
      <c r="N14" s="12">
        <v>254.61600000000001</v>
      </c>
      <c r="P14" s="10"/>
    </row>
    <row r="15" spans="2:30" ht="13" x14ac:dyDescent="0.3">
      <c r="B15" s="11" t="s">
        <v>7</v>
      </c>
      <c r="C15" s="12">
        <v>31330.383999999998</v>
      </c>
      <c r="D15" s="12">
        <v>23562.467000000001</v>
      </c>
      <c r="E15" s="12">
        <v>13834.6</v>
      </c>
      <c r="F15" s="12">
        <v>15130.641</v>
      </c>
      <c r="G15" s="12">
        <v>8045.4949999999999</v>
      </c>
      <c r="H15" s="12">
        <v>9978.4920000000002</v>
      </c>
      <c r="I15" s="12" t="s">
        <v>33</v>
      </c>
      <c r="J15" s="12" t="s">
        <v>33</v>
      </c>
      <c r="K15" s="12" t="s">
        <v>33</v>
      </c>
      <c r="L15" s="12" t="s">
        <v>33</v>
      </c>
      <c r="M15" s="12">
        <v>19450.048999999999</v>
      </c>
      <c r="N15" s="12">
        <v>4052.971</v>
      </c>
      <c r="P15" s="10"/>
    </row>
    <row r="16" spans="2:30" ht="13" x14ac:dyDescent="0.3">
      <c r="B16" s="11" t="s">
        <v>8</v>
      </c>
      <c r="C16" s="12">
        <v>24495.844000000001</v>
      </c>
      <c r="D16" s="12">
        <v>26115.431</v>
      </c>
      <c r="E16" s="12">
        <v>29252.304</v>
      </c>
      <c r="F16" s="12">
        <v>29905.629000000001</v>
      </c>
      <c r="G16" s="12">
        <v>2190.2060000000001</v>
      </c>
      <c r="H16" s="12">
        <v>5772.8040000000001</v>
      </c>
      <c r="I16" s="12">
        <v>331.35599999999999</v>
      </c>
      <c r="J16" s="12">
        <v>419.471</v>
      </c>
      <c r="K16" s="12">
        <v>2531.9589999999998</v>
      </c>
      <c r="L16" s="12">
        <v>1952.3209999999999</v>
      </c>
      <c r="M16" s="12">
        <v>2460.6689999999999</v>
      </c>
      <c r="N16" s="12">
        <v>1249.3800000000001</v>
      </c>
      <c r="P16" s="10"/>
    </row>
    <row r="17" spans="2:30" ht="13" x14ac:dyDescent="0.3">
      <c r="B17" s="11" t="s">
        <v>9</v>
      </c>
      <c r="C17" s="12" t="s">
        <v>28</v>
      </c>
      <c r="D17" s="12">
        <v>605.20000000000005</v>
      </c>
      <c r="E17" s="12" t="s">
        <v>28</v>
      </c>
      <c r="F17" s="12">
        <v>526.25199999999995</v>
      </c>
      <c r="G17" s="12" t="s">
        <v>28</v>
      </c>
      <c r="H17" s="12">
        <v>54.046999999999997</v>
      </c>
      <c r="I17" s="12" t="s">
        <v>28</v>
      </c>
      <c r="J17" s="12">
        <v>3.61</v>
      </c>
      <c r="K17" s="12" t="s">
        <v>28</v>
      </c>
      <c r="L17" s="12">
        <v>21.629000000000001</v>
      </c>
      <c r="M17" s="12" t="s">
        <v>28</v>
      </c>
      <c r="N17" s="12">
        <v>13.664999999999999</v>
      </c>
      <c r="P17" s="10"/>
    </row>
    <row r="18" spans="2:30" ht="13" x14ac:dyDescent="0.3">
      <c r="B18" s="11" t="s">
        <v>10</v>
      </c>
      <c r="C18" s="12">
        <v>43574.468999999997</v>
      </c>
      <c r="D18" s="12">
        <v>24342.471000000001</v>
      </c>
      <c r="E18" s="12">
        <v>8327.2929999999997</v>
      </c>
      <c r="F18" s="12">
        <v>5198.4489999999996</v>
      </c>
      <c r="G18" s="12">
        <v>2493.8389999999999</v>
      </c>
      <c r="H18" s="12">
        <v>4220.5640000000003</v>
      </c>
      <c r="I18" s="12">
        <v>97.426000000000002</v>
      </c>
      <c r="J18" s="12">
        <v>10.962</v>
      </c>
      <c r="K18" s="12">
        <v>389.84100000000001</v>
      </c>
      <c r="L18" s="12">
        <v>505.46</v>
      </c>
      <c r="M18" s="12">
        <v>15443.353999999999</v>
      </c>
      <c r="N18" s="12">
        <v>5293.3630000000003</v>
      </c>
      <c r="P18" s="10"/>
    </row>
    <row r="19" spans="2:30" ht="13" x14ac:dyDescent="0.3">
      <c r="B19" s="11" t="s">
        <v>11</v>
      </c>
      <c r="C19" s="12">
        <v>894.77</v>
      </c>
      <c r="D19" s="12">
        <v>561.36500000000001</v>
      </c>
      <c r="E19" s="12">
        <v>169.98599999999999</v>
      </c>
      <c r="F19" s="12">
        <v>132.523</v>
      </c>
      <c r="G19" s="12">
        <v>158.66900000000001</v>
      </c>
      <c r="H19" s="12">
        <v>69.356999999999999</v>
      </c>
      <c r="I19" s="12">
        <v>2.0310000000000001</v>
      </c>
      <c r="J19" s="12">
        <v>1.2070000000000001</v>
      </c>
      <c r="K19" s="12">
        <v>3.339</v>
      </c>
      <c r="L19" s="12">
        <v>2.5329999999999999</v>
      </c>
      <c r="M19" s="12">
        <v>5.9390000000000001</v>
      </c>
      <c r="N19" s="12">
        <v>58.225999999999999</v>
      </c>
      <c r="P19" s="10"/>
    </row>
    <row r="20" spans="2:30" ht="13" x14ac:dyDescent="0.3">
      <c r="B20" s="11" t="s">
        <v>12</v>
      </c>
      <c r="C20" s="12">
        <v>149.02099999999999</v>
      </c>
      <c r="D20" s="12">
        <v>205.77799999999999</v>
      </c>
      <c r="E20" s="12">
        <v>723.54899999999998</v>
      </c>
      <c r="F20" s="12">
        <v>1086.6420000000001</v>
      </c>
      <c r="G20" s="12">
        <v>34.404000000000003</v>
      </c>
      <c r="H20" s="12">
        <v>34.844999999999999</v>
      </c>
      <c r="I20" s="12" t="s">
        <v>28</v>
      </c>
      <c r="J20" s="12" t="s">
        <v>33</v>
      </c>
      <c r="K20" s="12">
        <v>163.59899999999999</v>
      </c>
      <c r="L20" s="12">
        <v>309.839</v>
      </c>
      <c r="M20" s="12">
        <v>5.9660000000000002</v>
      </c>
      <c r="N20" s="12" t="s">
        <v>33</v>
      </c>
      <c r="P20" s="10"/>
    </row>
    <row r="21" spans="2:30" ht="13" x14ac:dyDescent="0.3">
      <c r="B21" s="11" t="s">
        <v>13</v>
      </c>
      <c r="C21" s="12">
        <v>361.50200000000001</v>
      </c>
      <c r="D21" s="12">
        <v>558.10900000000004</v>
      </c>
      <c r="E21" s="12">
        <v>1772.873</v>
      </c>
      <c r="F21" s="12">
        <v>1629.066</v>
      </c>
      <c r="G21" s="12">
        <v>26.359000000000002</v>
      </c>
      <c r="H21" s="12">
        <v>40.363999999999997</v>
      </c>
      <c r="I21" s="12" t="s">
        <v>33</v>
      </c>
      <c r="J21" s="12" t="s">
        <v>33</v>
      </c>
      <c r="K21" s="12">
        <v>402.93099999999998</v>
      </c>
      <c r="L21" s="12">
        <v>755.38699999999994</v>
      </c>
      <c r="M21" s="12" t="s">
        <v>33</v>
      </c>
      <c r="N21" s="12" t="s">
        <v>33</v>
      </c>
      <c r="P21" s="10"/>
    </row>
    <row r="22" spans="2:30" s="13" customFormat="1" ht="13" x14ac:dyDescent="0.3">
      <c r="B22" s="11" t="s">
        <v>14</v>
      </c>
      <c r="C22" s="12">
        <v>92.08</v>
      </c>
      <c r="D22" s="12" t="s">
        <v>33</v>
      </c>
      <c r="E22" s="12">
        <v>102.07299999999999</v>
      </c>
      <c r="F22" s="12">
        <v>44.323</v>
      </c>
      <c r="G22" s="12" t="s">
        <v>33</v>
      </c>
      <c r="H22" s="12" t="s">
        <v>33</v>
      </c>
      <c r="I22" s="12">
        <v>1.107</v>
      </c>
      <c r="J22" s="12">
        <v>0.41699999999999998</v>
      </c>
      <c r="K22" s="12" t="s">
        <v>33</v>
      </c>
      <c r="L22" s="12">
        <v>4.9509999999999996</v>
      </c>
      <c r="M22" s="12" t="s">
        <v>33</v>
      </c>
      <c r="N22" s="12" t="s">
        <v>33</v>
      </c>
      <c r="P22" s="10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2:30" ht="13" x14ac:dyDescent="0.3">
      <c r="B23" s="11" t="s">
        <v>15</v>
      </c>
      <c r="C23" s="12" t="s">
        <v>33</v>
      </c>
      <c r="D23" s="12">
        <v>2307.739</v>
      </c>
      <c r="E23" s="12" t="s">
        <v>33</v>
      </c>
      <c r="F23" s="12">
        <v>3273.1660000000002</v>
      </c>
      <c r="G23" s="12" t="s">
        <v>33</v>
      </c>
      <c r="H23" s="12">
        <v>485.29399999999998</v>
      </c>
      <c r="I23" s="12" t="s">
        <v>33</v>
      </c>
      <c r="J23" s="12">
        <v>0.24199999999999999</v>
      </c>
      <c r="K23" s="12" t="s">
        <v>33</v>
      </c>
      <c r="L23" s="12">
        <v>167.35300000000001</v>
      </c>
      <c r="M23" s="12" t="s">
        <v>33</v>
      </c>
      <c r="N23" s="12">
        <v>209.19800000000001</v>
      </c>
      <c r="P23" s="10"/>
    </row>
    <row r="24" spans="2:30" ht="13" x14ac:dyDescent="0.3">
      <c r="B24" s="11" t="s">
        <v>16</v>
      </c>
      <c r="C24" s="12">
        <v>95.04</v>
      </c>
      <c r="D24" s="12" t="s">
        <v>33</v>
      </c>
      <c r="E24" s="12">
        <v>6.2229999999999999</v>
      </c>
      <c r="F24" s="12">
        <v>2.8410000000000002</v>
      </c>
      <c r="G24" s="12">
        <v>4.3769999999999998</v>
      </c>
      <c r="H24" s="12">
        <v>2.4740000000000002</v>
      </c>
      <c r="I24" s="12">
        <v>0.91100000000000003</v>
      </c>
      <c r="J24" s="12" t="s">
        <v>33</v>
      </c>
      <c r="K24" s="12">
        <v>0</v>
      </c>
      <c r="L24" s="12">
        <v>0</v>
      </c>
      <c r="M24" s="12" t="s">
        <v>33</v>
      </c>
      <c r="N24" s="12" t="s">
        <v>33</v>
      </c>
      <c r="P24" s="10"/>
    </row>
    <row r="25" spans="2:30" s="13" customFormat="1" ht="13" x14ac:dyDescent="0.3">
      <c r="B25" s="11" t="s">
        <v>17</v>
      </c>
      <c r="C25" s="12">
        <v>4246.2820000000002</v>
      </c>
      <c r="D25" s="12">
        <v>2298.1390000000001</v>
      </c>
      <c r="E25" s="12">
        <v>3011.21</v>
      </c>
      <c r="F25" s="12">
        <v>2414.1869999999999</v>
      </c>
      <c r="G25" s="12">
        <v>1898.289</v>
      </c>
      <c r="H25" s="12">
        <v>1600.9469999999999</v>
      </c>
      <c r="I25" s="12">
        <v>20.140999999999998</v>
      </c>
      <c r="J25" s="12">
        <v>14.382999999999999</v>
      </c>
      <c r="K25" s="12">
        <v>206.18700000000001</v>
      </c>
      <c r="L25" s="12">
        <v>695.03200000000004</v>
      </c>
      <c r="M25" s="12">
        <v>1532.107</v>
      </c>
      <c r="N25" s="12">
        <v>240.523</v>
      </c>
      <c r="P25" s="10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2:30" ht="13" x14ac:dyDescent="0.3">
      <c r="B26" s="11" t="s">
        <v>18</v>
      </c>
      <c r="C26" s="12">
        <v>1544.2180000000001</v>
      </c>
      <c r="D26" s="12">
        <v>1719.4159999999999</v>
      </c>
      <c r="E26" s="12">
        <v>1505.163</v>
      </c>
      <c r="F26" s="12">
        <v>1162.645</v>
      </c>
      <c r="G26" s="12">
        <v>247.982</v>
      </c>
      <c r="H26" s="12">
        <v>2246.9299999999998</v>
      </c>
      <c r="I26" s="12">
        <v>33.427999999999997</v>
      </c>
      <c r="J26" s="12">
        <v>7.5860000000000003</v>
      </c>
      <c r="K26" s="12">
        <v>59.369</v>
      </c>
      <c r="L26" s="12">
        <v>53.624000000000002</v>
      </c>
      <c r="M26" s="12">
        <v>58.113999999999997</v>
      </c>
      <c r="N26" s="12">
        <v>61.222999999999999</v>
      </c>
      <c r="P26" s="10"/>
    </row>
    <row r="27" spans="2:30" ht="13" x14ac:dyDescent="0.3">
      <c r="B27" s="11" t="s">
        <v>19</v>
      </c>
      <c r="C27" s="12">
        <v>6080.8019999999997</v>
      </c>
      <c r="D27" s="12">
        <v>5880.7420000000002</v>
      </c>
      <c r="E27" s="12">
        <v>12408.486000000001</v>
      </c>
      <c r="F27" s="12">
        <v>11366.623</v>
      </c>
      <c r="G27" s="12">
        <v>991.41800000000001</v>
      </c>
      <c r="H27" s="12">
        <v>679.54100000000005</v>
      </c>
      <c r="I27" s="12" t="s">
        <v>33</v>
      </c>
      <c r="J27" s="12">
        <v>37.061999999999998</v>
      </c>
      <c r="K27" s="12">
        <v>1593.1410000000001</v>
      </c>
      <c r="L27" s="12" t="s">
        <v>33</v>
      </c>
      <c r="M27" s="12">
        <v>689.37900000000002</v>
      </c>
      <c r="N27" s="12" t="s">
        <v>33</v>
      </c>
      <c r="P27" s="10"/>
    </row>
    <row r="28" spans="2:30" ht="13" x14ac:dyDescent="0.3">
      <c r="B28" s="11" t="s">
        <v>20</v>
      </c>
      <c r="C28" s="12">
        <v>9978.7639999999992</v>
      </c>
      <c r="D28" s="12">
        <v>4811.6809999999996</v>
      </c>
      <c r="E28" s="12">
        <v>1995.991</v>
      </c>
      <c r="F28" s="12">
        <v>1861.528</v>
      </c>
      <c r="G28" s="12">
        <v>883.245</v>
      </c>
      <c r="H28" s="12">
        <v>643.00099999999998</v>
      </c>
      <c r="I28" s="12">
        <v>2.7730000000000001</v>
      </c>
      <c r="J28" s="12">
        <v>11.255000000000001</v>
      </c>
      <c r="K28" s="12">
        <v>3.867</v>
      </c>
      <c r="L28" s="12">
        <v>8.577</v>
      </c>
      <c r="M28" s="12">
        <v>1159.3910000000001</v>
      </c>
      <c r="N28" s="12">
        <v>520.75099999999998</v>
      </c>
      <c r="P28" s="10"/>
    </row>
    <row r="29" spans="2:30" ht="13" x14ac:dyDescent="0.3">
      <c r="B29" s="11" t="s">
        <v>21</v>
      </c>
      <c r="C29" s="12">
        <v>3455.1759999999999</v>
      </c>
      <c r="D29" s="12">
        <v>3239.0340000000001</v>
      </c>
      <c r="E29" s="12">
        <v>6770.9040000000005</v>
      </c>
      <c r="F29" s="12">
        <v>5125.8729999999996</v>
      </c>
      <c r="G29" s="12">
        <v>814.86</v>
      </c>
      <c r="H29" s="12">
        <v>458.56</v>
      </c>
      <c r="I29" s="12">
        <v>0.75600000000000001</v>
      </c>
      <c r="J29" s="12">
        <v>8.1300000000000008</v>
      </c>
      <c r="K29" s="12">
        <v>335.29599999999999</v>
      </c>
      <c r="L29" s="12">
        <v>132.70699999999999</v>
      </c>
      <c r="M29" s="12">
        <v>49.432000000000002</v>
      </c>
      <c r="N29" s="12">
        <v>192.79900000000001</v>
      </c>
      <c r="P29" s="10"/>
    </row>
    <row r="30" spans="2:30" ht="13" x14ac:dyDescent="0.3">
      <c r="B30" s="11" t="s">
        <v>22</v>
      </c>
      <c r="C30" s="12">
        <v>796.596</v>
      </c>
      <c r="D30" s="12">
        <v>526.053</v>
      </c>
      <c r="E30" s="12">
        <v>264.28899999999999</v>
      </c>
      <c r="F30" s="12">
        <v>119.47</v>
      </c>
      <c r="G30" s="12">
        <v>38.942999999999998</v>
      </c>
      <c r="H30" s="12">
        <v>35.540999999999997</v>
      </c>
      <c r="I30" s="12">
        <v>0.97399999999999998</v>
      </c>
      <c r="J30" s="12">
        <v>2.7629999999999999</v>
      </c>
      <c r="K30" s="12">
        <v>0.59399999999999997</v>
      </c>
      <c r="L30" s="12">
        <v>5.7869999999999999</v>
      </c>
      <c r="M30" s="12">
        <v>20.324999999999999</v>
      </c>
      <c r="N30" s="12">
        <v>5.399</v>
      </c>
      <c r="P30" s="10"/>
    </row>
    <row r="31" spans="2:30" ht="13" x14ac:dyDescent="0.3">
      <c r="B31" s="11" t="s">
        <v>23</v>
      </c>
      <c r="C31" s="12" t="s">
        <v>33</v>
      </c>
      <c r="D31" s="12">
        <v>503.90800000000002</v>
      </c>
      <c r="E31" s="12">
        <v>1079.8710000000001</v>
      </c>
      <c r="F31" s="12">
        <v>971.47799999999995</v>
      </c>
      <c r="G31" s="12">
        <v>75.218000000000004</v>
      </c>
      <c r="H31" s="12">
        <v>84.468999999999994</v>
      </c>
      <c r="I31" s="12">
        <v>0</v>
      </c>
      <c r="J31" s="12" t="s">
        <v>33</v>
      </c>
      <c r="K31" s="12">
        <v>112.724</v>
      </c>
      <c r="L31" s="12">
        <v>181.464</v>
      </c>
      <c r="M31" s="12" t="s">
        <v>33</v>
      </c>
      <c r="N31" s="12" t="s">
        <v>33</v>
      </c>
      <c r="P31" s="10"/>
    </row>
    <row r="32" spans="2:30" ht="13" x14ac:dyDescent="0.3">
      <c r="B32" s="11" t="s">
        <v>159</v>
      </c>
      <c r="C32" s="14">
        <v>1473.6679999999999</v>
      </c>
      <c r="D32" s="14">
        <v>2237.239</v>
      </c>
      <c r="E32" s="14">
        <v>1452.126</v>
      </c>
      <c r="F32" s="14">
        <v>954.42200000000003</v>
      </c>
      <c r="G32" s="14">
        <v>31.631</v>
      </c>
      <c r="H32" s="14">
        <v>11.765000000000001</v>
      </c>
      <c r="I32" s="14" t="s">
        <v>33</v>
      </c>
      <c r="J32" s="14">
        <v>0.93799999999999994</v>
      </c>
      <c r="K32" s="14">
        <v>59.334000000000003</v>
      </c>
      <c r="L32" s="14">
        <v>40.738</v>
      </c>
      <c r="M32" s="14" t="s">
        <v>33</v>
      </c>
      <c r="N32" s="14">
        <v>5.9630000000000001</v>
      </c>
      <c r="P32" s="10"/>
    </row>
    <row r="33" spans="2:30" ht="13" x14ac:dyDescent="0.3">
      <c r="B33" s="15" t="s">
        <v>25</v>
      </c>
      <c r="C33" s="16">
        <v>218.458</v>
      </c>
      <c r="D33" s="16">
        <v>211.53700000000001</v>
      </c>
      <c r="E33" s="16">
        <v>2136.107</v>
      </c>
      <c r="F33" s="16">
        <v>1694.1120000000001</v>
      </c>
      <c r="G33" s="16">
        <v>28.829000000000001</v>
      </c>
      <c r="H33" s="16">
        <v>37.92</v>
      </c>
      <c r="I33" s="16">
        <v>0.77600000000000002</v>
      </c>
      <c r="J33" s="16" t="s">
        <v>33</v>
      </c>
      <c r="K33" s="16">
        <v>20.692</v>
      </c>
      <c r="L33" s="16" t="s">
        <v>33</v>
      </c>
      <c r="M33" s="16">
        <v>10.898999999999999</v>
      </c>
      <c r="N33" s="16">
        <v>20.359000000000002</v>
      </c>
      <c r="P33" s="10"/>
    </row>
    <row r="34" spans="2:30" ht="13" x14ac:dyDescent="0.3">
      <c r="B34" s="17" t="s">
        <v>52</v>
      </c>
      <c r="C34" s="18" t="s">
        <v>28</v>
      </c>
      <c r="D34" s="18">
        <v>0.77700000000000002</v>
      </c>
      <c r="E34" s="18" t="s">
        <v>28</v>
      </c>
      <c r="F34" s="18">
        <v>0.73599999999999999</v>
      </c>
      <c r="G34" s="18" t="s">
        <v>28</v>
      </c>
      <c r="H34" s="18">
        <v>5.7000000000000002E-2</v>
      </c>
      <c r="I34" s="18" t="s">
        <v>28</v>
      </c>
      <c r="J34" s="18">
        <v>1E-3</v>
      </c>
      <c r="K34" s="18" t="s">
        <v>28</v>
      </c>
      <c r="L34" s="18">
        <v>1.6E-2</v>
      </c>
      <c r="M34" s="18" t="s">
        <v>28</v>
      </c>
      <c r="N34" s="18">
        <v>0</v>
      </c>
      <c r="P34" s="10"/>
    </row>
    <row r="35" spans="2:30" s="13" customFormat="1" ht="13" x14ac:dyDescent="0.3">
      <c r="B35" s="19" t="s">
        <v>26</v>
      </c>
      <c r="C35" s="14">
        <v>104.774</v>
      </c>
      <c r="D35" s="14">
        <v>79.132999999999996</v>
      </c>
      <c r="E35" s="14">
        <v>679.66899999999998</v>
      </c>
      <c r="F35" s="14">
        <v>502.35599999999999</v>
      </c>
      <c r="G35" s="14">
        <v>5.0990000000000002</v>
      </c>
      <c r="H35" s="14">
        <v>10.731999999999999</v>
      </c>
      <c r="I35" s="14">
        <v>1.1339999999999999</v>
      </c>
      <c r="J35" s="14">
        <v>1.659</v>
      </c>
      <c r="K35" s="14">
        <v>37.954000000000001</v>
      </c>
      <c r="L35" s="14">
        <v>29.5</v>
      </c>
      <c r="M35" s="14">
        <v>16.739000000000001</v>
      </c>
      <c r="N35" s="14">
        <v>26.440999999999999</v>
      </c>
      <c r="P35" s="10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2:30" s="13" customFormat="1" ht="13" x14ac:dyDescent="0.3">
      <c r="B36" s="15" t="s">
        <v>147</v>
      </c>
      <c r="C36" s="16">
        <v>932.86400000000003</v>
      </c>
      <c r="D36" s="16">
        <v>716.37800000000004</v>
      </c>
      <c r="E36" s="16">
        <v>918.62300000000005</v>
      </c>
      <c r="F36" s="16">
        <v>429.23</v>
      </c>
      <c r="G36" s="16">
        <v>260.76799999999997</v>
      </c>
      <c r="H36" s="16">
        <v>226.03899999999999</v>
      </c>
      <c r="I36" s="16">
        <v>37.759</v>
      </c>
      <c r="J36" s="16">
        <v>18.978999999999999</v>
      </c>
      <c r="K36" s="16">
        <v>32.966000000000001</v>
      </c>
      <c r="L36" s="16">
        <v>31.413</v>
      </c>
      <c r="M36" s="16">
        <v>90.957999999999998</v>
      </c>
      <c r="N36" s="16">
        <v>109.333</v>
      </c>
      <c r="P36" s="10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2:30" s="13" customFormat="1" ht="13" x14ac:dyDescent="0.3">
      <c r="B37" s="8" t="s">
        <v>103</v>
      </c>
      <c r="C37" s="9" t="s">
        <v>28</v>
      </c>
      <c r="D37" s="9">
        <v>61.634</v>
      </c>
      <c r="E37" s="9" t="s">
        <v>28</v>
      </c>
      <c r="F37" s="9">
        <v>12.473000000000001</v>
      </c>
      <c r="G37" s="9" t="s">
        <v>28</v>
      </c>
      <c r="H37" s="9">
        <v>12.117000000000001</v>
      </c>
      <c r="I37" s="9" t="s">
        <v>28</v>
      </c>
      <c r="J37" s="9">
        <v>5.6000000000000001E-2</v>
      </c>
      <c r="K37" s="9" t="s">
        <v>28</v>
      </c>
      <c r="L37" s="9">
        <v>0</v>
      </c>
      <c r="M37" s="9" t="s">
        <v>28</v>
      </c>
      <c r="N37" s="9">
        <v>0</v>
      </c>
      <c r="P37" s="10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2:30" ht="12" customHeight="1" x14ac:dyDescent="0.3">
      <c r="B38" s="15" t="s">
        <v>158</v>
      </c>
      <c r="C38" s="20" t="s">
        <v>28</v>
      </c>
      <c r="D38" s="20">
        <v>19550.788</v>
      </c>
      <c r="E38" s="20" t="s">
        <v>28</v>
      </c>
      <c r="F38" s="20">
        <v>15509</v>
      </c>
      <c r="G38" s="20" t="s">
        <v>28</v>
      </c>
      <c r="H38" s="20">
        <v>15303.4</v>
      </c>
      <c r="I38" s="20" t="s">
        <v>28</v>
      </c>
      <c r="J38" s="20">
        <v>297.12</v>
      </c>
      <c r="K38" s="20" t="s">
        <v>28</v>
      </c>
      <c r="L38" s="20">
        <v>1983.567</v>
      </c>
      <c r="M38" s="20" t="s">
        <v>28</v>
      </c>
      <c r="N38" s="20">
        <v>4932.3130000000001</v>
      </c>
      <c r="P38" s="10"/>
    </row>
    <row r="39" spans="2:30" ht="12.75" customHeight="1" x14ac:dyDescent="0.3">
      <c r="B39" s="4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P39" s="10"/>
    </row>
    <row r="40" spans="2:30" ht="14.65" customHeight="1" x14ac:dyDescent="0.25">
      <c r="B40" s="1" t="s">
        <v>68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P40" s="10"/>
    </row>
    <row r="41" spans="2:30" ht="15" customHeight="1" x14ac:dyDescent="0.25">
      <c r="B41" s="1" t="s">
        <v>69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P41" s="10"/>
    </row>
    <row r="42" spans="2:30" ht="14.65" customHeight="1" x14ac:dyDescent="0.25">
      <c r="B42" s="2" t="s">
        <v>188</v>
      </c>
      <c r="C42" s="13"/>
      <c r="D42" s="22"/>
      <c r="E42" s="22"/>
      <c r="F42" s="22"/>
      <c r="G42" s="13"/>
      <c r="H42" s="13"/>
      <c r="I42" s="13"/>
      <c r="J42" s="13"/>
      <c r="K42" s="13"/>
      <c r="L42" s="13"/>
      <c r="M42" s="13"/>
      <c r="N42" s="13"/>
    </row>
    <row r="43" spans="2:30" ht="15" customHeight="1" x14ac:dyDescent="0.3">
      <c r="B43" s="23" t="s">
        <v>148</v>
      </c>
    </row>
    <row r="44" spans="2:30" x14ac:dyDescent="0.25">
      <c r="B44" s="24"/>
      <c r="C44" s="25"/>
    </row>
    <row r="45" spans="2:30" x14ac:dyDescent="0.25">
      <c r="B45" s="24"/>
      <c r="C45" s="25"/>
    </row>
    <row r="46" spans="2:30" x14ac:dyDescent="0.25">
      <c r="B46" s="24"/>
      <c r="C46" s="24"/>
    </row>
    <row r="66" spans="1:31" x14ac:dyDescent="0.25">
      <c r="A66" s="13"/>
    </row>
    <row r="67" spans="1:31" x14ac:dyDescent="0.25">
      <c r="A67" s="13"/>
    </row>
    <row r="68" spans="1:31" x14ac:dyDescent="0.25">
      <c r="AE68" s="4" t="s">
        <v>46</v>
      </c>
    </row>
    <row r="69" spans="1:31" x14ac:dyDescent="0.25">
      <c r="A69" s="26" t="s">
        <v>42</v>
      </c>
    </row>
    <row r="70" spans="1:31" s="13" customFormat="1" x14ac:dyDescent="0.25">
      <c r="A70" s="27" t="s">
        <v>149</v>
      </c>
      <c r="AE70" s="13" t="s">
        <v>46</v>
      </c>
    </row>
    <row r="72" spans="1:31" x14ac:dyDescent="0.25">
      <c r="A72" s="28" t="s">
        <v>154</v>
      </c>
    </row>
    <row r="73" spans="1:31" ht="13" x14ac:dyDescent="0.25">
      <c r="A73" s="28" t="s">
        <v>100</v>
      </c>
      <c r="B73" s="29" t="s">
        <v>155</v>
      </c>
    </row>
    <row r="74" spans="1:31" x14ac:dyDescent="0.25">
      <c r="A74" s="28" t="s">
        <v>101</v>
      </c>
      <c r="B74" s="28" t="s">
        <v>156</v>
      </c>
    </row>
    <row r="76" spans="1:31" ht="13" x14ac:dyDescent="0.25">
      <c r="A76" s="29" t="s">
        <v>96</v>
      </c>
      <c r="C76" s="28" t="s">
        <v>97</v>
      </c>
    </row>
    <row r="77" spans="1:31" ht="13" x14ac:dyDescent="0.25">
      <c r="A77" s="29" t="s">
        <v>98</v>
      </c>
      <c r="C77" s="28" t="s">
        <v>45</v>
      </c>
    </row>
    <row r="79" spans="1:31" ht="13" x14ac:dyDescent="0.25">
      <c r="A79" s="30" t="s">
        <v>102</v>
      </c>
      <c r="B79" s="85" t="s">
        <v>0</v>
      </c>
      <c r="C79" s="85" t="s">
        <v>46</v>
      </c>
      <c r="D79" s="85" t="s">
        <v>0</v>
      </c>
      <c r="E79" s="85" t="s">
        <v>46</v>
      </c>
      <c r="F79" s="85" t="s">
        <v>43</v>
      </c>
      <c r="G79" s="85" t="s">
        <v>46</v>
      </c>
      <c r="H79" s="85" t="s">
        <v>43</v>
      </c>
      <c r="I79" s="85" t="s">
        <v>46</v>
      </c>
      <c r="J79" s="85" t="s">
        <v>29</v>
      </c>
      <c r="K79" s="85" t="s">
        <v>46</v>
      </c>
      <c r="L79" s="85" t="s">
        <v>29</v>
      </c>
      <c r="M79" s="85" t="s">
        <v>46</v>
      </c>
      <c r="N79" s="85" t="s">
        <v>30</v>
      </c>
      <c r="O79" s="85" t="s">
        <v>46</v>
      </c>
      <c r="P79" s="85" t="s">
        <v>30</v>
      </c>
      <c r="Q79" s="85" t="s">
        <v>46</v>
      </c>
      <c r="R79" s="85" t="s">
        <v>31</v>
      </c>
      <c r="S79" s="85" t="s">
        <v>46</v>
      </c>
      <c r="T79" s="85" t="s">
        <v>31</v>
      </c>
      <c r="U79" s="85" t="s">
        <v>46</v>
      </c>
      <c r="V79" s="85" t="s">
        <v>32</v>
      </c>
      <c r="W79" s="85" t="s">
        <v>46</v>
      </c>
      <c r="X79" s="85" t="s">
        <v>32</v>
      </c>
      <c r="Y79" s="85" t="s">
        <v>46</v>
      </c>
    </row>
    <row r="80" spans="1:31" ht="13" x14ac:dyDescent="0.25">
      <c r="A80" s="30" t="s">
        <v>44</v>
      </c>
      <c r="B80" s="85" t="s">
        <v>152</v>
      </c>
      <c r="C80" s="85" t="s">
        <v>46</v>
      </c>
      <c r="D80" s="85" t="s">
        <v>153</v>
      </c>
      <c r="E80" s="85" t="s">
        <v>46</v>
      </c>
      <c r="F80" s="85" t="s">
        <v>152</v>
      </c>
      <c r="G80" s="85" t="s">
        <v>46</v>
      </c>
      <c r="H80" s="85" t="s">
        <v>153</v>
      </c>
      <c r="I80" s="85" t="s">
        <v>46</v>
      </c>
      <c r="J80" s="85" t="s">
        <v>152</v>
      </c>
      <c r="K80" s="85" t="s">
        <v>46</v>
      </c>
      <c r="L80" s="85" t="s">
        <v>153</v>
      </c>
      <c r="M80" s="85" t="s">
        <v>46</v>
      </c>
      <c r="N80" s="85" t="s">
        <v>152</v>
      </c>
      <c r="O80" s="85" t="s">
        <v>46</v>
      </c>
      <c r="P80" s="85" t="s">
        <v>153</v>
      </c>
      <c r="Q80" s="85" t="s">
        <v>46</v>
      </c>
      <c r="R80" s="85" t="s">
        <v>152</v>
      </c>
      <c r="S80" s="85" t="s">
        <v>46</v>
      </c>
      <c r="T80" s="85" t="s">
        <v>153</v>
      </c>
      <c r="U80" s="85" t="s">
        <v>46</v>
      </c>
      <c r="V80" s="85" t="s">
        <v>152</v>
      </c>
      <c r="W80" s="85" t="s">
        <v>46</v>
      </c>
      <c r="X80" s="85" t="s">
        <v>153</v>
      </c>
      <c r="Y80" s="85" t="s">
        <v>46</v>
      </c>
    </row>
    <row r="81" spans="1:25" ht="13" x14ac:dyDescent="0.25">
      <c r="A81" s="31" t="s">
        <v>1</v>
      </c>
      <c r="B81" s="33">
        <v>2407996</v>
      </c>
      <c r="C81" s="33" t="s">
        <v>46</v>
      </c>
      <c r="D81" s="33">
        <v>1501711</v>
      </c>
      <c r="E81" s="33" t="s">
        <v>46</v>
      </c>
      <c r="F81" s="33">
        <v>2505106</v>
      </c>
      <c r="G81" s="33" t="s">
        <v>46</v>
      </c>
      <c r="H81" s="33">
        <v>2194544</v>
      </c>
      <c r="I81" s="33" t="s">
        <v>46</v>
      </c>
      <c r="J81" s="33">
        <v>653663</v>
      </c>
      <c r="K81" s="33" t="s">
        <v>46</v>
      </c>
      <c r="L81" s="33">
        <v>452995</v>
      </c>
      <c r="M81" s="33" t="s">
        <v>46</v>
      </c>
      <c r="N81" s="33">
        <v>18176</v>
      </c>
      <c r="O81" s="33" t="s">
        <v>46</v>
      </c>
      <c r="P81" s="33">
        <v>12065</v>
      </c>
      <c r="Q81" s="33" t="s">
        <v>46</v>
      </c>
      <c r="R81" s="33">
        <v>245225</v>
      </c>
      <c r="S81" s="33" t="s">
        <v>46</v>
      </c>
      <c r="T81" s="33">
        <v>378991</v>
      </c>
      <c r="U81" s="33" t="s">
        <v>46</v>
      </c>
      <c r="V81" s="33">
        <v>466669</v>
      </c>
      <c r="W81" s="33" t="s">
        <v>46</v>
      </c>
      <c r="X81" s="33">
        <v>260866</v>
      </c>
      <c r="Y81" s="33" t="s">
        <v>46</v>
      </c>
    </row>
    <row r="82" spans="1:25" ht="13" x14ac:dyDescent="0.25">
      <c r="A82" s="31" t="s">
        <v>2</v>
      </c>
      <c r="B82" s="32" t="s">
        <v>28</v>
      </c>
      <c r="C82" s="32" t="s">
        <v>150</v>
      </c>
      <c r="D82" s="32">
        <v>1223656</v>
      </c>
      <c r="E82" s="32" t="s">
        <v>46</v>
      </c>
      <c r="F82" s="32" t="s">
        <v>28</v>
      </c>
      <c r="G82" s="32" t="s">
        <v>150</v>
      </c>
      <c r="H82" s="32">
        <v>1955118</v>
      </c>
      <c r="I82" s="32" t="s">
        <v>46</v>
      </c>
      <c r="J82" s="32" t="s">
        <v>28</v>
      </c>
      <c r="K82" s="32" t="s">
        <v>150</v>
      </c>
      <c r="L82" s="32">
        <v>216115</v>
      </c>
      <c r="M82" s="32" t="s">
        <v>46</v>
      </c>
      <c r="N82" s="32" t="s">
        <v>28</v>
      </c>
      <c r="O82" s="32" t="s">
        <v>46</v>
      </c>
      <c r="P82" s="32" t="s">
        <v>28</v>
      </c>
      <c r="Q82" s="32" t="s">
        <v>151</v>
      </c>
      <c r="R82" s="32" t="s">
        <v>28</v>
      </c>
      <c r="S82" s="32" t="s">
        <v>150</v>
      </c>
      <c r="T82" s="32" t="s">
        <v>28</v>
      </c>
      <c r="U82" s="32" t="s">
        <v>151</v>
      </c>
      <c r="V82" s="32" t="s">
        <v>28</v>
      </c>
      <c r="W82" s="32" t="s">
        <v>46</v>
      </c>
      <c r="X82" s="32" t="s">
        <v>28</v>
      </c>
      <c r="Y82" s="32" t="s">
        <v>151</v>
      </c>
    </row>
    <row r="83" spans="1:25" ht="13" x14ac:dyDescent="0.25">
      <c r="A83" s="31" t="s">
        <v>47</v>
      </c>
      <c r="B83" s="33">
        <v>1626666</v>
      </c>
      <c r="C83" s="33" t="s">
        <v>46</v>
      </c>
      <c r="D83" s="33">
        <v>1284124</v>
      </c>
      <c r="E83" s="33" t="s">
        <v>46</v>
      </c>
      <c r="F83" s="33">
        <v>3473231</v>
      </c>
      <c r="G83" s="33" t="s">
        <v>46</v>
      </c>
      <c r="H83" s="33">
        <v>2350195</v>
      </c>
      <c r="I83" s="33" t="s">
        <v>46</v>
      </c>
      <c r="J83" s="33">
        <v>290967</v>
      </c>
      <c r="K83" s="33" t="s">
        <v>46</v>
      </c>
      <c r="L83" s="33">
        <v>95226</v>
      </c>
      <c r="M83" s="33" t="s">
        <v>46</v>
      </c>
      <c r="N83" s="33">
        <v>12881</v>
      </c>
      <c r="O83" s="33" t="s">
        <v>46</v>
      </c>
      <c r="P83" s="33">
        <v>13478</v>
      </c>
      <c r="Q83" s="33" t="s">
        <v>46</v>
      </c>
      <c r="R83" s="33">
        <v>1183447</v>
      </c>
      <c r="S83" s="33" t="s">
        <v>46</v>
      </c>
      <c r="T83" s="33">
        <v>425161</v>
      </c>
      <c r="U83" s="33" t="s">
        <v>46</v>
      </c>
      <c r="V83" s="33">
        <v>462038</v>
      </c>
      <c r="W83" s="33" t="s">
        <v>46</v>
      </c>
      <c r="X83" s="33">
        <v>405180</v>
      </c>
      <c r="Y83" s="33" t="s">
        <v>46</v>
      </c>
    </row>
    <row r="84" spans="1:25" ht="13" x14ac:dyDescent="0.25">
      <c r="A84" s="31" t="s">
        <v>3</v>
      </c>
      <c r="B84" s="32">
        <v>632925</v>
      </c>
      <c r="C84" s="32" t="s">
        <v>46</v>
      </c>
      <c r="D84" s="32">
        <v>547215</v>
      </c>
      <c r="E84" s="32" t="s">
        <v>46</v>
      </c>
      <c r="F84" s="32">
        <v>3692148</v>
      </c>
      <c r="G84" s="32" t="s">
        <v>46</v>
      </c>
      <c r="H84" s="32">
        <v>2565818</v>
      </c>
      <c r="I84" s="32" t="s">
        <v>46</v>
      </c>
      <c r="J84" s="32">
        <v>44940</v>
      </c>
      <c r="K84" s="32" t="s">
        <v>46</v>
      </c>
      <c r="L84" s="32">
        <v>32026</v>
      </c>
      <c r="M84" s="32" t="s">
        <v>46</v>
      </c>
      <c r="N84" s="32">
        <v>3673</v>
      </c>
      <c r="O84" s="32" t="s">
        <v>46</v>
      </c>
      <c r="P84" s="32">
        <v>7640</v>
      </c>
      <c r="Q84" s="32" t="s">
        <v>46</v>
      </c>
      <c r="R84" s="32">
        <v>172604</v>
      </c>
      <c r="S84" s="32" t="s">
        <v>46</v>
      </c>
      <c r="T84" s="32">
        <v>148043</v>
      </c>
      <c r="U84" s="32" t="s">
        <v>46</v>
      </c>
      <c r="V84" s="32">
        <v>3172</v>
      </c>
      <c r="W84" s="32" t="s">
        <v>46</v>
      </c>
      <c r="X84" s="32">
        <v>13756</v>
      </c>
      <c r="Y84" s="32" t="s">
        <v>46</v>
      </c>
    </row>
    <row r="85" spans="1:25" ht="13" x14ac:dyDescent="0.25">
      <c r="A85" s="31" t="s">
        <v>41</v>
      </c>
      <c r="B85" s="33">
        <v>10472846</v>
      </c>
      <c r="C85" s="33" t="s">
        <v>46</v>
      </c>
      <c r="D85" s="33">
        <v>9341305</v>
      </c>
      <c r="E85" s="33" t="s">
        <v>46</v>
      </c>
      <c r="F85" s="33">
        <v>17955168</v>
      </c>
      <c r="G85" s="33" t="s">
        <v>46</v>
      </c>
      <c r="H85" s="33">
        <v>13137973</v>
      </c>
      <c r="I85" s="33" t="s">
        <v>46</v>
      </c>
      <c r="J85" s="33">
        <v>11831598</v>
      </c>
      <c r="K85" s="33" t="s">
        <v>46</v>
      </c>
      <c r="L85" s="33">
        <v>15948944</v>
      </c>
      <c r="M85" s="33" t="s">
        <v>46</v>
      </c>
      <c r="N85" s="33">
        <v>255155</v>
      </c>
      <c r="O85" s="33" t="s">
        <v>46</v>
      </c>
      <c r="P85" s="33">
        <v>100406</v>
      </c>
      <c r="Q85" s="33" t="s">
        <v>46</v>
      </c>
      <c r="R85" s="33">
        <v>3122898</v>
      </c>
      <c r="S85" s="33" t="s">
        <v>46</v>
      </c>
      <c r="T85" s="33">
        <v>1771317</v>
      </c>
      <c r="U85" s="33" t="s">
        <v>46</v>
      </c>
      <c r="V85" s="33">
        <v>218552</v>
      </c>
      <c r="W85" s="33" t="s">
        <v>46</v>
      </c>
      <c r="X85" s="33">
        <v>193958</v>
      </c>
      <c r="Y85" s="33" t="s">
        <v>46</v>
      </c>
    </row>
    <row r="86" spans="1:25" ht="13" x14ac:dyDescent="0.25">
      <c r="A86" s="31" t="s">
        <v>4</v>
      </c>
      <c r="B86" s="32">
        <v>49256</v>
      </c>
      <c r="C86" s="32" t="s">
        <v>46</v>
      </c>
      <c r="D86" s="32">
        <v>117659</v>
      </c>
      <c r="E86" s="32" t="s">
        <v>46</v>
      </c>
      <c r="F86" s="32">
        <v>357091</v>
      </c>
      <c r="G86" s="32" t="s">
        <v>46</v>
      </c>
      <c r="H86" s="32">
        <v>516073</v>
      </c>
      <c r="I86" s="32" t="s">
        <v>46</v>
      </c>
      <c r="J86" s="32" t="s">
        <v>28</v>
      </c>
      <c r="K86" s="32" t="s">
        <v>151</v>
      </c>
      <c r="L86" s="32" t="s">
        <v>28</v>
      </c>
      <c r="M86" s="32" t="s">
        <v>151</v>
      </c>
      <c r="N86" s="32" t="s">
        <v>28</v>
      </c>
      <c r="O86" s="32" t="s">
        <v>151</v>
      </c>
      <c r="P86" s="32" t="s">
        <v>28</v>
      </c>
      <c r="Q86" s="32" t="s">
        <v>151</v>
      </c>
      <c r="R86" s="32">
        <v>31687</v>
      </c>
      <c r="S86" s="32" t="s">
        <v>46</v>
      </c>
      <c r="T86" s="32">
        <v>67000</v>
      </c>
      <c r="U86" s="32" t="s">
        <v>46</v>
      </c>
      <c r="V86" s="32" t="s">
        <v>28</v>
      </c>
      <c r="W86" s="32" t="s">
        <v>151</v>
      </c>
      <c r="X86" s="32" t="s">
        <v>28</v>
      </c>
      <c r="Y86" s="32" t="s">
        <v>151</v>
      </c>
    </row>
    <row r="87" spans="1:25" ht="13" x14ac:dyDescent="0.25">
      <c r="A87" s="31" t="s">
        <v>5</v>
      </c>
      <c r="B87" s="33">
        <v>619971</v>
      </c>
      <c r="C87" s="33" t="s">
        <v>46</v>
      </c>
      <c r="D87" s="33">
        <v>403424</v>
      </c>
      <c r="E87" s="33" t="s">
        <v>46</v>
      </c>
      <c r="F87" s="33">
        <v>2811899</v>
      </c>
      <c r="G87" s="33" t="s">
        <v>46</v>
      </c>
      <c r="H87" s="33">
        <v>1715622</v>
      </c>
      <c r="I87" s="33" t="s">
        <v>46</v>
      </c>
      <c r="J87" s="33">
        <v>47513</v>
      </c>
      <c r="K87" s="33" t="s">
        <v>46</v>
      </c>
      <c r="L87" s="33">
        <v>4880</v>
      </c>
      <c r="M87" s="33" t="s">
        <v>46</v>
      </c>
      <c r="N87" s="33">
        <v>4460</v>
      </c>
      <c r="O87" s="33" t="s">
        <v>46</v>
      </c>
      <c r="P87" s="33">
        <v>13380</v>
      </c>
      <c r="Q87" s="33" t="s">
        <v>46</v>
      </c>
      <c r="R87" s="33">
        <v>188224</v>
      </c>
      <c r="S87" s="33" t="s">
        <v>46</v>
      </c>
      <c r="T87" s="33">
        <v>118198</v>
      </c>
      <c r="U87" s="33" t="s">
        <v>46</v>
      </c>
      <c r="V87" s="33">
        <v>20388</v>
      </c>
      <c r="W87" s="33" t="s">
        <v>46</v>
      </c>
      <c r="X87" s="33">
        <v>18463</v>
      </c>
      <c r="Y87" s="33" t="s">
        <v>46</v>
      </c>
    </row>
    <row r="88" spans="1:25" ht="13" x14ac:dyDescent="0.25">
      <c r="A88" s="31" t="s">
        <v>6</v>
      </c>
      <c r="B88" s="32">
        <v>1699908</v>
      </c>
      <c r="C88" s="32" t="s">
        <v>46</v>
      </c>
      <c r="D88" s="32">
        <v>1413588</v>
      </c>
      <c r="E88" s="32" t="s">
        <v>46</v>
      </c>
      <c r="F88" s="32">
        <v>1448612</v>
      </c>
      <c r="G88" s="32" t="s">
        <v>46</v>
      </c>
      <c r="H88" s="32">
        <v>1623954</v>
      </c>
      <c r="I88" s="32" t="s">
        <v>46</v>
      </c>
      <c r="J88" s="32">
        <v>1095293</v>
      </c>
      <c r="K88" s="32" t="s">
        <v>46</v>
      </c>
      <c r="L88" s="32">
        <v>755018</v>
      </c>
      <c r="M88" s="32" t="s">
        <v>46</v>
      </c>
      <c r="N88" s="32">
        <v>7759</v>
      </c>
      <c r="O88" s="32" t="s">
        <v>46</v>
      </c>
      <c r="P88" s="32">
        <v>2002</v>
      </c>
      <c r="Q88" s="32" t="s">
        <v>46</v>
      </c>
      <c r="R88" s="32">
        <v>21280</v>
      </c>
      <c r="S88" s="32" t="s">
        <v>46</v>
      </c>
      <c r="T88" s="32">
        <v>167388</v>
      </c>
      <c r="U88" s="32" t="s">
        <v>46</v>
      </c>
      <c r="V88" s="32">
        <v>1707635</v>
      </c>
      <c r="W88" s="32" t="s">
        <v>46</v>
      </c>
      <c r="X88" s="32">
        <v>254616</v>
      </c>
      <c r="Y88" s="32" t="s">
        <v>46</v>
      </c>
    </row>
    <row r="89" spans="1:25" ht="13" x14ac:dyDescent="0.25">
      <c r="A89" s="31" t="s">
        <v>7</v>
      </c>
      <c r="B89" s="33">
        <v>31330384</v>
      </c>
      <c r="C89" s="33" t="s">
        <v>46</v>
      </c>
      <c r="D89" s="33">
        <v>23562467</v>
      </c>
      <c r="E89" s="33" t="s">
        <v>46</v>
      </c>
      <c r="F89" s="33">
        <v>13834600</v>
      </c>
      <c r="G89" s="33" t="s">
        <v>46</v>
      </c>
      <c r="H89" s="33">
        <v>15130641</v>
      </c>
      <c r="I89" s="33" t="s">
        <v>46</v>
      </c>
      <c r="J89" s="33">
        <v>8045495</v>
      </c>
      <c r="K89" s="33" t="s">
        <v>46</v>
      </c>
      <c r="L89" s="33">
        <v>9978492</v>
      </c>
      <c r="M89" s="33" t="s">
        <v>46</v>
      </c>
      <c r="N89" s="33" t="s">
        <v>28</v>
      </c>
      <c r="O89" s="33" t="s">
        <v>151</v>
      </c>
      <c r="P89" s="33" t="s">
        <v>28</v>
      </c>
      <c r="Q89" s="33" t="s">
        <v>151</v>
      </c>
      <c r="R89" s="33" t="s">
        <v>28</v>
      </c>
      <c r="S89" s="33" t="s">
        <v>151</v>
      </c>
      <c r="T89" s="33" t="s">
        <v>28</v>
      </c>
      <c r="U89" s="33" t="s">
        <v>151</v>
      </c>
      <c r="V89" s="33">
        <v>19450049</v>
      </c>
      <c r="W89" s="33" t="s">
        <v>46</v>
      </c>
      <c r="X89" s="33">
        <v>4052971</v>
      </c>
      <c r="Y89" s="33" t="s">
        <v>46</v>
      </c>
    </row>
    <row r="90" spans="1:25" ht="13" x14ac:dyDescent="0.25">
      <c r="A90" s="31" t="s">
        <v>8</v>
      </c>
      <c r="B90" s="32">
        <v>24495844</v>
      </c>
      <c r="C90" s="32" t="s">
        <v>46</v>
      </c>
      <c r="D90" s="32">
        <v>26115431</v>
      </c>
      <c r="E90" s="32" t="s">
        <v>46</v>
      </c>
      <c r="F90" s="32">
        <v>29252304</v>
      </c>
      <c r="G90" s="32" t="s">
        <v>46</v>
      </c>
      <c r="H90" s="32">
        <v>29905629</v>
      </c>
      <c r="I90" s="32" t="s">
        <v>46</v>
      </c>
      <c r="J90" s="32">
        <v>2190206</v>
      </c>
      <c r="K90" s="32" t="s">
        <v>46</v>
      </c>
      <c r="L90" s="32">
        <v>5772804</v>
      </c>
      <c r="M90" s="32" t="s">
        <v>46</v>
      </c>
      <c r="N90" s="32">
        <v>331356</v>
      </c>
      <c r="O90" s="32" t="s">
        <v>46</v>
      </c>
      <c r="P90" s="32">
        <v>419471</v>
      </c>
      <c r="Q90" s="32" t="s">
        <v>46</v>
      </c>
      <c r="R90" s="32">
        <v>2531959</v>
      </c>
      <c r="S90" s="32" t="s">
        <v>46</v>
      </c>
      <c r="T90" s="32">
        <v>1952321</v>
      </c>
      <c r="U90" s="32" t="s">
        <v>46</v>
      </c>
      <c r="V90" s="32">
        <v>2460669</v>
      </c>
      <c r="W90" s="32" t="s">
        <v>46</v>
      </c>
      <c r="X90" s="32">
        <v>1249380</v>
      </c>
      <c r="Y90" s="32" t="s">
        <v>46</v>
      </c>
    </row>
    <row r="91" spans="1:25" ht="13" x14ac:dyDescent="0.25">
      <c r="A91" s="31" t="s">
        <v>9</v>
      </c>
      <c r="B91" s="33" t="s">
        <v>28</v>
      </c>
      <c r="C91" s="33" t="s">
        <v>46</v>
      </c>
      <c r="D91" s="33">
        <v>605200</v>
      </c>
      <c r="E91" s="33" t="s">
        <v>46</v>
      </c>
      <c r="F91" s="33" t="s">
        <v>28</v>
      </c>
      <c r="G91" s="33" t="s">
        <v>46</v>
      </c>
      <c r="H91" s="33">
        <v>526252</v>
      </c>
      <c r="I91" s="33" t="s">
        <v>46</v>
      </c>
      <c r="J91" s="33" t="s">
        <v>28</v>
      </c>
      <c r="K91" s="33" t="s">
        <v>46</v>
      </c>
      <c r="L91" s="33">
        <v>54047</v>
      </c>
      <c r="M91" s="33" t="s">
        <v>46</v>
      </c>
      <c r="N91" s="33" t="s">
        <v>28</v>
      </c>
      <c r="O91" s="33" t="s">
        <v>46</v>
      </c>
      <c r="P91" s="33">
        <v>3610</v>
      </c>
      <c r="Q91" s="33" t="s">
        <v>46</v>
      </c>
      <c r="R91" s="33" t="s">
        <v>28</v>
      </c>
      <c r="S91" s="33" t="s">
        <v>46</v>
      </c>
      <c r="T91" s="33">
        <v>21629</v>
      </c>
      <c r="U91" s="33" t="s">
        <v>46</v>
      </c>
      <c r="V91" s="33" t="s">
        <v>28</v>
      </c>
      <c r="W91" s="33" t="s">
        <v>46</v>
      </c>
      <c r="X91" s="33">
        <v>13665</v>
      </c>
      <c r="Y91" s="33" t="s">
        <v>46</v>
      </c>
    </row>
    <row r="92" spans="1:25" ht="13" x14ac:dyDescent="0.25">
      <c r="A92" s="31" t="s">
        <v>10</v>
      </c>
      <c r="B92" s="32">
        <v>43574469</v>
      </c>
      <c r="C92" s="32" t="s">
        <v>46</v>
      </c>
      <c r="D92" s="32">
        <v>24342471</v>
      </c>
      <c r="E92" s="32" t="s">
        <v>46</v>
      </c>
      <c r="F92" s="32">
        <v>8327293</v>
      </c>
      <c r="G92" s="32" t="s">
        <v>46</v>
      </c>
      <c r="H92" s="32">
        <v>5198449</v>
      </c>
      <c r="I92" s="32" t="s">
        <v>46</v>
      </c>
      <c r="J92" s="32">
        <v>2493839</v>
      </c>
      <c r="K92" s="32" t="s">
        <v>46</v>
      </c>
      <c r="L92" s="32">
        <v>4220564</v>
      </c>
      <c r="M92" s="32" t="s">
        <v>46</v>
      </c>
      <c r="N92" s="32">
        <v>97426</v>
      </c>
      <c r="O92" s="32" t="s">
        <v>46</v>
      </c>
      <c r="P92" s="32">
        <v>10962</v>
      </c>
      <c r="Q92" s="32" t="s">
        <v>46</v>
      </c>
      <c r="R92" s="32">
        <v>389841</v>
      </c>
      <c r="S92" s="32" t="s">
        <v>46</v>
      </c>
      <c r="T92" s="32">
        <v>505460</v>
      </c>
      <c r="U92" s="32" t="s">
        <v>46</v>
      </c>
      <c r="V92" s="32">
        <v>15443354</v>
      </c>
      <c r="W92" s="32" t="s">
        <v>46</v>
      </c>
      <c r="X92" s="32">
        <v>5293363</v>
      </c>
      <c r="Y92" s="32" t="s">
        <v>46</v>
      </c>
    </row>
    <row r="93" spans="1:25" ht="13" x14ac:dyDescent="0.25">
      <c r="A93" s="31" t="s">
        <v>11</v>
      </c>
      <c r="B93" s="33">
        <v>894770</v>
      </c>
      <c r="C93" s="33" t="s">
        <v>46</v>
      </c>
      <c r="D93" s="33">
        <v>561365</v>
      </c>
      <c r="E93" s="33" t="s">
        <v>46</v>
      </c>
      <c r="F93" s="33">
        <v>169986</v>
      </c>
      <c r="G93" s="33" t="s">
        <v>46</v>
      </c>
      <c r="H93" s="33">
        <v>132523</v>
      </c>
      <c r="I93" s="33" t="s">
        <v>46</v>
      </c>
      <c r="J93" s="33">
        <v>158669</v>
      </c>
      <c r="K93" s="33" t="s">
        <v>46</v>
      </c>
      <c r="L93" s="33">
        <v>69357</v>
      </c>
      <c r="M93" s="33" t="s">
        <v>46</v>
      </c>
      <c r="N93" s="33">
        <v>2031</v>
      </c>
      <c r="O93" s="33" t="s">
        <v>46</v>
      </c>
      <c r="P93" s="33">
        <v>1207</v>
      </c>
      <c r="Q93" s="33" t="s">
        <v>46</v>
      </c>
      <c r="R93" s="33">
        <v>3339</v>
      </c>
      <c r="S93" s="33" t="s">
        <v>46</v>
      </c>
      <c r="T93" s="33">
        <v>2533</v>
      </c>
      <c r="U93" s="33" t="s">
        <v>46</v>
      </c>
      <c r="V93" s="33">
        <v>5939</v>
      </c>
      <c r="W93" s="33" t="s">
        <v>46</v>
      </c>
      <c r="X93" s="33">
        <v>58226</v>
      </c>
      <c r="Y93" s="33" t="s">
        <v>46</v>
      </c>
    </row>
    <row r="94" spans="1:25" ht="13" x14ac:dyDescent="0.25">
      <c r="A94" s="31" t="s">
        <v>12</v>
      </c>
      <c r="B94" s="32">
        <v>149021</v>
      </c>
      <c r="C94" s="32" t="s">
        <v>46</v>
      </c>
      <c r="D94" s="32">
        <v>205778</v>
      </c>
      <c r="E94" s="32" t="s">
        <v>46</v>
      </c>
      <c r="F94" s="32">
        <v>723549</v>
      </c>
      <c r="G94" s="32" t="s">
        <v>46</v>
      </c>
      <c r="H94" s="32">
        <v>1086642</v>
      </c>
      <c r="I94" s="32" t="s">
        <v>46</v>
      </c>
      <c r="J94" s="32">
        <v>34404</v>
      </c>
      <c r="K94" s="32" t="s">
        <v>46</v>
      </c>
      <c r="L94" s="32">
        <v>34845</v>
      </c>
      <c r="M94" s="32" t="s">
        <v>46</v>
      </c>
      <c r="N94" s="32" t="s">
        <v>28</v>
      </c>
      <c r="O94" s="32" t="s">
        <v>46</v>
      </c>
      <c r="P94" s="32" t="s">
        <v>28</v>
      </c>
      <c r="Q94" s="32" t="s">
        <v>151</v>
      </c>
      <c r="R94" s="32">
        <v>163599</v>
      </c>
      <c r="S94" s="32" t="s">
        <v>46</v>
      </c>
      <c r="T94" s="32">
        <v>309839</v>
      </c>
      <c r="U94" s="32" t="s">
        <v>46</v>
      </c>
      <c r="V94" s="32">
        <v>5966</v>
      </c>
      <c r="W94" s="32" t="s">
        <v>46</v>
      </c>
      <c r="X94" s="32" t="s">
        <v>28</v>
      </c>
      <c r="Y94" s="32" t="s">
        <v>151</v>
      </c>
    </row>
    <row r="95" spans="1:25" ht="13" x14ac:dyDescent="0.25">
      <c r="A95" s="31" t="s">
        <v>13</v>
      </c>
      <c r="B95" s="33">
        <v>361502</v>
      </c>
      <c r="C95" s="33" t="s">
        <v>46</v>
      </c>
      <c r="D95" s="33">
        <v>558109</v>
      </c>
      <c r="E95" s="33" t="s">
        <v>46</v>
      </c>
      <c r="F95" s="33">
        <v>1772873</v>
      </c>
      <c r="G95" s="33" t="s">
        <v>46</v>
      </c>
      <c r="H95" s="33">
        <v>1629066</v>
      </c>
      <c r="I95" s="33" t="s">
        <v>46</v>
      </c>
      <c r="J95" s="33">
        <v>26359</v>
      </c>
      <c r="K95" s="33" t="s">
        <v>46</v>
      </c>
      <c r="L95" s="33">
        <v>40364</v>
      </c>
      <c r="M95" s="33" t="s">
        <v>46</v>
      </c>
      <c r="N95" s="33" t="s">
        <v>28</v>
      </c>
      <c r="O95" s="33" t="s">
        <v>151</v>
      </c>
      <c r="P95" s="33" t="s">
        <v>28</v>
      </c>
      <c r="Q95" s="33" t="s">
        <v>151</v>
      </c>
      <c r="R95" s="33">
        <v>402931</v>
      </c>
      <c r="S95" s="33" t="s">
        <v>46</v>
      </c>
      <c r="T95" s="33">
        <v>755387</v>
      </c>
      <c r="U95" s="33" t="s">
        <v>46</v>
      </c>
      <c r="V95" s="33" t="s">
        <v>28</v>
      </c>
      <c r="W95" s="33" t="s">
        <v>151</v>
      </c>
      <c r="X95" s="33" t="s">
        <v>28</v>
      </c>
      <c r="Y95" s="33" t="s">
        <v>151</v>
      </c>
    </row>
    <row r="96" spans="1:25" ht="13" x14ac:dyDescent="0.25">
      <c r="A96" s="31" t="s">
        <v>14</v>
      </c>
      <c r="B96" s="32">
        <v>92080</v>
      </c>
      <c r="C96" s="32" t="s">
        <v>53</v>
      </c>
      <c r="D96" s="32" t="s">
        <v>28</v>
      </c>
      <c r="E96" s="32" t="s">
        <v>151</v>
      </c>
      <c r="F96" s="32">
        <v>102073</v>
      </c>
      <c r="G96" s="32" t="s">
        <v>53</v>
      </c>
      <c r="H96" s="32">
        <v>44323</v>
      </c>
      <c r="I96" s="32" t="s">
        <v>46</v>
      </c>
      <c r="J96" s="32" t="s">
        <v>28</v>
      </c>
      <c r="K96" s="32" t="s">
        <v>150</v>
      </c>
      <c r="L96" s="32" t="s">
        <v>28</v>
      </c>
      <c r="M96" s="32" t="s">
        <v>151</v>
      </c>
      <c r="N96" s="32">
        <v>1107</v>
      </c>
      <c r="O96" s="32" t="s">
        <v>53</v>
      </c>
      <c r="P96" s="32">
        <v>417</v>
      </c>
      <c r="Q96" s="32" t="s">
        <v>46</v>
      </c>
      <c r="R96" s="32" t="s">
        <v>28</v>
      </c>
      <c r="S96" s="32" t="s">
        <v>150</v>
      </c>
      <c r="T96" s="32">
        <v>4951</v>
      </c>
      <c r="U96" s="32" t="s">
        <v>46</v>
      </c>
      <c r="V96" s="32" t="s">
        <v>28</v>
      </c>
      <c r="W96" s="32" t="s">
        <v>150</v>
      </c>
      <c r="X96" s="32" t="s">
        <v>28</v>
      </c>
      <c r="Y96" s="32" t="s">
        <v>151</v>
      </c>
    </row>
    <row r="97" spans="1:25" ht="13" x14ac:dyDescent="0.25">
      <c r="A97" s="31" t="s">
        <v>15</v>
      </c>
      <c r="B97" s="33" t="s">
        <v>28</v>
      </c>
      <c r="C97" s="33" t="s">
        <v>151</v>
      </c>
      <c r="D97" s="33">
        <v>2307739</v>
      </c>
      <c r="E97" s="33" t="s">
        <v>46</v>
      </c>
      <c r="F97" s="33" t="s">
        <v>28</v>
      </c>
      <c r="G97" s="33" t="s">
        <v>151</v>
      </c>
      <c r="H97" s="33">
        <v>3273166</v>
      </c>
      <c r="I97" s="33" t="s">
        <v>46</v>
      </c>
      <c r="J97" s="33" t="s">
        <v>28</v>
      </c>
      <c r="K97" s="33" t="s">
        <v>151</v>
      </c>
      <c r="L97" s="33">
        <v>485294</v>
      </c>
      <c r="M97" s="33" t="s">
        <v>46</v>
      </c>
      <c r="N97" s="33" t="s">
        <v>28</v>
      </c>
      <c r="O97" s="33" t="s">
        <v>151</v>
      </c>
      <c r="P97" s="33">
        <v>242</v>
      </c>
      <c r="Q97" s="33" t="s">
        <v>46</v>
      </c>
      <c r="R97" s="33" t="s">
        <v>28</v>
      </c>
      <c r="S97" s="33" t="s">
        <v>151</v>
      </c>
      <c r="T97" s="33">
        <v>167353</v>
      </c>
      <c r="U97" s="33" t="s">
        <v>46</v>
      </c>
      <c r="V97" s="33" t="s">
        <v>28</v>
      </c>
      <c r="W97" s="33" t="s">
        <v>151</v>
      </c>
      <c r="X97" s="33">
        <v>209198</v>
      </c>
      <c r="Y97" s="33" t="s">
        <v>46</v>
      </c>
    </row>
    <row r="98" spans="1:25" ht="13" x14ac:dyDescent="0.25">
      <c r="A98" s="31" t="s">
        <v>16</v>
      </c>
      <c r="B98" s="32">
        <v>95040</v>
      </c>
      <c r="C98" s="32" t="s">
        <v>46</v>
      </c>
      <c r="D98" s="32" t="s">
        <v>28</v>
      </c>
      <c r="E98" s="32" t="s">
        <v>151</v>
      </c>
      <c r="F98" s="32">
        <v>6223</v>
      </c>
      <c r="G98" s="32" t="s">
        <v>46</v>
      </c>
      <c r="H98" s="32">
        <v>2841</v>
      </c>
      <c r="I98" s="32" t="s">
        <v>46</v>
      </c>
      <c r="J98" s="32">
        <v>4377</v>
      </c>
      <c r="K98" s="32" t="s">
        <v>46</v>
      </c>
      <c r="L98" s="32">
        <v>2474</v>
      </c>
      <c r="M98" s="32" t="s">
        <v>46</v>
      </c>
      <c r="N98" s="32">
        <v>911</v>
      </c>
      <c r="O98" s="32" t="s">
        <v>46</v>
      </c>
      <c r="P98" s="32" t="s">
        <v>28</v>
      </c>
      <c r="Q98" s="32" t="s">
        <v>151</v>
      </c>
      <c r="R98" s="32">
        <v>0</v>
      </c>
      <c r="S98" s="32" t="s">
        <v>46</v>
      </c>
      <c r="T98" s="32">
        <v>0</v>
      </c>
      <c r="U98" s="32" t="s">
        <v>46</v>
      </c>
      <c r="V98" s="32" t="s">
        <v>28</v>
      </c>
      <c r="W98" s="32" t="s">
        <v>151</v>
      </c>
      <c r="X98" s="32" t="s">
        <v>28</v>
      </c>
      <c r="Y98" s="32" t="s">
        <v>151</v>
      </c>
    </row>
    <row r="99" spans="1:25" ht="13" x14ac:dyDescent="0.25">
      <c r="A99" s="31" t="s">
        <v>17</v>
      </c>
      <c r="B99" s="33">
        <v>4246282</v>
      </c>
      <c r="C99" s="33" t="s">
        <v>46</v>
      </c>
      <c r="D99" s="33">
        <v>2298139</v>
      </c>
      <c r="E99" s="33" t="s">
        <v>46</v>
      </c>
      <c r="F99" s="33">
        <v>3011210</v>
      </c>
      <c r="G99" s="33" t="s">
        <v>46</v>
      </c>
      <c r="H99" s="33">
        <v>2414187</v>
      </c>
      <c r="I99" s="33" t="s">
        <v>46</v>
      </c>
      <c r="J99" s="33">
        <v>1898289</v>
      </c>
      <c r="K99" s="33" t="s">
        <v>46</v>
      </c>
      <c r="L99" s="33">
        <v>1600947</v>
      </c>
      <c r="M99" s="33" t="s">
        <v>46</v>
      </c>
      <c r="N99" s="33">
        <v>20141</v>
      </c>
      <c r="O99" s="33" t="s">
        <v>46</v>
      </c>
      <c r="P99" s="33">
        <v>14383</v>
      </c>
      <c r="Q99" s="33" t="s">
        <v>46</v>
      </c>
      <c r="R99" s="33">
        <v>206187</v>
      </c>
      <c r="S99" s="33" t="s">
        <v>46</v>
      </c>
      <c r="T99" s="33">
        <v>695032</v>
      </c>
      <c r="U99" s="33" t="s">
        <v>46</v>
      </c>
      <c r="V99" s="33">
        <v>1532107</v>
      </c>
      <c r="W99" s="33" t="s">
        <v>46</v>
      </c>
      <c r="X99" s="33">
        <v>240523</v>
      </c>
      <c r="Y99" s="33" t="s">
        <v>46</v>
      </c>
    </row>
    <row r="100" spans="1:25" ht="13" x14ac:dyDescent="0.25">
      <c r="A100" s="31" t="s">
        <v>18</v>
      </c>
      <c r="B100" s="32">
        <v>1544218</v>
      </c>
      <c r="C100" s="32" t="s">
        <v>46</v>
      </c>
      <c r="D100" s="32">
        <v>1719416</v>
      </c>
      <c r="E100" s="32" t="s">
        <v>46</v>
      </c>
      <c r="F100" s="32">
        <v>1505163</v>
      </c>
      <c r="G100" s="32" t="s">
        <v>46</v>
      </c>
      <c r="H100" s="32">
        <v>1162645</v>
      </c>
      <c r="I100" s="32" t="s">
        <v>46</v>
      </c>
      <c r="J100" s="32">
        <v>247982</v>
      </c>
      <c r="K100" s="32" t="s">
        <v>46</v>
      </c>
      <c r="L100" s="32">
        <v>2246930</v>
      </c>
      <c r="M100" s="32" t="s">
        <v>46</v>
      </c>
      <c r="N100" s="32">
        <v>33428</v>
      </c>
      <c r="O100" s="32" t="s">
        <v>46</v>
      </c>
      <c r="P100" s="32">
        <v>7586</v>
      </c>
      <c r="Q100" s="32" t="s">
        <v>46</v>
      </c>
      <c r="R100" s="32">
        <v>59369</v>
      </c>
      <c r="S100" s="32" t="s">
        <v>46</v>
      </c>
      <c r="T100" s="32">
        <v>53624</v>
      </c>
      <c r="U100" s="32" t="s">
        <v>46</v>
      </c>
      <c r="V100" s="32">
        <v>58114</v>
      </c>
      <c r="W100" s="32" t="s">
        <v>46</v>
      </c>
      <c r="X100" s="32">
        <v>61223</v>
      </c>
      <c r="Y100" s="32" t="s">
        <v>46</v>
      </c>
    </row>
    <row r="101" spans="1:25" ht="13" x14ac:dyDescent="0.25">
      <c r="A101" s="31" t="s">
        <v>19</v>
      </c>
      <c r="B101" s="33">
        <v>6080802</v>
      </c>
      <c r="C101" s="33" t="s">
        <v>46</v>
      </c>
      <c r="D101" s="33">
        <v>5880742</v>
      </c>
      <c r="E101" s="33" t="s">
        <v>46</v>
      </c>
      <c r="F101" s="33">
        <v>12408486</v>
      </c>
      <c r="G101" s="33" t="s">
        <v>46</v>
      </c>
      <c r="H101" s="33">
        <v>11366623</v>
      </c>
      <c r="I101" s="33" t="s">
        <v>46</v>
      </c>
      <c r="J101" s="33">
        <v>991418</v>
      </c>
      <c r="K101" s="33" t="s">
        <v>46</v>
      </c>
      <c r="L101" s="33">
        <v>679541</v>
      </c>
      <c r="M101" s="33" t="s">
        <v>46</v>
      </c>
      <c r="N101" s="33" t="s">
        <v>28</v>
      </c>
      <c r="O101" s="33" t="s">
        <v>151</v>
      </c>
      <c r="P101" s="33">
        <v>37062</v>
      </c>
      <c r="Q101" s="33" t="s">
        <v>46</v>
      </c>
      <c r="R101" s="33">
        <v>1593141</v>
      </c>
      <c r="S101" s="33" t="s">
        <v>46</v>
      </c>
      <c r="T101" s="33" t="s">
        <v>28</v>
      </c>
      <c r="U101" s="33" t="s">
        <v>151</v>
      </c>
      <c r="V101" s="33">
        <v>689379</v>
      </c>
      <c r="W101" s="33" t="s">
        <v>46</v>
      </c>
      <c r="X101" s="33" t="s">
        <v>28</v>
      </c>
      <c r="Y101" s="33" t="s">
        <v>151</v>
      </c>
    </row>
    <row r="102" spans="1:25" ht="13" x14ac:dyDescent="0.25">
      <c r="A102" s="31" t="s">
        <v>20</v>
      </c>
      <c r="B102" s="32">
        <v>9978764</v>
      </c>
      <c r="C102" s="32" t="s">
        <v>46</v>
      </c>
      <c r="D102" s="32">
        <v>4811681</v>
      </c>
      <c r="E102" s="32" t="s">
        <v>46</v>
      </c>
      <c r="F102" s="32">
        <v>1995991</v>
      </c>
      <c r="G102" s="32" t="s">
        <v>46</v>
      </c>
      <c r="H102" s="32">
        <v>1861528</v>
      </c>
      <c r="I102" s="32" t="s">
        <v>46</v>
      </c>
      <c r="J102" s="32">
        <v>883245</v>
      </c>
      <c r="K102" s="32" t="s">
        <v>46</v>
      </c>
      <c r="L102" s="32">
        <v>643001</v>
      </c>
      <c r="M102" s="32" t="s">
        <v>46</v>
      </c>
      <c r="N102" s="32">
        <v>2773</v>
      </c>
      <c r="O102" s="32" t="s">
        <v>46</v>
      </c>
      <c r="P102" s="32">
        <v>11255</v>
      </c>
      <c r="Q102" s="32" t="s">
        <v>46</v>
      </c>
      <c r="R102" s="32">
        <v>3867</v>
      </c>
      <c r="S102" s="32" t="s">
        <v>46</v>
      </c>
      <c r="T102" s="32">
        <v>8577</v>
      </c>
      <c r="U102" s="32" t="s">
        <v>46</v>
      </c>
      <c r="V102" s="32">
        <v>1159391</v>
      </c>
      <c r="W102" s="32" t="s">
        <v>46</v>
      </c>
      <c r="X102" s="32">
        <v>520751</v>
      </c>
      <c r="Y102" s="32" t="s">
        <v>46</v>
      </c>
    </row>
    <row r="103" spans="1:25" ht="13" x14ac:dyDescent="0.25">
      <c r="A103" s="31" t="s">
        <v>21</v>
      </c>
      <c r="B103" s="33">
        <v>3455176</v>
      </c>
      <c r="C103" s="33" t="s">
        <v>46</v>
      </c>
      <c r="D103" s="33">
        <v>3239034</v>
      </c>
      <c r="E103" s="33" t="s">
        <v>46</v>
      </c>
      <c r="F103" s="33">
        <v>6770904</v>
      </c>
      <c r="G103" s="33" t="s">
        <v>46</v>
      </c>
      <c r="H103" s="33">
        <v>5125873</v>
      </c>
      <c r="I103" s="33" t="s">
        <v>46</v>
      </c>
      <c r="J103" s="33">
        <v>814860</v>
      </c>
      <c r="K103" s="33" t="s">
        <v>46</v>
      </c>
      <c r="L103" s="33">
        <v>458560</v>
      </c>
      <c r="M103" s="33" t="s">
        <v>46</v>
      </c>
      <c r="N103" s="33">
        <v>756</v>
      </c>
      <c r="O103" s="33" t="s">
        <v>46</v>
      </c>
      <c r="P103" s="33">
        <v>8130</v>
      </c>
      <c r="Q103" s="33" t="s">
        <v>46</v>
      </c>
      <c r="R103" s="33">
        <v>335296</v>
      </c>
      <c r="S103" s="33" t="s">
        <v>46</v>
      </c>
      <c r="T103" s="33">
        <v>132707</v>
      </c>
      <c r="U103" s="33" t="s">
        <v>46</v>
      </c>
      <c r="V103" s="33">
        <v>49432</v>
      </c>
      <c r="W103" s="33" t="s">
        <v>46</v>
      </c>
      <c r="X103" s="33">
        <v>192799</v>
      </c>
      <c r="Y103" s="33" t="s">
        <v>46</v>
      </c>
    </row>
    <row r="104" spans="1:25" ht="13" x14ac:dyDescent="0.25">
      <c r="A104" s="31" t="s">
        <v>22</v>
      </c>
      <c r="B104" s="32">
        <v>796596</v>
      </c>
      <c r="C104" s="32" t="s">
        <v>46</v>
      </c>
      <c r="D104" s="32">
        <v>526053</v>
      </c>
      <c r="E104" s="32" t="s">
        <v>46</v>
      </c>
      <c r="F104" s="32">
        <v>264289</v>
      </c>
      <c r="G104" s="32" t="s">
        <v>46</v>
      </c>
      <c r="H104" s="32">
        <v>119470</v>
      </c>
      <c r="I104" s="32" t="s">
        <v>46</v>
      </c>
      <c r="J104" s="32">
        <v>38943</v>
      </c>
      <c r="K104" s="32" t="s">
        <v>46</v>
      </c>
      <c r="L104" s="32">
        <v>35541</v>
      </c>
      <c r="M104" s="32" t="s">
        <v>46</v>
      </c>
      <c r="N104" s="32">
        <v>974</v>
      </c>
      <c r="O104" s="32" t="s">
        <v>46</v>
      </c>
      <c r="P104" s="32">
        <v>2763</v>
      </c>
      <c r="Q104" s="32" t="s">
        <v>46</v>
      </c>
      <c r="R104" s="32">
        <v>594</v>
      </c>
      <c r="S104" s="32" t="s">
        <v>46</v>
      </c>
      <c r="T104" s="32">
        <v>5787</v>
      </c>
      <c r="U104" s="32" t="s">
        <v>46</v>
      </c>
      <c r="V104" s="32">
        <v>20325</v>
      </c>
      <c r="W104" s="32" t="s">
        <v>46</v>
      </c>
      <c r="X104" s="32">
        <v>5399</v>
      </c>
      <c r="Y104" s="32" t="s">
        <v>46</v>
      </c>
    </row>
    <row r="105" spans="1:25" ht="13" x14ac:dyDescent="0.25">
      <c r="A105" s="31" t="s">
        <v>23</v>
      </c>
      <c r="B105" s="33" t="s">
        <v>28</v>
      </c>
      <c r="C105" s="33" t="s">
        <v>151</v>
      </c>
      <c r="D105" s="33">
        <v>503908</v>
      </c>
      <c r="E105" s="33" t="s">
        <v>46</v>
      </c>
      <c r="F105" s="33">
        <v>1079871</v>
      </c>
      <c r="G105" s="33" t="s">
        <v>46</v>
      </c>
      <c r="H105" s="33">
        <v>971478</v>
      </c>
      <c r="I105" s="33" t="s">
        <v>46</v>
      </c>
      <c r="J105" s="33">
        <v>75218</v>
      </c>
      <c r="K105" s="33" t="s">
        <v>46</v>
      </c>
      <c r="L105" s="33">
        <v>84469</v>
      </c>
      <c r="M105" s="33" t="s">
        <v>46</v>
      </c>
      <c r="N105" s="33">
        <v>0</v>
      </c>
      <c r="O105" s="33" t="s">
        <v>46</v>
      </c>
      <c r="P105" s="33" t="s">
        <v>28</v>
      </c>
      <c r="Q105" s="33" t="s">
        <v>151</v>
      </c>
      <c r="R105" s="33">
        <v>112724</v>
      </c>
      <c r="S105" s="33" t="s">
        <v>46</v>
      </c>
      <c r="T105" s="33">
        <v>181464</v>
      </c>
      <c r="U105" s="33" t="s">
        <v>46</v>
      </c>
      <c r="V105" s="33" t="s">
        <v>28</v>
      </c>
      <c r="W105" s="33" t="s">
        <v>151</v>
      </c>
      <c r="X105" s="33" t="s">
        <v>28</v>
      </c>
      <c r="Y105" s="33" t="s">
        <v>151</v>
      </c>
    </row>
    <row r="106" spans="1:25" ht="13" x14ac:dyDescent="0.25">
      <c r="A106" s="31" t="s">
        <v>24</v>
      </c>
      <c r="B106" s="32">
        <v>1473668</v>
      </c>
      <c r="C106" s="32" t="s">
        <v>46</v>
      </c>
      <c r="D106" s="32">
        <v>2237239</v>
      </c>
      <c r="E106" s="32" t="s">
        <v>46</v>
      </c>
      <c r="F106" s="32">
        <v>1452126</v>
      </c>
      <c r="G106" s="32" t="s">
        <v>46</v>
      </c>
      <c r="H106" s="32">
        <v>954422</v>
      </c>
      <c r="I106" s="32" t="s">
        <v>46</v>
      </c>
      <c r="J106" s="32">
        <v>31631</v>
      </c>
      <c r="K106" s="32" t="s">
        <v>46</v>
      </c>
      <c r="L106" s="32">
        <v>11765</v>
      </c>
      <c r="M106" s="32" t="s">
        <v>46</v>
      </c>
      <c r="N106" s="32" t="s">
        <v>28</v>
      </c>
      <c r="O106" s="32" t="s">
        <v>151</v>
      </c>
      <c r="P106" s="32">
        <v>938</v>
      </c>
      <c r="Q106" s="32" t="s">
        <v>46</v>
      </c>
      <c r="R106" s="32">
        <v>59334</v>
      </c>
      <c r="S106" s="32" t="s">
        <v>46</v>
      </c>
      <c r="T106" s="32">
        <v>40738</v>
      </c>
      <c r="U106" s="32" t="s">
        <v>46</v>
      </c>
      <c r="V106" s="32" t="s">
        <v>28</v>
      </c>
      <c r="W106" s="32" t="s">
        <v>151</v>
      </c>
      <c r="X106" s="32">
        <v>5963</v>
      </c>
      <c r="Y106" s="32" t="s">
        <v>46</v>
      </c>
    </row>
    <row r="107" spans="1:25" ht="13" x14ac:dyDescent="0.25">
      <c r="A107" s="31" t="s">
        <v>25</v>
      </c>
      <c r="B107" s="33">
        <v>218458</v>
      </c>
      <c r="C107" s="33" t="s">
        <v>46</v>
      </c>
      <c r="D107" s="33">
        <v>211537</v>
      </c>
      <c r="E107" s="33" t="s">
        <v>46</v>
      </c>
      <c r="F107" s="33">
        <v>2136107</v>
      </c>
      <c r="G107" s="33" t="s">
        <v>46</v>
      </c>
      <c r="H107" s="33">
        <v>1694112</v>
      </c>
      <c r="I107" s="33" t="s">
        <v>46</v>
      </c>
      <c r="J107" s="33">
        <v>28829</v>
      </c>
      <c r="K107" s="33" t="s">
        <v>46</v>
      </c>
      <c r="L107" s="33">
        <v>37920</v>
      </c>
      <c r="M107" s="33" t="s">
        <v>46</v>
      </c>
      <c r="N107" s="33">
        <v>776</v>
      </c>
      <c r="O107" s="33" t="s">
        <v>46</v>
      </c>
      <c r="P107" s="33" t="s">
        <v>28</v>
      </c>
      <c r="Q107" s="33" t="s">
        <v>151</v>
      </c>
      <c r="R107" s="33">
        <v>20692</v>
      </c>
      <c r="S107" s="33" t="s">
        <v>46</v>
      </c>
      <c r="T107" s="33" t="s">
        <v>28</v>
      </c>
      <c r="U107" s="33" t="s">
        <v>151</v>
      </c>
      <c r="V107" s="33">
        <v>10899</v>
      </c>
      <c r="W107" s="33" t="s">
        <v>46</v>
      </c>
      <c r="X107" s="33">
        <v>20359</v>
      </c>
      <c r="Y107" s="33" t="s">
        <v>46</v>
      </c>
    </row>
    <row r="108" spans="1:25" ht="13" x14ac:dyDescent="0.25">
      <c r="A108" s="31" t="s">
        <v>52</v>
      </c>
      <c r="B108" s="32" t="s">
        <v>28</v>
      </c>
      <c r="C108" s="32" t="s">
        <v>46</v>
      </c>
      <c r="D108" s="32">
        <v>777</v>
      </c>
      <c r="E108" s="32" t="s">
        <v>46</v>
      </c>
      <c r="F108" s="32" t="s">
        <v>28</v>
      </c>
      <c r="G108" s="32" t="s">
        <v>46</v>
      </c>
      <c r="H108" s="32">
        <v>736</v>
      </c>
      <c r="I108" s="32" t="s">
        <v>46</v>
      </c>
      <c r="J108" s="32" t="s">
        <v>28</v>
      </c>
      <c r="K108" s="32" t="s">
        <v>46</v>
      </c>
      <c r="L108" s="32">
        <v>57</v>
      </c>
      <c r="M108" s="32" t="s">
        <v>46</v>
      </c>
      <c r="N108" s="32" t="s">
        <v>28</v>
      </c>
      <c r="O108" s="32" t="s">
        <v>46</v>
      </c>
      <c r="P108" s="32">
        <v>1</v>
      </c>
      <c r="Q108" s="32" t="s">
        <v>46</v>
      </c>
      <c r="R108" s="32" t="s">
        <v>28</v>
      </c>
      <c r="S108" s="32" t="s">
        <v>46</v>
      </c>
      <c r="T108" s="32">
        <v>16</v>
      </c>
      <c r="U108" s="32" t="s">
        <v>46</v>
      </c>
      <c r="V108" s="32" t="s">
        <v>28</v>
      </c>
      <c r="W108" s="32" t="s">
        <v>46</v>
      </c>
      <c r="X108" s="32">
        <v>0</v>
      </c>
      <c r="Y108" s="32" t="s">
        <v>46</v>
      </c>
    </row>
    <row r="109" spans="1:25" ht="13" x14ac:dyDescent="0.25">
      <c r="A109" s="31" t="s">
        <v>26</v>
      </c>
      <c r="B109" s="33">
        <v>104774</v>
      </c>
      <c r="C109" s="33" t="s">
        <v>46</v>
      </c>
      <c r="D109" s="33">
        <v>79133</v>
      </c>
      <c r="E109" s="33" t="s">
        <v>46</v>
      </c>
      <c r="F109" s="33">
        <v>679669</v>
      </c>
      <c r="G109" s="33" t="s">
        <v>46</v>
      </c>
      <c r="H109" s="33">
        <v>502356</v>
      </c>
      <c r="I109" s="33" t="s">
        <v>46</v>
      </c>
      <c r="J109" s="33">
        <v>5099</v>
      </c>
      <c r="K109" s="33" t="s">
        <v>46</v>
      </c>
      <c r="L109" s="33">
        <v>10732</v>
      </c>
      <c r="M109" s="33" t="s">
        <v>46</v>
      </c>
      <c r="N109" s="33">
        <v>1134</v>
      </c>
      <c r="O109" s="33" t="s">
        <v>46</v>
      </c>
      <c r="P109" s="33">
        <v>1659</v>
      </c>
      <c r="Q109" s="33" t="s">
        <v>46</v>
      </c>
      <c r="R109" s="33">
        <v>37954</v>
      </c>
      <c r="S109" s="33" t="s">
        <v>46</v>
      </c>
      <c r="T109" s="33">
        <v>29500</v>
      </c>
      <c r="U109" s="33" t="s">
        <v>46</v>
      </c>
      <c r="V109" s="33">
        <v>16739</v>
      </c>
      <c r="W109" s="33" t="s">
        <v>46</v>
      </c>
      <c r="X109" s="33">
        <v>26441</v>
      </c>
      <c r="Y109" s="33" t="s">
        <v>46</v>
      </c>
    </row>
    <row r="110" spans="1:25" ht="13" x14ac:dyDescent="0.25">
      <c r="A110" s="31" t="s">
        <v>27</v>
      </c>
      <c r="B110" s="32">
        <v>932864</v>
      </c>
      <c r="C110" s="32" t="s">
        <v>46</v>
      </c>
      <c r="D110" s="32">
        <v>716378</v>
      </c>
      <c r="E110" s="32" t="s">
        <v>46</v>
      </c>
      <c r="F110" s="32">
        <v>918623</v>
      </c>
      <c r="G110" s="32" t="s">
        <v>46</v>
      </c>
      <c r="H110" s="32">
        <v>429230</v>
      </c>
      <c r="I110" s="32" t="s">
        <v>46</v>
      </c>
      <c r="J110" s="32">
        <v>260768</v>
      </c>
      <c r="K110" s="32" t="s">
        <v>46</v>
      </c>
      <c r="L110" s="32">
        <v>226039</v>
      </c>
      <c r="M110" s="32" t="s">
        <v>46</v>
      </c>
      <c r="N110" s="32">
        <v>37759</v>
      </c>
      <c r="O110" s="32" t="s">
        <v>46</v>
      </c>
      <c r="P110" s="32">
        <v>18979</v>
      </c>
      <c r="Q110" s="32" t="s">
        <v>46</v>
      </c>
      <c r="R110" s="32">
        <v>32966</v>
      </c>
      <c r="S110" s="32" t="s">
        <v>46</v>
      </c>
      <c r="T110" s="32">
        <v>31413</v>
      </c>
      <c r="U110" s="32" t="s">
        <v>46</v>
      </c>
      <c r="V110" s="32">
        <v>90958</v>
      </c>
      <c r="W110" s="32" t="s">
        <v>46</v>
      </c>
      <c r="X110" s="32">
        <v>109333</v>
      </c>
      <c r="Y110" s="32" t="s">
        <v>46</v>
      </c>
    </row>
    <row r="111" spans="1:25" ht="13" x14ac:dyDescent="0.25">
      <c r="A111" s="31" t="s">
        <v>103</v>
      </c>
      <c r="B111" s="32" t="s">
        <v>28</v>
      </c>
      <c r="C111" s="32" t="s">
        <v>46</v>
      </c>
      <c r="D111" s="32">
        <v>61634</v>
      </c>
      <c r="E111" s="32" t="s">
        <v>46</v>
      </c>
      <c r="F111" s="32" t="s">
        <v>28</v>
      </c>
      <c r="G111" s="32" t="s">
        <v>46</v>
      </c>
      <c r="H111" s="32">
        <v>12473</v>
      </c>
      <c r="I111" s="32" t="s">
        <v>46</v>
      </c>
      <c r="J111" s="32" t="s">
        <v>28</v>
      </c>
      <c r="K111" s="32" t="s">
        <v>46</v>
      </c>
      <c r="L111" s="32">
        <v>12117</v>
      </c>
      <c r="M111" s="32" t="s">
        <v>46</v>
      </c>
      <c r="N111" s="32" t="s">
        <v>28</v>
      </c>
      <c r="O111" s="32" t="s">
        <v>46</v>
      </c>
      <c r="P111" s="32">
        <v>56</v>
      </c>
      <c r="Q111" s="32" t="s">
        <v>46</v>
      </c>
      <c r="R111" s="32" t="s">
        <v>28</v>
      </c>
      <c r="S111" s="32" t="s">
        <v>46</v>
      </c>
      <c r="T111" s="32">
        <v>0</v>
      </c>
      <c r="U111" s="32" t="s">
        <v>46</v>
      </c>
      <c r="V111" s="32" t="s">
        <v>28</v>
      </c>
      <c r="W111" s="32" t="s">
        <v>46</v>
      </c>
      <c r="X111" s="32">
        <v>0</v>
      </c>
      <c r="Y111" s="32" t="s">
        <v>46</v>
      </c>
    </row>
    <row r="112" spans="1:25" ht="13" x14ac:dyDescent="0.25">
      <c r="A112" s="31" t="s">
        <v>104</v>
      </c>
      <c r="B112" s="33" t="s">
        <v>28</v>
      </c>
      <c r="C112" s="33" t="s">
        <v>46</v>
      </c>
      <c r="D112" s="33">
        <v>19550788</v>
      </c>
      <c r="E112" s="33" t="s">
        <v>46</v>
      </c>
      <c r="F112" s="33" t="s">
        <v>28</v>
      </c>
      <c r="G112" s="33" t="s">
        <v>46</v>
      </c>
      <c r="H112" s="33">
        <v>15509000</v>
      </c>
      <c r="I112" s="33" t="s">
        <v>46</v>
      </c>
      <c r="J112" s="33" t="s">
        <v>28</v>
      </c>
      <c r="K112" s="33" t="s">
        <v>46</v>
      </c>
      <c r="L112" s="33">
        <v>15303400</v>
      </c>
      <c r="M112" s="33" t="s">
        <v>46</v>
      </c>
      <c r="N112" s="33" t="s">
        <v>28</v>
      </c>
      <c r="O112" s="33" t="s">
        <v>46</v>
      </c>
      <c r="P112" s="33">
        <v>297120</v>
      </c>
      <c r="Q112" s="33" t="s">
        <v>46</v>
      </c>
      <c r="R112" s="33" t="s">
        <v>28</v>
      </c>
      <c r="S112" s="33" t="s">
        <v>46</v>
      </c>
      <c r="T112" s="33">
        <v>1983567</v>
      </c>
      <c r="U112" s="33" t="s">
        <v>46</v>
      </c>
      <c r="V112" s="33" t="s">
        <v>28</v>
      </c>
      <c r="W112" s="33" t="s">
        <v>46</v>
      </c>
      <c r="X112" s="33">
        <v>4932313</v>
      </c>
      <c r="Y112" s="33" t="s">
        <v>46</v>
      </c>
    </row>
    <row r="114" spans="1:13" ht="13" x14ac:dyDescent="0.25">
      <c r="A114" s="30" t="s">
        <v>50</v>
      </c>
      <c r="B114" s="85" t="s">
        <v>0</v>
      </c>
      <c r="C114" s="85" t="s">
        <v>0</v>
      </c>
      <c r="D114" s="85" t="s">
        <v>43</v>
      </c>
      <c r="E114" s="85" t="s">
        <v>43</v>
      </c>
      <c r="F114" s="85" t="s">
        <v>29</v>
      </c>
      <c r="G114" s="85" t="s">
        <v>29</v>
      </c>
      <c r="H114" s="85" t="s">
        <v>30</v>
      </c>
      <c r="I114" s="85" t="s">
        <v>30</v>
      </c>
      <c r="J114" s="85" t="s">
        <v>31</v>
      </c>
      <c r="K114" s="85" t="s">
        <v>31</v>
      </c>
      <c r="L114" s="85" t="s">
        <v>32</v>
      </c>
      <c r="M114" s="85" t="s">
        <v>32</v>
      </c>
    </row>
    <row r="115" spans="1:13" ht="13" x14ac:dyDescent="0.25">
      <c r="A115" s="30" t="s">
        <v>51</v>
      </c>
      <c r="B115" s="67">
        <v>2011</v>
      </c>
      <c r="C115" s="67">
        <v>2023</v>
      </c>
      <c r="D115" s="67">
        <v>2011</v>
      </c>
      <c r="E115" s="67">
        <v>2023</v>
      </c>
      <c r="F115" s="67">
        <v>2011</v>
      </c>
      <c r="G115" s="67">
        <v>2023</v>
      </c>
      <c r="H115" s="67">
        <v>2011</v>
      </c>
      <c r="I115" s="67">
        <v>2023</v>
      </c>
      <c r="J115" s="67">
        <v>2011</v>
      </c>
      <c r="K115" s="67">
        <v>2023</v>
      </c>
      <c r="L115" s="67">
        <v>2011</v>
      </c>
      <c r="M115" s="67">
        <v>2023</v>
      </c>
    </row>
    <row r="116" spans="1:13" ht="13" x14ac:dyDescent="0.25">
      <c r="A116" s="31" t="s">
        <v>1</v>
      </c>
      <c r="B116" s="33">
        <f>IF(C81="c","(c)",IF(C81="dC","(c)",IF(B81=":",":",B81/1000)))</f>
        <v>2407.9960000000001</v>
      </c>
      <c r="C116" s="33">
        <f>IF(E81="c","(c)",IF(E81="dC","(c)",IF(D81=":",":",D81/1000)))</f>
        <v>1501.711</v>
      </c>
      <c r="D116" s="33">
        <f>IF(G81="c","(c)",IF(G81="dC","(c)",IF(F81=":",":",F81/1000)))</f>
        <v>2505.1060000000002</v>
      </c>
      <c r="E116" s="33">
        <f>IF(I81="c","(c)",IF(I81="dC","(c)",IF(H81=":",":",H81/1000)))</f>
        <v>2194.5439999999999</v>
      </c>
      <c r="F116" s="33">
        <f>IF(K81="c","(c)",IF(K81="dC","(c)",IF(J81=":",":",J81/1000)))</f>
        <v>653.66300000000001</v>
      </c>
      <c r="G116" s="33">
        <f>IF(M81="c","(c)",IF(M81="dC","(c)",IF(L81=":",":",L81/1000)))</f>
        <v>452.995</v>
      </c>
      <c r="H116" s="33">
        <f>IF(O81="c","(c)",IF(O81="dC","(c)",IF(N81=":",":",N81/1000)))</f>
        <v>18.175999999999998</v>
      </c>
      <c r="I116" s="33">
        <f>IF(Q81="c","(c)",IF(Q81="dC","(c)",IF(P81=":",":",P81/1000)))</f>
        <v>12.065</v>
      </c>
      <c r="J116" s="33">
        <f>IF(S81="c","(c)",IF(S81="dC","(c)",IF(R81=":",":",R81/1000)))</f>
        <v>245.22499999999999</v>
      </c>
      <c r="K116" s="33">
        <f>IF(U81="c","(c)",IF(U81="dC","(c)",IF(T81=":",":",T81/1000)))</f>
        <v>378.99099999999999</v>
      </c>
      <c r="L116" s="33">
        <f>IF(W81="c","(c)",IF(W81="dC","(c)",IF(V81=":",":",V81/1000)))</f>
        <v>466.66899999999998</v>
      </c>
      <c r="M116" s="33">
        <f>IF(Y81="c","(c)",IF(Y81="dC","(c)",IF(X81=":",":",X81/1000)))</f>
        <v>260.86599999999999</v>
      </c>
    </row>
    <row r="117" spans="1:13" ht="13" x14ac:dyDescent="0.25">
      <c r="A117" s="31" t="s">
        <v>2</v>
      </c>
      <c r="B117" s="33" t="str">
        <f t="shared" ref="B117:B147" si="0">IF(C82="c","(c)",IF(C82="dC","(c)",IF(B82=":",":",B82/1000)))</f>
        <v>(c)</v>
      </c>
      <c r="C117" s="33">
        <f t="shared" ref="C117:C147" si="1">IF(E82="c","(c)",IF(E82="dC","(c)",IF(D82=":",":",D82/1000)))</f>
        <v>1223.6559999999999</v>
      </c>
      <c r="D117" s="33" t="str">
        <f t="shared" ref="D117:D147" si="2">IF(G82="c","(c)",IF(G82="dC","(c)",IF(F82=":",":",F82/1000)))</f>
        <v>(c)</v>
      </c>
      <c r="E117" s="33">
        <f t="shared" ref="E117:E147" si="3">IF(I82="c","(c)",IF(I82="dC","(c)",IF(H82=":",":",H82/1000)))</f>
        <v>1955.1179999999999</v>
      </c>
      <c r="F117" s="33" t="str">
        <f t="shared" ref="F117:F147" si="4">IF(K82="c","(c)",IF(K82="dC","(c)",IF(J82=":",":",J82/1000)))</f>
        <v>(c)</v>
      </c>
      <c r="G117" s="33">
        <f t="shared" ref="G117:G147" si="5">IF(M82="c","(c)",IF(M82="dC","(c)",IF(L82=":",":",L82/1000)))</f>
        <v>216.11500000000001</v>
      </c>
      <c r="H117" s="33" t="str">
        <f t="shared" ref="H117:H147" si="6">IF(O82="c","(c)",IF(O82="dC","(c)",IF(N82=":",":",N82/1000)))</f>
        <v>:</v>
      </c>
      <c r="I117" s="33" t="str">
        <f t="shared" ref="I117:I147" si="7">IF(Q82="c","(c)",IF(Q82="dC","(c)",IF(P82=":",":",P82/1000)))</f>
        <v>(c)</v>
      </c>
      <c r="J117" s="33" t="str">
        <f t="shared" ref="J117:J147" si="8">IF(S82="c","(c)",IF(S82="dC","(c)",IF(R82=":",":",R82/1000)))</f>
        <v>(c)</v>
      </c>
      <c r="K117" s="33" t="str">
        <f t="shared" ref="K117:K147" si="9">IF(U82="c","(c)",IF(U82="dC","(c)",IF(T82=":",":",T82/1000)))</f>
        <v>(c)</v>
      </c>
      <c r="L117" s="33" t="str">
        <f t="shared" ref="L117:L147" si="10">IF(W82="c","(c)",IF(W82="dC","(c)",IF(V82=":",":",V82/1000)))</f>
        <v>:</v>
      </c>
      <c r="M117" s="33" t="str">
        <f t="shared" ref="M117:M147" si="11">IF(Y82="c","(c)",IF(Y82="dC","(c)",IF(X82=":",":",X82/1000)))</f>
        <v>(c)</v>
      </c>
    </row>
    <row r="118" spans="1:13" ht="13" x14ac:dyDescent="0.25">
      <c r="A118" s="31" t="s">
        <v>47</v>
      </c>
      <c r="B118" s="33">
        <f t="shared" si="0"/>
        <v>1626.6659999999999</v>
      </c>
      <c r="C118" s="33">
        <f t="shared" si="1"/>
        <v>1284.124</v>
      </c>
      <c r="D118" s="33">
        <f t="shared" si="2"/>
        <v>3473.2310000000002</v>
      </c>
      <c r="E118" s="33">
        <f t="shared" si="3"/>
        <v>2350.1950000000002</v>
      </c>
      <c r="F118" s="33">
        <f t="shared" si="4"/>
        <v>290.96699999999998</v>
      </c>
      <c r="G118" s="33">
        <f t="shared" si="5"/>
        <v>95.225999999999999</v>
      </c>
      <c r="H118" s="33">
        <f t="shared" si="6"/>
        <v>12.881</v>
      </c>
      <c r="I118" s="33">
        <f t="shared" si="7"/>
        <v>13.478</v>
      </c>
      <c r="J118" s="33">
        <f t="shared" si="8"/>
        <v>1183.4469999999999</v>
      </c>
      <c r="K118" s="33">
        <f t="shared" si="9"/>
        <v>425.161</v>
      </c>
      <c r="L118" s="33">
        <f t="shared" si="10"/>
        <v>462.03800000000001</v>
      </c>
      <c r="M118" s="33">
        <f t="shared" si="11"/>
        <v>405.18</v>
      </c>
    </row>
    <row r="119" spans="1:13" ht="13" x14ac:dyDescent="0.25">
      <c r="A119" s="31" t="s">
        <v>3</v>
      </c>
      <c r="B119" s="33">
        <f t="shared" si="0"/>
        <v>632.92499999999995</v>
      </c>
      <c r="C119" s="33">
        <f t="shared" si="1"/>
        <v>547.21500000000003</v>
      </c>
      <c r="D119" s="33">
        <f t="shared" si="2"/>
        <v>3692.1480000000001</v>
      </c>
      <c r="E119" s="33">
        <f t="shared" si="3"/>
        <v>2565.8180000000002</v>
      </c>
      <c r="F119" s="33">
        <f t="shared" si="4"/>
        <v>44.94</v>
      </c>
      <c r="G119" s="33">
        <f t="shared" si="5"/>
        <v>32.026000000000003</v>
      </c>
      <c r="H119" s="33">
        <f t="shared" si="6"/>
        <v>3.673</v>
      </c>
      <c r="I119" s="33">
        <f t="shared" si="7"/>
        <v>7.64</v>
      </c>
      <c r="J119" s="33">
        <f t="shared" si="8"/>
        <v>172.60400000000001</v>
      </c>
      <c r="K119" s="33">
        <f t="shared" si="9"/>
        <v>148.04300000000001</v>
      </c>
      <c r="L119" s="33">
        <f t="shared" si="10"/>
        <v>3.1720000000000002</v>
      </c>
      <c r="M119" s="33">
        <f t="shared" si="11"/>
        <v>13.756</v>
      </c>
    </row>
    <row r="120" spans="1:13" ht="13" x14ac:dyDescent="0.25">
      <c r="A120" s="31" t="s">
        <v>41</v>
      </c>
      <c r="B120" s="33">
        <f t="shared" si="0"/>
        <v>10472.846</v>
      </c>
      <c r="C120" s="33">
        <f t="shared" si="1"/>
        <v>9341.3050000000003</v>
      </c>
      <c r="D120" s="33">
        <f t="shared" si="2"/>
        <v>17955.168000000001</v>
      </c>
      <c r="E120" s="33">
        <f t="shared" si="3"/>
        <v>13137.973</v>
      </c>
      <c r="F120" s="33">
        <f t="shared" si="4"/>
        <v>11831.598</v>
      </c>
      <c r="G120" s="33">
        <f t="shared" si="5"/>
        <v>15948.944</v>
      </c>
      <c r="H120" s="33">
        <f t="shared" si="6"/>
        <v>255.155</v>
      </c>
      <c r="I120" s="33">
        <f t="shared" si="7"/>
        <v>100.40600000000001</v>
      </c>
      <c r="J120" s="33">
        <f t="shared" si="8"/>
        <v>3122.8980000000001</v>
      </c>
      <c r="K120" s="33">
        <f t="shared" si="9"/>
        <v>1771.317</v>
      </c>
      <c r="L120" s="33">
        <f t="shared" si="10"/>
        <v>218.55199999999999</v>
      </c>
      <c r="M120" s="33">
        <f t="shared" si="11"/>
        <v>193.958</v>
      </c>
    </row>
    <row r="121" spans="1:13" ht="13" x14ac:dyDescent="0.25">
      <c r="A121" s="31" t="s">
        <v>4</v>
      </c>
      <c r="B121" s="33">
        <f t="shared" si="0"/>
        <v>49.256</v>
      </c>
      <c r="C121" s="33">
        <f t="shared" si="1"/>
        <v>117.65900000000001</v>
      </c>
      <c r="D121" s="33">
        <f t="shared" si="2"/>
        <v>357.09100000000001</v>
      </c>
      <c r="E121" s="33">
        <f t="shared" si="3"/>
        <v>516.07299999999998</v>
      </c>
      <c r="F121" s="33" t="str">
        <f t="shared" si="4"/>
        <v>(c)</v>
      </c>
      <c r="G121" s="33" t="str">
        <f t="shared" si="5"/>
        <v>(c)</v>
      </c>
      <c r="H121" s="33" t="str">
        <f t="shared" si="6"/>
        <v>(c)</v>
      </c>
      <c r="I121" s="33" t="str">
        <f t="shared" si="7"/>
        <v>(c)</v>
      </c>
      <c r="J121" s="33">
        <f t="shared" si="8"/>
        <v>31.687000000000001</v>
      </c>
      <c r="K121" s="33">
        <f t="shared" si="9"/>
        <v>67</v>
      </c>
      <c r="L121" s="33" t="str">
        <f t="shared" si="10"/>
        <v>(c)</v>
      </c>
      <c r="M121" s="33" t="str">
        <f t="shared" si="11"/>
        <v>(c)</v>
      </c>
    </row>
    <row r="122" spans="1:13" ht="13" x14ac:dyDescent="0.25">
      <c r="A122" s="31" t="s">
        <v>5</v>
      </c>
      <c r="B122" s="33">
        <f t="shared" si="0"/>
        <v>619.971</v>
      </c>
      <c r="C122" s="33">
        <f t="shared" si="1"/>
        <v>403.42399999999998</v>
      </c>
      <c r="D122" s="33">
        <f t="shared" si="2"/>
        <v>2811.8989999999999</v>
      </c>
      <c r="E122" s="33">
        <f t="shared" si="3"/>
        <v>1715.6220000000001</v>
      </c>
      <c r="F122" s="33">
        <f t="shared" si="4"/>
        <v>47.512999999999998</v>
      </c>
      <c r="G122" s="33">
        <f t="shared" si="5"/>
        <v>4.88</v>
      </c>
      <c r="H122" s="33">
        <f t="shared" si="6"/>
        <v>4.46</v>
      </c>
      <c r="I122" s="33">
        <f t="shared" si="7"/>
        <v>13.38</v>
      </c>
      <c r="J122" s="33">
        <f t="shared" si="8"/>
        <v>188.22399999999999</v>
      </c>
      <c r="K122" s="33">
        <f t="shared" si="9"/>
        <v>118.19799999999999</v>
      </c>
      <c r="L122" s="33">
        <f t="shared" si="10"/>
        <v>20.388000000000002</v>
      </c>
      <c r="M122" s="33">
        <f t="shared" si="11"/>
        <v>18.463000000000001</v>
      </c>
    </row>
    <row r="123" spans="1:13" ht="13" x14ac:dyDescent="0.25">
      <c r="A123" s="31" t="s">
        <v>6</v>
      </c>
      <c r="B123" s="33">
        <f t="shared" si="0"/>
        <v>1699.9079999999999</v>
      </c>
      <c r="C123" s="33">
        <f t="shared" si="1"/>
        <v>1413.588</v>
      </c>
      <c r="D123" s="33">
        <f t="shared" si="2"/>
        <v>1448.6120000000001</v>
      </c>
      <c r="E123" s="33">
        <f t="shared" si="3"/>
        <v>1623.954</v>
      </c>
      <c r="F123" s="33">
        <f t="shared" si="4"/>
        <v>1095.2929999999999</v>
      </c>
      <c r="G123" s="33">
        <f t="shared" si="5"/>
        <v>755.01800000000003</v>
      </c>
      <c r="H123" s="33">
        <f t="shared" si="6"/>
        <v>7.7590000000000003</v>
      </c>
      <c r="I123" s="33">
        <f t="shared" si="7"/>
        <v>2.0019999999999998</v>
      </c>
      <c r="J123" s="33">
        <f t="shared" si="8"/>
        <v>21.28</v>
      </c>
      <c r="K123" s="33">
        <f t="shared" si="9"/>
        <v>167.38800000000001</v>
      </c>
      <c r="L123" s="33">
        <f t="shared" si="10"/>
        <v>1707.635</v>
      </c>
      <c r="M123" s="33">
        <f t="shared" si="11"/>
        <v>254.61600000000001</v>
      </c>
    </row>
    <row r="124" spans="1:13" ht="13" x14ac:dyDescent="0.25">
      <c r="A124" s="31" t="s">
        <v>7</v>
      </c>
      <c r="B124" s="33">
        <f t="shared" si="0"/>
        <v>31330.383999999998</v>
      </c>
      <c r="C124" s="33">
        <f t="shared" si="1"/>
        <v>23562.467000000001</v>
      </c>
      <c r="D124" s="33">
        <f t="shared" si="2"/>
        <v>13834.6</v>
      </c>
      <c r="E124" s="33">
        <f t="shared" si="3"/>
        <v>15130.641</v>
      </c>
      <c r="F124" s="33">
        <f t="shared" si="4"/>
        <v>8045.4949999999999</v>
      </c>
      <c r="G124" s="33">
        <f t="shared" si="5"/>
        <v>9978.4920000000002</v>
      </c>
      <c r="H124" s="33" t="str">
        <f t="shared" si="6"/>
        <v>(c)</v>
      </c>
      <c r="I124" s="33" t="str">
        <f t="shared" si="7"/>
        <v>(c)</v>
      </c>
      <c r="J124" s="33" t="str">
        <f t="shared" si="8"/>
        <v>(c)</v>
      </c>
      <c r="K124" s="33" t="str">
        <f t="shared" si="9"/>
        <v>(c)</v>
      </c>
      <c r="L124" s="33">
        <f t="shared" si="10"/>
        <v>19450.048999999999</v>
      </c>
      <c r="M124" s="33">
        <f t="shared" si="11"/>
        <v>4052.971</v>
      </c>
    </row>
    <row r="125" spans="1:13" ht="13" x14ac:dyDescent="0.25">
      <c r="A125" s="31" t="s">
        <v>8</v>
      </c>
      <c r="B125" s="33">
        <f t="shared" si="0"/>
        <v>24495.844000000001</v>
      </c>
      <c r="C125" s="33">
        <f t="shared" si="1"/>
        <v>26115.431</v>
      </c>
      <c r="D125" s="33">
        <f t="shared" si="2"/>
        <v>29252.304</v>
      </c>
      <c r="E125" s="33">
        <f t="shared" si="3"/>
        <v>29905.629000000001</v>
      </c>
      <c r="F125" s="33">
        <f t="shared" si="4"/>
        <v>2190.2060000000001</v>
      </c>
      <c r="G125" s="33">
        <f t="shared" si="5"/>
        <v>5772.8040000000001</v>
      </c>
      <c r="H125" s="33">
        <f t="shared" si="6"/>
        <v>331.35599999999999</v>
      </c>
      <c r="I125" s="33">
        <f t="shared" si="7"/>
        <v>419.471</v>
      </c>
      <c r="J125" s="33">
        <f t="shared" si="8"/>
        <v>2531.9589999999998</v>
      </c>
      <c r="K125" s="33">
        <f t="shared" si="9"/>
        <v>1952.3209999999999</v>
      </c>
      <c r="L125" s="33">
        <f t="shared" si="10"/>
        <v>2460.6689999999999</v>
      </c>
      <c r="M125" s="33">
        <f t="shared" si="11"/>
        <v>1249.3800000000001</v>
      </c>
    </row>
    <row r="126" spans="1:13" ht="13" x14ac:dyDescent="0.25">
      <c r="A126" s="31" t="s">
        <v>9</v>
      </c>
      <c r="B126" s="33" t="str">
        <f t="shared" si="0"/>
        <v>:</v>
      </c>
      <c r="C126" s="33">
        <f t="shared" si="1"/>
        <v>605.20000000000005</v>
      </c>
      <c r="D126" s="33" t="str">
        <f t="shared" si="2"/>
        <v>:</v>
      </c>
      <c r="E126" s="33">
        <f t="shared" si="3"/>
        <v>526.25199999999995</v>
      </c>
      <c r="F126" s="33" t="str">
        <f t="shared" si="4"/>
        <v>:</v>
      </c>
      <c r="G126" s="33">
        <f t="shared" si="5"/>
        <v>54.046999999999997</v>
      </c>
      <c r="H126" s="33" t="str">
        <f t="shared" si="6"/>
        <v>:</v>
      </c>
      <c r="I126" s="33">
        <f t="shared" si="7"/>
        <v>3.61</v>
      </c>
      <c r="J126" s="33" t="str">
        <f t="shared" si="8"/>
        <v>:</v>
      </c>
      <c r="K126" s="33">
        <f t="shared" si="9"/>
        <v>21.629000000000001</v>
      </c>
      <c r="L126" s="33" t="str">
        <f t="shared" si="10"/>
        <v>:</v>
      </c>
      <c r="M126" s="33">
        <f t="shared" si="11"/>
        <v>13.664999999999999</v>
      </c>
    </row>
    <row r="127" spans="1:13" ht="13" x14ac:dyDescent="0.25">
      <c r="A127" s="31" t="s">
        <v>10</v>
      </c>
      <c r="B127" s="33">
        <f t="shared" si="0"/>
        <v>43574.468999999997</v>
      </c>
      <c r="C127" s="33">
        <f t="shared" si="1"/>
        <v>24342.471000000001</v>
      </c>
      <c r="D127" s="33">
        <f t="shared" si="2"/>
        <v>8327.2929999999997</v>
      </c>
      <c r="E127" s="33">
        <f t="shared" si="3"/>
        <v>5198.4489999999996</v>
      </c>
      <c r="F127" s="33">
        <f t="shared" si="4"/>
        <v>2493.8389999999999</v>
      </c>
      <c r="G127" s="33">
        <f t="shared" si="5"/>
        <v>4220.5640000000003</v>
      </c>
      <c r="H127" s="33">
        <f t="shared" si="6"/>
        <v>97.426000000000002</v>
      </c>
      <c r="I127" s="33">
        <f t="shared" si="7"/>
        <v>10.962</v>
      </c>
      <c r="J127" s="33">
        <f t="shared" si="8"/>
        <v>389.84100000000001</v>
      </c>
      <c r="K127" s="33">
        <f t="shared" si="9"/>
        <v>505.46</v>
      </c>
      <c r="L127" s="33">
        <f t="shared" si="10"/>
        <v>15443.353999999999</v>
      </c>
      <c r="M127" s="33">
        <f t="shared" si="11"/>
        <v>5293.3630000000003</v>
      </c>
    </row>
    <row r="128" spans="1:13" ht="13" x14ac:dyDescent="0.25">
      <c r="A128" s="31" t="s">
        <v>11</v>
      </c>
      <c r="B128" s="33">
        <f t="shared" si="0"/>
        <v>894.77</v>
      </c>
      <c r="C128" s="33">
        <f t="shared" si="1"/>
        <v>561.36500000000001</v>
      </c>
      <c r="D128" s="33">
        <f t="shared" si="2"/>
        <v>169.98599999999999</v>
      </c>
      <c r="E128" s="33">
        <f t="shared" si="3"/>
        <v>132.523</v>
      </c>
      <c r="F128" s="33">
        <f t="shared" si="4"/>
        <v>158.66900000000001</v>
      </c>
      <c r="G128" s="33">
        <f t="shared" si="5"/>
        <v>69.356999999999999</v>
      </c>
      <c r="H128" s="33">
        <f t="shared" si="6"/>
        <v>2.0310000000000001</v>
      </c>
      <c r="I128" s="33">
        <f t="shared" si="7"/>
        <v>1.2070000000000001</v>
      </c>
      <c r="J128" s="33">
        <f t="shared" si="8"/>
        <v>3.339</v>
      </c>
      <c r="K128" s="33">
        <f t="shared" si="9"/>
        <v>2.5329999999999999</v>
      </c>
      <c r="L128" s="33">
        <f t="shared" si="10"/>
        <v>5.9390000000000001</v>
      </c>
      <c r="M128" s="33">
        <f t="shared" si="11"/>
        <v>58.225999999999999</v>
      </c>
    </row>
    <row r="129" spans="1:13" ht="13" x14ac:dyDescent="0.25">
      <c r="A129" s="31" t="s">
        <v>12</v>
      </c>
      <c r="B129" s="33">
        <f t="shared" si="0"/>
        <v>149.02099999999999</v>
      </c>
      <c r="C129" s="33">
        <f t="shared" si="1"/>
        <v>205.77799999999999</v>
      </c>
      <c r="D129" s="33">
        <f t="shared" si="2"/>
        <v>723.54899999999998</v>
      </c>
      <c r="E129" s="33">
        <f t="shared" si="3"/>
        <v>1086.6420000000001</v>
      </c>
      <c r="F129" s="33">
        <f t="shared" si="4"/>
        <v>34.404000000000003</v>
      </c>
      <c r="G129" s="33">
        <f t="shared" si="5"/>
        <v>34.844999999999999</v>
      </c>
      <c r="H129" s="33" t="str">
        <f t="shared" si="6"/>
        <v>:</v>
      </c>
      <c r="I129" s="33" t="str">
        <f t="shared" si="7"/>
        <v>(c)</v>
      </c>
      <c r="J129" s="33">
        <f t="shared" si="8"/>
        <v>163.59899999999999</v>
      </c>
      <c r="K129" s="33">
        <f t="shared" si="9"/>
        <v>309.839</v>
      </c>
      <c r="L129" s="33">
        <f t="shared" si="10"/>
        <v>5.9660000000000002</v>
      </c>
      <c r="M129" s="33" t="str">
        <f t="shared" si="11"/>
        <v>(c)</v>
      </c>
    </row>
    <row r="130" spans="1:13" ht="13" x14ac:dyDescent="0.25">
      <c r="A130" s="31" t="s">
        <v>13</v>
      </c>
      <c r="B130" s="33">
        <f t="shared" si="0"/>
        <v>361.50200000000001</v>
      </c>
      <c r="C130" s="33">
        <f t="shared" si="1"/>
        <v>558.10900000000004</v>
      </c>
      <c r="D130" s="33">
        <f t="shared" si="2"/>
        <v>1772.873</v>
      </c>
      <c r="E130" s="33">
        <f t="shared" si="3"/>
        <v>1629.066</v>
      </c>
      <c r="F130" s="33">
        <f t="shared" si="4"/>
        <v>26.359000000000002</v>
      </c>
      <c r="G130" s="33">
        <f t="shared" si="5"/>
        <v>40.363999999999997</v>
      </c>
      <c r="H130" s="33" t="str">
        <f t="shared" si="6"/>
        <v>(c)</v>
      </c>
      <c r="I130" s="33" t="str">
        <f t="shared" si="7"/>
        <v>(c)</v>
      </c>
      <c r="J130" s="33">
        <f t="shared" si="8"/>
        <v>402.93099999999998</v>
      </c>
      <c r="K130" s="33">
        <f t="shared" si="9"/>
        <v>755.38699999999994</v>
      </c>
      <c r="L130" s="33" t="str">
        <f t="shared" si="10"/>
        <v>(c)</v>
      </c>
      <c r="M130" s="33" t="str">
        <f t="shared" si="11"/>
        <v>(c)</v>
      </c>
    </row>
    <row r="131" spans="1:13" ht="13" x14ac:dyDescent="0.25">
      <c r="A131" s="31" t="s">
        <v>14</v>
      </c>
      <c r="B131" s="33">
        <f t="shared" si="0"/>
        <v>92.08</v>
      </c>
      <c r="C131" s="33" t="str">
        <f t="shared" si="1"/>
        <v>(c)</v>
      </c>
      <c r="D131" s="33">
        <f t="shared" si="2"/>
        <v>102.07299999999999</v>
      </c>
      <c r="E131" s="33">
        <f t="shared" si="3"/>
        <v>44.323</v>
      </c>
      <c r="F131" s="33" t="str">
        <f t="shared" si="4"/>
        <v>(c)</v>
      </c>
      <c r="G131" s="33" t="str">
        <f t="shared" si="5"/>
        <v>(c)</v>
      </c>
      <c r="H131" s="33">
        <f t="shared" si="6"/>
        <v>1.107</v>
      </c>
      <c r="I131" s="33">
        <f t="shared" si="7"/>
        <v>0.41699999999999998</v>
      </c>
      <c r="J131" s="33" t="str">
        <f t="shared" si="8"/>
        <v>(c)</v>
      </c>
      <c r="K131" s="33">
        <f t="shared" si="9"/>
        <v>4.9509999999999996</v>
      </c>
      <c r="L131" s="33" t="str">
        <f t="shared" si="10"/>
        <v>(c)</v>
      </c>
      <c r="M131" s="33" t="str">
        <f t="shared" si="11"/>
        <v>(c)</v>
      </c>
    </row>
    <row r="132" spans="1:13" ht="13" x14ac:dyDescent="0.25">
      <c r="A132" s="31" t="s">
        <v>15</v>
      </c>
      <c r="B132" s="33" t="str">
        <f t="shared" si="0"/>
        <v>(c)</v>
      </c>
      <c r="C132" s="33">
        <f t="shared" si="1"/>
        <v>2307.739</v>
      </c>
      <c r="D132" s="33" t="str">
        <f t="shared" si="2"/>
        <v>(c)</v>
      </c>
      <c r="E132" s="33">
        <f t="shared" si="3"/>
        <v>3273.1660000000002</v>
      </c>
      <c r="F132" s="33" t="str">
        <f t="shared" si="4"/>
        <v>(c)</v>
      </c>
      <c r="G132" s="33">
        <f t="shared" si="5"/>
        <v>485.29399999999998</v>
      </c>
      <c r="H132" s="33" t="str">
        <f t="shared" si="6"/>
        <v>(c)</v>
      </c>
      <c r="I132" s="33">
        <f t="shared" si="7"/>
        <v>0.24199999999999999</v>
      </c>
      <c r="J132" s="33" t="str">
        <f t="shared" si="8"/>
        <v>(c)</v>
      </c>
      <c r="K132" s="33">
        <f t="shared" si="9"/>
        <v>167.35300000000001</v>
      </c>
      <c r="L132" s="33" t="str">
        <f t="shared" si="10"/>
        <v>(c)</v>
      </c>
      <c r="M132" s="33">
        <f t="shared" si="11"/>
        <v>209.19800000000001</v>
      </c>
    </row>
    <row r="133" spans="1:13" ht="13" x14ac:dyDescent="0.25">
      <c r="A133" s="31" t="s">
        <v>16</v>
      </c>
      <c r="B133" s="33">
        <f t="shared" si="0"/>
        <v>95.04</v>
      </c>
      <c r="C133" s="33" t="str">
        <f t="shared" si="1"/>
        <v>(c)</v>
      </c>
      <c r="D133" s="33">
        <f t="shared" si="2"/>
        <v>6.2229999999999999</v>
      </c>
      <c r="E133" s="33">
        <f t="shared" si="3"/>
        <v>2.8410000000000002</v>
      </c>
      <c r="F133" s="33">
        <f t="shared" si="4"/>
        <v>4.3769999999999998</v>
      </c>
      <c r="G133" s="33">
        <f t="shared" si="5"/>
        <v>2.4740000000000002</v>
      </c>
      <c r="H133" s="33">
        <f t="shared" si="6"/>
        <v>0.91100000000000003</v>
      </c>
      <c r="I133" s="33" t="str">
        <f t="shared" si="7"/>
        <v>(c)</v>
      </c>
      <c r="J133" s="33">
        <f t="shared" si="8"/>
        <v>0</v>
      </c>
      <c r="K133" s="33">
        <f t="shared" si="9"/>
        <v>0</v>
      </c>
      <c r="L133" s="33" t="str">
        <f t="shared" si="10"/>
        <v>(c)</v>
      </c>
      <c r="M133" s="33" t="str">
        <f t="shared" si="11"/>
        <v>(c)</v>
      </c>
    </row>
    <row r="134" spans="1:13" ht="13" x14ac:dyDescent="0.25">
      <c r="A134" s="31" t="s">
        <v>17</v>
      </c>
      <c r="B134" s="33">
        <f t="shared" si="0"/>
        <v>4246.2820000000002</v>
      </c>
      <c r="C134" s="33">
        <f t="shared" si="1"/>
        <v>2298.1390000000001</v>
      </c>
      <c r="D134" s="33">
        <f t="shared" si="2"/>
        <v>3011.21</v>
      </c>
      <c r="E134" s="33">
        <f t="shared" si="3"/>
        <v>2414.1869999999999</v>
      </c>
      <c r="F134" s="33">
        <f t="shared" si="4"/>
        <v>1898.289</v>
      </c>
      <c r="G134" s="33">
        <f t="shared" si="5"/>
        <v>1600.9469999999999</v>
      </c>
      <c r="H134" s="33">
        <f t="shared" si="6"/>
        <v>20.140999999999998</v>
      </c>
      <c r="I134" s="33">
        <f t="shared" si="7"/>
        <v>14.382999999999999</v>
      </c>
      <c r="J134" s="33">
        <f t="shared" si="8"/>
        <v>206.18700000000001</v>
      </c>
      <c r="K134" s="33">
        <f t="shared" si="9"/>
        <v>695.03200000000004</v>
      </c>
      <c r="L134" s="33">
        <f t="shared" si="10"/>
        <v>1532.107</v>
      </c>
      <c r="M134" s="33">
        <f t="shared" si="11"/>
        <v>240.523</v>
      </c>
    </row>
    <row r="135" spans="1:13" ht="13" x14ac:dyDescent="0.25">
      <c r="A135" s="31" t="s">
        <v>18</v>
      </c>
      <c r="B135" s="33">
        <f t="shared" si="0"/>
        <v>1544.2180000000001</v>
      </c>
      <c r="C135" s="33">
        <f t="shared" si="1"/>
        <v>1719.4159999999999</v>
      </c>
      <c r="D135" s="33">
        <f t="shared" si="2"/>
        <v>1505.163</v>
      </c>
      <c r="E135" s="33">
        <f t="shared" si="3"/>
        <v>1162.645</v>
      </c>
      <c r="F135" s="33">
        <f t="shared" si="4"/>
        <v>247.982</v>
      </c>
      <c r="G135" s="33">
        <f t="shared" si="5"/>
        <v>2246.9299999999998</v>
      </c>
      <c r="H135" s="33">
        <f t="shared" si="6"/>
        <v>33.427999999999997</v>
      </c>
      <c r="I135" s="33">
        <f t="shared" si="7"/>
        <v>7.5860000000000003</v>
      </c>
      <c r="J135" s="33">
        <f t="shared" si="8"/>
        <v>59.369</v>
      </c>
      <c r="K135" s="33">
        <f t="shared" si="9"/>
        <v>53.624000000000002</v>
      </c>
      <c r="L135" s="33">
        <f t="shared" si="10"/>
        <v>58.113999999999997</v>
      </c>
      <c r="M135" s="33">
        <f t="shared" si="11"/>
        <v>61.222999999999999</v>
      </c>
    </row>
    <row r="136" spans="1:13" ht="13" x14ac:dyDescent="0.25">
      <c r="A136" s="31" t="s">
        <v>19</v>
      </c>
      <c r="B136" s="33">
        <f t="shared" si="0"/>
        <v>6080.8019999999997</v>
      </c>
      <c r="C136" s="33">
        <f t="shared" si="1"/>
        <v>5880.7420000000002</v>
      </c>
      <c r="D136" s="33">
        <f t="shared" si="2"/>
        <v>12408.486000000001</v>
      </c>
      <c r="E136" s="33">
        <f t="shared" si="3"/>
        <v>11366.623</v>
      </c>
      <c r="F136" s="33">
        <f t="shared" si="4"/>
        <v>991.41800000000001</v>
      </c>
      <c r="G136" s="33">
        <f t="shared" si="5"/>
        <v>679.54100000000005</v>
      </c>
      <c r="H136" s="33" t="str">
        <f t="shared" si="6"/>
        <v>(c)</v>
      </c>
      <c r="I136" s="33">
        <f t="shared" si="7"/>
        <v>37.061999999999998</v>
      </c>
      <c r="J136" s="33">
        <f t="shared" si="8"/>
        <v>1593.1410000000001</v>
      </c>
      <c r="K136" s="33" t="str">
        <f t="shared" si="9"/>
        <v>(c)</v>
      </c>
      <c r="L136" s="33">
        <f t="shared" si="10"/>
        <v>689.37900000000002</v>
      </c>
      <c r="M136" s="33" t="str">
        <f t="shared" si="11"/>
        <v>(c)</v>
      </c>
    </row>
    <row r="137" spans="1:13" ht="13" x14ac:dyDescent="0.25">
      <c r="A137" s="31" t="s">
        <v>20</v>
      </c>
      <c r="B137" s="33">
        <f t="shared" si="0"/>
        <v>9978.7639999999992</v>
      </c>
      <c r="C137" s="33">
        <f t="shared" si="1"/>
        <v>4811.6809999999996</v>
      </c>
      <c r="D137" s="33">
        <f t="shared" si="2"/>
        <v>1995.991</v>
      </c>
      <c r="E137" s="33">
        <f t="shared" si="3"/>
        <v>1861.528</v>
      </c>
      <c r="F137" s="33">
        <f t="shared" si="4"/>
        <v>883.245</v>
      </c>
      <c r="G137" s="33">
        <f t="shared" si="5"/>
        <v>643.00099999999998</v>
      </c>
      <c r="H137" s="33">
        <f t="shared" si="6"/>
        <v>2.7730000000000001</v>
      </c>
      <c r="I137" s="33">
        <f t="shared" si="7"/>
        <v>11.255000000000001</v>
      </c>
      <c r="J137" s="33">
        <f t="shared" si="8"/>
        <v>3.867</v>
      </c>
      <c r="K137" s="33">
        <f t="shared" si="9"/>
        <v>8.577</v>
      </c>
      <c r="L137" s="33">
        <f t="shared" si="10"/>
        <v>1159.3910000000001</v>
      </c>
      <c r="M137" s="33">
        <f t="shared" si="11"/>
        <v>520.75099999999998</v>
      </c>
    </row>
    <row r="138" spans="1:13" ht="13" x14ac:dyDescent="0.25">
      <c r="A138" s="31" t="s">
        <v>21</v>
      </c>
      <c r="B138" s="33">
        <f t="shared" si="0"/>
        <v>3455.1759999999999</v>
      </c>
      <c r="C138" s="33">
        <f t="shared" si="1"/>
        <v>3239.0340000000001</v>
      </c>
      <c r="D138" s="33">
        <f t="shared" si="2"/>
        <v>6770.9040000000005</v>
      </c>
      <c r="E138" s="33">
        <f t="shared" si="3"/>
        <v>5125.8729999999996</v>
      </c>
      <c r="F138" s="33">
        <f t="shared" si="4"/>
        <v>814.86</v>
      </c>
      <c r="G138" s="33">
        <f t="shared" si="5"/>
        <v>458.56</v>
      </c>
      <c r="H138" s="33">
        <f t="shared" si="6"/>
        <v>0.75600000000000001</v>
      </c>
      <c r="I138" s="33">
        <f t="shared" si="7"/>
        <v>8.1300000000000008</v>
      </c>
      <c r="J138" s="33">
        <f t="shared" si="8"/>
        <v>335.29599999999999</v>
      </c>
      <c r="K138" s="33">
        <f t="shared" si="9"/>
        <v>132.70699999999999</v>
      </c>
      <c r="L138" s="33">
        <f t="shared" si="10"/>
        <v>49.432000000000002</v>
      </c>
      <c r="M138" s="33">
        <f t="shared" si="11"/>
        <v>192.79900000000001</v>
      </c>
    </row>
    <row r="139" spans="1:13" ht="13" x14ac:dyDescent="0.25">
      <c r="A139" s="31" t="s">
        <v>22</v>
      </c>
      <c r="B139" s="33">
        <f t="shared" si="0"/>
        <v>796.596</v>
      </c>
      <c r="C139" s="33">
        <f t="shared" si="1"/>
        <v>526.053</v>
      </c>
      <c r="D139" s="33">
        <f t="shared" si="2"/>
        <v>264.28899999999999</v>
      </c>
      <c r="E139" s="33">
        <f t="shared" si="3"/>
        <v>119.47</v>
      </c>
      <c r="F139" s="33">
        <f t="shared" si="4"/>
        <v>38.942999999999998</v>
      </c>
      <c r="G139" s="33">
        <f t="shared" si="5"/>
        <v>35.540999999999997</v>
      </c>
      <c r="H139" s="33">
        <f t="shared" si="6"/>
        <v>0.97399999999999998</v>
      </c>
      <c r="I139" s="33">
        <f t="shared" si="7"/>
        <v>2.7629999999999999</v>
      </c>
      <c r="J139" s="33">
        <f t="shared" si="8"/>
        <v>0.59399999999999997</v>
      </c>
      <c r="K139" s="33">
        <f t="shared" si="9"/>
        <v>5.7869999999999999</v>
      </c>
      <c r="L139" s="33">
        <f t="shared" si="10"/>
        <v>20.324999999999999</v>
      </c>
      <c r="M139" s="33">
        <f t="shared" si="11"/>
        <v>5.399</v>
      </c>
    </row>
    <row r="140" spans="1:13" ht="13" x14ac:dyDescent="0.25">
      <c r="A140" s="31" t="s">
        <v>23</v>
      </c>
      <c r="B140" s="33" t="str">
        <f t="shared" si="0"/>
        <v>(c)</v>
      </c>
      <c r="C140" s="33">
        <f t="shared" si="1"/>
        <v>503.90800000000002</v>
      </c>
      <c r="D140" s="33">
        <f t="shared" si="2"/>
        <v>1079.8710000000001</v>
      </c>
      <c r="E140" s="33">
        <f t="shared" si="3"/>
        <v>971.47799999999995</v>
      </c>
      <c r="F140" s="33">
        <f t="shared" si="4"/>
        <v>75.218000000000004</v>
      </c>
      <c r="G140" s="33">
        <f t="shared" si="5"/>
        <v>84.468999999999994</v>
      </c>
      <c r="H140" s="33">
        <f t="shared" si="6"/>
        <v>0</v>
      </c>
      <c r="I140" s="33" t="str">
        <f t="shared" si="7"/>
        <v>(c)</v>
      </c>
      <c r="J140" s="33">
        <f t="shared" si="8"/>
        <v>112.724</v>
      </c>
      <c r="K140" s="33">
        <f t="shared" si="9"/>
        <v>181.464</v>
      </c>
      <c r="L140" s="33" t="str">
        <f t="shared" si="10"/>
        <v>(c)</v>
      </c>
      <c r="M140" s="33" t="str">
        <f t="shared" si="11"/>
        <v>(c)</v>
      </c>
    </row>
    <row r="141" spans="1:13" ht="13" x14ac:dyDescent="0.25">
      <c r="A141" s="31" t="s">
        <v>24</v>
      </c>
      <c r="B141" s="33">
        <f t="shared" si="0"/>
        <v>1473.6679999999999</v>
      </c>
      <c r="C141" s="33">
        <f t="shared" si="1"/>
        <v>2237.239</v>
      </c>
      <c r="D141" s="33">
        <f t="shared" si="2"/>
        <v>1452.126</v>
      </c>
      <c r="E141" s="33">
        <f t="shared" si="3"/>
        <v>954.42200000000003</v>
      </c>
      <c r="F141" s="33">
        <f t="shared" si="4"/>
        <v>31.631</v>
      </c>
      <c r="G141" s="33">
        <f t="shared" si="5"/>
        <v>11.765000000000001</v>
      </c>
      <c r="H141" s="33" t="str">
        <f t="shared" si="6"/>
        <v>(c)</v>
      </c>
      <c r="I141" s="33">
        <f t="shared" si="7"/>
        <v>0.93799999999999994</v>
      </c>
      <c r="J141" s="33">
        <f t="shared" si="8"/>
        <v>59.334000000000003</v>
      </c>
      <c r="K141" s="33">
        <f t="shared" si="9"/>
        <v>40.738</v>
      </c>
      <c r="L141" s="33" t="str">
        <f t="shared" si="10"/>
        <v>(c)</v>
      </c>
      <c r="M141" s="33">
        <f t="shared" si="11"/>
        <v>5.9630000000000001</v>
      </c>
    </row>
    <row r="142" spans="1:13" ht="13" x14ac:dyDescent="0.25">
      <c r="A142" s="31" t="s">
        <v>25</v>
      </c>
      <c r="B142" s="33">
        <f t="shared" si="0"/>
        <v>218.458</v>
      </c>
      <c r="C142" s="33">
        <f t="shared" si="1"/>
        <v>211.53700000000001</v>
      </c>
      <c r="D142" s="33">
        <f t="shared" si="2"/>
        <v>2136.107</v>
      </c>
      <c r="E142" s="33">
        <f t="shared" si="3"/>
        <v>1694.1120000000001</v>
      </c>
      <c r="F142" s="33">
        <f t="shared" si="4"/>
        <v>28.829000000000001</v>
      </c>
      <c r="G142" s="33">
        <f t="shared" si="5"/>
        <v>37.92</v>
      </c>
      <c r="H142" s="33">
        <f t="shared" si="6"/>
        <v>0.77600000000000002</v>
      </c>
      <c r="I142" s="33" t="str">
        <f t="shared" si="7"/>
        <v>(c)</v>
      </c>
      <c r="J142" s="33">
        <f t="shared" si="8"/>
        <v>20.692</v>
      </c>
      <c r="K142" s="33" t="str">
        <f t="shared" si="9"/>
        <v>(c)</v>
      </c>
      <c r="L142" s="33">
        <f t="shared" si="10"/>
        <v>10.898999999999999</v>
      </c>
      <c r="M142" s="33">
        <f t="shared" si="11"/>
        <v>20.359000000000002</v>
      </c>
    </row>
    <row r="143" spans="1:13" ht="13" x14ac:dyDescent="0.25">
      <c r="A143" s="31" t="s">
        <v>52</v>
      </c>
      <c r="B143" s="33" t="str">
        <f t="shared" si="0"/>
        <v>:</v>
      </c>
      <c r="C143" s="33">
        <f t="shared" si="1"/>
        <v>0.77700000000000002</v>
      </c>
      <c r="D143" s="33" t="str">
        <f t="shared" si="2"/>
        <v>:</v>
      </c>
      <c r="E143" s="33">
        <f t="shared" si="3"/>
        <v>0.73599999999999999</v>
      </c>
      <c r="F143" s="33" t="str">
        <f t="shared" si="4"/>
        <v>:</v>
      </c>
      <c r="G143" s="33">
        <f t="shared" si="5"/>
        <v>5.7000000000000002E-2</v>
      </c>
      <c r="H143" s="33" t="str">
        <f t="shared" si="6"/>
        <v>:</v>
      </c>
      <c r="I143" s="33">
        <f t="shared" si="7"/>
        <v>1E-3</v>
      </c>
      <c r="J143" s="33" t="str">
        <f t="shared" si="8"/>
        <v>:</v>
      </c>
      <c r="K143" s="33">
        <f t="shared" si="9"/>
        <v>1.6E-2</v>
      </c>
      <c r="L143" s="33" t="str">
        <f t="shared" si="10"/>
        <v>:</v>
      </c>
      <c r="M143" s="33">
        <f t="shared" si="11"/>
        <v>0</v>
      </c>
    </row>
    <row r="144" spans="1:13" ht="13" x14ac:dyDescent="0.25">
      <c r="A144" s="31" t="s">
        <v>26</v>
      </c>
      <c r="B144" s="33">
        <f t="shared" si="0"/>
        <v>104.774</v>
      </c>
      <c r="C144" s="33">
        <f t="shared" si="1"/>
        <v>79.132999999999996</v>
      </c>
      <c r="D144" s="33">
        <f t="shared" si="2"/>
        <v>679.66899999999998</v>
      </c>
      <c r="E144" s="33">
        <f t="shared" si="3"/>
        <v>502.35599999999999</v>
      </c>
      <c r="F144" s="33">
        <f t="shared" si="4"/>
        <v>5.0990000000000002</v>
      </c>
      <c r="G144" s="33">
        <f t="shared" si="5"/>
        <v>10.731999999999999</v>
      </c>
      <c r="H144" s="33">
        <f t="shared" si="6"/>
        <v>1.1339999999999999</v>
      </c>
      <c r="I144" s="33">
        <f t="shared" si="7"/>
        <v>1.659</v>
      </c>
      <c r="J144" s="33">
        <f t="shared" si="8"/>
        <v>37.954000000000001</v>
      </c>
      <c r="K144" s="33">
        <f t="shared" si="9"/>
        <v>29.5</v>
      </c>
      <c r="L144" s="33">
        <f t="shared" si="10"/>
        <v>16.739000000000001</v>
      </c>
      <c r="M144" s="33">
        <f t="shared" si="11"/>
        <v>26.440999999999999</v>
      </c>
    </row>
    <row r="145" spans="1:13" ht="13" x14ac:dyDescent="0.25">
      <c r="A145" s="31" t="s">
        <v>27</v>
      </c>
      <c r="B145" s="33">
        <f t="shared" si="0"/>
        <v>932.86400000000003</v>
      </c>
      <c r="C145" s="33">
        <f t="shared" si="1"/>
        <v>716.37800000000004</v>
      </c>
      <c r="D145" s="33">
        <f t="shared" si="2"/>
        <v>918.62300000000005</v>
      </c>
      <c r="E145" s="33">
        <f t="shared" si="3"/>
        <v>429.23</v>
      </c>
      <c r="F145" s="33">
        <f t="shared" si="4"/>
        <v>260.76799999999997</v>
      </c>
      <c r="G145" s="33">
        <f t="shared" si="5"/>
        <v>226.03899999999999</v>
      </c>
      <c r="H145" s="33">
        <f t="shared" si="6"/>
        <v>37.759</v>
      </c>
      <c r="I145" s="33">
        <f t="shared" si="7"/>
        <v>18.978999999999999</v>
      </c>
      <c r="J145" s="33">
        <f t="shared" si="8"/>
        <v>32.966000000000001</v>
      </c>
      <c r="K145" s="33">
        <f t="shared" si="9"/>
        <v>31.413</v>
      </c>
      <c r="L145" s="33">
        <f t="shared" si="10"/>
        <v>90.957999999999998</v>
      </c>
      <c r="M145" s="33">
        <f t="shared" si="11"/>
        <v>109.333</v>
      </c>
    </row>
    <row r="146" spans="1:13" ht="13" x14ac:dyDescent="0.25">
      <c r="A146" s="31" t="s">
        <v>103</v>
      </c>
      <c r="B146" s="33" t="str">
        <f t="shared" si="0"/>
        <v>:</v>
      </c>
      <c r="C146" s="33">
        <f t="shared" si="1"/>
        <v>61.634</v>
      </c>
      <c r="D146" s="33" t="str">
        <f t="shared" si="2"/>
        <v>:</v>
      </c>
      <c r="E146" s="33">
        <f t="shared" si="3"/>
        <v>12.473000000000001</v>
      </c>
      <c r="F146" s="33" t="str">
        <f t="shared" si="4"/>
        <v>:</v>
      </c>
      <c r="G146" s="33">
        <f t="shared" si="5"/>
        <v>12.117000000000001</v>
      </c>
      <c r="H146" s="33" t="str">
        <f t="shared" si="6"/>
        <v>:</v>
      </c>
      <c r="I146" s="33">
        <f t="shared" si="7"/>
        <v>5.6000000000000001E-2</v>
      </c>
      <c r="J146" s="33" t="str">
        <f t="shared" si="8"/>
        <v>:</v>
      </c>
      <c r="K146" s="33">
        <f t="shared" si="9"/>
        <v>0</v>
      </c>
      <c r="L146" s="33" t="str">
        <f t="shared" si="10"/>
        <v>:</v>
      </c>
      <c r="M146" s="33">
        <f t="shared" si="11"/>
        <v>0</v>
      </c>
    </row>
    <row r="147" spans="1:13" ht="13" x14ac:dyDescent="0.25">
      <c r="A147" s="31" t="s">
        <v>104</v>
      </c>
      <c r="B147" s="33" t="str">
        <f t="shared" si="0"/>
        <v>:</v>
      </c>
      <c r="C147" s="33">
        <f t="shared" si="1"/>
        <v>19550.788</v>
      </c>
      <c r="D147" s="33" t="str">
        <f t="shared" si="2"/>
        <v>:</v>
      </c>
      <c r="E147" s="33">
        <f t="shared" si="3"/>
        <v>15509</v>
      </c>
      <c r="F147" s="33" t="str">
        <f t="shared" si="4"/>
        <v>:</v>
      </c>
      <c r="G147" s="33">
        <f t="shared" si="5"/>
        <v>15303.4</v>
      </c>
      <c r="H147" s="33" t="str">
        <f t="shared" si="6"/>
        <v>:</v>
      </c>
      <c r="I147" s="33">
        <f t="shared" si="7"/>
        <v>297.12</v>
      </c>
      <c r="J147" s="33" t="str">
        <f t="shared" si="8"/>
        <v>:</v>
      </c>
      <c r="K147" s="33">
        <f t="shared" si="9"/>
        <v>1983.567</v>
      </c>
      <c r="L147" s="33" t="str">
        <f t="shared" si="10"/>
        <v>:</v>
      </c>
      <c r="M147" s="33">
        <f t="shared" si="11"/>
        <v>4932.3130000000001</v>
      </c>
    </row>
    <row r="149" spans="1:13" ht="13" x14ac:dyDescent="0.25">
      <c r="C149" s="67">
        <v>2011</v>
      </c>
      <c r="D149" s="67">
        <v>2023</v>
      </c>
    </row>
    <row r="150" spans="1:13" ht="13" x14ac:dyDescent="0.25">
      <c r="B150" s="31" t="s">
        <v>0</v>
      </c>
      <c r="C150" s="68">
        <f>SUM(B116:B147)/SUM(B116:B147,D116:D147,F116:F147,H116:H147,J116:J147,L116:L147)</f>
        <v>0.41642663758678278</v>
      </c>
      <c r="D150" s="68">
        <f>SUM(C116:C147)/SUM(C116:C147,E116:E147,G116:G147,I116:I147,K116:K147,M116:M147)</f>
        <v>0.38876842272736278</v>
      </c>
    </row>
    <row r="151" spans="1:13" ht="13" x14ac:dyDescent="0.25">
      <c r="B151" s="31" t="s">
        <v>43</v>
      </c>
      <c r="C151" s="69">
        <f>SUM(D116:D147)/SUM(B116:B147,D116:D147,F116:F147,H116:H147,J116:J147,L116:L147)</f>
        <v>0.3353661756793565</v>
      </c>
      <c r="D151" s="69">
        <f>SUM(E116:E147)/SUM(C116:C147,E116:E147,G116:G147,I116:I147,K116:K147,M116:M147)</f>
        <v>0.3578370600080148</v>
      </c>
    </row>
    <row r="152" spans="1:13" ht="13" x14ac:dyDescent="0.25">
      <c r="B152" s="31" t="s">
        <v>29</v>
      </c>
      <c r="C152" s="68">
        <f>SUM(F116:F147)/SUM(B116:B147,D116:D147,F116:F147,H116:H147,J116:J147,L116:L147)</f>
        <v>9.0992229927393947E-2</v>
      </c>
      <c r="D152" s="68">
        <f>SUM(G116:G147)/SUM(C116:C147,E116:E147,G116:G147,I116:I147,K116:K147,M116:M147)</f>
        <v>0.17021802126076135</v>
      </c>
    </row>
    <row r="153" spans="1:13" ht="13" x14ac:dyDescent="0.25">
      <c r="B153" s="31" t="s">
        <v>30</v>
      </c>
      <c r="C153" s="69">
        <f>SUM(H116:H147)/SUM(B116:B147,D116:D147,F116:F147,H116:H147,J116:J147,L116:L147)</f>
        <v>2.3534812596173265E-3</v>
      </c>
      <c r="D153" s="69">
        <f>SUM(I116:I147)/SUM(C116:C147,E116:E147,G116:G147,I116:I147,K116:K147,M116:M147)</f>
        <v>2.816672430316317E-3</v>
      </c>
    </row>
    <row r="154" spans="1:13" ht="13" x14ac:dyDescent="0.25">
      <c r="B154" s="31" t="s">
        <v>31</v>
      </c>
      <c r="C154" s="68">
        <f>SUM(J116:J147)/SUM(B116:B147,D116:D147,F116:F147,H116:H147,J116:J147,L116:L147)</f>
        <v>3.0861984401856918E-2</v>
      </c>
      <c r="D154" s="68">
        <f>SUM(K116:K147)/SUM(C116:C147,E116:E147,G116:G147,I116:I147,K116:K147,M116:M147)</f>
        <v>2.8480981948229872E-2</v>
      </c>
    </row>
    <row r="155" spans="1:13" ht="13" x14ac:dyDescent="0.25">
      <c r="B155" s="31" t="s">
        <v>32</v>
      </c>
      <c r="C155" s="69">
        <f>SUM(L116:L147)/SUM(B116:B147,D116:D147,F116:F147,H116:H147,J116:J147,L116:L147)</f>
        <v>0.12399949114499272</v>
      </c>
      <c r="D155" s="69">
        <f>SUM(M116:M147)/SUM(C116:C147,E116:E147,G116:G147,I116:I147,K116:K147,M116:M147)</f>
        <v>5.1878841625315669E-2</v>
      </c>
    </row>
    <row r="158" spans="1:13" ht="13" x14ac:dyDescent="0.25">
      <c r="A158" s="30" t="s">
        <v>50</v>
      </c>
      <c r="B158" s="85" t="s">
        <v>0</v>
      </c>
      <c r="C158" s="85" t="s">
        <v>0</v>
      </c>
    </row>
    <row r="159" spans="1:13" ht="13" x14ac:dyDescent="0.25">
      <c r="A159" s="30" t="s">
        <v>51</v>
      </c>
      <c r="B159" s="67">
        <v>2011</v>
      </c>
      <c r="C159" s="67">
        <v>2023</v>
      </c>
    </row>
    <row r="160" spans="1:13" ht="13" x14ac:dyDescent="0.25">
      <c r="A160" s="31" t="s">
        <v>1</v>
      </c>
      <c r="B160" s="68">
        <f>SUM(B116,D116,F116,H116,J116,L116)/SUM(B$116:B$142,D$116:D$142,F$116:F$142,H$116:H$142,J$116:J$142,L$116:L$142)</f>
        <v>1.7955723805980244E-2</v>
      </c>
      <c r="C160" s="68">
        <f>SUM(C116,E116,G116,I116,K116,M116)/SUM(C$116:C$142,E$116:E$142,G$116:G$142,I$116:I$142,K$116:K$142,M$116:M$142)</f>
        <v>1.6567680936240801E-2</v>
      </c>
    </row>
    <row r="161" spans="1:3" ht="13" x14ac:dyDescent="0.25">
      <c r="A161" s="31" t="s">
        <v>2</v>
      </c>
      <c r="B161" s="68">
        <f t="shared" ref="B161:B186" si="12">SUM(B117,D117,F117,H117,J117,L117)/SUM(B$116:B$142,D$116:D$142,F$116:F$142,H$116:H$142,J$116:J$142,L$116:L$142)</f>
        <v>0</v>
      </c>
      <c r="C161" s="68">
        <f t="shared" ref="C161:C185" si="13">SUM(C117,E117,G117,I117,K117,M117)/SUM(C$116:C$142,E$116:E$142,G$116:G$142,I$116:I$142,K$116:K$142,M$116:M$142)</f>
        <v>1.1714939136934398E-2</v>
      </c>
    </row>
    <row r="162" spans="1:3" ht="13" x14ac:dyDescent="0.25">
      <c r="A162" s="31" t="s">
        <v>47</v>
      </c>
      <c r="B162" s="68">
        <f t="shared" si="12"/>
        <v>2.0101213851852567E-2</v>
      </c>
      <c r="C162" s="68">
        <f t="shared" si="13"/>
        <v>1.578157074091284E-2</v>
      </c>
    </row>
    <row r="163" spans="1:3" ht="13" x14ac:dyDescent="0.25">
      <c r="A163" s="31" t="s">
        <v>3</v>
      </c>
      <c r="B163" s="68">
        <f t="shared" si="12"/>
        <v>1.2973006778453375E-2</v>
      </c>
      <c r="C163" s="68">
        <f t="shared" si="13"/>
        <v>1.1437529279894214E-2</v>
      </c>
    </row>
    <row r="164" spans="1:3" ht="13" x14ac:dyDescent="0.25">
      <c r="A164" s="31" t="s">
        <v>160</v>
      </c>
      <c r="B164" s="68">
        <f t="shared" si="12"/>
        <v>0.12505808388295633</v>
      </c>
      <c r="C164" s="68">
        <f t="shared" si="13"/>
        <v>0.13973464495066709</v>
      </c>
    </row>
    <row r="165" spans="1:3" ht="13" x14ac:dyDescent="0.25">
      <c r="A165" s="31" t="s">
        <v>4</v>
      </c>
      <c r="B165" s="68">
        <f t="shared" si="12"/>
        <v>1.2490747370113315E-3</v>
      </c>
      <c r="C165" s="68">
        <f t="shared" si="13"/>
        <v>2.4180562991315221E-3</v>
      </c>
    </row>
    <row r="166" spans="1:3" ht="13" x14ac:dyDescent="0.25">
      <c r="A166" s="31" t="s">
        <v>5</v>
      </c>
      <c r="B166" s="68">
        <f t="shared" si="12"/>
        <v>1.0529210650431647E-2</v>
      </c>
      <c r="C166" s="68">
        <f t="shared" si="13"/>
        <v>7.8469089871266214E-3</v>
      </c>
    </row>
    <row r="167" spans="1:3" ht="13" x14ac:dyDescent="0.25">
      <c r="A167" s="31" t="s">
        <v>6</v>
      </c>
      <c r="B167" s="68">
        <f t="shared" si="12"/>
        <v>1.70536424723302E-2</v>
      </c>
      <c r="C167" s="68">
        <f t="shared" si="13"/>
        <v>1.4550347318238366E-2</v>
      </c>
    </row>
    <row r="168" spans="1:3" ht="13" x14ac:dyDescent="0.25">
      <c r="A168" s="31" t="s">
        <v>7</v>
      </c>
      <c r="B168" s="68">
        <f t="shared" si="12"/>
        <v>0.2071949435493694</v>
      </c>
      <c r="C168" s="68">
        <f t="shared" si="13"/>
        <v>0.18193971593356259</v>
      </c>
    </row>
    <row r="169" spans="1:3" ht="13" x14ac:dyDescent="0.25">
      <c r="A169" s="31" t="s">
        <v>8</v>
      </c>
      <c r="B169" s="68">
        <f t="shared" si="12"/>
        <v>0.17469246388647755</v>
      </c>
      <c r="C169" s="68">
        <f t="shared" si="13"/>
        <v>0.22573143492478623</v>
      </c>
    </row>
    <row r="170" spans="1:3" ht="13" x14ac:dyDescent="0.25">
      <c r="A170" s="31" t="s">
        <v>9</v>
      </c>
      <c r="B170" s="68">
        <f t="shared" si="12"/>
        <v>0</v>
      </c>
      <c r="C170" s="68">
        <f t="shared" si="13"/>
        <v>4.2251180006415189E-3</v>
      </c>
    </row>
    <row r="171" spans="1:3" ht="13" x14ac:dyDescent="0.25">
      <c r="A171" s="31" t="s">
        <v>10</v>
      </c>
      <c r="B171" s="68">
        <f t="shared" si="12"/>
        <v>0.20053855922063243</v>
      </c>
      <c r="C171" s="68">
        <f t="shared" si="13"/>
        <v>0.13655085863080027</v>
      </c>
    </row>
    <row r="172" spans="1:3" ht="13" x14ac:dyDescent="0.25">
      <c r="A172" s="31" t="s">
        <v>11</v>
      </c>
      <c r="B172" s="68">
        <f t="shared" si="12"/>
        <v>3.5209025927872019E-3</v>
      </c>
      <c r="C172" s="68">
        <f t="shared" si="13"/>
        <v>2.847603158786273E-3</v>
      </c>
    </row>
    <row r="173" spans="1:3" ht="13" x14ac:dyDescent="0.25">
      <c r="A173" s="31" t="s">
        <v>12</v>
      </c>
      <c r="B173" s="68">
        <f t="shared" si="12"/>
        <v>3.0698020434656702E-3</v>
      </c>
      <c r="C173" s="68">
        <f t="shared" si="13"/>
        <v>5.6492491273888047E-3</v>
      </c>
    </row>
    <row r="174" spans="1:3" ht="13" x14ac:dyDescent="0.25">
      <c r="A174" s="31" t="s">
        <v>13</v>
      </c>
      <c r="B174" s="68">
        <f t="shared" si="12"/>
        <v>7.3104124010011894E-3</v>
      </c>
      <c r="C174" s="68">
        <f t="shared" si="13"/>
        <v>1.029335466932179E-2</v>
      </c>
    </row>
    <row r="175" spans="1:3" ht="13" x14ac:dyDescent="0.25">
      <c r="A175" s="31" t="s">
        <v>14</v>
      </c>
      <c r="B175" s="68">
        <f t="shared" si="12"/>
        <v>5.5679315566561634E-4</v>
      </c>
      <c r="C175" s="68">
        <f t="shared" si="13"/>
        <v>1.7147159764381315E-4</v>
      </c>
    </row>
    <row r="176" spans="1:3" ht="13" x14ac:dyDescent="0.25">
      <c r="A176" s="31" t="s">
        <v>15</v>
      </c>
      <c r="B176" s="68">
        <f t="shared" si="12"/>
        <v>0</v>
      </c>
      <c r="C176" s="68">
        <f t="shared" si="13"/>
        <v>2.2233203836636559E-2</v>
      </c>
    </row>
    <row r="177" spans="1:3" ht="13" x14ac:dyDescent="0.25">
      <c r="A177" s="31" t="s">
        <v>16</v>
      </c>
      <c r="B177" s="68">
        <f t="shared" si="12"/>
        <v>3.038352326606939E-4</v>
      </c>
      <c r="C177" s="68">
        <f t="shared" si="13"/>
        <v>1.8340776830348895E-5</v>
      </c>
    </row>
    <row r="178" spans="1:3" ht="13" x14ac:dyDescent="0.25">
      <c r="A178" s="31" t="s">
        <v>17</v>
      </c>
      <c r="B178" s="68">
        <f t="shared" si="12"/>
        <v>3.1122404835891432E-2</v>
      </c>
      <c r="C178" s="68">
        <f t="shared" si="13"/>
        <v>2.5063580813308603E-2</v>
      </c>
    </row>
    <row r="179" spans="1:3" ht="13" x14ac:dyDescent="0.25">
      <c r="A179" s="31" t="s">
        <v>18</v>
      </c>
      <c r="B179" s="68">
        <f t="shared" si="12"/>
        <v>9.8329169418196142E-3</v>
      </c>
      <c r="C179" s="68">
        <f t="shared" si="13"/>
        <v>1.8121391462942258E-2</v>
      </c>
    </row>
    <row r="180" spans="1:3" ht="13" x14ac:dyDescent="0.25">
      <c r="A180" s="31" t="s">
        <v>19</v>
      </c>
      <c r="B180" s="68">
        <f t="shared" si="12"/>
        <v>6.2058871668564941E-2</v>
      </c>
      <c r="C180" s="68">
        <f t="shared" si="13"/>
        <v>6.1989299731990403E-2</v>
      </c>
    </row>
    <row r="181" spans="1:3" ht="13" x14ac:dyDescent="0.25">
      <c r="A181" s="31" t="s">
        <v>20</v>
      </c>
      <c r="B181" s="68">
        <f t="shared" si="12"/>
        <v>3.999018987832853E-2</v>
      </c>
      <c r="C181" s="68">
        <f t="shared" si="13"/>
        <v>2.7111888431843346E-2</v>
      </c>
    </row>
    <row r="182" spans="1:3" ht="13" x14ac:dyDescent="0.25">
      <c r="A182" s="31" t="s">
        <v>21</v>
      </c>
      <c r="B182" s="68">
        <f t="shared" si="12"/>
        <v>3.2582990253678862E-2</v>
      </c>
      <c r="C182" s="68">
        <f t="shared" si="13"/>
        <v>3.159894309228943E-2</v>
      </c>
    </row>
    <row r="183" spans="1:3" ht="13" x14ac:dyDescent="0.25">
      <c r="A183" s="31" t="s">
        <v>22</v>
      </c>
      <c r="B183" s="68">
        <f t="shared" si="12"/>
        <v>3.1986406604854597E-3</v>
      </c>
      <c r="C183" s="68">
        <f t="shared" si="13"/>
        <v>2.3983214162166095E-3</v>
      </c>
    </row>
    <row r="184" spans="1:3" ht="13" x14ac:dyDescent="0.25">
      <c r="A184" s="31" t="s">
        <v>23</v>
      </c>
      <c r="B184" s="68">
        <f t="shared" si="12"/>
        <v>3.615228930983776E-3</v>
      </c>
      <c r="C184" s="68">
        <f t="shared" si="13"/>
        <v>6.0088698343266798E-3</v>
      </c>
    </row>
    <row r="185" spans="1:3" ht="13" x14ac:dyDescent="0.25">
      <c r="A185" s="31" t="s">
        <v>24</v>
      </c>
      <c r="B185" s="68">
        <f t="shared" si="12"/>
        <v>8.6024314426541466E-3</v>
      </c>
      <c r="C185" s="68">
        <f t="shared" si="13"/>
        <v>1.1218637370829393E-2</v>
      </c>
    </row>
    <row r="186" spans="1:3" ht="13" x14ac:dyDescent="0.25">
      <c r="A186" s="31" t="s">
        <v>25</v>
      </c>
      <c r="B186" s="68">
        <f t="shared" si="12"/>
        <v>6.8886571265181036E-3</v>
      </c>
      <c r="C186" s="68">
        <f>SUM(C142,E142,G142,I142,K142,M142)/SUM(C$116:C$142,E$116:E$142,G$116:G$142,I$116:I$142,K$116:K$142,M$116:M$142)</f>
        <v>6.7770395407099615E-3</v>
      </c>
    </row>
  </sheetData>
  <mergeCells count="32">
    <mergeCell ref="H114:I114"/>
    <mergeCell ref="J114:K114"/>
    <mergeCell ref="V79:Y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R79:U79"/>
    <mergeCell ref="T80:U80"/>
    <mergeCell ref="V80:W80"/>
    <mergeCell ref="X80:Y80"/>
    <mergeCell ref="B158:C158"/>
    <mergeCell ref="M5:N5"/>
    <mergeCell ref="B79:E79"/>
    <mergeCell ref="F79:I79"/>
    <mergeCell ref="J79:M79"/>
    <mergeCell ref="N79:Q79"/>
    <mergeCell ref="B5:B6"/>
    <mergeCell ref="C5:D5"/>
    <mergeCell ref="E5:F5"/>
    <mergeCell ref="G5:H5"/>
    <mergeCell ref="I5:J5"/>
    <mergeCell ref="K5:L5"/>
    <mergeCell ref="L114:M114"/>
    <mergeCell ref="B114:C114"/>
    <mergeCell ref="D114:E114"/>
    <mergeCell ref="F114:G114"/>
  </mergeCells>
  <hyperlinks>
    <hyperlink ref="A70" r:id="rId1" xr:uid="{1AB0E2CB-866C-476C-BCC9-A8488DE0AF8D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6D72-9106-4183-85C5-CF46A67C80BA}">
  <dimension ref="A26:V129"/>
  <sheetViews>
    <sheetView showGridLines="0" zoomScaleNormal="100" workbookViewId="0">
      <selection activeCell="P3" sqref="P3"/>
    </sheetView>
  </sheetViews>
  <sheetFormatPr defaultColWidth="9" defaultRowHeight="12.5" x14ac:dyDescent="0.25"/>
  <cols>
    <col min="1" max="1" width="9" style="4"/>
    <col min="2" max="2" width="11.58203125" style="4" customWidth="1"/>
    <col min="3" max="17" width="9" style="4"/>
    <col min="18" max="18" width="10" style="4" customWidth="1"/>
    <col min="19" max="30" width="9" style="4"/>
    <col min="31" max="31" width="14.75" style="4" customWidth="1"/>
    <col min="32" max="32" width="9.5" style="4" bestFit="1" customWidth="1"/>
    <col min="33" max="42" width="9" style="4"/>
    <col min="43" max="43" width="9" style="4" customWidth="1"/>
    <col min="44" max="16384" width="9" style="4"/>
  </cols>
  <sheetData>
    <row r="26" spans="18:18" x14ac:dyDescent="0.25">
      <c r="R26" s="24"/>
    </row>
    <row r="27" spans="18:18" x14ac:dyDescent="0.25">
      <c r="R27" s="24"/>
    </row>
    <row r="28" spans="18:18" x14ac:dyDescent="0.25">
      <c r="R28" s="24"/>
    </row>
    <row r="29" spans="18:18" ht="15" customHeight="1" x14ac:dyDescent="0.25">
      <c r="R29" s="24"/>
    </row>
    <row r="30" spans="18:18" ht="15" customHeight="1" x14ac:dyDescent="0.25"/>
    <row r="43" spans="16:16" x14ac:dyDescent="0.25">
      <c r="P43" s="3" t="s">
        <v>139</v>
      </c>
    </row>
    <row r="44" spans="16:16" x14ac:dyDescent="0.25">
      <c r="P44" s="34" t="s">
        <v>191</v>
      </c>
    </row>
    <row r="46" spans="16:16" x14ac:dyDescent="0.25">
      <c r="P46" s="4" t="s">
        <v>193</v>
      </c>
    </row>
    <row r="47" spans="16:16" x14ac:dyDescent="0.25">
      <c r="P47" s="4" t="s">
        <v>144</v>
      </c>
    </row>
    <row r="73" spans="1:3" x14ac:dyDescent="0.25">
      <c r="A73" s="4" t="s">
        <v>42</v>
      </c>
    </row>
    <row r="74" spans="1:3" s="13" customFormat="1" ht="14" x14ac:dyDescent="0.3">
      <c r="A74" s="51" t="s">
        <v>223</v>
      </c>
    </row>
    <row r="75" spans="1:3" x14ac:dyDescent="0.25">
      <c r="A75" s="24"/>
    </row>
    <row r="76" spans="1:3" x14ac:dyDescent="0.25">
      <c r="A76" s="28" t="s">
        <v>189</v>
      </c>
    </row>
    <row r="77" spans="1:3" ht="13" x14ac:dyDescent="0.25">
      <c r="A77" s="28" t="s">
        <v>100</v>
      </c>
      <c r="B77" s="29" t="s">
        <v>190</v>
      </c>
    </row>
    <row r="78" spans="1:3" x14ac:dyDescent="0.25">
      <c r="A78" s="28" t="s">
        <v>101</v>
      </c>
      <c r="B78" s="28" t="s">
        <v>156</v>
      </c>
    </row>
    <row r="80" spans="1:3" ht="13" x14ac:dyDescent="0.25">
      <c r="A80" s="29" t="s">
        <v>96</v>
      </c>
      <c r="C80" s="28" t="s">
        <v>97</v>
      </c>
    </row>
    <row r="81" spans="1:22" ht="13" x14ac:dyDescent="0.25">
      <c r="A81" s="29" t="s">
        <v>98</v>
      </c>
      <c r="C81" s="28" t="s">
        <v>45</v>
      </c>
    </row>
    <row r="82" spans="1:22" ht="13" x14ac:dyDescent="0.3">
      <c r="J82" s="35" t="s">
        <v>139</v>
      </c>
      <c r="K82" s="13"/>
      <c r="L82" s="13"/>
      <c r="M82" s="13"/>
      <c r="N82" s="13"/>
      <c r="S82" s="36"/>
    </row>
    <row r="83" spans="1:22" ht="13" x14ac:dyDescent="0.25">
      <c r="A83" s="30" t="s">
        <v>102</v>
      </c>
      <c r="B83" s="85">
        <v>2011</v>
      </c>
      <c r="C83" s="85" t="s">
        <v>46</v>
      </c>
      <c r="D83" s="85">
        <v>2023</v>
      </c>
      <c r="E83" s="85" t="s">
        <v>46</v>
      </c>
      <c r="J83" s="2" t="s">
        <v>191</v>
      </c>
      <c r="K83" s="13"/>
      <c r="L83" s="13"/>
      <c r="M83" s="13"/>
      <c r="S83" s="36"/>
      <c r="T83" s="36"/>
      <c r="U83" s="36"/>
      <c r="V83" s="36"/>
    </row>
    <row r="84" spans="1:22" ht="13" x14ac:dyDescent="0.25">
      <c r="A84" s="31" t="s">
        <v>1</v>
      </c>
      <c r="B84" s="33">
        <v>6296835</v>
      </c>
      <c r="C84" s="33" t="s">
        <v>46</v>
      </c>
      <c r="D84" s="33">
        <v>4801173</v>
      </c>
      <c r="E84" s="33" t="s">
        <v>46</v>
      </c>
      <c r="G84" s="31" t="s">
        <v>1</v>
      </c>
      <c r="H84" s="33">
        <f>IF(OR(B84=":",D84=":"),":",100*((D84-B84)/B84))</f>
        <v>-23.752599520235165</v>
      </c>
      <c r="J84" s="67" t="s">
        <v>49</v>
      </c>
      <c r="K84" s="67" t="s">
        <v>48</v>
      </c>
      <c r="R84" s="36"/>
      <c r="S84" s="36"/>
      <c r="T84" s="36"/>
      <c r="U84" s="36"/>
      <c r="V84" s="36"/>
    </row>
    <row r="85" spans="1:22" ht="13" x14ac:dyDescent="0.25">
      <c r="A85" s="31" t="s">
        <v>2</v>
      </c>
      <c r="B85" s="32" t="s">
        <v>28</v>
      </c>
      <c r="C85" s="32" t="s">
        <v>46</v>
      </c>
      <c r="D85" s="32">
        <v>3429789</v>
      </c>
      <c r="E85" s="32" t="s">
        <v>46</v>
      </c>
      <c r="G85" s="31" t="s">
        <v>2</v>
      </c>
      <c r="H85" s="33" t="str">
        <f t="shared" ref="H85:H110" si="0">IF(OR(B85=":",D85=":"),":",100*((D85-B85)/B85))</f>
        <v>:</v>
      </c>
      <c r="J85" s="31" t="s">
        <v>20</v>
      </c>
      <c r="K85" s="33">
        <v>-43.97620769663159</v>
      </c>
      <c r="R85" s="36"/>
      <c r="S85" s="36"/>
    </row>
    <row r="86" spans="1:22" ht="13" x14ac:dyDescent="0.25">
      <c r="A86" s="31" t="s">
        <v>47</v>
      </c>
      <c r="B86" s="33">
        <v>7049230</v>
      </c>
      <c r="C86" s="33" t="s">
        <v>46</v>
      </c>
      <c r="D86" s="33">
        <v>4573363</v>
      </c>
      <c r="E86" s="33" t="s">
        <v>46</v>
      </c>
      <c r="G86" s="31" t="s">
        <v>47</v>
      </c>
      <c r="H86" s="33">
        <f t="shared" si="0"/>
        <v>-35.122516927380723</v>
      </c>
      <c r="J86" s="31" t="s">
        <v>10</v>
      </c>
      <c r="K86" s="33">
        <v>-43.731843010136387</v>
      </c>
      <c r="R86" s="36"/>
      <c r="S86" s="36"/>
    </row>
    <row r="87" spans="1:22" ht="13" x14ac:dyDescent="0.25">
      <c r="A87" s="31" t="s">
        <v>3</v>
      </c>
      <c r="B87" s="32">
        <v>4549462</v>
      </c>
      <c r="C87" s="32" t="s">
        <v>46</v>
      </c>
      <c r="D87" s="32">
        <v>3314499</v>
      </c>
      <c r="E87" s="32" t="s">
        <v>46</v>
      </c>
      <c r="G87" s="31" t="s">
        <v>3</v>
      </c>
      <c r="H87" s="33">
        <f t="shared" si="0"/>
        <v>-27.14525365856446</v>
      </c>
      <c r="J87" s="31" t="s">
        <v>5</v>
      </c>
      <c r="K87" s="33">
        <v>-38.415850700956412</v>
      </c>
      <c r="R87" s="36"/>
      <c r="S87" s="36"/>
    </row>
    <row r="88" spans="1:22" ht="13" x14ac:dyDescent="0.25">
      <c r="A88" s="31" t="s">
        <v>41</v>
      </c>
      <c r="B88" s="33">
        <v>43856217</v>
      </c>
      <c r="C88" s="33" t="s">
        <v>46</v>
      </c>
      <c r="D88" s="33">
        <v>40493902</v>
      </c>
      <c r="E88" s="33" t="s">
        <v>46</v>
      </c>
      <c r="G88" s="31" t="s">
        <v>41</v>
      </c>
      <c r="H88" s="33">
        <f t="shared" si="0"/>
        <v>-7.6666781359641671</v>
      </c>
      <c r="J88" s="31" t="s">
        <v>22</v>
      </c>
      <c r="K88" s="33">
        <v>-38.040475305356679</v>
      </c>
      <c r="Q88" s="36"/>
      <c r="R88" s="36"/>
      <c r="S88" s="36"/>
    </row>
    <row r="89" spans="1:22" ht="13" x14ac:dyDescent="0.25">
      <c r="A89" s="31" t="s">
        <v>4</v>
      </c>
      <c r="B89" s="32" t="s">
        <v>28</v>
      </c>
      <c r="C89" s="32" t="s">
        <v>151</v>
      </c>
      <c r="D89" s="32" t="s">
        <v>28</v>
      </c>
      <c r="E89" s="32" t="s">
        <v>151</v>
      </c>
      <c r="G89" s="31" t="s">
        <v>4</v>
      </c>
      <c r="H89" s="33" t="str">
        <f t="shared" si="0"/>
        <v>:</v>
      </c>
      <c r="J89" s="31" t="s">
        <v>47</v>
      </c>
      <c r="K89" s="33">
        <v>-35.122516927380723</v>
      </c>
      <c r="Q89" s="36"/>
      <c r="R89" s="36"/>
      <c r="S89" s="36"/>
    </row>
    <row r="90" spans="1:22" ht="13" x14ac:dyDescent="0.25">
      <c r="A90" s="31" t="s">
        <v>5</v>
      </c>
      <c r="B90" s="33">
        <v>3692455</v>
      </c>
      <c r="C90" s="33" t="s">
        <v>46</v>
      </c>
      <c r="D90" s="33">
        <v>2273967</v>
      </c>
      <c r="E90" s="33" t="s">
        <v>46</v>
      </c>
      <c r="G90" s="31" t="s">
        <v>5</v>
      </c>
      <c r="H90" s="33">
        <f t="shared" si="0"/>
        <v>-38.415850700956412</v>
      </c>
      <c r="J90" s="31" t="s">
        <v>17</v>
      </c>
      <c r="K90" s="33">
        <v>-33.451830163522509</v>
      </c>
      <c r="P90" s="36"/>
      <c r="Q90" s="36"/>
      <c r="R90" s="36"/>
      <c r="S90" s="36"/>
    </row>
    <row r="91" spans="1:22" ht="13" x14ac:dyDescent="0.25">
      <c r="A91" s="31" t="s">
        <v>6</v>
      </c>
      <c r="B91" s="32">
        <v>5980487</v>
      </c>
      <c r="C91" s="32" t="s">
        <v>46</v>
      </c>
      <c r="D91" s="32">
        <v>4216566</v>
      </c>
      <c r="E91" s="32" t="s">
        <v>46</v>
      </c>
      <c r="G91" s="31" t="s">
        <v>6</v>
      </c>
      <c r="H91" s="33">
        <f t="shared" si="0"/>
        <v>-29.494604703596885</v>
      </c>
      <c r="J91" s="31" t="s">
        <v>11</v>
      </c>
      <c r="K91" s="33">
        <v>-33.166981714280155</v>
      </c>
      <c r="P91" s="36"/>
      <c r="Q91" s="36"/>
      <c r="R91" s="36"/>
      <c r="S91" s="36"/>
    </row>
    <row r="92" spans="1:22" ht="13" x14ac:dyDescent="0.25">
      <c r="A92" s="31" t="s">
        <v>7</v>
      </c>
      <c r="B92" s="33">
        <v>73112288</v>
      </c>
      <c r="C92" s="33" t="s">
        <v>46</v>
      </c>
      <c r="D92" s="33">
        <v>52906813</v>
      </c>
      <c r="E92" s="33" t="s">
        <v>46</v>
      </c>
      <c r="G92" s="31" t="s">
        <v>7</v>
      </c>
      <c r="H92" s="33">
        <f t="shared" si="0"/>
        <v>-27.636223065539955</v>
      </c>
      <c r="J92" s="31" t="s">
        <v>6</v>
      </c>
      <c r="K92" s="33">
        <v>-29.494604703596885</v>
      </c>
      <c r="P92" s="36"/>
      <c r="Q92" s="36"/>
      <c r="R92" s="36"/>
      <c r="S92" s="36"/>
    </row>
    <row r="93" spans="1:22" ht="13" x14ac:dyDescent="0.25">
      <c r="A93" s="31" t="s">
        <v>8</v>
      </c>
      <c r="B93" s="32">
        <v>61262338</v>
      </c>
      <c r="C93" s="32" t="s">
        <v>46</v>
      </c>
      <c r="D93" s="32">
        <v>65415036</v>
      </c>
      <c r="E93" s="32" t="s">
        <v>46</v>
      </c>
      <c r="G93" s="31" t="s">
        <v>8</v>
      </c>
      <c r="H93" s="33">
        <f t="shared" si="0"/>
        <v>6.7785496531327292</v>
      </c>
      <c r="J93" s="31" t="s">
        <v>7</v>
      </c>
      <c r="K93" s="33">
        <v>-27.636223065539955</v>
      </c>
      <c r="P93" s="36"/>
      <c r="Q93" s="36"/>
      <c r="R93" s="36"/>
      <c r="S93" s="36"/>
    </row>
    <row r="94" spans="1:22" ht="13" x14ac:dyDescent="0.25">
      <c r="A94" s="31" t="s">
        <v>9</v>
      </c>
      <c r="B94" s="33" t="s">
        <v>28</v>
      </c>
      <c r="C94" s="33" t="s">
        <v>46</v>
      </c>
      <c r="D94" s="33">
        <v>1224403</v>
      </c>
      <c r="E94" s="33" t="s">
        <v>46</v>
      </c>
      <c r="G94" s="31" t="s">
        <v>9</v>
      </c>
      <c r="H94" s="33" t="str">
        <f t="shared" si="0"/>
        <v>:</v>
      </c>
      <c r="J94" s="31" t="s">
        <v>3</v>
      </c>
      <c r="K94" s="33">
        <v>-27.14525365856446</v>
      </c>
      <c r="P94" s="36"/>
      <c r="Q94" s="36"/>
      <c r="R94" s="36"/>
      <c r="S94" s="36"/>
    </row>
    <row r="95" spans="1:22" ht="13" x14ac:dyDescent="0.25">
      <c r="A95" s="31" t="s">
        <v>10</v>
      </c>
      <c r="B95" s="32">
        <v>70326222</v>
      </c>
      <c r="C95" s="32" t="s">
        <v>46</v>
      </c>
      <c r="D95" s="32">
        <v>39571269</v>
      </c>
      <c r="E95" s="32" t="s">
        <v>46</v>
      </c>
      <c r="G95" s="31" t="s">
        <v>10</v>
      </c>
      <c r="H95" s="33">
        <f t="shared" si="0"/>
        <v>-43.731843010136387</v>
      </c>
      <c r="J95" s="31" t="s">
        <v>15</v>
      </c>
      <c r="K95" s="33">
        <v>-24.252582622159469</v>
      </c>
      <c r="P95" s="36"/>
      <c r="Q95" s="36"/>
      <c r="R95" s="36"/>
      <c r="S95" s="36"/>
    </row>
    <row r="96" spans="1:22" ht="13" x14ac:dyDescent="0.25">
      <c r="A96" s="31" t="s">
        <v>11</v>
      </c>
      <c r="B96" s="33">
        <v>1234734</v>
      </c>
      <c r="C96" s="33" t="s">
        <v>46</v>
      </c>
      <c r="D96" s="33">
        <v>825210</v>
      </c>
      <c r="E96" s="33" t="s">
        <v>46</v>
      </c>
      <c r="G96" s="31" t="s">
        <v>11</v>
      </c>
      <c r="H96" s="33">
        <f t="shared" si="0"/>
        <v>-33.166981714280155</v>
      </c>
      <c r="J96" s="31" t="s">
        <v>1</v>
      </c>
      <c r="K96" s="33">
        <v>-23.752599520235165</v>
      </c>
      <c r="P96" s="36"/>
      <c r="Q96" s="36"/>
      <c r="R96" s="37"/>
      <c r="S96" s="37"/>
    </row>
    <row r="97" spans="1:19" ht="13" x14ac:dyDescent="0.25">
      <c r="A97" s="31" t="s">
        <v>12</v>
      </c>
      <c r="B97" s="32">
        <v>1076539</v>
      </c>
      <c r="C97" s="32" t="s">
        <v>46</v>
      </c>
      <c r="D97" s="32">
        <v>1666366</v>
      </c>
      <c r="E97" s="32" t="s">
        <v>46</v>
      </c>
      <c r="G97" s="31" t="s">
        <v>12</v>
      </c>
      <c r="H97" s="33">
        <f t="shared" si="0"/>
        <v>54.789190173323952</v>
      </c>
      <c r="J97" s="31" t="s">
        <v>21</v>
      </c>
      <c r="K97" s="33">
        <v>-19.860290498584686</v>
      </c>
      <c r="P97" s="36"/>
      <c r="Q97" s="36"/>
      <c r="R97" s="37"/>
      <c r="S97" s="37"/>
    </row>
    <row r="98" spans="1:19" ht="13" x14ac:dyDescent="0.25">
      <c r="A98" s="31" t="s">
        <v>13</v>
      </c>
      <c r="B98" s="33">
        <v>2703420</v>
      </c>
      <c r="C98" s="33" t="s">
        <v>46</v>
      </c>
      <c r="D98" s="33">
        <v>3013441</v>
      </c>
      <c r="E98" s="33" t="s">
        <v>46</v>
      </c>
      <c r="G98" s="31" t="s">
        <v>13</v>
      </c>
      <c r="H98" s="33">
        <f t="shared" si="0"/>
        <v>11.467733463538776</v>
      </c>
      <c r="J98" s="31" t="s">
        <v>25</v>
      </c>
      <c r="K98" s="33">
        <v>-15.844572372846486</v>
      </c>
      <c r="P98" s="36"/>
      <c r="Q98" s="36"/>
      <c r="R98" s="36"/>
      <c r="S98" s="36"/>
    </row>
    <row r="99" spans="1:19" ht="13" x14ac:dyDescent="0.25">
      <c r="A99" s="31" t="s">
        <v>14</v>
      </c>
      <c r="B99" s="32" t="s">
        <v>28</v>
      </c>
      <c r="C99" s="32" t="s">
        <v>46</v>
      </c>
      <c r="D99" s="32">
        <v>116022</v>
      </c>
      <c r="E99" s="32" t="s">
        <v>46</v>
      </c>
      <c r="G99" s="31" t="s">
        <v>14</v>
      </c>
      <c r="H99" s="33" t="str">
        <f t="shared" si="0"/>
        <v>:</v>
      </c>
      <c r="J99" s="31" t="s">
        <v>41</v>
      </c>
      <c r="K99" s="33">
        <v>-7.6666781359641671</v>
      </c>
      <c r="P99" s="36"/>
      <c r="Q99" s="36"/>
      <c r="R99" s="36"/>
      <c r="S99" s="36"/>
    </row>
    <row r="100" spans="1:19" ht="13" x14ac:dyDescent="0.25">
      <c r="A100" s="31" t="s">
        <v>15</v>
      </c>
      <c r="B100" s="33">
        <v>8505890</v>
      </c>
      <c r="C100" s="33" t="s">
        <v>46</v>
      </c>
      <c r="D100" s="33">
        <v>6442992</v>
      </c>
      <c r="E100" s="33" t="s">
        <v>46</v>
      </c>
      <c r="G100" s="31" t="s">
        <v>15</v>
      </c>
      <c r="H100" s="33">
        <f t="shared" si="0"/>
        <v>-24.252582622159469</v>
      </c>
      <c r="J100" s="31" t="s">
        <v>23</v>
      </c>
      <c r="K100" s="33">
        <v>-0.79291734335037478</v>
      </c>
      <c r="P100" s="36"/>
      <c r="Q100" s="37"/>
      <c r="R100" s="36"/>
      <c r="S100" s="36"/>
    </row>
    <row r="101" spans="1:19" ht="13" x14ac:dyDescent="0.25">
      <c r="A101" s="31" t="s">
        <v>16</v>
      </c>
      <c r="B101" s="32" t="s">
        <v>28</v>
      </c>
      <c r="C101" s="32" t="s">
        <v>151</v>
      </c>
      <c r="D101" s="32">
        <v>105620</v>
      </c>
      <c r="E101" s="32" t="s">
        <v>46</v>
      </c>
      <c r="G101" s="31" t="s">
        <v>16</v>
      </c>
      <c r="H101" s="33" t="str">
        <f t="shared" si="0"/>
        <v>:</v>
      </c>
      <c r="J101" s="31" t="s">
        <v>8</v>
      </c>
      <c r="K101" s="33">
        <v>6.7785496531327292</v>
      </c>
      <c r="P101" s="36"/>
      <c r="Q101" s="37"/>
    </row>
    <row r="102" spans="1:19" ht="13" x14ac:dyDescent="0.25">
      <c r="A102" s="31" t="s">
        <v>17</v>
      </c>
      <c r="B102" s="33">
        <v>10914216</v>
      </c>
      <c r="C102" s="33" t="s">
        <v>46</v>
      </c>
      <c r="D102" s="33">
        <v>7263211</v>
      </c>
      <c r="E102" s="33" t="s">
        <v>46</v>
      </c>
      <c r="G102" s="31" t="s">
        <v>17</v>
      </c>
      <c r="H102" s="33">
        <f t="shared" si="0"/>
        <v>-33.451830163522509</v>
      </c>
      <c r="J102" s="31" t="s">
        <v>24</v>
      </c>
      <c r="K102" s="33">
        <v>7.6837493201584852</v>
      </c>
      <c r="O102" s="13"/>
      <c r="P102" s="37"/>
      <c r="Q102" s="36"/>
    </row>
    <row r="103" spans="1:19" ht="13" x14ac:dyDescent="0.25">
      <c r="A103" s="31" t="s">
        <v>18</v>
      </c>
      <c r="B103" s="32">
        <v>3448274</v>
      </c>
      <c r="C103" s="32" t="s">
        <v>46</v>
      </c>
      <c r="D103" s="32">
        <v>5251424</v>
      </c>
      <c r="E103" s="32" t="s">
        <v>46</v>
      </c>
      <c r="G103" s="31" t="s">
        <v>18</v>
      </c>
      <c r="H103" s="33">
        <f t="shared" si="0"/>
        <v>52.291378237344247</v>
      </c>
      <c r="J103" s="31" t="s">
        <v>13</v>
      </c>
      <c r="K103" s="33">
        <v>11.467733463538776</v>
      </c>
      <c r="O103" s="13"/>
      <c r="P103" s="37"/>
      <c r="Q103" s="36"/>
    </row>
    <row r="104" spans="1:19" ht="13" x14ac:dyDescent="0.25">
      <c r="A104" s="31" t="s">
        <v>19</v>
      </c>
      <c r="B104" s="33" t="s">
        <v>28</v>
      </c>
      <c r="C104" s="33" t="s">
        <v>151</v>
      </c>
      <c r="D104" s="33">
        <v>19963086</v>
      </c>
      <c r="E104" s="33" t="s">
        <v>46</v>
      </c>
      <c r="G104" s="31" t="s">
        <v>19</v>
      </c>
      <c r="H104" s="33" t="str">
        <f t="shared" si="0"/>
        <v>:</v>
      </c>
      <c r="J104" s="31" t="s">
        <v>18</v>
      </c>
      <c r="K104" s="33">
        <v>52.291378237344247</v>
      </c>
      <c r="P104" s="36"/>
      <c r="Q104" s="36"/>
    </row>
    <row r="105" spans="1:19" ht="13" x14ac:dyDescent="0.25">
      <c r="A105" s="31" t="s">
        <v>20</v>
      </c>
      <c r="B105" s="32">
        <v>14024031</v>
      </c>
      <c r="C105" s="32" t="s">
        <v>46</v>
      </c>
      <c r="D105" s="32">
        <v>7856794</v>
      </c>
      <c r="E105" s="32" t="s">
        <v>46</v>
      </c>
      <c r="G105" s="31" t="s">
        <v>20</v>
      </c>
      <c r="H105" s="33">
        <f t="shared" si="0"/>
        <v>-43.97620769663159</v>
      </c>
      <c r="J105" s="31" t="s">
        <v>12</v>
      </c>
      <c r="K105" s="33">
        <v>54.789190173323952</v>
      </c>
      <c r="P105" s="36"/>
    </row>
    <row r="106" spans="1:19" ht="13" x14ac:dyDescent="0.25">
      <c r="A106" s="31" t="s">
        <v>21</v>
      </c>
      <c r="B106" s="33">
        <v>11426424</v>
      </c>
      <c r="C106" s="33" t="s">
        <v>46</v>
      </c>
      <c r="D106" s="33">
        <v>9157103</v>
      </c>
      <c r="E106" s="33" t="s">
        <v>46</v>
      </c>
      <c r="G106" s="31" t="s">
        <v>21</v>
      </c>
      <c r="H106" s="33">
        <f t="shared" si="0"/>
        <v>-19.860290498584686</v>
      </c>
      <c r="J106" s="31" t="s">
        <v>2</v>
      </c>
      <c r="K106" s="33" t="s">
        <v>28</v>
      </c>
      <c r="P106" s="36"/>
    </row>
    <row r="107" spans="1:19" ht="13" x14ac:dyDescent="0.25">
      <c r="A107" s="31" t="s">
        <v>22</v>
      </c>
      <c r="B107" s="32">
        <v>1121721</v>
      </c>
      <c r="C107" s="32" t="s">
        <v>46</v>
      </c>
      <c r="D107" s="32">
        <v>695013</v>
      </c>
      <c r="E107" s="32" t="s">
        <v>46</v>
      </c>
      <c r="G107" s="31" t="s">
        <v>22</v>
      </c>
      <c r="H107" s="33">
        <f t="shared" si="0"/>
        <v>-38.040475305356679</v>
      </c>
      <c r="J107" s="31" t="s">
        <v>4</v>
      </c>
      <c r="K107" s="33" t="s">
        <v>28</v>
      </c>
    </row>
    <row r="108" spans="1:19" ht="13" x14ac:dyDescent="0.25">
      <c r="A108" s="31" t="s">
        <v>23</v>
      </c>
      <c r="B108" s="33">
        <v>1805989</v>
      </c>
      <c r="C108" s="33" t="s">
        <v>46</v>
      </c>
      <c r="D108" s="33">
        <v>1791669</v>
      </c>
      <c r="E108" s="33" t="s">
        <v>46</v>
      </c>
      <c r="G108" s="31" t="s">
        <v>23</v>
      </c>
      <c r="H108" s="33">
        <f t="shared" si="0"/>
        <v>-0.79291734335037478</v>
      </c>
      <c r="J108" s="31" t="s">
        <v>9</v>
      </c>
      <c r="K108" s="33" t="s">
        <v>28</v>
      </c>
    </row>
    <row r="109" spans="1:19" ht="13" x14ac:dyDescent="0.25">
      <c r="A109" s="31" t="s">
        <v>24</v>
      </c>
      <c r="B109" s="32">
        <v>3019086</v>
      </c>
      <c r="C109" s="32" t="s">
        <v>46</v>
      </c>
      <c r="D109" s="32">
        <v>3251065</v>
      </c>
      <c r="E109" s="32" t="s">
        <v>46</v>
      </c>
      <c r="G109" s="31" t="s">
        <v>24</v>
      </c>
      <c r="H109" s="33">
        <f t="shared" si="0"/>
        <v>7.6837493201584852</v>
      </c>
      <c r="J109" s="31" t="s">
        <v>14</v>
      </c>
      <c r="K109" s="33" t="s">
        <v>28</v>
      </c>
    </row>
    <row r="110" spans="1:19" ht="13" x14ac:dyDescent="0.25">
      <c r="A110" s="31" t="s">
        <v>25</v>
      </c>
      <c r="B110" s="33">
        <v>2415761</v>
      </c>
      <c r="C110" s="33" t="s">
        <v>46</v>
      </c>
      <c r="D110" s="33">
        <v>2032994</v>
      </c>
      <c r="E110" s="33" t="s">
        <v>46</v>
      </c>
      <c r="G110" s="31" t="s">
        <v>25</v>
      </c>
      <c r="H110" s="33">
        <f t="shared" si="0"/>
        <v>-15.844572372846486</v>
      </c>
      <c r="J110" s="31" t="s">
        <v>16</v>
      </c>
      <c r="K110" s="33" t="s">
        <v>28</v>
      </c>
    </row>
    <row r="111" spans="1:19" ht="13" x14ac:dyDescent="0.25">
      <c r="J111" s="31" t="s">
        <v>19</v>
      </c>
      <c r="K111" s="33" t="s">
        <v>28</v>
      </c>
    </row>
    <row r="112" spans="1:19" ht="13" x14ac:dyDescent="0.25">
      <c r="A112" s="29"/>
      <c r="C112" s="28"/>
      <c r="J112" s="4" t="s">
        <v>193</v>
      </c>
      <c r="K112" s="13"/>
      <c r="N112" s="13"/>
    </row>
    <row r="113" spans="1:18" ht="13" x14ac:dyDescent="0.3">
      <c r="A113" s="29"/>
      <c r="C113" s="28"/>
      <c r="G113" s="4" t="s">
        <v>67</v>
      </c>
      <c r="H113" s="38">
        <f>COUNTA(H84:H110)-COUNTIF(H84:H110,":")</f>
        <v>21</v>
      </c>
      <c r="J113" s="39" t="s">
        <v>148</v>
      </c>
      <c r="K113" s="13"/>
      <c r="L113" s="13"/>
      <c r="M113" s="13"/>
    </row>
    <row r="116" spans="1:18" ht="13" x14ac:dyDescent="0.3">
      <c r="G116" s="40">
        <f>B83</f>
        <v>2011</v>
      </c>
      <c r="H116" s="41">
        <f>SUM(B84:B110)/1000</f>
        <v>337821.61900000001</v>
      </c>
      <c r="I116" s="93">
        <f>(H117-H116)/H116</f>
        <v>-0.21019302793643888</v>
      </c>
    </row>
    <row r="117" spans="1:18" ht="13" x14ac:dyDescent="0.3">
      <c r="G117" s="40">
        <f>D83</f>
        <v>2023</v>
      </c>
      <c r="H117" s="41">
        <f>SUM(D84,D86:D88,D90:D93,D95:D98,D100,D102:D103,D105:D110)/1000</f>
        <v>266813.87</v>
      </c>
      <c r="I117" s="94"/>
    </row>
    <row r="118" spans="1:18" ht="13" x14ac:dyDescent="0.3">
      <c r="G118" s="95" t="s">
        <v>192</v>
      </c>
      <c r="H118" s="96"/>
      <c r="I118" s="97"/>
      <c r="J118" s="42">
        <f>(1000*H117)/SUM(D84:D110)</f>
        <v>0.91483393661346424</v>
      </c>
    </row>
    <row r="122" spans="1:18" ht="14.65" customHeight="1" x14ac:dyDescent="0.25"/>
    <row r="123" spans="1:18" ht="14.65" customHeight="1" x14ac:dyDescent="0.25">
      <c r="R123" s="13"/>
    </row>
    <row r="124" spans="1:18" ht="15" customHeight="1" x14ac:dyDescent="0.25"/>
    <row r="127" spans="1:18" x14ac:dyDescent="0.25">
      <c r="Q127" s="13"/>
    </row>
    <row r="129" spans="15:16" x14ac:dyDescent="0.25">
      <c r="O129" s="13"/>
      <c r="P129" s="13"/>
    </row>
  </sheetData>
  <sortState xmlns:xlrd2="http://schemas.microsoft.com/office/spreadsheetml/2017/richdata2" ref="J85:K111">
    <sortCondition ref="K85:K111"/>
  </sortState>
  <mergeCells count="4">
    <mergeCell ref="I116:I117"/>
    <mergeCell ref="G118:I118"/>
    <mergeCell ref="B83:C83"/>
    <mergeCell ref="D83:E83"/>
  </mergeCells>
  <hyperlinks>
    <hyperlink ref="A74" r:id="rId1" xr:uid="{02749FD7-1A73-4E2F-9888-78D2720B5DCE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4569-7E6A-4C8A-83A8-993DFE3C04E3}">
  <dimension ref="A2:W139"/>
  <sheetViews>
    <sheetView showGridLines="0" zoomScaleNormal="100" workbookViewId="0"/>
  </sheetViews>
  <sheetFormatPr defaultColWidth="9" defaultRowHeight="12.5" x14ac:dyDescent="0.25"/>
  <cols>
    <col min="1" max="1" width="9" style="4"/>
    <col min="2" max="2" width="13.75" style="4" bestFit="1" customWidth="1"/>
    <col min="3" max="4" width="9.08203125" style="4" bestFit="1" customWidth="1"/>
    <col min="5" max="5" width="9.25" style="4" customWidth="1"/>
    <col min="6" max="19" width="9.08203125" style="4" bestFit="1" customWidth="1"/>
    <col min="20" max="16384" width="9" style="4"/>
  </cols>
  <sheetData>
    <row r="2" spans="2:2" ht="13" x14ac:dyDescent="0.25">
      <c r="B2" s="43"/>
    </row>
    <row r="26" spans="1:2" x14ac:dyDescent="0.25">
      <c r="A26" s="24"/>
    </row>
    <row r="27" spans="1:2" x14ac:dyDescent="0.25">
      <c r="A27" s="24"/>
    </row>
    <row r="28" spans="1:2" x14ac:dyDescent="0.25">
      <c r="A28" s="24"/>
    </row>
    <row r="29" spans="1:2" ht="15" customHeight="1" x14ac:dyDescent="0.25">
      <c r="A29" s="24"/>
    </row>
    <row r="30" spans="1:2" ht="15" customHeight="1" x14ac:dyDescent="0.3">
      <c r="B30" s="44"/>
    </row>
    <row r="45" spans="10:10" x14ac:dyDescent="0.25">
      <c r="J45" s="3" t="s">
        <v>142</v>
      </c>
    </row>
    <row r="46" spans="10:10" x14ac:dyDescent="0.25">
      <c r="J46" s="3" t="s">
        <v>197</v>
      </c>
    </row>
    <row r="48" spans="10:10" x14ac:dyDescent="0.25">
      <c r="J48" s="4" t="s">
        <v>216</v>
      </c>
    </row>
    <row r="49" spans="1:10" x14ac:dyDescent="0.25">
      <c r="J49" s="4" t="s">
        <v>144</v>
      </c>
    </row>
    <row r="58" spans="1:10" x14ac:dyDescent="0.25">
      <c r="A58" s="26" t="s">
        <v>42</v>
      </c>
      <c r="B58" s="26"/>
      <c r="C58" s="26"/>
      <c r="D58" s="26"/>
      <c r="E58" s="13"/>
      <c r="F58" s="13"/>
    </row>
    <row r="59" spans="1:10" s="13" customFormat="1" x14ac:dyDescent="0.25">
      <c r="A59" s="27" t="s">
        <v>194</v>
      </c>
      <c r="B59" s="26"/>
      <c r="C59" s="26"/>
      <c r="D59" s="26"/>
    </row>
    <row r="60" spans="1:10" x14ac:dyDescent="0.25">
      <c r="A60" s="26"/>
      <c r="B60" s="26"/>
      <c r="C60" s="26"/>
      <c r="D60" s="26"/>
      <c r="E60" s="13"/>
      <c r="F60" s="13"/>
    </row>
    <row r="61" spans="1:10" ht="12.65" customHeight="1" x14ac:dyDescent="0.25">
      <c r="A61" s="28" t="s">
        <v>195</v>
      </c>
    </row>
    <row r="62" spans="1:10" ht="12.65" customHeight="1" x14ac:dyDescent="0.25">
      <c r="A62" s="28" t="s">
        <v>100</v>
      </c>
      <c r="B62" s="29" t="s">
        <v>196</v>
      </c>
    </row>
    <row r="63" spans="1:10" ht="12.65" customHeight="1" x14ac:dyDescent="0.25">
      <c r="A63" s="28" t="s">
        <v>101</v>
      </c>
      <c r="B63" s="28" t="s">
        <v>156</v>
      </c>
    </row>
    <row r="64" spans="1:10" ht="12.65" customHeight="1" x14ac:dyDescent="0.25"/>
    <row r="65" spans="1:23" ht="12.65" customHeight="1" x14ac:dyDescent="0.25">
      <c r="A65" s="29" t="s">
        <v>96</v>
      </c>
      <c r="C65" s="28" t="s">
        <v>97</v>
      </c>
    </row>
    <row r="66" spans="1:23" ht="12.65" customHeight="1" x14ac:dyDescent="0.25">
      <c r="A66" s="29" t="s">
        <v>98</v>
      </c>
      <c r="C66" s="28" t="s">
        <v>45</v>
      </c>
    </row>
    <row r="67" spans="1:23" ht="12.65" customHeight="1" x14ac:dyDescent="0.25">
      <c r="A67" s="29" t="s">
        <v>99</v>
      </c>
      <c r="C67" s="28" t="s">
        <v>153</v>
      </c>
    </row>
    <row r="68" spans="1:23" ht="13" x14ac:dyDescent="0.3">
      <c r="J68" s="35"/>
      <c r="K68" s="13"/>
      <c r="L68" s="13"/>
      <c r="M68" s="13"/>
    </row>
    <row r="69" spans="1:23" ht="13" x14ac:dyDescent="0.25">
      <c r="A69" s="30" t="s">
        <v>102</v>
      </c>
      <c r="B69" s="45" t="s">
        <v>54</v>
      </c>
      <c r="C69" s="45" t="s">
        <v>55</v>
      </c>
      <c r="D69" s="45" t="s">
        <v>56</v>
      </c>
      <c r="E69" s="45" t="s">
        <v>57</v>
      </c>
      <c r="F69" s="45" t="s">
        <v>58</v>
      </c>
      <c r="G69" s="45" t="s">
        <v>59</v>
      </c>
      <c r="H69" s="45" t="s">
        <v>60</v>
      </c>
      <c r="J69" s="2"/>
      <c r="K69" s="13"/>
      <c r="L69" s="13"/>
      <c r="M69" s="13"/>
      <c r="R69" s="36"/>
      <c r="S69" s="36"/>
    </row>
    <row r="70" spans="1:23" ht="13" x14ac:dyDescent="0.25">
      <c r="A70" s="31" t="s">
        <v>1</v>
      </c>
      <c r="B70" s="33">
        <v>413903</v>
      </c>
      <c r="C70" s="33">
        <v>248740</v>
      </c>
      <c r="D70" s="33" t="s">
        <v>28</v>
      </c>
      <c r="E70" s="33">
        <v>196822</v>
      </c>
      <c r="F70" s="33" t="s">
        <v>28</v>
      </c>
      <c r="G70" s="33" t="s">
        <v>28</v>
      </c>
      <c r="H70" s="33">
        <v>626928</v>
      </c>
      <c r="J70" s="30"/>
      <c r="K70" s="45" t="s">
        <v>54</v>
      </c>
      <c r="L70" s="45" t="s">
        <v>55</v>
      </c>
      <c r="M70" s="45" t="s">
        <v>56</v>
      </c>
      <c r="N70" s="45" t="s">
        <v>57</v>
      </c>
      <c r="O70" s="45" t="s">
        <v>58</v>
      </c>
      <c r="P70" s="45" t="s">
        <v>59</v>
      </c>
      <c r="Q70" s="45" t="s">
        <v>60</v>
      </c>
      <c r="R70" s="36"/>
      <c r="S70" s="36"/>
    </row>
    <row r="71" spans="1:23" ht="13" x14ac:dyDescent="0.25">
      <c r="A71" s="31" t="s">
        <v>2</v>
      </c>
      <c r="B71" s="32">
        <v>287678</v>
      </c>
      <c r="C71" s="32" t="s">
        <v>28</v>
      </c>
      <c r="D71" s="32" t="s">
        <v>28</v>
      </c>
      <c r="E71" s="32" t="s">
        <v>28</v>
      </c>
      <c r="F71" s="32" t="s">
        <v>28</v>
      </c>
      <c r="G71" s="32" t="s">
        <v>28</v>
      </c>
      <c r="H71" s="32" t="s">
        <v>28</v>
      </c>
      <c r="J71" s="45">
        <v>2023</v>
      </c>
      <c r="K71" s="46">
        <f>SUM(B70:B96)/SUM($B$70:$H$96)</f>
        <v>0.62917772526096771</v>
      </c>
      <c r="L71" s="46">
        <f>SUM(C70:C96)/SUM($B$70:$H$96)</f>
        <v>3.923171365972794E-2</v>
      </c>
      <c r="M71" s="46">
        <f t="shared" ref="M71:Q71" si="0">SUM(D70:D96)/SUM($B$70:$H$96)</f>
        <v>8.766125193411246E-5</v>
      </c>
      <c r="N71" s="46">
        <f t="shared" si="0"/>
        <v>8.3759812942768394E-2</v>
      </c>
      <c r="O71" s="46">
        <f t="shared" si="0"/>
        <v>1.7506103801819624E-3</v>
      </c>
      <c r="P71" s="46">
        <f t="shared" si="0"/>
        <v>2.0607545032294059E-4</v>
      </c>
      <c r="Q71" s="46">
        <f t="shared" si="0"/>
        <v>0.24578640105409694</v>
      </c>
      <c r="R71" s="36"/>
      <c r="S71" s="36"/>
    </row>
    <row r="72" spans="1:23" ht="13" x14ac:dyDescent="0.25">
      <c r="A72" s="31" t="s">
        <v>47</v>
      </c>
      <c r="B72" s="33">
        <v>326749</v>
      </c>
      <c r="C72" s="33">
        <v>38371</v>
      </c>
      <c r="D72" s="33" t="s">
        <v>28</v>
      </c>
      <c r="E72" s="33">
        <v>396617</v>
      </c>
      <c r="F72" s="33">
        <v>2592</v>
      </c>
      <c r="G72" s="33" t="s">
        <v>28</v>
      </c>
      <c r="H72" s="33">
        <v>519795</v>
      </c>
      <c r="J72" s="1"/>
      <c r="Q72" s="36"/>
      <c r="R72" s="36"/>
      <c r="S72" s="36"/>
    </row>
    <row r="73" spans="1:23" ht="13" x14ac:dyDescent="0.3">
      <c r="A73" s="31" t="s">
        <v>3</v>
      </c>
      <c r="B73" s="32">
        <v>699</v>
      </c>
      <c r="C73" s="32">
        <v>54068</v>
      </c>
      <c r="D73" s="32" t="s">
        <v>28</v>
      </c>
      <c r="E73" s="32">
        <v>164226</v>
      </c>
      <c r="F73" s="32">
        <v>0</v>
      </c>
      <c r="G73" s="32" t="s">
        <v>28</v>
      </c>
      <c r="H73" s="32">
        <v>328222</v>
      </c>
      <c r="J73" s="39"/>
      <c r="K73" s="13"/>
      <c r="L73" s="13"/>
      <c r="M73" s="13"/>
      <c r="N73" s="13"/>
      <c r="O73" s="13"/>
      <c r="Q73" s="36"/>
      <c r="R73" s="36"/>
      <c r="S73" s="36"/>
    </row>
    <row r="74" spans="1:23" ht="13" x14ac:dyDescent="0.25">
      <c r="A74" s="31" t="s">
        <v>41</v>
      </c>
      <c r="B74" s="33">
        <v>3546926</v>
      </c>
      <c r="C74" s="33">
        <v>464867</v>
      </c>
      <c r="D74" s="33">
        <v>0</v>
      </c>
      <c r="E74" s="33">
        <v>1776914</v>
      </c>
      <c r="F74" s="33">
        <v>79172</v>
      </c>
      <c r="G74" s="33">
        <v>0</v>
      </c>
      <c r="H74" s="33">
        <v>3473425</v>
      </c>
      <c r="Q74" s="36"/>
      <c r="R74" s="36"/>
      <c r="S74" s="36"/>
    </row>
    <row r="75" spans="1:23" ht="13" x14ac:dyDescent="0.3">
      <c r="A75" s="31" t="s">
        <v>4</v>
      </c>
      <c r="B75" s="32">
        <v>0</v>
      </c>
      <c r="C75" s="32">
        <v>2732</v>
      </c>
      <c r="D75" s="32">
        <v>0</v>
      </c>
      <c r="E75" s="32">
        <v>50501</v>
      </c>
      <c r="F75" s="32">
        <v>369</v>
      </c>
      <c r="G75" s="32">
        <v>0</v>
      </c>
      <c r="H75" s="32">
        <v>64056</v>
      </c>
      <c r="J75" s="35" t="s">
        <v>142</v>
      </c>
      <c r="K75" s="13"/>
      <c r="L75" s="13"/>
      <c r="M75" s="13"/>
      <c r="R75" s="36"/>
      <c r="S75" s="36"/>
      <c r="T75" s="36"/>
      <c r="U75" s="36"/>
      <c r="V75" s="36"/>
      <c r="W75" s="36"/>
    </row>
    <row r="76" spans="1:23" ht="13" x14ac:dyDescent="0.25">
      <c r="A76" s="31" t="s">
        <v>5</v>
      </c>
      <c r="B76" s="33">
        <v>35669</v>
      </c>
      <c r="C76" s="33" t="s">
        <v>28</v>
      </c>
      <c r="D76" s="33" t="s">
        <v>28</v>
      </c>
      <c r="E76" s="33">
        <v>77063</v>
      </c>
      <c r="F76" s="33" t="s">
        <v>28</v>
      </c>
      <c r="G76" s="33" t="s">
        <v>28</v>
      </c>
      <c r="H76" s="33">
        <v>264434</v>
      </c>
      <c r="J76" s="2" t="s">
        <v>197</v>
      </c>
      <c r="K76" s="13"/>
      <c r="L76" s="13"/>
      <c r="M76" s="13"/>
      <c r="R76" s="36"/>
      <c r="S76" s="36"/>
      <c r="T76" s="36"/>
      <c r="U76" s="36"/>
      <c r="V76" s="36"/>
      <c r="W76" s="36"/>
    </row>
    <row r="77" spans="1:23" ht="13" x14ac:dyDescent="0.25">
      <c r="A77" s="31" t="s">
        <v>6</v>
      </c>
      <c r="B77" s="32">
        <v>761175</v>
      </c>
      <c r="C77" s="32">
        <v>139271</v>
      </c>
      <c r="D77" s="32">
        <v>0</v>
      </c>
      <c r="E77" s="32">
        <v>64388</v>
      </c>
      <c r="F77" s="32">
        <v>12205</v>
      </c>
      <c r="G77" s="32">
        <v>0</v>
      </c>
      <c r="H77" s="32">
        <v>436549</v>
      </c>
      <c r="J77" s="30"/>
      <c r="K77" s="45" t="s">
        <v>54</v>
      </c>
      <c r="L77" s="45" t="s">
        <v>57</v>
      </c>
      <c r="M77" s="45" t="s">
        <v>55</v>
      </c>
      <c r="N77" s="45" t="s">
        <v>58</v>
      </c>
      <c r="O77" s="45" t="s">
        <v>59</v>
      </c>
      <c r="P77" s="45" t="s">
        <v>56</v>
      </c>
      <c r="Q77" s="45" t="s">
        <v>60</v>
      </c>
      <c r="R77" s="36"/>
      <c r="S77" s="36"/>
      <c r="T77" s="36"/>
      <c r="U77" s="36"/>
      <c r="V77" s="36"/>
      <c r="W77" s="36"/>
    </row>
    <row r="78" spans="1:23" ht="13" x14ac:dyDescent="0.25">
      <c r="A78" s="31" t="s">
        <v>7</v>
      </c>
      <c r="B78" s="33">
        <v>20908395</v>
      </c>
      <c r="C78" s="33" t="s">
        <v>28</v>
      </c>
      <c r="D78" s="33" t="s">
        <v>28</v>
      </c>
      <c r="E78" s="33">
        <v>388598</v>
      </c>
      <c r="F78" s="33">
        <v>0</v>
      </c>
      <c r="G78" s="33">
        <v>0</v>
      </c>
      <c r="H78" s="33">
        <v>1966586</v>
      </c>
      <c r="J78" s="45">
        <v>2023</v>
      </c>
      <c r="K78" s="46">
        <v>0.62917772526096771</v>
      </c>
      <c r="L78" s="46">
        <v>8.3759812942768394E-2</v>
      </c>
      <c r="M78" s="46">
        <v>3.923171365972794E-2</v>
      </c>
      <c r="N78" s="46">
        <v>1.7506103801819624E-3</v>
      </c>
      <c r="O78" s="46">
        <v>2.0607545032294059E-4</v>
      </c>
      <c r="P78" s="46">
        <v>8.766125193411246E-5</v>
      </c>
      <c r="Q78" s="46">
        <v>0.24578640105409694</v>
      </c>
      <c r="R78" s="36"/>
      <c r="S78" s="36"/>
      <c r="T78" s="36"/>
      <c r="U78" s="36"/>
      <c r="V78" s="36"/>
      <c r="W78" s="36"/>
    </row>
    <row r="79" spans="1:23" ht="14.65" customHeight="1" x14ac:dyDescent="0.25">
      <c r="A79" s="31" t="s">
        <v>8</v>
      </c>
      <c r="B79" s="32">
        <v>18178184</v>
      </c>
      <c r="C79" s="32">
        <v>805100</v>
      </c>
      <c r="D79" s="32">
        <v>9751</v>
      </c>
      <c r="E79" s="32">
        <v>1953676</v>
      </c>
      <c r="F79" s="32">
        <v>27348</v>
      </c>
      <c r="G79" s="32">
        <v>13498</v>
      </c>
      <c r="H79" s="32">
        <v>5127875</v>
      </c>
      <c r="J79" s="4" t="s">
        <v>216</v>
      </c>
      <c r="Q79" s="36"/>
      <c r="R79" s="36"/>
      <c r="S79" s="36"/>
    </row>
    <row r="80" spans="1:23" ht="15" customHeight="1" x14ac:dyDescent="0.3">
      <c r="A80" s="31" t="s">
        <v>9</v>
      </c>
      <c r="B80" s="33">
        <v>382290</v>
      </c>
      <c r="C80" s="33">
        <v>20976</v>
      </c>
      <c r="D80" s="33" t="s">
        <v>28</v>
      </c>
      <c r="E80" s="33">
        <v>48199</v>
      </c>
      <c r="F80" s="33">
        <v>5738</v>
      </c>
      <c r="G80" s="33" t="s">
        <v>28</v>
      </c>
      <c r="H80" s="33">
        <v>147996</v>
      </c>
      <c r="J80" s="39" t="s">
        <v>148</v>
      </c>
      <c r="K80" s="13"/>
      <c r="L80" s="13"/>
      <c r="M80" s="13"/>
      <c r="N80" s="13"/>
      <c r="O80" s="13"/>
      <c r="Q80" s="36"/>
      <c r="R80" s="36"/>
      <c r="S80" s="36"/>
    </row>
    <row r="81" spans="1:19" ht="15" customHeight="1" x14ac:dyDescent="0.25">
      <c r="A81" s="31" t="s">
        <v>10</v>
      </c>
      <c r="B81" s="32">
        <v>17996455</v>
      </c>
      <c r="C81" s="32">
        <v>1379432</v>
      </c>
      <c r="D81" s="32" t="s">
        <v>28</v>
      </c>
      <c r="E81" s="32">
        <v>519174</v>
      </c>
      <c r="F81" s="32" t="s">
        <v>28</v>
      </c>
      <c r="G81" s="32">
        <v>0</v>
      </c>
      <c r="H81" s="32">
        <v>4271553</v>
      </c>
      <c r="Q81" s="36"/>
      <c r="R81" s="36"/>
      <c r="S81" s="36"/>
    </row>
    <row r="82" spans="1:19" ht="13" x14ac:dyDescent="0.25">
      <c r="A82" s="31" t="s">
        <v>11</v>
      </c>
      <c r="B82" s="33">
        <v>491190</v>
      </c>
      <c r="C82" s="33">
        <v>33343</v>
      </c>
      <c r="D82" s="33" t="s">
        <v>28</v>
      </c>
      <c r="E82" s="33">
        <v>3773</v>
      </c>
      <c r="F82" s="33" t="s">
        <v>28</v>
      </c>
      <c r="G82" s="33" t="s">
        <v>28</v>
      </c>
      <c r="H82" s="33">
        <v>31182</v>
      </c>
      <c r="Q82" s="36"/>
      <c r="R82" s="36"/>
      <c r="S82" s="36"/>
    </row>
    <row r="83" spans="1:19" ht="13" x14ac:dyDescent="0.25">
      <c r="A83" s="31" t="s">
        <v>12</v>
      </c>
      <c r="B83" s="32" t="s">
        <v>28</v>
      </c>
      <c r="C83" s="32">
        <v>5040</v>
      </c>
      <c r="D83" s="32" t="s">
        <v>28</v>
      </c>
      <c r="E83" s="32">
        <v>104071</v>
      </c>
      <c r="F83" s="32" t="s">
        <v>28</v>
      </c>
      <c r="G83" s="32" t="s">
        <v>28</v>
      </c>
      <c r="H83" s="32">
        <v>94592</v>
      </c>
      <c r="Q83" s="36"/>
      <c r="R83" s="36"/>
      <c r="S83" s="36"/>
    </row>
    <row r="84" spans="1:19" ht="13" x14ac:dyDescent="0.25">
      <c r="A84" s="31" t="s">
        <v>13</v>
      </c>
      <c r="B84" s="33" t="s">
        <v>28</v>
      </c>
      <c r="C84" s="33" t="s">
        <v>28</v>
      </c>
      <c r="D84" s="33" t="s">
        <v>28</v>
      </c>
      <c r="E84" s="33">
        <v>289503</v>
      </c>
      <c r="F84" s="33" t="s">
        <v>28</v>
      </c>
      <c r="G84" s="33" t="s">
        <v>28</v>
      </c>
      <c r="H84" s="33">
        <v>253458</v>
      </c>
      <c r="Q84" s="36"/>
      <c r="R84" s="36"/>
      <c r="S84" s="36"/>
    </row>
    <row r="85" spans="1:19" ht="13" x14ac:dyDescent="0.25">
      <c r="A85" s="31" t="s">
        <v>14</v>
      </c>
      <c r="B85" s="32" t="s">
        <v>28</v>
      </c>
      <c r="C85" s="32" t="s">
        <v>28</v>
      </c>
      <c r="D85" s="32" t="s">
        <v>28</v>
      </c>
      <c r="E85" s="32">
        <v>4637</v>
      </c>
      <c r="F85" s="32" t="s">
        <v>28</v>
      </c>
      <c r="G85" s="32" t="s">
        <v>28</v>
      </c>
      <c r="H85" s="32">
        <v>10632</v>
      </c>
      <c r="Q85" s="36"/>
      <c r="R85" s="36"/>
      <c r="S85" s="36"/>
    </row>
    <row r="86" spans="1:19" ht="13" x14ac:dyDescent="0.25">
      <c r="A86" s="31" t="s">
        <v>15</v>
      </c>
      <c r="B86" s="33">
        <v>1139948</v>
      </c>
      <c r="C86" s="33">
        <v>82078</v>
      </c>
      <c r="D86" s="33" t="s">
        <v>28</v>
      </c>
      <c r="E86" s="33">
        <v>550652</v>
      </c>
      <c r="F86" s="33" t="s">
        <v>28</v>
      </c>
      <c r="G86" s="33" t="s">
        <v>28</v>
      </c>
      <c r="H86" s="33">
        <v>515870</v>
      </c>
      <c r="Q86" s="36"/>
      <c r="R86" s="36"/>
      <c r="S86" s="36"/>
    </row>
    <row r="87" spans="1:19" ht="13" x14ac:dyDescent="0.25">
      <c r="A87" s="31" t="s">
        <v>16</v>
      </c>
      <c r="B87" s="32">
        <v>65090</v>
      </c>
      <c r="C87" s="32">
        <v>757</v>
      </c>
      <c r="D87" s="32" t="s">
        <v>28</v>
      </c>
      <c r="E87" s="32" t="s">
        <v>28</v>
      </c>
      <c r="F87" s="32" t="s">
        <v>28</v>
      </c>
      <c r="G87" s="32" t="s">
        <v>28</v>
      </c>
      <c r="H87" s="32">
        <v>2012</v>
      </c>
    </row>
    <row r="88" spans="1:19" ht="13" x14ac:dyDescent="0.25">
      <c r="A88" s="31" t="s">
        <v>17</v>
      </c>
      <c r="B88" s="33">
        <v>196153</v>
      </c>
      <c r="C88" s="33">
        <v>473207</v>
      </c>
      <c r="D88" s="33">
        <v>240</v>
      </c>
      <c r="E88" s="33">
        <v>367119</v>
      </c>
      <c r="F88" s="33">
        <v>29647</v>
      </c>
      <c r="G88" s="33">
        <v>9989</v>
      </c>
      <c r="H88" s="33">
        <v>1221784</v>
      </c>
    </row>
    <row r="89" spans="1:19" ht="13" x14ac:dyDescent="0.25">
      <c r="A89" s="31" t="s">
        <v>18</v>
      </c>
      <c r="B89" s="32">
        <v>1223239</v>
      </c>
      <c r="C89" s="32">
        <v>93318</v>
      </c>
      <c r="D89" s="32">
        <v>0</v>
      </c>
      <c r="E89" s="32">
        <v>100517</v>
      </c>
      <c r="F89" s="32">
        <v>6081</v>
      </c>
      <c r="G89" s="32" t="s">
        <v>28</v>
      </c>
      <c r="H89" s="32">
        <v>296261</v>
      </c>
    </row>
    <row r="90" spans="1:19" ht="13" x14ac:dyDescent="0.25">
      <c r="A90" s="31" t="s">
        <v>19</v>
      </c>
      <c r="B90" s="33">
        <v>612637</v>
      </c>
      <c r="C90" s="33">
        <v>180877</v>
      </c>
      <c r="D90" s="33" t="s">
        <v>28</v>
      </c>
      <c r="E90" s="33">
        <v>1357182</v>
      </c>
      <c r="F90" s="33">
        <v>28813</v>
      </c>
      <c r="G90" s="33" t="s">
        <v>28</v>
      </c>
      <c r="H90" s="33">
        <v>3701233</v>
      </c>
    </row>
    <row r="91" spans="1:19" ht="13" x14ac:dyDescent="0.25">
      <c r="A91" s="31" t="s">
        <v>20</v>
      </c>
      <c r="B91" s="32">
        <v>3808983</v>
      </c>
      <c r="C91" s="32">
        <v>133850</v>
      </c>
      <c r="D91" s="32" t="s">
        <v>28</v>
      </c>
      <c r="E91" s="32">
        <v>60824</v>
      </c>
      <c r="F91" s="32" t="s">
        <v>28</v>
      </c>
      <c r="G91" s="32" t="s">
        <v>28</v>
      </c>
      <c r="H91" s="32">
        <v>776038</v>
      </c>
    </row>
    <row r="92" spans="1:19" ht="13" x14ac:dyDescent="0.25">
      <c r="A92" s="31" t="s">
        <v>21</v>
      </c>
      <c r="B92" s="33">
        <v>893190</v>
      </c>
      <c r="C92" s="33">
        <v>273701</v>
      </c>
      <c r="D92" s="33">
        <v>0</v>
      </c>
      <c r="E92" s="33">
        <v>791313</v>
      </c>
      <c r="F92" s="33">
        <v>5203</v>
      </c>
      <c r="G92" s="33">
        <v>0</v>
      </c>
      <c r="H92" s="33">
        <v>1275627</v>
      </c>
    </row>
    <row r="93" spans="1:19" ht="13" x14ac:dyDescent="0.25">
      <c r="A93" s="31" t="s">
        <v>22</v>
      </c>
      <c r="B93" s="32">
        <v>325132</v>
      </c>
      <c r="C93" s="32">
        <v>21280</v>
      </c>
      <c r="D93" s="32" t="s">
        <v>28</v>
      </c>
      <c r="E93" s="32">
        <v>19376</v>
      </c>
      <c r="F93" s="32">
        <v>2282</v>
      </c>
      <c r="G93" s="32" t="s">
        <v>28</v>
      </c>
      <c r="H93" s="32">
        <v>157983</v>
      </c>
    </row>
    <row r="94" spans="1:19" ht="13" x14ac:dyDescent="0.25">
      <c r="A94" s="31" t="s">
        <v>23</v>
      </c>
      <c r="B94" s="33">
        <v>115474</v>
      </c>
      <c r="C94" s="33" t="s">
        <v>28</v>
      </c>
      <c r="D94" s="33" t="s">
        <v>28</v>
      </c>
      <c r="E94" s="33">
        <v>190810</v>
      </c>
      <c r="F94" s="33" t="s">
        <v>28</v>
      </c>
      <c r="G94" s="33" t="s">
        <v>28</v>
      </c>
      <c r="H94" s="33">
        <v>180767</v>
      </c>
    </row>
    <row r="95" spans="1:19" ht="13" x14ac:dyDescent="0.25">
      <c r="A95" s="31" t="s">
        <v>24</v>
      </c>
      <c r="B95" s="32" t="s">
        <v>28</v>
      </c>
      <c r="C95" s="32">
        <v>20341</v>
      </c>
      <c r="D95" s="32" t="s">
        <v>28</v>
      </c>
      <c r="E95" s="32" t="s">
        <v>28</v>
      </c>
      <c r="F95" s="32">
        <v>72</v>
      </c>
      <c r="G95" s="32" t="s">
        <v>28</v>
      </c>
      <c r="H95" s="32">
        <v>2172750</v>
      </c>
    </row>
    <row r="96" spans="1:19" ht="13" x14ac:dyDescent="0.25">
      <c r="A96" s="31" t="s">
        <v>25</v>
      </c>
      <c r="B96" s="33" t="s">
        <v>28</v>
      </c>
      <c r="C96" s="33" t="s">
        <v>28</v>
      </c>
      <c r="D96" s="33" t="s">
        <v>28</v>
      </c>
      <c r="E96" s="33">
        <v>70387</v>
      </c>
      <c r="F96" s="33" t="s">
        <v>28</v>
      </c>
      <c r="G96" s="33" t="s">
        <v>28</v>
      </c>
      <c r="H96" s="33">
        <v>95361</v>
      </c>
    </row>
    <row r="98" spans="1:19" x14ac:dyDescent="0.25">
      <c r="A98" s="4" t="s">
        <v>199</v>
      </c>
    </row>
    <row r="99" spans="1:19" x14ac:dyDescent="0.25">
      <c r="A99" s="71" t="s">
        <v>198</v>
      </c>
    </row>
    <row r="101" spans="1:19" ht="12.65" customHeight="1" x14ac:dyDescent="0.25">
      <c r="A101" s="28" t="s">
        <v>200</v>
      </c>
    </row>
    <row r="102" spans="1:19" ht="12.65" customHeight="1" x14ac:dyDescent="0.25">
      <c r="A102" s="28" t="s">
        <v>100</v>
      </c>
      <c r="B102" s="29" t="s">
        <v>201</v>
      </c>
    </row>
    <row r="103" spans="1:19" ht="12.65" customHeight="1" x14ac:dyDescent="0.25">
      <c r="A103" s="28" t="s">
        <v>101</v>
      </c>
      <c r="B103" s="28" t="s">
        <v>156</v>
      </c>
    </row>
    <row r="104" spans="1:19" ht="12.65" customHeight="1" x14ac:dyDescent="0.25"/>
    <row r="105" spans="1:19" ht="12.65" customHeight="1" x14ac:dyDescent="0.25">
      <c r="A105" s="29" t="s">
        <v>96</v>
      </c>
      <c r="C105" s="28" t="s">
        <v>97</v>
      </c>
    </row>
    <row r="106" spans="1:19" ht="12.65" customHeight="1" x14ac:dyDescent="0.25">
      <c r="A106" s="29" t="s">
        <v>98</v>
      </c>
      <c r="C106" s="28" t="s">
        <v>45</v>
      </c>
    </row>
    <row r="107" spans="1:19" ht="12.65" customHeight="1" x14ac:dyDescent="0.25">
      <c r="A107" s="29" t="s">
        <v>99</v>
      </c>
      <c r="C107" s="28" t="s">
        <v>153</v>
      </c>
    </row>
    <row r="109" spans="1:19" ht="13" x14ac:dyDescent="0.25">
      <c r="A109" s="30" t="s">
        <v>102</v>
      </c>
      <c r="B109" s="45" t="s">
        <v>60</v>
      </c>
      <c r="C109" s="45" t="s">
        <v>122</v>
      </c>
      <c r="D109" s="45" t="s">
        <v>123</v>
      </c>
      <c r="E109" s="45" t="s">
        <v>124</v>
      </c>
      <c r="F109" s="45" t="s">
        <v>125</v>
      </c>
      <c r="G109" s="45" t="s">
        <v>126</v>
      </c>
      <c r="H109" s="45" t="s">
        <v>127</v>
      </c>
      <c r="I109" s="45" t="s">
        <v>128</v>
      </c>
      <c r="J109" s="45" t="s">
        <v>129</v>
      </c>
      <c r="K109" s="45" t="s">
        <v>130</v>
      </c>
      <c r="L109" s="45" t="s">
        <v>131</v>
      </c>
      <c r="M109" s="45" t="s">
        <v>132</v>
      </c>
      <c r="N109" s="45" t="s">
        <v>133</v>
      </c>
      <c r="O109" s="45" t="s">
        <v>134</v>
      </c>
      <c r="P109" s="45" t="s">
        <v>135</v>
      </c>
      <c r="Q109" s="45" t="s">
        <v>136</v>
      </c>
      <c r="R109" s="45" t="s">
        <v>137</v>
      </c>
      <c r="S109" s="45" t="s">
        <v>138</v>
      </c>
    </row>
    <row r="110" spans="1:19" ht="13" x14ac:dyDescent="0.25">
      <c r="A110" s="31" t="s">
        <v>1</v>
      </c>
      <c r="B110" s="33">
        <v>626928</v>
      </c>
      <c r="C110" s="33">
        <v>67086</v>
      </c>
      <c r="D110" s="33">
        <v>83478</v>
      </c>
      <c r="E110" s="33">
        <v>41408</v>
      </c>
      <c r="F110" s="33" t="s">
        <v>28</v>
      </c>
      <c r="G110" s="33" t="s">
        <v>28</v>
      </c>
      <c r="H110" s="33">
        <v>24033</v>
      </c>
      <c r="I110" s="33" t="s">
        <v>28</v>
      </c>
      <c r="J110" s="33">
        <v>35453</v>
      </c>
      <c r="K110" s="33">
        <v>16013</v>
      </c>
      <c r="L110" s="33">
        <v>6140</v>
      </c>
      <c r="M110" s="33">
        <v>236722</v>
      </c>
      <c r="N110" s="33">
        <v>20102</v>
      </c>
      <c r="O110" s="33">
        <v>0</v>
      </c>
      <c r="P110" s="33">
        <v>18029</v>
      </c>
      <c r="Q110" s="33">
        <v>41518</v>
      </c>
      <c r="R110" s="33" t="s">
        <v>28</v>
      </c>
      <c r="S110" s="33">
        <v>36946</v>
      </c>
    </row>
    <row r="111" spans="1:19" ht="13" x14ac:dyDescent="0.25">
      <c r="A111" s="31" t="s">
        <v>2</v>
      </c>
      <c r="B111" s="32" t="s">
        <v>28</v>
      </c>
      <c r="C111" s="32" t="s">
        <v>28</v>
      </c>
      <c r="D111" s="32">
        <v>16170</v>
      </c>
      <c r="E111" s="32">
        <v>55825</v>
      </c>
      <c r="F111" s="32" t="s">
        <v>28</v>
      </c>
      <c r="G111" s="32" t="s">
        <v>28</v>
      </c>
      <c r="H111" s="32" t="s">
        <v>28</v>
      </c>
      <c r="I111" s="32" t="s">
        <v>28</v>
      </c>
      <c r="J111" s="32">
        <v>62463</v>
      </c>
      <c r="K111" s="32" t="s">
        <v>28</v>
      </c>
      <c r="L111" s="32">
        <v>9060</v>
      </c>
      <c r="M111" s="32" t="s">
        <v>28</v>
      </c>
      <c r="N111" s="32" t="s">
        <v>28</v>
      </c>
      <c r="O111" s="32" t="s">
        <v>28</v>
      </c>
      <c r="P111" s="32" t="s">
        <v>28</v>
      </c>
      <c r="Q111" s="32" t="s">
        <v>28</v>
      </c>
      <c r="R111" s="32" t="s">
        <v>28</v>
      </c>
      <c r="S111" s="32">
        <v>116469</v>
      </c>
    </row>
    <row r="112" spans="1:19" ht="13" x14ac:dyDescent="0.25">
      <c r="A112" s="31" t="s">
        <v>47</v>
      </c>
      <c r="B112" s="33">
        <v>519795</v>
      </c>
      <c r="C112" s="33">
        <v>3391</v>
      </c>
      <c r="D112" s="33">
        <v>35089</v>
      </c>
      <c r="E112" s="33">
        <v>77011</v>
      </c>
      <c r="F112" s="33" t="s">
        <v>28</v>
      </c>
      <c r="G112" s="33" t="s">
        <v>28</v>
      </c>
      <c r="H112" s="33">
        <v>7723</v>
      </c>
      <c r="I112" s="33">
        <v>756</v>
      </c>
      <c r="J112" s="33">
        <v>26133</v>
      </c>
      <c r="K112" s="33">
        <v>593</v>
      </c>
      <c r="L112" s="33">
        <v>11108</v>
      </c>
      <c r="M112" s="33">
        <v>86937</v>
      </c>
      <c r="N112" s="33">
        <v>18156</v>
      </c>
      <c r="O112" s="33" t="s">
        <v>28</v>
      </c>
      <c r="P112" s="33">
        <v>7850</v>
      </c>
      <c r="Q112" s="33">
        <v>140941</v>
      </c>
      <c r="R112" s="33" t="s">
        <v>28</v>
      </c>
      <c r="S112" s="33">
        <v>104107</v>
      </c>
    </row>
    <row r="113" spans="1:19" ht="13" x14ac:dyDescent="0.25">
      <c r="A113" s="31" t="s">
        <v>3</v>
      </c>
      <c r="B113" s="32">
        <v>328222</v>
      </c>
      <c r="C113" s="32">
        <v>28694</v>
      </c>
      <c r="D113" s="32">
        <v>70757</v>
      </c>
      <c r="E113" s="32">
        <v>14727</v>
      </c>
      <c r="F113" s="32" t="s">
        <v>28</v>
      </c>
      <c r="G113" s="32" t="s">
        <v>28</v>
      </c>
      <c r="H113" s="32">
        <v>103033</v>
      </c>
      <c r="I113" s="32" t="s">
        <v>28</v>
      </c>
      <c r="J113" s="32">
        <v>4482</v>
      </c>
      <c r="K113" s="32">
        <v>12204</v>
      </c>
      <c r="L113" s="32">
        <v>4477</v>
      </c>
      <c r="M113" s="32">
        <v>0</v>
      </c>
      <c r="N113" s="32">
        <v>1092</v>
      </c>
      <c r="O113" s="32" t="s">
        <v>28</v>
      </c>
      <c r="P113" s="32">
        <v>1568</v>
      </c>
      <c r="Q113" s="32">
        <v>86603</v>
      </c>
      <c r="R113" s="32" t="s">
        <v>28</v>
      </c>
      <c r="S113" s="32">
        <v>587</v>
      </c>
    </row>
    <row r="114" spans="1:19" ht="13" x14ac:dyDescent="0.25">
      <c r="A114" s="31" t="s">
        <v>41</v>
      </c>
      <c r="B114" s="33">
        <v>3473425</v>
      </c>
      <c r="C114" s="33">
        <v>112854</v>
      </c>
      <c r="D114" s="33">
        <v>379796</v>
      </c>
      <c r="E114" s="33">
        <v>335149</v>
      </c>
      <c r="F114" s="33">
        <v>1</v>
      </c>
      <c r="G114" s="33" t="s">
        <v>28</v>
      </c>
      <c r="H114" s="33">
        <v>172814</v>
      </c>
      <c r="I114" s="33" t="s">
        <v>28</v>
      </c>
      <c r="J114" s="33">
        <v>125646</v>
      </c>
      <c r="K114" s="33">
        <v>43139</v>
      </c>
      <c r="L114" s="33">
        <v>91089</v>
      </c>
      <c r="M114" s="33">
        <v>1175919</v>
      </c>
      <c r="N114" s="33">
        <v>124812</v>
      </c>
      <c r="O114" s="33">
        <v>0</v>
      </c>
      <c r="P114" s="33">
        <v>97160</v>
      </c>
      <c r="Q114" s="33">
        <v>411317</v>
      </c>
      <c r="R114" s="33" t="s">
        <v>28</v>
      </c>
      <c r="S114" s="33">
        <v>403729</v>
      </c>
    </row>
    <row r="115" spans="1:19" ht="13" x14ac:dyDescent="0.25">
      <c r="A115" s="31" t="s">
        <v>4</v>
      </c>
      <c r="B115" s="32">
        <v>64056</v>
      </c>
      <c r="C115" s="32">
        <v>5</v>
      </c>
      <c r="D115" s="32">
        <v>6890</v>
      </c>
      <c r="E115" s="32">
        <v>10806</v>
      </c>
      <c r="F115" s="32">
        <v>0</v>
      </c>
      <c r="G115" s="32">
        <v>0</v>
      </c>
      <c r="H115" s="32">
        <v>390</v>
      </c>
      <c r="I115" s="32">
        <v>0</v>
      </c>
      <c r="J115" s="32">
        <v>181</v>
      </c>
      <c r="K115" s="32">
        <v>5</v>
      </c>
      <c r="L115" s="32">
        <v>1797</v>
      </c>
      <c r="M115" s="32">
        <v>60</v>
      </c>
      <c r="N115" s="32">
        <v>174</v>
      </c>
      <c r="O115" s="32">
        <v>0</v>
      </c>
      <c r="P115" s="32">
        <v>25</v>
      </c>
      <c r="Q115" s="32">
        <v>18381</v>
      </c>
      <c r="R115" s="32">
        <v>0</v>
      </c>
      <c r="S115" s="32">
        <v>25342</v>
      </c>
    </row>
    <row r="116" spans="1:19" ht="13" x14ac:dyDescent="0.25">
      <c r="A116" s="31" t="s">
        <v>5</v>
      </c>
      <c r="B116" s="33">
        <v>264434</v>
      </c>
      <c r="C116" s="33">
        <v>4169</v>
      </c>
      <c r="D116" s="33">
        <v>13743</v>
      </c>
      <c r="E116" s="33">
        <v>20082</v>
      </c>
      <c r="F116" s="33" t="s">
        <v>28</v>
      </c>
      <c r="G116" s="33" t="s">
        <v>28</v>
      </c>
      <c r="H116" s="33" t="s">
        <v>28</v>
      </c>
      <c r="I116" s="33" t="s">
        <v>28</v>
      </c>
      <c r="J116" s="33" t="s">
        <v>28</v>
      </c>
      <c r="K116" s="33" t="s">
        <v>28</v>
      </c>
      <c r="L116" s="33" t="s">
        <v>28</v>
      </c>
      <c r="M116" s="33" t="s">
        <v>28</v>
      </c>
      <c r="N116" s="33" t="s">
        <v>28</v>
      </c>
      <c r="O116" s="33" t="s">
        <v>28</v>
      </c>
      <c r="P116" s="33" t="s">
        <v>28</v>
      </c>
      <c r="Q116" s="33">
        <v>29113</v>
      </c>
      <c r="R116" s="33" t="s">
        <v>28</v>
      </c>
      <c r="S116" s="33">
        <v>11923</v>
      </c>
    </row>
    <row r="117" spans="1:19" ht="13" x14ac:dyDescent="0.25">
      <c r="A117" s="31" t="s">
        <v>6</v>
      </c>
      <c r="B117" s="32">
        <v>436549</v>
      </c>
      <c r="C117" s="32">
        <v>40692</v>
      </c>
      <c r="D117" s="32">
        <v>23028</v>
      </c>
      <c r="E117" s="32">
        <v>28655</v>
      </c>
      <c r="F117" s="32">
        <v>0</v>
      </c>
      <c r="G117" s="32">
        <v>0</v>
      </c>
      <c r="H117" s="32">
        <v>5616</v>
      </c>
      <c r="I117" s="32">
        <v>4492</v>
      </c>
      <c r="J117" s="32">
        <v>94507</v>
      </c>
      <c r="K117" s="32">
        <v>394</v>
      </c>
      <c r="L117" s="32">
        <v>5852</v>
      </c>
      <c r="M117" s="32">
        <v>133511</v>
      </c>
      <c r="N117" s="32">
        <v>25994</v>
      </c>
      <c r="O117" s="32" t="s">
        <v>28</v>
      </c>
      <c r="P117" s="32">
        <v>25660</v>
      </c>
      <c r="Q117" s="32">
        <v>38170</v>
      </c>
      <c r="R117" s="32" t="s">
        <v>28</v>
      </c>
      <c r="S117" s="32">
        <v>7161</v>
      </c>
    </row>
    <row r="118" spans="1:19" ht="13" x14ac:dyDescent="0.25">
      <c r="A118" s="31" t="s">
        <v>7</v>
      </c>
      <c r="B118" s="33">
        <v>1966586</v>
      </c>
      <c r="C118" s="33" t="s">
        <v>28</v>
      </c>
      <c r="D118" s="33">
        <v>87261</v>
      </c>
      <c r="E118" s="33">
        <v>201851</v>
      </c>
      <c r="F118" s="33">
        <v>0</v>
      </c>
      <c r="G118" s="33" t="s">
        <v>28</v>
      </c>
      <c r="H118" s="33" t="s">
        <v>28</v>
      </c>
      <c r="I118" s="33" t="s">
        <v>28</v>
      </c>
      <c r="J118" s="33" t="s">
        <v>28</v>
      </c>
      <c r="K118" s="33" t="s">
        <v>28</v>
      </c>
      <c r="L118" s="33">
        <v>33128</v>
      </c>
      <c r="M118" s="33">
        <v>453947</v>
      </c>
      <c r="N118" s="33">
        <v>60412</v>
      </c>
      <c r="O118" s="33">
        <v>0</v>
      </c>
      <c r="P118" s="33" t="s">
        <v>28</v>
      </c>
      <c r="Q118" s="33">
        <v>260892</v>
      </c>
      <c r="R118" s="33">
        <v>0</v>
      </c>
      <c r="S118" s="33">
        <v>76283</v>
      </c>
    </row>
    <row r="119" spans="1:19" ht="13" x14ac:dyDescent="0.25">
      <c r="A119" s="31" t="s">
        <v>8</v>
      </c>
      <c r="B119" s="32">
        <v>5127875</v>
      </c>
      <c r="C119" s="32">
        <v>101193</v>
      </c>
      <c r="D119" s="32">
        <v>460239</v>
      </c>
      <c r="E119" s="32">
        <v>338547</v>
      </c>
      <c r="F119" s="32">
        <v>1343</v>
      </c>
      <c r="G119" s="32">
        <v>8</v>
      </c>
      <c r="H119" s="32">
        <v>41771</v>
      </c>
      <c r="I119" s="32">
        <v>405</v>
      </c>
      <c r="J119" s="32">
        <v>1457119</v>
      </c>
      <c r="K119" s="32">
        <v>19860</v>
      </c>
      <c r="L119" s="32">
        <v>145114</v>
      </c>
      <c r="M119" s="32">
        <v>1113456</v>
      </c>
      <c r="N119" s="32">
        <v>222398</v>
      </c>
      <c r="O119" s="32">
        <v>18</v>
      </c>
      <c r="P119" s="32">
        <v>130197</v>
      </c>
      <c r="Q119" s="32">
        <v>627840</v>
      </c>
      <c r="R119" s="32">
        <v>5</v>
      </c>
      <c r="S119" s="32">
        <v>468365</v>
      </c>
    </row>
    <row r="120" spans="1:19" ht="13" x14ac:dyDescent="0.25">
      <c r="A120" s="31" t="s">
        <v>9</v>
      </c>
      <c r="B120" s="33">
        <v>147996</v>
      </c>
      <c r="C120" s="33">
        <v>4066</v>
      </c>
      <c r="D120" s="33">
        <v>12364</v>
      </c>
      <c r="E120" s="33">
        <v>13658</v>
      </c>
      <c r="F120" s="33" t="s">
        <v>28</v>
      </c>
      <c r="G120" s="33" t="s">
        <v>28</v>
      </c>
      <c r="H120" s="33">
        <v>2778</v>
      </c>
      <c r="I120" s="33">
        <v>567</v>
      </c>
      <c r="J120" s="33">
        <v>21362</v>
      </c>
      <c r="K120" s="33">
        <v>61</v>
      </c>
      <c r="L120" s="33">
        <v>1704</v>
      </c>
      <c r="M120" s="33">
        <v>50465</v>
      </c>
      <c r="N120" s="33">
        <v>6122</v>
      </c>
      <c r="O120" s="33">
        <v>66</v>
      </c>
      <c r="P120" s="33">
        <v>2388</v>
      </c>
      <c r="Q120" s="33">
        <v>15761</v>
      </c>
      <c r="R120" s="33" t="s">
        <v>28</v>
      </c>
      <c r="S120" s="33">
        <v>16635</v>
      </c>
    </row>
    <row r="121" spans="1:19" ht="13" x14ac:dyDescent="0.25">
      <c r="A121" s="31" t="s">
        <v>10</v>
      </c>
      <c r="B121" s="32">
        <v>4271553</v>
      </c>
      <c r="C121" s="32">
        <v>363908</v>
      </c>
      <c r="D121" s="32">
        <v>166850</v>
      </c>
      <c r="E121" s="32">
        <v>157458</v>
      </c>
      <c r="F121" s="32">
        <v>0</v>
      </c>
      <c r="G121" s="32">
        <v>0</v>
      </c>
      <c r="H121" s="32" t="s">
        <v>28</v>
      </c>
      <c r="I121" s="32" t="s">
        <v>28</v>
      </c>
      <c r="J121" s="32">
        <v>736160</v>
      </c>
      <c r="K121" s="32" t="s">
        <v>28</v>
      </c>
      <c r="L121" s="32" t="s">
        <v>28</v>
      </c>
      <c r="M121" s="32">
        <v>1849950</v>
      </c>
      <c r="N121" s="32">
        <v>109935</v>
      </c>
      <c r="O121" s="32">
        <v>0</v>
      </c>
      <c r="P121" s="32" t="s">
        <v>28</v>
      </c>
      <c r="Q121" s="32">
        <v>260567</v>
      </c>
      <c r="R121" s="32">
        <v>0</v>
      </c>
      <c r="S121" s="32">
        <v>253221</v>
      </c>
    </row>
    <row r="122" spans="1:19" ht="13" x14ac:dyDescent="0.25">
      <c r="A122" s="31" t="s">
        <v>11</v>
      </c>
      <c r="B122" s="33">
        <v>31182</v>
      </c>
      <c r="C122" s="33">
        <v>2904</v>
      </c>
      <c r="D122" s="33">
        <v>1407</v>
      </c>
      <c r="E122" s="33">
        <v>1786</v>
      </c>
      <c r="F122" s="33" t="s">
        <v>28</v>
      </c>
      <c r="G122" s="33" t="s">
        <v>28</v>
      </c>
      <c r="H122" s="33">
        <v>749</v>
      </c>
      <c r="I122" s="33" t="s">
        <v>28</v>
      </c>
      <c r="J122" s="33">
        <v>17068</v>
      </c>
      <c r="K122" s="33" t="s">
        <v>28</v>
      </c>
      <c r="L122" s="33">
        <v>513</v>
      </c>
      <c r="M122" s="33">
        <v>2734</v>
      </c>
      <c r="N122" s="33">
        <v>1571</v>
      </c>
      <c r="O122" s="33" t="s">
        <v>28</v>
      </c>
      <c r="P122" s="33" t="s">
        <v>28</v>
      </c>
      <c r="Q122" s="33">
        <v>1883</v>
      </c>
      <c r="R122" s="33" t="s">
        <v>28</v>
      </c>
      <c r="S122" s="33">
        <v>346</v>
      </c>
    </row>
    <row r="123" spans="1:19" ht="13" x14ac:dyDescent="0.25">
      <c r="A123" s="31" t="s">
        <v>12</v>
      </c>
      <c r="B123" s="32">
        <v>94592</v>
      </c>
      <c r="C123" s="32" t="s">
        <v>28</v>
      </c>
      <c r="D123" s="32" t="s">
        <v>28</v>
      </c>
      <c r="E123" s="32">
        <v>17878</v>
      </c>
      <c r="F123" s="32" t="s">
        <v>28</v>
      </c>
      <c r="G123" s="32" t="s">
        <v>28</v>
      </c>
      <c r="H123" s="32">
        <v>316</v>
      </c>
      <c r="I123" s="32" t="s">
        <v>28</v>
      </c>
      <c r="J123" s="32">
        <v>169</v>
      </c>
      <c r="K123" s="32">
        <v>0</v>
      </c>
      <c r="L123" s="32">
        <v>5422</v>
      </c>
      <c r="M123" s="32" t="s">
        <v>28</v>
      </c>
      <c r="N123" s="32">
        <v>279</v>
      </c>
      <c r="O123" s="32" t="s">
        <v>28</v>
      </c>
      <c r="P123" s="32">
        <v>256</v>
      </c>
      <c r="Q123" s="32">
        <v>40569</v>
      </c>
      <c r="R123" s="32" t="s">
        <v>28</v>
      </c>
      <c r="S123" s="32" t="s">
        <v>28</v>
      </c>
    </row>
    <row r="124" spans="1:19" ht="13" x14ac:dyDescent="0.25">
      <c r="A124" s="31" t="s">
        <v>13</v>
      </c>
      <c r="B124" s="33">
        <v>253458</v>
      </c>
      <c r="C124" s="33" t="s">
        <v>28</v>
      </c>
      <c r="D124" s="33">
        <v>28122</v>
      </c>
      <c r="E124" s="33">
        <v>70134</v>
      </c>
      <c r="F124" s="33" t="s">
        <v>28</v>
      </c>
      <c r="G124" s="33" t="s">
        <v>28</v>
      </c>
      <c r="H124" s="33" t="s">
        <v>28</v>
      </c>
      <c r="I124" s="33" t="s">
        <v>28</v>
      </c>
      <c r="J124" s="33" t="s">
        <v>28</v>
      </c>
      <c r="K124" s="33" t="s">
        <v>28</v>
      </c>
      <c r="L124" s="33">
        <v>9105</v>
      </c>
      <c r="M124" s="33" t="s">
        <v>28</v>
      </c>
      <c r="N124" s="33" t="s">
        <v>28</v>
      </c>
      <c r="O124" s="33" t="s">
        <v>28</v>
      </c>
      <c r="P124" s="33" t="s">
        <v>28</v>
      </c>
      <c r="Q124" s="33">
        <v>106402</v>
      </c>
      <c r="R124" s="33" t="s">
        <v>28</v>
      </c>
      <c r="S124" s="33">
        <v>35599</v>
      </c>
    </row>
    <row r="125" spans="1:19" ht="13" x14ac:dyDescent="0.25">
      <c r="A125" s="31" t="s">
        <v>14</v>
      </c>
      <c r="B125" s="32">
        <v>10632</v>
      </c>
      <c r="C125" s="32" t="s">
        <v>28</v>
      </c>
      <c r="D125" s="32">
        <v>825</v>
      </c>
      <c r="E125" s="32">
        <v>756</v>
      </c>
      <c r="F125" s="32" t="s">
        <v>28</v>
      </c>
      <c r="G125" s="32" t="s">
        <v>28</v>
      </c>
      <c r="H125" s="32" t="s">
        <v>28</v>
      </c>
      <c r="I125" s="32" t="s">
        <v>28</v>
      </c>
      <c r="J125" s="32" t="s">
        <v>28</v>
      </c>
      <c r="K125" s="32" t="s">
        <v>28</v>
      </c>
      <c r="L125" s="32" t="s">
        <v>28</v>
      </c>
      <c r="M125" s="32" t="s">
        <v>28</v>
      </c>
      <c r="N125" s="32" t="s">
        <v>28</v>
      </c>
      <c r="O125" s="32" t="s">
        <v>28</v>
      </c>
      <c r="P125" s="32" t="s">
        <v>28</v>
      </c>
      <c r="Q125" s="32" t="s">
        <v>28</v>
      </c>
      <c r="R125" s="32" t="s">
        <v>28</v>
      </c>
      <c r="S125" s="32">
        <v>1515</v>
      </c>
    </row>
    <row r="126" spans="1:19" ht="13" x14ac:dyDescent="0.25">
      <c r="A126" s="31" t="s">
        <v>15</v>
      </c>
      <c r="B126" s="33">
        <v>515870</v>
      </c>
      <c r="C126" s="33">
        <v>10752</v>
      </c>
      <c r="D126" s="33">
        <v>22801</v>
      </c>
      <c r="E126" s="33">
        <v>66061</v>
      </c>
      <c r="F126" s="33" t="s">
        <v>28</v>
      </c>
      <c r="G126" s="33" t="s">
        <v>28</v>
      </c>
      <c r="H126" s="33">
        <v>1297</v>
      </c>
      <c r="I126" s="33" t="s">
        <v>28</v>
      </c>
      <c r="J126" s="33" t="s">
        <v>28</v>
      </c>
      <c r="K126" s="33" t="s">
        <v>28</v>
      </c>
      <c r="L126" s="33">
        <v>3993</v>
      </c>
      <c r="M126" s="33">
        <v>106187</v>
      </c>
      <c r="N126" s="33">
        <v>9593</v>
      </c>
      <c r="O126" s="33" t="s">
        <v>28</v>
      </c>
      <c r="P126" s="33" t="s">
        <v>28</v>
      </c>
      <c r="Q126" s="33">
        <v>191066</v>
      </c>
      <c r="R126" s="33" t="s">
        <v>28</v>
      </c>
      <c r="S126" s="33">
        <v>76067</v>
      </c>
    </row>
    <row r="127" spans="1:19" ht="13" x14ac:dyDescent="0.25">
      <c r="A127" s="31" t="s">
        <v>16</v>
      </c>
      <c r="B127" s="32">
        <v>2012</v>
      </c>
      <c r="C127" s="32">
        <v>578</v>
      </c>
      <c r="D127" s="32">
        <v>112</v>
      </c>
      <c r="E127" s="32" t="s">
        <v>28</v>
      </c>
      <c r="F127" s="32" t="s">
        <v>28</v>
      </c>
      <c r="G127" s="32" t="s">
        <v>28</v>
      </c>
      <c r="H127" s="32">
        <v>0</v>
      </c>
      <c r="I127" s="32" t="s">
        <v>28</v>
      </c>
      <c r="J127" s="32" t="s">
        <v>28</v>
      </c>
      <c r="K127" s="32">
        <v>0</v>
      </c>
      <c r="L127" s="32" t="s">
        <v>28</v>
      </c>
      <c r="M127" s="32" t="s">
        <v>28</v>
      </c>
      <c r="N127" s="32" t="s">
        <v>28</v>
      </c>
      <c r="O127" s="32" t="s">
        <v>28</v>
      </c>
      <c r="P127" s="32">
        <v>0</v>
      </c>
      <c r="Q127" s="32" t="s">
        <v>28</v>
      </c>
      <c r="R127" s="32" t="s">
        <v>28</v>
      </c>
      <c r="S127" s="32">
        <v>0</v>
      </c>
    </row>
    <row r="128" spans="1:19" ht="13" x14ac:dyDescent="0.25">
      <c r="A128" s="31" t="s">
        <v>17</v>
      </c>
      <c r="B128" s="33">
        <v>1221784</v>
      </c>
      <c r="C128" s="33">
        <v>47007</v>
      </c>
      <c r="D128" s="33">
        <v>123470</v>
      </c>
      <c r="E128" s="33">
        <v>48268</v>
      </c>
      <c r="F128" s="33" t="s">
        <v>28</v>
      </c>
      <c r="G128" s="33" t="s">
        <v>28</v>
      </c>
      <c r="H128" s="33">
        <v>39857</v>
      </c>
      <c r="I128" s="33" t="s">
        <v>28</v>
      </c>
      <c r="J128" s="33">
        <v>48316</v>
      </c>
      <c r="K128" s="33">
        <v>8340</v>
      </c>
      <c r="L128" s="33">
        <v>24909</v>
      </c>
      <c r="M128" s="33">
        <v>604691</v>
      </c>
      <c r="N128" s="33">
        <v>41169</v>
      </c>
      <c r="O128" s="33" t="s">
        <v>28</v>
      </c>
      <c r="P128" s="33">
        <v>20100</v>
      </c>
      <c r="Q128" s="33">
        <v>138403</v>
      </c>
      <c r="R128" s="33" t="s">
        <v>28</v>
      </c>
      <c r="S128" s="33">
        <v>77254</v>
      </c>
    </row>
    <row r="129" spans="1:19" ht="13" x14ac:dyDescent="0.25">
      <c r="A129" s="31" t="s">
        <v>18</v>
      </c>
      <c r="B129" s="32">
        <v>296261</v>
      </c>
      <c r="C129" s="32">
        <v>4358</v>
      </c>
      <c r="D129" s="32">
        <v>25239</v>
      </c>
      <c r="E129" s="32">
        <v>23821</v>
      </c>
      <c r="F129" s="32">
        <v>0</v>
      </c>
      <c r="G129" s="32" t="s">
        <v>28</v>
      </c>
      <c r="H129" s="32">
        <v>15147</v>
      </c>
      <c r="I129" s="32" t="s">
        <v>28</v>
      </c>
      <c r="J129" s="32">
        <v>11179</v>
      </c>
      <c r="K129" s="32" t="s">
        <v>28</v>
      </c>
      <c r="L129" s="32">
        <v>4958</v>
      </c>
      <c r="M129" s="32">
        <v>126201</v>
      </c>
      <c r="N129" s="32">
        <v>7069</v>
      </c>
      <c r="O129" s="32">
        <v>132</v>
      </c>
      <c r="P129" s="32" t="s">
        <v>28</v>
      </c>
      <c r="Q129" s="32">
        <v>15484</v>
      </c>
      <c r="R129" s="32" t="s">
        <v>28</v>
      </c>
      <c r="S129" s="32">
        <v>37595</v>
      </c>
    </row>
    <row r="130" spans="1:19" ht="13" x14ac:dyDescent="0.25">
      <c r="A130" s="31" t="s">
        <v>19</v>
      </c>
      <c r="B130" s="33">
        <v>3701233</v>
      </c>
      <c r="C130" s="33">
        <v>62902</v>
      </c>
      <c r="D130" s="33">
        <v>114895</v>
      </c>
      <c r="E130" s="33">
        <v>224989</v>
      </c>
      <c r="F130" s="33" t="s">
        <v>28</v>
      </c>
      <c r="G130" s="33" t="s">
        <v>28</v>
      </c>
      <c r="H130" s="33">
        <v>19590</v>
      </c>
      <c r="I130" s="33" t="s">
        <v>28</v>
      </c>
      <c r="J130" s="33" t="s">
        <v>28</v>
      </c>
      <c r="K130" s="33" t="s">
        <v>28</v>
      </c>
      <c r="L130" s="33">
        <v>48535</v>
      </c>
      <c r="M130" s="33">
        <v>1773261</v>
      </c>
      <c r="N130" s="33">
        <v>166900</v>
      </c>
      <c r="O130" s="33" t="s">
        <v>28</v>
      </c>
      <c r="P130" s="33">
        <v>116272</v>
      </c>
      <c r="Q130" s="33">
        <v>625518</v>
      </c>
      <c r="R130" s="33" t="s">
        <v>28</v>
      </c>
      <c r="S130" s="33">
        <v>526583</v>
      </c>
    </row>
    <row r="131" spans="1:19" ht="13" x14ac:dyDescent="0.25">
      <c r="A131" s="31" t="s">
        <v>20</v>
      </c>
      <c r="B131" s="32">
        <v>776038</v>
      </c>
      <c r="C131" s="32">
        <v>46096</v>
      </c>
      <c r="D131" s="32">
        <v>25953</v>
      </c>
      <c r="E131" s="32">
        <v>41758</v>
      </c>
      <c r="F131" s="32" t="s">
        <v>28</v>
      </c>
      <c r="G131" s="32" t="s">
        <v>28</v>
      </c>
      <c r="H131" s="32">
        <v>12306</v>
      </c>
      <c r="I131" s="32" t="s">
        <v>28</v>
      </c>
      <c r="J131" s="32">
        <v>150360</v>
      </c>
      <c r="K131" s="32">
        <v>963</v>
      </c>
      <c r="L131" s="32">
        <v>5432</v>
      </c>
      <c r="M131" s="32">
        <v>378968</v>
      </c>
      <c r="N131" s="32">
        <v>20941</v>
      </c>
      <c r="O131" s="32" t="s">
        <v>28</v>
      </c>
      <c r="P131" s="32">
        <v>14077</v>
      </c>
      <c r="Q131" s="32">
        <v>52304</v>
      </c>
      <c r="R131" s="32">
        <v>0</v>
      </c>
      <c r="S131" s="32">
        <v>19678</v>
      </c>
    </row>
    <row r="132" spans="1:19" ht="13" x14ac:dyDescent="0.25">
      <c r="A132" s="31" t="s">
        <v>21</v>
      </c>
      <c r="B132" s="33">
        <v>1275627</v>
      </c>
      <c r="C132" s="33">
        <v>25830</v>
      </c>
      <c r="D132" s="33">
        <v>59250</v>
      </c>
      <c r="E132" s="33">
        <v>169462</v>
      </c>
      <c r="F132" s="33">
        <v>0</v>
      </c>
      <c r="G132" s="33">
        <v>0</v>
      </c>
      <c r="H132" s="33">
        <v>6822</v>
      </c>
      <c r="I132" s="33">
        <v>13951</v>
      </c>
      <c r="J132" s="33">
        <v>96497</v>
      </c>
      <c r="K132" s="33">
        <v>8066</v>
      </c>
      <c r="L132" s="33">
        <v>14102</v>
      </c>
      <c r="M132" s="33">
        <v>279642</v>
      </c>
      <c r="N132" s="33">
        <v>26942</v>
      </c>
      <c r="O132" s="33">
        <v>270</v>
      </c>
      <c r="P132" s="33">
        <v>11334</v>
      </c>
      <c r="Q132" s="33">
        <v>339930</v>
      </c>
      <c r="R132" s="33">
        <v>0</v>
      </c>
      <c r="S132" s="33">
        <v>223529</v>
      </c>
    </row>
    <row r="133" spans="1:19" ht="13" x14ac:dyDescent="0.25">
      <c r="A133" s="31" t="s">
        <v>22</v>
      </c>
      <c r="B133" s="32">
        <v>157983</v>
      </c>
      <c r="C133" s="32">
        <v>8658</v>
      </c>
      <c r="D133" s="32">
        <v>7301</v>
      </c>
      <c r="E133" s="32">
        <v>4779</v>
      </c>
      <c r="F133" s="32" t="s">
        <v>28</v>
      </c>
      <c r="G133" s="32" t="s">
        <v>28</v>
      </c>
      <c r="H133" s="32">
        <v>580</v>
      </c>
      <c r="I133" s="32">
        <v>2685</v>
      </c>
      <c r="J133" s="32">
        <v>20375</v>
      </c>
      <c r="K133" s="32">
        <v>205</v>
      </c>
      <c r="L133" s="32">
        <v>959</v>
      </c>
      <c r="M133" s="32">
        <v>95522</v>
      </c>
      <c r="N133" s="32">
        <v>3164</v>
      </c>
      <c r="O133" s="32">
        <v>93</v>
      </c>
      <c r="P133" s="32">
        <v>4216</v>
      </c>
      <c r="Q133" s="32">
        <v>4230</v>
      </c>
      <c r="R133" s="32" t="s">
        <v>28</v>
      </c>
      <c r="S133" s="32">
        <v>5217</v>
      </c>
    </row>
    <row r="134" spans="1:19" ht="13" x14ac:dyDescent="0.25">
      <c r="A134" s="31" t="s">
        <v>23</v>
      </c>
      <c r="B134" s="33">
        <v>180767</v>
      </c>
      <c r="C134" s="33" t="s">
        <v>28</v>
      </c>
      <c r="D134" s="33">
        <v>10730</v>
      </c>
      <c r="E134" s="33">
        <v>22551</v>
      </c>
      <c r="F134" s="33" t="s">
        <v>28</v>
      </c>
      <c r="G134" s="33" t="s">
        <v>28</v>
      </c>
      <c r="H134" s="33" t="s">
        <v>28</v>
      </c>
      <c r="I134" s="33" t="s">
        <v>28</v>
      </c>
      <c r="J134" s="33" t="s">
        <v>28</v>
      </c>
      <c r="K134" s="33" t="s">
        <v>28</v>
      </c>
      <c r="L134" s="33">
        <v>2121</v>
      </c>
      <c r="M134" s="33" t="s">
        <v>28</v>
      </c>
      <c r="N134" s="33">
        <v>4876</v>
      </c>
      <c r="O134" s="33" t="s">
        <v>28</v>
      </c>
      <c r="P134" s="33" t="s">
        <v>28</v>
      </c>
      <c r="Q134" s="33">
        <v>59362</v>
      </c>
      <c r="R134" s="33" t="s">
        <v>28</v>
      </c>
      <c r="S134" s="33">
        <v>45265</v>
      </c>
    </row>
    <row r="135" spans="1:19" ht="13" x14ac:dyDescent="0.25">
      <c r="A135" s="31" t="s">
        <v>24</v>
      </c>
      <c r="B135" s="32">
        <v>2172750</v>
      </c>
      <c r="C135" s="32">
        <v>829</v>
      </c>
      <c r="D135" s="32">
        <v>11009</v>
      </c>
      <c r="E135" s="32">
        <v>8956</v>
      </c>
      <c r="F135" s="32" t="s">
        <v>28</v>
      </c>
      <c r="G135" s="32" t="s">
        <v>28</v>
      </c>
      <c r="H135" s="32">
        <v>2700</v>
      </c>
      <c r="I135" s="32" t="s">
        <v>28</v>
      </c>
      <c r="J135" s="32" t="s">
        <v>28</v>
      </c>
      <c r="K135" s="32">
        <v>0</v>
      </c>
      <c r="L135" s="32">
        <v>5315</v>
      </c>
      <c r="M135" s="32">
        <v>200</v>
      </c>
      <c r="N135" s="32">
        <v>1327</v>
      </c>
      <c r="O135" s="32" t="s">
        <v>28</v>
      </c>
      <c r="P135" s="32" t="s">
        <v>28</v>
      </c>
      <c r="Q135" s="32">
        <v>16862</v>
      </c>
      <c r="R135" s="32">
        <v>2116608</v>
      </c>
      <c r="S135" s="32">
        <v>5927</v>
      </c>
    </row>
    <row r="136" spans="1:19" ht="13" x14ac:dyDescent="0.25">
      <c r="A136" s="31" t="s">
        <v>25</v>
      </c>
      <c r="B136" s="33">
        <v>95361</v>
      </c>
      <c r="C136" s="33" t="s">
        <v>28</v>
      </c>
      <c r="D136" s="33">
        <v>27929</v>
      </c>
      <c r="E136" s="33">
        <v>19734</v>
      </c>
      <c r="F136" s="33" t="s">
        <v>28</v>
      </c>
      <c r="G136" s="33" t="s">
        <v>28</v>
      </c>
      <c r="H136" s="33" t="s">
        <v>28</v>
      </c>
      <c r="I136" s="33" t="s">
        <v>28</v>
      </c>
      <c r="J136" s="33" t="s">
        <v>28</v>
      </c>
      <c r="K136" s="33" t="s">
        <v>28</v>
      </c>
      <c r="L136" s="33" t="s">
        <v>28</v>
      </c>
      <c r="M136" s="33">
        <v>0</v>
      </c>
      <c r="N136" s="33">
        <v>2150</v>
      </c>
      <c r="O136" s="33" t="s">
        <v>28</v>
      </c>
      <c r="P136" s="33" t="s">
        <v>28</v>
      </c>
      <c r="Q136" s="33">
        <v>23294</v>
      </c>
      <c r="R136" s="33" t="s">
        <v>28</v>
      </c>
      <c r="S136" s="33">
        <v>4327</v>
      </c>
    </row>
    <row r="137" spans="1:19" x14ac:dyDescent="0.25">
      <c r="B137" s="79" t="s">
        <v>217</v>
      </c>
      <c r="C137" s="80">
        <f>(SUM(C110:C136)/SUM($B$110:$B$136))</f>
        <v>3.3412095661834347E-2</v>
      </c>
      <c r="D137" s="80">
        <f t="shared" ref="D137:S137" si="1">(SUM(D110:D136)/SUM($B$110:$B$136))</f>
        <v>6.4780994831358296E-2</v>
      </c>
      <c r="E137" s="80">
        <f t="shared" si="1"/>
        <v>7.1970593334822877E-2</v>
      </c>
      <c r="F137" s="80">
        <f t="shared" si="1"/>
        <v>4.7977777721454658E-5</v>
      </c>
      <c r="G137" s="80">
        <f t="shared" si="1"/>
        <v>2.8558201024675391E-7</v>
      </c>
      <c r="H137" s="80">
        <f t="shared" si="1"/>
        <v>1.6332506561514418E-2</v>
      </c>
      <c r="I137" s="80">
        <f t="shared" si="1"/>
        <v>8.1590780327497599E-4</v>
      </c>
      <c r="J137" s="80">
        <f t="shared" si="1"/>
        <v>0.1037901409165162</v>
      </c>
      <c r="K137" s="80">
        <f t="shared" si="1"/>
        <v>3.9211480939417738E-3</v>
      </c>
      <c r="L137" s="80">
        <f t="shared" si="1"/>
        <v>1.5522560282703343E-2</v>
      </c>
      <c r="M137" s="80">
        <f t="shared" si="1"/>
        <v>0.3023018731074168</v>
      </c>
      <c r="N137" s="80">
        <f t="shared" si="1"/>
        <v>3.1241886570466702E-2</v>
      </c>
      <c r="O137" s="80">
        <f t="shared" si="1"/>
        <v>2.0668997991608817E-5</v>
      </c>
      <c r="P137" s="80">
        <f t="shared" si="1"/>
        <v>1.6033002428268134E-2</v>
      </c>
      <c r="Q137" s="80">
        <f t="shared" si="1"/>
        <v>0.12659886211989882</v>
      </c>
      <c r="R137" s="80">
        <f t="shared" si="1"/>
        <v>7.5558324431801577E-2</v>
      </c>
      <c r="S137" s="80">
        <f t="shared" si="1"/>
        <v>9.2088418046655462E-2</v>
      </c>
    </row>
    <row r="139" spans="1:19" x14ac:dyDescent="0.25">
      <c r="B139" s="79" t="s">
        <v>218</v>
      </c>
      <c r="C139" s="74">
        <f>(C137*$Q$71)</f>
        <v>8.2122387443974692E-3</v>
      </c>
      <c r="D139" s="74">
        <f t="shared" ref="D139:S139" si="2">(D137*$Q$71)</f>
        <v>1.5922287576303609E-2</v>
      </c>
      <c r="E139" s="74">
        <f t="shared" si="2"/>
        <v>1.7689393117494092E-2</v>
      </c>
      <c r="F139" s="74">
        <f t="shared" si="2"/>
        <v>1.1792285316729773E-5</v>
      </c>
      <c r="G139" s="74">
        <f t="shared" si="2"/>
        <v>7.0192174504343871E-8</v>
      </c>
      <c r="H139" s="74">
        <f t="shared" si="2"/>
        <v>4.0143080079470522E-3</v>
      </c>
      <c r="I139" s="74">
        <f t="shared" si="2"/>
        <v>2.0053904255891048E-4</v>
      </c>
      <c r="J139" s="74">
        <f t="shared" si="2"/>
        <v>2.5510205200768087E-2</v>
      </c>
      <c r="K139" s="74">
        <f t="shared" si="2"/>
        <v>9.6376487801008064E-4</v>
      </c>
      <c r="L139" s="74">
        <f t="shared" si="2"/>
        <v>3.8152342270309204E-3</v>
      </c>
      <c r="M139" s="81">
        <f t="shared" si="2"/>
        <v>7.4301689422984263E-2</v>
      </c>
      <c r="N139" s="74">
        <f t="shared" si="2"/>
        <v>7.6788308622953334E-3</v>
      </c>
      <c r="O139" s="74">
        <f t="shared" si="2"/>
        <v>5.080158629751889E-6</v>
      </c>
      <c r="P139" s="74">
        <f t="shared" si="2"/>
        <v>3.9406939649356213E-3</v>
      </c>
      <c r="Q139" s="74">
        <f t="shared" si="2"/>
        <v>3.1116278697993771E-2</v>
      </c>
      <c r="R139" s="74">
        <f t="shared" si="2"/>
        <v>1.8571208631770354E-2</v>
      </c>
      <c r="S139" s="74">
        <f t="shared" si="2"/>
        <v>2.2634080850452598E-2</v>
      </c>
    </row>
  </sheetData>
  <hyperlinks>
    <hyperlink ref="A59" r:id="rId1" xr:uid="{B9598DBD-BA02-41F6-A72D-A2D699DD0352}"/>
    <hyperlink ref="A99" r:id="rId2" xr:uid="{31103F4F-05E7-416C-B200-4023BAE0B4F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2C97-F9D7-4A8D-B315-D286FF1AFD18}">
  <dimension ref="A2:AB138"/>
  <sheetViews>
    <sheetView showGridLines="0" zoomScaleNormal="100" workbookViewId="0"/>
  </sheetViews>
  <sheetFormatPr defaultColWidth="9" defaultRowHeight="12.5" x14ac:dyDescent="0.25"/>
  <cols>
    <col min="1" max="1" width="9" style="4"/>
    <col min="2" max="2" width="13.75" style="4" bestFit="1" customWidth="1"/>
    <col min="3" max="4" width="9.08203125" style="4" bestFit="1" customWidth="1"/>
    <col min="5" max="5" width="9.25" style="4" customWidth="1"/>
    <col min="6" max="10" width="9.08203125" style="4" bestFit="1" customWidth="1"/>
    <col min="11" max="11" width="8.75" style="4" customWidth="1"/>
    <col min="12" max="16" width="9.08203125" style="4" bestFit="1" customWidth="1"/>
    <col min="17" max="17" width="9" style="4" customWidth="1"/>
    <col min="18" max="19" width="9.08203125" style="4" bestFit="1" customWidth="1"/>
    <col min="20" max="20" width="9" style="4" customWidth="1"/>
    <col min="21" max="28" width="9.08203125" style="4" bestFit="1" customWidth="1"/>
    <col min="29" max="16384" width="9" style="4"/>
  </cols>
  <sheetData>
    <row r="2" spans="2:2" ht="13" x14ac:dyDescent="0.25">
      <c r="B2" s="43"/>
    </row>
    <row r="26" spans="1:2" x14ac:dyDescent="0.25">
      <c r="A26" s="24"/>
    </row>
    <row r="27" spans="1:2" x14ac:dyDescent="0.25">
      <c r="A27" s="24"/>
    </row>
    <row r="28" spans="1:2" x14ac:dyDescent="0.25">
      <c r="A28" s="24"/>
    </row>
    <row r="29" spans="1:2" ht="15" customHeight="1" x14ac:dyDescent="0.25">
      <c r="A29" s="24"/>
    </row>
    <row r="30" spans="1:2" ht="15" customHeight="1" x14ac:dyDescent="0.3">
      <c r="B30" s="44"/>
    </row>
    <row r="47" spans="10:10" x14ac:dyDescent="0.25">
      <c r="J47" s="3" t="s">
        <v>141</v>
      </c>
    </row>
    <row r="48" spans="10:10" x14ac:dyDescent="0.25">
      <c r="J48" s="3" t="s">
        <v>208</v>
      </c>
    </row>
    <row r="50" spans="1:10" x14ac:dyDescent="0.25">
      <c r="J50" s="4" t="s">
        <v>145</v>
      </c>
    </row>
    <row r="51" spans="1:10" x14ac:dyDescent="0.25">
      <c r="J51" s="4" t="s">
        <v>144</v>
      </c>
    </row>
    <row r="55" spans="1:10" x14ac:dyDescent="0.25">
      <c r="A55" s="26" t="s">
        <v>42</v>
      </c>
      <c r="B55" s="26"/>
      <c r="C55" s="26"/>
      <c r="D55" s="26"/>
      <c r="E55" s="13"/>
      <c r="F55" s="13"/>
    </row>
    <row r="56" spans="1:10" s="13" customFormat="1" ht="14" x14ac:dyDescent="0.3">
      <c r="A56" s="51" t="s">
        <v>202</v>
      </c>
      <c r="B56" s="26"/>
      <c r="C56" s="26"/>
      <c r="D56" s="26"/>
    </row>
    <row r="57" spans="1:10" x14ac:dyDescent="0.25">
      <c r="A57" s="26"/>
      <c r="B57" s="26"/>
      <c r="C57" s="26"/>
      <c r="D57" s="26"/>
      <c r="E57" s="13"/>
      <c r="F57" s="13"/>
    </row>
    <row r="58" spans="1:10" ht="12.65" customHeight="1" x14ac:dyDescent="0.3">
      <c r="A58" s="57" t="s">
        <v>203</v>
      </c>
      <c r="B58"/>
      <c r="C58"/>
    </row>
    <row r="59" spans="1:10" ht="12.65" customHeight="1" x14ac:dyDescent="0.3">
      <c r="A59" s="57" t="s">
        <v>100</v>
      </c>
      <c r="B59" s="58" t="s">
        <v>204</v>
      </c>
      <c r="C59"/>
    </row>
    <row r="60" spans="1:10" ht="12.65" customHeight="1" x14ac:dyDescent="0.3">
      <c r="A60" s="57" t="s">
        <v>101</v>
      </c>
      <c r="B60" s="57" t="s">
        <v>156</v>
      </c>
      <c r="C60"/>
    </row>
    <row r="61" spans="1:10" ht="12.65" customHeight="1" x14ac:dyDescent="0.3">
      <c r="A61"/>
      <c r="B61"/>
      <c r="C61"/>
    </row>
    <row r="62" spans="1:10" ht="12.65" customHeight="1" x14ac:dyDescent="0.3">
      <c r="A62" s="58" t="s">
        <v>96</v>
      </c>
      <c r="B62"/>
      <c r="C62" s="57" t="s">
        <v>97</v>
      </c>
    </row>
    <row r="63" spans="1:10" ht="12.65" customHeight="1" x14ac:dyDescent="0.3">
      <c r="A63" s="58" t="s">
        <v>98</v>
      </c>
      <c r="B63"/>
      <c r="C63" s="57" t="s">
        <v>45</v>
      </c>
    </row>
    <row r="64" spans="1:10" ht="12.65" customHeight="1" x14ac:dyDescent="0.3">
      <c r="A64" s="58" t="s">
        <v>99</v>
      </c>
      <c r="B64"/>
      <c r="C64" s="57" t="s">
        <v>153</v>
      </c>
    </row>
    <row r="65" spans="1:22" ht="13" x14ac:dyDescent="0.3">
      <c r="J65" s="35"/>
      <c r="K65" s="13"/>
      <c r="L65" s="13"/>
      <c r="M65" s="13"/>
      <c r="N65" s="13"/>
    </row>
    <row r="66" spans="1:22" ht="13" x14ac:dyDescent="0.25">
      <c r="A66" s="30" t="s">
        <v>102</v>
      </c>
      <c r="B66" s="60" t="s">
        <v>34</v>
      </c>
      <c r="C66" s="60" t="s">
        <v>35</v>
      </c>
      <c r="D66" s="60" t="s">
        <v>36</v>
      </c>
      <c r="E66" s="60" t="s">
        <v>37</v>
      </c>
      <c r="F66" s="60" t="s">
        <v>38</v>
      </c>
      <c r="G66" s="60" t="s">
        <v>39</v>
      </c>
      <c r="H66" s="60" t="s">
        <v>40</v>
      </c>
      <c r="J66" s="2"/>
      <c r="K66" s="13"/>
      <c r="L66" s="13"/>
      <c r="M66" s="13"/>
      <c r="N66" s="13"/>
      <c r="R66" s="36"/>
      <c r="S66" s="36"/>
      <c r="T66" s="36"/>
      <c r="U66" s="36"/>
    </row>
    <row r="67" spans="1:22" ht="13" x14ac:dyDescent="0.25">
      <c r="A67" s="61" t="s">
        <v>1</v>
      </c>
      <c r="B67" s="62">
        <v>108098</v>
      </c>
      <c r="C67" s="62">
        <v>205404</v>
      </c>
      <c r="D67" s="62">
        <v>428448</v>
      </c>
      <c r="E67" s="62">
        <v>49441</v>
      </c>
      <c r="F67" s="62">
        <v>102558</v>
      </c>
      <c r="G67" s="62">
        <v>89479</v>
      </c>
      <c r="H67" s="62">
        <v>1211115</v>
      </c>
      <c r="J67" s="30"/>
      <c r="K67" s="45" t="s">
        <v>34</v>
      </c>
      <c r="L67" s="45" t="s">
        <v>35</v>
      </c>
      <c r="M67" s="45" t="s">
        <v>36</v>
      </c>
      <c r="N67" s="45" t="s">
        <v>37</v>
      </c>
      <c r="O67" s="45" t="s">
        <v>38</v>
      </c>
      <c r="P67" s="45" t="s">
        <v>39</v>
      </c>
      <c r="Q67" s="45" t="s">
        <v>40</v>
      </c>
      <c r="R67" s="36"/>
      <c r="S67" s="36"/>
      <c r="T67" s="36"/>
      <c r="U67" s="36"/>
    </row>
    <row r="68" spans="1:22" ht="13" x14ac:dyDescent="0.25">
      <c r="A68" s="61" t="s">
        <v>2</v>
      </c>
      <c r="B68" s="63" t="s">
        <v>28</v>
      </c>
      <c r="C68" s="63" t="s">
        <v>28</v>
      </c>
      <c r="D68" s="63">
        <v>361172</v>
      </c>
      <c r="E68" s="63" t="s">
        <v>28</v>
      </c>
      <c r="F68" s="63">
        <v>80371</v>
      </c>
      <c r="G68" s="63">
        <v>70803</v>
      </c>
      <c r="H68" s="63">
        <v>1255577</v>
      </c>
      <c r="J68" s="47">
        <v>2023</v>
      </c>
      <c r="K68" s="78">
        <f>SUM(B67:B93)/SUM($B$67:$H$93)</f>
        <v>6.2161528253395298E-2</v>
      </c>
      <c r="L68" s="78">
        <f>SUM(C67:C93)/SUM($B$67:$H$93)</f>
        <v>4.5324407894529087E-2</v>
      </c>
      <c r="M68" s="78">
        <f>SUM(D67:D93)/SUM($B$67:$H$93)</f>
        <v>0.18486276438049043</v>
      </c>
      <c r="N68" s="78">
        <f t="shared" ref="N68:P68" si="0">SUM(E67:E93)/SUM($B$67:$H$93)</f>
        <v>7.4511503538402532E-3</v>
      </c>
      <c r="O68" s="78">
        <f t="shared" si="0"/>
        <v>4.1882920128389775E-2</v>
      </c>
      <c r="P68" s="78">
        <f t="shared" si="0"/>
        <v>5.6378147069351972E-2</v>
      </c>
      <c r="Q68" s="78">
        <f>SUM(H67:H93)/SUM($B$67:$H$93)</f>
        <v>0.60193908192000323</v>
      </c>
      <c r="R68" s="36"/>
      <c r="S68" s="36"/>
      <c r="T68" s="36"/>
      <c r="U68" s="36"/>
    </row>
    <row r="69" spans="1:22" x14ac:dyDescent="0.25">
      <c r="A69" s="61" t="s">
        <v>47</v>
      </c>
      <c r="B69" s="62">
        <v>104486</v>
      </c>
      <c r="C69" s="62">
        <v>88351</v>
      </c>
      <c r="D69" s="62">
        <v>686191</v>
      </c>
      <c r="E69" s="62">
        <v>25920</v>
      </c>
      <c r="F69" s="62">
        <v>169995</v>
      </c>
      <c r="G69" s="62">
        <v>188663</v>
      </c>
      <c r="H69" s="62">
        <v>1086590</v>
      </c>
      <c r="J69" s="1"/>
      <c r="Q69" s="36"/>
      <c r="R69" s="36"/>
      <c r="S69" s="36"/>
      <c r="T69" s="36"/>
    </row>
    <row r="70" spans="1:22" ht="13" x14ac:dyDescent="0.3">
      <c r="A70" s="61" t="s">
        <v>3</v>
      </c>
      <c r="B70" s="63">
        <v>106346</v>
      </c>
      <c r="C70" s="63">
        <v>76451</v>
      </c>
      <c r="D70" s="63">
        <v>171645</v>
      </c>
      <c r="E70" s="63">
        <v>54948</v>
      </c>
      <c r="F70" s="63">
        <v>6552</v>
      </c>
      <c r="G70" s="63">
        <v>45360</v>
      </c>
      <c r="H70" s="63">
        <v>2104516</v>
      </c>
      <c r="J70" s="39"/>
      <c r="K70" s="13"/>
      <c r="L70" s="13"/>
      <c r="M70" s="13"/>
      <c r="N70" s="13"/>
      <c r="Q70" s="36"/>
      <c r="R70" s="36"/>
      <c r="S70" s="36"/>
      <c r="T70" s="36"/>
    </row>
    <row r="71" spans="1:22" ht="15" customHeight="1" x14ac:dyDescent="0.25">
      <c r="A71" s="61" t="s">
        <v>41</v>
      </c>
      <c r="B71" s="62">
        <v>480058</v>
      </c>
      <c r="C71" s="62">
        <v>1218711</v>
      </c>
      <c r="D71" s="62">
        <v>3464242</v>
      </c>
      <c r="E71" s="62">
        <v>174968</v>
      </c>
      <c r="F71" s="62">
        <v>664415</v>
      </c>
      <c r="G71" s="62">
        <v>997540</v>
      </c>
      <c r="H71" s="62">
        <v>6138039</v>
      </c>
      <c r="Q71" s="36"/>
      <c r="R71" s="36"/>
      <c r="S71" s="36"/>
      <c r="T71" s="36"/>
    </row>
    <row r="72" spans="1:22" ht="13" x14ac:dyDescent="0.3">
      <c r="A72" s="61" t="s">
        <v>4</v>
      </c>
      <c r="B72" s="63">
        <v>48367</v>
      </c>
      <c r="C72" s="63">
        <v>1258</v>
      </c>
      <c r="D72" s="63">
        <v>51279</v>
      </c>
      <c r="E72" s="63">
        <v>122</v>
      </c>
      <c r="F72" s="63">
        <v>7571</v>
      </c>
      <c r="G72" s="63">
        <v>7289</v>
      </c>
      <c r="H72" s="63">
        <v>400187</v>
      </c>
      <c r="J72" s="35" t="s">
        <v>141</v>
      </c>
      <c r="K72" s="13"/>
      <c r="L72" s="13"/>
      <c r="M72" s="13"/>
      <c r="N72" s="13"/>
      <c r="R72" s="36"/>
      <c r="S72" s="36"/>
      <c r="T72" s="36"/>
    </row>
    <row r="73" spans="1:22" x14ac:dyDescent="0.25">
      <c r="A73" s="61" t="s">
        <v>5</v>
      </c>
      <c r="B73" s="62">
        <v>258488</v>
      </c>
      <c r="C73" s="62">
        <v>25783</v>
      </c>
      <c r="D73" s="62" t="s">
        <v>28</v>
      </c>
      <c r="E73" s="62" t="s">
        <v>28</v>
      </c>
      <c r="F73" s="62" t="s">
        <v>28</v>
      </c>
      <c r="G73" s="62">
        <v>17848</v>
      </c>
      <c r="H73" s="62">
        <v>1261176</v>
      </c>
      <c r="J73" s="2" t="s">
        <v>208</v>
      </c>
      <c r="K73" s="13"/>
      <c r="L73" s="13"/>
      <c r="M73" s="13"/>
      <c r="N73" s="13"/>
      <c r="R73" s="36"/>
      <c r="S73" s="36"/>
      <c r="T73" s="36"/>
    </row>
    <row r="74" spans="1:22" ht="13" x14ac:dyDescent="0.25">
      <c r="A74" s="61" t="s">
        <v>6</v>
      </c>
      <c r="B74" s="63">
        <v>116171</v>
      </c>
      <c r="C74" s="63" t="s">
        <v>28</v>
      </c>
      <c r="D74" s="63">
        <v>92097</v>
      </c>
      <c r="E74" s="63" t="s">
        <v>28</v>
      </c>
      <c r="F74" s="63">
        <v>177064</v>
      </c>
      <c r="G74" s="63">
        <v>251617</v>
      </c>
      <c r="H74" s="63">
        <v>956875</v>
      </c>
      <c r="J74" s="30"/>
      <c r="K74" s="45" t="s">
        <v>82</v>
      </c>
      <c r="L74" s="45" t="s">
        <v>36</v>
      </c>
      <c r="M74" s="45" t="s">
        <v>90</v>
      </c>
      <c r="N74" s="45" t="s">
        <v>34</v>
      </c>
      <c r="O74" s="45" t="s">
        <v>39</v>
      </c>
      <c r="P74" s="45" t="s">
        <v>35</v>
      </c>
      <c r="Q74" s="45" t="s">
        <v>38</v>
      </c>
      <c r="R74" s="45" t="s">
        <v>37</v>
      </c>
      <c r="S74" s="45" t="s">
        <v>40</v>
      </c>
      <c r="V74" s="36"/>
    </row>
    <row r="75" spans="1:22" ht="13" x14ac:dyDescent="0.25">
      <c r="A75" s="61" t="s">
        <v>7</v>
      </c>
      <c r="B75" s="62">
        <v>1650163</v>
      </c>
      <c r="C75" s="62" t="s">
        <v>28</v>
      </c>
      <c r="D75" s="62">
        <v>694741</v>
      </c>
      <c r="E75" s="62">
        <v>7205</v>
      </c>
      <c r="F75" s="62" t="s">
        <v>28</v>
      </c>
      <c r="G75" s="62">
        <v>422558</v>
      </c>
      <c r="H75" s="62">
        <v>11409943</v>
      </c>
      <c r="J75" s="47">
        <v>2023</v>
      </c>
      <c r="K75" s="78">
        <v>0.34910122092419338</v>
      </c>
      <c r="L75" s="78">
        <v>0.18486276438049043</v>
      </c>
      <c r="M75" s="78">
        <v>0.10804406726282501</v>
      </c>
      <c r="N75" s="78">
        <v>6.2161528253395298E-2</v>
      </c>
      <c r="O75" s="78">
        <v>5.6378147069351972E-2</v>
      </c>
      <c r="P75" s="78">
        <v>4.5324407894529087E-2</v>
      </c>
      <c r="Q75" s="78">
        <v>4.1882920128389775E-2</v>
      </c>
      <c r="R75" s="78">
        <v>7.4511503538402532E-3</v>
      </c>
      <c r="S75" s="82">
        <v>0.14479379373298484</v>
      </c>
      <c r="T75" s="46"/>
      <c r="V75" s="36"/>
    </row>
    <row r="76" spans="1:22" ht="14.65" customHeight="1" x14ac:dyDescent="0.25">
      <c r="A76" s="61" t="s">
        <v>8</v>
      </c>
      <c r="B76" s="63">
        <v>923525</v>
      </c>
      <c r="C76" s="63">
        <v>833108</v>
      </c>
      <c r="D76" s="63">
        <v>6993290</v>
      </c>
      <c r="E76" s="63">
        <v>244654</v>
      </c>
      <c r="F76" s="63">
        <v>1837061</v>
      </c>
      <c r="G76" s="63">
        <v>1801283</v>
      </c>
      <c r="H76" s="63">
        <v>17272709</v>
      </c>
      <c r="J76" s="4" t="s">
        <v>145</v>
      </c>
      <c r="Q76" s="36"/>
      <c r="R76" s="36"/>
      <c r="S76" s="36"/>
      <c r="T76" s="36"/>
    </row>
    <row r="77" spans="1:22" ht="15" customHeight="1" x14ac:dyDescent="0.3">
      <c r="A77" s="61" t="s">
        <v>9</v>
      </c>
      <c r="B77" s="62">
        <v>7714</v>
      </c>
      <c r="C77" s="62">
        <v>52726</v>
      </c>
      <c r="D77" s="62">
        <v>101461</v>
      </c>
      <c r="E77" s="62">
        <v>1496</v>
      </c>
      <c r="F77" s="62">
        <v>8105</v>
      </c>
      <c r="G77" s="62">
        <v>23472</v>
      </c>
      <c r="H77" s="62">
        <v>331277</v>
      </c>
      <c r="J77" s="39" t="s">
        <v>148</v>
      </c>
      <c r="K77" s="13"/>
      <c r="L77" s="13"/>
      <c r="M77" s="13"/>
      <c r="N77" s="13"/>
      <c r="Q77" s="36"/>
      <c r="R77" s="36"/>
      <c r="S77" s="36"/>
      <c r="T77" s="36"/>
    </row>
    <row r="78" spans="1:22" ht="15" customHeight="1" x14ac:dyDescent="0.25">
      <c r="A78" s="61" t="s">
        <v>10</v>
      </c>
      <c r="B78" s="63">
        <v>302620</v>
      </c>
      <c r="C78" s="63">
        <v>256069</v>
      </c>
      <c r="D78" s="63">
        <v>675004</v>
      </c>
      <c r="E78" s="63">
        <v>25448</v>
      </c>
      <c r="F78" s="63">
        <v>389536</v>
      </c>
      <c r="G78" s="63">
        <v>154386</v>
      </c>
      <c r="H78" s="63">
        <v>3395385</v>
      </c>
      <c r="Q78" s="36"/>
      <c r="R78" s="36"/>
      <c r="S78" s="36"/>
      <c r="T78" s="36"/>
    </row>
    <row r="79" spans="1:22" x14ac:dyDescent="0.25">
      <c r="A79" s="61" t="s">
        <v>11</v>
      </c>
      <c r="B79" s="62">
        <v>26730</v>
      </c>
      <c r="C79" s="62">
        <v>1934</v>
      </c>
      <c r="D79" s="62">
        <v>627</v>
      </c>
      <c r="E79" s="62">
        <v>0</v>
      </c>
      <c r="F79" s="62">
        <v>2891</v>
      </c>
      <c r="G79" s="62">
        <v>71</v>
      </c>
      <c r="H79" s="62">
        <v>100269</v>
      </c>
      <c r="Q79" s="36"/>
      <c r="R79" s="36"/>
      <c r="S79" s="36"/>
      <c r="T79" s="36"/>
    </row>
    <row r="80" spans="1:22" x14ac:dyDescent="0.25">
      <c r="A80" s="61" t="s">
        <v>12</v>
      </c>
      <c r="B80" s="63">
        <v>137992</v>
      </c>
      <c r="C80" s="63">
        <v>3188</v>
      </c>
      <c r="D80" s="63">
        <v>89027</v>
      </c>
      <c r="E80" s="63">
        <v>608</v>
      </c>
      <c r="F80" s="63">
        <v>44970</v>
      </c>
      <c r="G80" s="63">
        <v>35977</v>
      </c>
      <c r="H80" s="63">
        <v>774879</v>
      </c>
      <c r="Q80" s="36"/>
      <c r="R80" s="36"/>
      <c r="S80" s="36"/>
      <c r="T80" s="36"/>
    </row>
    <row r="81" spans="1:20" x14ac:dyDescent="0.25">
      <c r="A81" s="61" t="s">
        <v>13</v>
      </c>
      <c r="B81" s="62">
        <v>156881</v>
      </c>
      <c r="C81" s="62" t="s">
        <v>28</v>
      </c>
      <c r="D81" s="62">
        <v>243245</v>
      </c>
      <c r="E81" s="62">
        <v>2303</v>
      </c>
      <c r="F81" s="62" t="s">
        <v>28</v>
      </c>
      <c r="G81" s="62">
        <v>10147</v>
      </c>
      <c r="H81" s="62">
        <v>1205292</v>
      </c>
      <c r="T81" s="36"/>
    </row>
    <row r="82" spans="1:20" x14ac:dyDescent="0.25">
      <c r="A82" s="61" t="s">
        <v>14</v>
      </c>
      <c r="B82" s="63">
        <v>2328</v>
      </c>
      <c r="C82" s="63">
        <v>1729</v>
      </c>
      <c r="D82" s="63">
        <v>10310</v>
      </c>
      <c r="E82" s="63" t="s">
        <v>28</v>
      </c>
      <c r="F82" s="63" t="s">
        <v>28</v>
      </c>
      <c r="G82" s="63" t="s">
        <v>28</v>
      </c>
      <c r="H82" s="63">
        <v>26653</v>
      </c>
      <c r="Q82" s="36"/>
      <c r="R82" s="36"/>
      <c r="S82" s="36"/>
      <c r="T82" s="36"/>
    </row>
    <row r="83" spans="1:20" x14ac:dyDescent="0.25">
      <c r="A83" s="61" t="s">
        <v>15</v>
      </c>
      <c r="B83" s="62">
        <v>159746</v>
      </c>
      <c r="C83" s="62">
        <v>221847</v>
      </c>
      <c r="D83" s="62">
        <v>882625</v>
      </c>
      <c r="E83" s="62">
        <v>6134</v>
      </c>
      <c r="F83" s="62">
        <v>177752</v>
      </c>
      <c r="G83" s="62">
        <v>165365</v>
      </c>
      <c r="H83" s="62">
        <v>1659697</v>
      </c>
      <c r="M83" s="48"/>
      <c r="Q83" s="36"/>
      <c r="R83" s="36"/>
      <c r="S83" s="36"/>
      <c r="T83" s="36"/>
    </row>
    <row r="84" spans="1:20" x14ac:dyDescent="0.25">
      <c r="A84" s="61" t="s">
        <v>16</v>
      </c>
      <c r="B84" s="63" t="s">
        <v>28</v>
      </c>
      <c r="C84" s="63" t="s">
        <v>28</v>
      </c>
      <c r="D84" s="63" t="s">
        <v>28</v>
      </c>
      <c r="E84" s="63" t="s">
        <v>28</v>
      </c>
      <c r="F84" s="63">
        <v>284</v>
      </c>
      <c r="G84" s="63">
        <v>52</v>
      </c>
      <c r="H84" s="63" t="s">
        <v>28</v>
      </c>
    </row>
    <row r="85" spans="1:20" x14ac:dyDescent="0.25">
      <c r="A85" s="61" t="s">
        <v>17</v>
      </c>
      <c r="B85" s="62">
        <v>164761</v>
      </c>
      <c r="C85" s="62">
        <v>313005</v>
      </c>
      <c r="D85" s="62">
        <v>372667</v>
      </c>
      <c r="E85" s="62">
        <v>72115</v>
      </c>
      <c r="F85" s="62">
        <v>164874</v>
      </c>
      <c r="G85" s="62">
        <v>71546</v>
      </c>
      <c r="H85" s="62">
        <v>1255219</v>
      </c>
    </row>
    <row r="86" spans="1:20" x14ac:dyDescent="0.25">
      <c r="A86" s="61" t="s">
        <v>18</v>
      </c>
      <c r="B86" s="63">
        <v>69137</v>
      </c>
      <c r="C86" s="63">
        <v>86101</v>
      </c>
      <c r="D86" s="63">
        <v>368810</v>
      </c>
      <c r="E86" s="63">
        <v>11415</v>
      </c>
      <c r="F86" s="63">
        <v>51224</v>
      </c>
      <c r="G86" s="63">
        <v>69730</v>
      </c>
      <c r="H86" s="63">
        <v>506228</v>
      </c>
    </row>
    <row r="87" spans="1:20" x14ac:dyDescent="0.25">
      <c r="A87" s="61" t="s">
        <v>19</v>
      </c>
      <c r="B87" s="62">
        <v>1023607</v>
      </c>
      <c r="C87" s="62">
        <v>1072615</v>
      </c>
      <c r="D87" s="62">
        <v>2347038</v>
      </c>
      <c r="E87" s="62">
        <v>109932</v>
      </c>
      <c r="F87" s="62">
        <v>294368</v>
      </c>
      <c r="G87" s="62">
        <v>1137805</v>
      </c>
      <c r="H87" s="62">
        <v>5381258</v>
      </c>
    </row>
    <row r="88" spans="1:20" x14ac:dyDescent="0.25">
      <c r="A88" s="61" t="s">
        <v>20</v>
      </c>
      <c r="B88" s="63">
        <v>104423</v>
      </c>
      <c r="C88" s="63">
        <v>57850</v>
      </c>
      <c r="D88" s="63">
        <v>89487</v>
      </c>
      <c r="E88" s="63">
        <v>0</v>
      </c>
      <c r="F88" s="63">
        <v>44829</v>
      </c>
      <c r="G88" s="63">
        <v>18221</v>
      </c>
      <c r="H88" s="63">
        <v>1546719</v>
      </c>
    </row>
    <row r="89" spans="1:20" x14ac:dyDescent="0.25">
      <c r="A89" s="61" t="s">
        <v>21</v>
      </c>
      <c r="B89" s="62">
        <v>405185</v>
      </c>
      <c r="C89" s="62">
        <v>275885</v>
      </c>
      <c r="D89" s="62">
        <v>1388690</v>
      </c>
      <c r="E89" s="62">
        <v>6436</v>
      </c>
      <c r="F89" s="62">
        <v>180150</v>
      </c>
      <c r="G89" s="62">
        <v>389128</v>
      </c>
      <c r="H89" s="62">
        <v>2480399</v>
      </c>
    </row>
    <row r="90" spans="1:20" x14ac:dyDescent="0.25">
      <c r="A90" s="61" t="s">
        <v>22</v>
      </c>
      <c r="B90" s="63">
        <v>6246</v>
      </c>
      <c r="C90" s="63">
        <v>3559</v>
      </c>
      <c r="D90" s="63">
        <v>17330</v>
      </c>
      <c r="E90" s="63" t="s">
        <v>28</v>
      </c>
      <c r="F90" s="63">
        <v>6483</v>
      </c>
      <c r="G90" s="63">
        <v>7902</v>
      </c>
      <c r="H90" s="63">
        <v>77950</v>
      </c>
    </row>
    <row r="91" spans="1:20" x14ac:dyDescent="0.25">
      <c r="A91" s="61" t="s">
        <v>23</v>
      </c>
      <c r="B91" s="62">
        <v>50012</v>
      </c>
      <c r="C91" s="62">
        <v>41040</v>
      </c>
      <c r="D91" s="62">
        <v>208358</v>
      </c>
      <c r="E91" s="62">
        <v>4368</v>
      </c>
      <c r="F91" s="62">
        <v>71768</v>
      </c>
      <c r="G91" s="62">
        <v>44079</v>
      </c>
      <c r="H91" s="62">
        <v>551853</v>
      </c>
    </row>
    <row r="92" spans="1:20" x14ac:dyDescent="0.25">
      <c r="A92" s="61" t="s">
        <v>24</v>
      </c>
      <c r="B92" s="63">
        <v>240201</v>
      </c>
      <c r="C92" s="63">
        <v>14557</v>
      </c>
      <c r="D92" s="63">
        <v>8807</v>
      </c>
      <c r="E92" s="63" t="s">
        <v>28</v>
      </c>
      <c r="F92" s="63" t="s">
        <v>28</v>
      </c>
      <c r="G92" s="63">
        <v>13956</v>
      </c>
      <c r="H92" s="63">
        <v>668560</v>
      </c>
    </row>
    <row r="93" spans="1:20" x14ac:dyDescent="0.25">
      <c r="A93" s="61" t="s">
        <v>25</v>
      </c>
      <c r="B93" s="62" t="s">
        <v>28</v>
      </c>
      <c r="C93" s="62" t="s">
        <v>28</v>
      </c>
      <c r="D93" s="62">
        <v>39677</v>
      </c>
      <c r="E93" s="62" t="s">
        <v>28</v>
      </c>
      <c r="F93" s="62" t="s">
        <v>28</v>
      </c>
      <c r="G93" s="62" t="s">
        <v>28</v>
      </c>
      <c r="H93" s="62">
        <v>1368498</v>
      </c>
    </row>
    <row r="95" spans="1:20" x14ac:dyDescent="0.25">
      <c r="A95" s="4" t="s">
        <v>199</v>
      </c>
    </row>
    <row r="96" spans="1:20" ht="14" x14ac:dyDescent="0.3">
      <c r="A96" s="50" t="s">
        <v>205</v>
      </c>
    </row>
    <row r="98" spans="1:28" ht="12.65" customHeight="1" x14ac:dyDescent="0.3">
      <c r="A98" s="57" t="s">
        <v>206</v>
      </c>
      <c r="B98"/>
      <c r="C98"/>
      <c r="D98"/>
    </row>
    <row r="99" spans="1:28" ht="12.65" customHeight="1" x14ac:dyDescent="0.3">
      <c r="A99" s="57" t="s">
        <v>100</v>
      </c>
      <c r="B99" s="58" t="s">
        <v>207</v>
      </c>
      <c r="C99"/>
      <c r="D99"/>
    </row>
    <row r="100" spans="1:28" ht="12.65" customHeight="1" x14ac:dyDescent="0.3">
      <c r="A100" s="57" t="s">
        <v>101</v>
      </c>
      <c r="B100" s="57" t="s">
        <v>156</v>
      </c>
      <c r="C100"/>
      <c r="D100"/>
    </row>
    <row r="101" spans="1:28" ht="12.65" customHeight="1" x14ac:dyDescent="0.3">
      <c r="A101"/>
      <c r="B101"/>
      <c r="C101"/>
      <c r="D101"/>
    </row>
    <row r="102" spans="1:28" ht="12.65" customHeight="1" x14ac:dyDescent="0.3">
      <c r="A102" s="58" t="s">
        <v>96</v>
      </c>
      <c r="B102"/>
      <c r="C102" s="57" t="s">
        <v>97</v>
      </c>
      <c r="D102"/>
    </row>
    <row r="103" spans="1:28" ht="12.65" customHeight="1" x14ac:dyDescent="0.3">
      <c r="A103" s="58" t="s">
        <v>98</v>
      </c>
      <c r="B103"/>
      <c r="C103" s="57" t="s">
        <v>45</v>
      </c>
      <c r="D103"/>
    </row>
    <row r="104" spans="1:28" ht="12.65" customHeight="1" x14ac:dyDescent="0.3">
      <c r="A104" s="58" t="s">
        <v>99</v>
      </c>
      <c r="B104"/>
      <c r="C104" s="57" t="s">
        <v>153</v>
      </c>
      <c r="D104"/>
    </row>
    <row r="106" spans="1:28" x14ac:dyDescent="0.25">
      <c r="A106" s="59" t="s">
        <v>102</v>
      </c>
      <c r="B106" s="60" t="s">
        <v>40</v>
      </c>
      <c r="C106" s="60" t="s">
        <v>70</v>
      </c>
      <c r="D106" s="60" t="s">
        <v>71</v>
      </c>
      <c r="E106" s="60" t="s">
        <v>72</v>
      </c>
      <c r="F106" s="60" t="s">
        <v>73</v>
      </c>
      <c r="G106" s="60" t="s">
        <v>74</v>
      </c>
      <c r="H106" s="60" t="s">
        <v>75</v>
      </c>
      <c r="I106" s="60" t="s">
        <v>76</v>
      </c>
      <c r="J106" s="60" t="s">
        <v>77</v>
      </c>
      <c r="K106" s="60" t="s">
        <v>78</v>
      </c>
      <c r="L106" s="60" t="s">
        <v>79</v>
      </c>
      <c r="M106" s="60" t="s">
        <v>80</v>
      </c>
      <c r="N106" s="60" t="s">
        <v>81</v>
      </c>
      <c r="O106" s="60" t="s">
        <v>82</v>
      </c>
      <c r="P106" s="60" t="s">
        <v>83</v>
      </c>
      <c r="Q106" s="60" t="s">
        <v>84</v>
      </c>
      <c r="R106" s="60" t="s">
        <v>85</v>
      </c>
      <c r="S106" s="60" t="s">
        <v>86</v>
      </c>
      <c r="T106" s="60" t="s">
        <v>87</v>
      </c>
      <c r="U106" s="60" t="s">
        <v>88</v>
      </c>
      <c r="V106" s="60" t="s">
        <v>89</v>
      </c>
      <c r="W106" s="60" t="s">
        <v>90</v>
      </c>
      <c r="X106" s="60" t="s">
        <v>91</v>
      </c>
      <c r="Y106" s="60" t="s">
        <v>92</v>
      </c>
      <c r="Z106" s="60" t="s">
        <v>93</v>
      </c>
      <c r="AA106" s="60" t="s">
        <v>94</v>
      </c>
      <c r="AB106" s="60" t="s">
        <v>95</v>
      </c>
    </row>
    <row r="107" spans="1:28" x14ac:dyDescent="0.25">
      <c r="A107" s="61" t="s">
        <v>1</v>
      </c>
      <c r="B107" s="62">
        <v>1211115</v>
      </c>
      <c r="C107" s="62">
        <v>1668</v>
      </c>
      <c r="D107" s="62">
        <v>47155</v>
      </c>
      <c r="E107" s="62">
        <v>9558</v>
      </c>
      <c r="F107" s="62" t="s">
        <v>28</v>
      </c>
      <c r="G107" s="62">
        <v>11261</v>
      </c>
      <c r="H107" s="62">
        <v>22988</v>
      </c>
      <c r="I107" s="62" t="s">
        <v>28</v>
      </c>
      <c r="J107" s="62">
        <v>134059</v>
      </c>
      <c r="K107" s="62">
        <v>226</v>
      </c>
      <c r="L107" s="62">
        <v>16486</v>
      </c>
      <c r="M107" s="62" t="s">
        <v>28</v>
      </c>
      <c r="N107" s="62" t="s">
        <v>28</v>
      </c>
      <c r="O107" s="62">
        <v>491031</v>
      </c>
      <c r="P107" s="62">
        <v>4057</v>
      </c>
      <c r="Q107" s="62" t="s">
        <v>28</v>
      </c>
      <c r="R107" s="62">
        <v>2083</v>
      </c>
      <c r="S107" s="62">
        <v>8819</v>
      </c>
      <c r="T107" s="62">
        <v>22903</v>
      </c>
      <c r="U107" s="62">
        <v>7192</v>
      </c>
      <c r="V107" s="62">
        <v>14262</v>
      </c>
      <c r="W107" s="62">
        <v>220290</v>
      </c>
      <c r="X107" s="62" t="s">
        <v>28</v>
      </c>
      <c r="Y107" s="62">
        <v>2434</v>
      </c>
      <c r="Z107" s="62">
        <v>1893</v>
      </c>
      <c r="AA107" s="62">
        <v>31128</v>
      </c>
      <c r="AB107" s="62">
        <v>158895</v>
      </c>
    </row>
    <row r="108" spans="1:28" x14ac:dyDescent="0.25">
      <c r="A108" s="61" t="s">
        <v>2</v>
      </c>
      <c r="B108" s="63">
        <v>1255577</v>
      </c>
      <c r="C108" s="63">
        <v>60723</v>
      </c>
      <c r="D108" s="63" t="s">
        <v>28</v>
      </c>
      <c r="E108" s="63">
        <v>29662</v>
      </c>
      <c r="F108" s="63" t="s">
        <v>28</v>
      </c>
      <c r="G108" s="63">
        <v>37418</v>
      </c>
      <c r="H108" s="63" t="s">
        <v>28</v>
      </c>
      <c r="I108" s="63" t="s">
        <v>28</v>
      </c>
      <c r="J108" s="63" t="s">
        <v>28</v>
      </c>
      <c r="K108" s="63">
        <v>14457</v>
      </c>
      <c r="L108" s="63" t="s">
        <v>28</v>
      </c>
      <c r="M108" s="63" t="s">
        <v>28</v>
      </c>
      <c r="N108" s="63" t="s">
        <v>28</v>
      </c>
      <c r="O108" s="63">
        <v>921213</v>
      </c>
      <c r="P108" s="63" t="s">
        <v>28</v>
      </c>
      <c r="Q108" s="63" t="s">
        <v>28</v>
      </c>
      <c r="R108" s="63" t="s">
        <v>28</v>
      </c>
      <c r="S108" s="63">
        <v>9936</v>
      </c>
      <c r="T108" s="63" t="s">
        <v>28</v>
      </c>
      <c r="U108" s="63" t="s">
        <v>28</v>
      </c>
      <c r="V108" s="63" t="s">
        <v>28</v>
      </c>
      <c r="W108" s="63" t="s">
        <v>28</v>
      </c>
      <c r="X108" s="63" t="s">
        <v>28</v>
      </c>
      <c r="Y108" s="63" t="s">
        <v>28</v>
      </c>
      <c r="Z108" s="63" t="s">
        <v>28</v>
      </c>
      <c r="AA108" s="63">
        <v>61392</v>
      </c>
      <c r="AB108" s="63" t="s">
        <v>28</v>
      </c>
    </row>
    <row r="109" spans="1:28" x14ac:dyDescent="0.25">
      <c r="A109" s="61" t="s">
        <v>47</v>
      </c>
      <c r="B109" s="62">
        <v>1086590</v>
      </c>
      <c r="C109" s="62">
        <v>33266</v>
      </c>
      <c r="D109" s="62">
        <v>11934</v>
      </c>
      <c r="E109" s="62">
        <v>13350</v>
      </c>
      <c r="F109" s="62">
        <v>12032</v>
      </c>
      <c r="G109" s="62">
        <v>4888</v>
      </c>
      <c r="H109" s="62">
        <v>2043</v>
      </c>
      <c r="I109" s="62">
        <v>2808</v>
      </c>
      <c r="J109" s="62">
        <v>19010</v>
      </c>
      <c r="K109" s="62">
        <v>3472</v>
      </c>
      <c r="L109" s="62" t="s">
        <v>28</v>
      </c>
      <c r="M109" s="62">
        <v>3060</v>
      </c>
      <c r="N109" s="62" t="s">
        <v>28</v>
      </c>
      <c r="O109" s="62">
        <v>687827</v>
      </c>
      <c r="P109" s="62">
        <v>5607</v>
      </c>
      <c r="Q109" s="62" t="s">
        <v>28</v>
      </c>
      <c r="R109" s="62">
        <v>1040</v>
      </c>
      <c r="S109" s="62">
        <v>28812</v>
      </c>
      <c r="T109" s="62">
        <v>29154</v>
      </c>
      <c r="U109" s="62">
        <v>21373</v>
      </c>
      <c r="V109" s="62">
        <v>21792</v>
      </c>
      <c r="W109" s="62">
        <v>33348</v>
      </c>
      <c r="X109" s="62" t="s">
        <v>28</v>
      </c>
      <c r="Y109" s="62">
        <v>117</v>
      </c>
      <c r="Z109" s="62">
        <v>3849</v>
      </c>
      <c r="AA109" s="62">
        <v>16864</v>
      </c>
      <c r="AB109" s="62">
        <v>130945</v>
      </c>
    </row>
    <row r="110" spans="1:28" x14ac:dyDescent="0.25">
      <c r="A110" s="61" t="s">
        <v>3</v>
      </c>
      <c r="B110" s="63">
        <v>2104516</v>
      </c>
      <c r="C110" s="63">
        <v>15939</v>
      </c>
      <c r="D110" s="63">
        <v>7620</v>
      </c>
      <c r="E110" s="63">
        <v>41</v>
      </c>
      <c r="F110" s="63">
        <v>5621</v>
      </c>
      <c r="G110" s="63">
        <v>16580</v>
      </c>
      <c r="H110" s="63">
        <v>13352</v>
      </c>
      <c r="I110" s="63" t="s">
        <v>28</v>
      </c>
      <c r="J110" s="63">
        <v>124810</v>
      </c>
      <c r="K110" s="63" t="s">
        <v>28</v>
      </c>
      <c r="L110" s="63">
        <v>4232</v>
      </c>
      <c r="M110" s="63" t="s">
        <v>28</v>
      </c>
      <c r="N110" s="63" t="s">
        <v>28</v>
      </c>
      <c r="O110" s="63">
        <v>1215461</v>
      </c>
      <c r="P110" s="63">
        <v>362</v>
      </c>
      <c r="Q110" s="63" t="s">
        <v>28</v>
      </c>
      <c r="R110" s="63">
        <v>0</v>
      </c>
      <c r="S110" s="63">
        <v>9161</v>
      </c>
      <c r="T110" s="63">
        <v>39590</v>
      </c>
      <c r="U110" s="63" t="s">
        <v>28</v>
      </c>
      <c r="V110" s="63">
        <v>42816</v>
      </c>
      <c r="W110" s="63">
        <v>535232</v>
      </c>
      <c r="X110" s="63" t="s">
        <v>28</v>
      </c>
      <c r="Y110" s="63" t="s">
        <v>28</v>
      </c>
      <c r="Z110" s="63">
        <v>0</v>
      </c>
      <c r="AA110" s="63">
        <v>16275</v>
      </c>
      <c r="AB110" s="63">
        <v>57424</v>
      </c>
    </row>
    <row r="111" spans="1:28" x14ac:dyDescent="0.25">
      <c r="A111" s="61" t="s">
        <v>41</v>
      </c>
      <c r="B111" s="62">
        <v>6138039</v>
      </c>
      <c r="C111" s="62">
        <v>116503</v>
      </c>
      <c r="D111" s="62">
        <v>132561</v>
      </c>
      <c r="E111" s="62">
        <v>38499</v>
      </c>
      <c r="F111" s="62" t="s">
        <v>28</v>
      </c>
      <c r="G111" s="62">
        <v>141632</v>
      </c>
      <c r="H111" s="62">
        <v>26473</v>
      </c>
      <c r="I111" s="62">
        <v>7862</v>
      </c>
      <c r="J111" s="62">
        <v>823652</v>
      </c>
      <c r="K111" s="62">
        <v>338</v>
      </c>
      <c r="L111" s="62">
        <v>75207</v>
      </c>
      <c r="M111" s="62">
        <v>33642</v>
      </c>
      <c r="N111" s="62" t="s">
        <v>28</v>
      </c>
      <c r="O111" s="62">
        <v>2348816</v>
      </c>
      <c r="P111" s="62">
        <v>41477</v>
      </c>
      <c r="Q111" s="62" t="s">
        <v>28</v>
      </c>
      <c r="R111" s="62">
        <v>10253</v>
      </c>
      <c r="S111" s="62">
        <v>125156</v>
      </c>
      <c r="T111" s="62">
        <v>156573</v>
      </c>
      <c r="U111" s="62">
        <v>136358</v>
      </c>
      <c r="V111" s="62" t="s">
        <v>28</v>
      </c>
      <c r="W111" s="62">
        <v>1500582</v>
      </c>
      <c r="X111" s="62" t="s">
        <v>28</v>
      </c>
      <c r="Y111" s="62">
        <v>4912</v>
      </c>
      <c r="Z111" s="62">
        <v>33383</v>
      </c>
      <c r="AA111" s="62">
        <v>150819</v>
      </c>
      <c r="AB111" s="62">
        <v>233343</v>
      </c>
    </row>
    <row r="112" spans="1:28" x14ac:dyDescent="0.25">
      <c r="A112" s="61" t="s">
        <v>4</v>
      </c>
      <c r="B112" s="63">
        <v>400187</v>
      </c>
      <c r="C112" s="63">
        <v>7004</v>
      </c>
      <c r="D112" s="63">
        <v>0</v>
      </c>
      <c r="E112" s="63">
        <v>1390</v>
      </c>
      <c r="F112" s="63">
        <v>0</v>
      </c>
      <c r="G112" s="63">
        <v>290</v>
      </c>
      <c r="H112" s="63">
        <v>147</v>
      </c>
      <c r="I112" s="63">
        <v>0</v>
      </c>
      <c r="J112" s="63">
        <v>17663</v>
      </c>
      <c r="K112" s="63">
        <v>1017</v>
      </c>
      <c r="L112" s="63">
        <v>0</v>
      </c>
      <c r="M112" s="63">
        <v>0</v>
      </c>
      <c r="N112" s="63">
        <v>0</v>
      </c>
      <c r="O112" s="63">
        <v>310081</v>
      </c>
      <c r="P112" s="63">
        <v>1653</v>
      </c>
      <c r="Q112" s="63">
        <v>0</v>
      </c>
      <c r="R112" s="63">
        <v>126</v>
      </c>
      <c r="S112" s="63">
        <v>5715</v>
      </c>
      <c r="T112" s="63">
        <v>7273</v>
      </c>
      <c r="U112" s="63">
        <v>6590</v>
      </c>
      <c r="V112" s="63">
        <v>19411</v>
      </c>
      <c r="W112" s="63">
        <v>19952</v>
      </c>
      <c r="X112" s="63">
        <v>0</v>
      </c>
      <c r="Y112" s="63">
        <v>74</v>
      </c>
      <c r="Z112" s="63">
        <v>622</v>
      </c>
      <c r="AA112" s="63">
        <v>490</v>
      </c>
      <c r="AB112" s="63">
        <v>690</v>
      </c>
    </row>
    <row r="113" spans="1:28" x14ac:dyDescent="0.25">
      <c r="A113" s="61" t="s">
        <v>5</v>
      </c>
      <c r="B113" s="62">
        <v>1261176</v>
      </c>
      <c r="C113" s="62">
        <v>2172</v>
      </c>
      <c r="D113" s="62" t="s">
        <v>28</v>
      </c>
      <c r="E113" s="62">
        <v>2175</v>
      </c>
      <c r="F113" s="62" t="s">
        <v>28</v>
      </c>
      <c r="G113" s="62" t="s">
        <v>28</v>
      </c>
      <c r="H113" s="62" t="s">
        <v>28</v>
      </c>
      <c r="I113" s="62" t="s">
        <v>28</v>
      </c>
      <c r="J113" s="62" t="s">
        <v>28</v>
      </c>
      <c r="K113" s="62" t="s">
        <v>28</v>
      </c>
      <c r="L113" s="62">
        <v>208270</v>
      </c>
      <c r="M113" s="62" t="s">
        <v>28</v>
      </c>
      <c r="N113" s="62" t="s">
        <v>28</v>
      </c>
      <c r="O113" s="62">
        <v>864979</v>
      </c>
      <c r="P113" s="62" t="s">
        <v>28</v>
      </c>
      <c r="Q113" s="62" t="s">
        <v>28</v>
      </c>
      <c r="R113" s="62" t="s">
        <v>28</v>
      </c>
      <c r="S113" s="62">
        <v>21102</v>
      </c>
      <c r="T113" s="62" t="s">
        <v>28</v>
      </c>
      <c r="U113" s="62" t="s">
        <v>28</v>
      </c>
      <c r="V113" s="62" t="s">
        <v>28</v>
      </c>
      <c r="W113" s="62" t="s">
        <v>28</v>
      </c>
      <c r="X113" s="62" t="s">
        <v>28</v>
      </c>
      <c r="Y113" s="62" t="s">
        <v>28</v>
      </c>
      <c r="Z113" s="62" t="s">
        <v>28</v>
      </c>
      <c r="AA113" s="62" t="s">
        <v>28</v>
      </c>
      <c r="AB113" s="62">
        <v>7745</v>
      </c>
    </row>
    <row r="114" spans="1:28" x14ac:dyDescent="0.25">
      <c r="A114" s="61" t="s">
        <v>6</v>
      </c>
      <c r="B114" s="63">
        <v>956875</v>
      </c>
      <c r="C114" s="63">
        <v>8237</v>
      </c>
      <c r="D114" s="63">
        <v>0</v>
      </c>
      <c r="E114" s="63">
        <v>5293</v>
      </c>
      <c r="F114" s="63">
        <v>0</v>
      </c>
      <c r="G114" s="63">
        <v>27676</v>
      </c>
      <c r="H114" s="63" t="s">
        <v>28</v>
      </c>
      <c r="I114" s="63" t="s">
        <v>28</v>
      </c>
      <c r="J114" s="63">
        <v>9688</v>
      </c>
      <c r="K114" s="63">
        <v>1597</v>
      </c>
      <c r="L114" s="63" t="s">
        <v>28</v>
      </c>
      <c r="M114" s="63">
        <v>824</v>
      </c>
      <c r="N114" s="63">
        <v>0</v>
      </c>
      <c r="O114" s="63">
        <v>849967</v>
      </c>
      <c r="P114" s="63">
        <v>3443</v>
      </c>
      <c r="Q114" s="63" t="s">
        <v>28</v>
      </c>
      <c r="R114" s="63" t="s">
        <v>28</v>
      </c>
      <c r="S114" s="63">
        <v>1436</v>
      </c>
      <c r="T114" s="63">
        <v>1286</v>
      </c>
      <c r="U114" s="63" t="s">
        <v>28</v>
      </c>
      <c r="V114" s="63">
        <v>14458</v>
      </c>
      <c r="W114" s="63" t="s">
        <v>28</v>
      </c>
      <c r="X114" s="63" t="s">
        <v>28</v>
      </c>
      <c r="Y114" s="63" t="s">
        <v>28</v>
      </c>
      <c r="Z114" s="63">
        <v>328</v>
      </c>
      <c r="AA114" s="63">
        <v>11307</v>
      </c>
      <c r="AB114" s="63">
        <v>1243</v>
      </c>
    </row>
    <row r="115" spans="1:28" x14ac:dyDescent="0.25">
      <c r="A115" s="61" t="s">
        <v>7</v>
      </c>
      <c r="B115" s="62">
        <v>11409943</v>
      </c>
      <c r="C115" s="62">
        <v>102224</v>
      </c>
      <c r="D115" s="62">
        <v>14144</v>
      </c>
      <c r="E115" s="62">
        <v>33133</v>
      </c>
      <c r="F115" s="62" t="s">
        <v>28</v>
      </c>
      <c r="G115" s="62" t="s">
        <v>28</v>
      </c>
      <c r="H115" s="62" t="s">
        <v>28</v>
      </c>
      <c r="I115" s="62" t="s">
        <v>28</v>
      </c>
      <c r="J115" s="62">
        <v>291780</v>
      </c>
      <c r="K115" s="62" t="s">
        <v>28</v>
      </c>
      <c r="L115" s="62">
        <v>0</v>
      </c>
      <c r="M115" s="62" t="s">
        <v>28</v>
      </c>
      <c r="N115" s="62" t="s">
        <v>28</v>
      </c>
      <c r="O115" s="62">
        <v>9345888</v>
      </c>
      <c r="P115" s="62" t="s">
        <v>28</v>
      </c>
      <c r="Q115" s="62" t="s">
        <v>28</v>
      </c>
      <c r="R115" s="62" t="s">
        <v>28</v>
      </c>
      <c r="S115" s="62" t="s">
        <v>28</v>
      </c>
      <c r="T115" s="62" t="s">
        <v>28</v>
      </c>
      <c r="U115" s="62">
        <v>0</v>
      </c>
      <c r="V115" s="62">
        <v>107053</v>
      </c>
      <c r="W115" s="62">
        <v>1105748</v>
      </c>
      <c r="X115" s="62" t="s">
        <v>28</v>
      </c>
      <c r="Y115" s="62" t="s">
        <v>28</v>
      </c>
      <c r="Z115" s="62" t="s">
        <v>28</v>
      </c>
      <c r="AA115" s="62">
        <v>41727</v>
      </c>
      <c r="AB115" s="62" t="s">
        <v>28</v>
      </c>
    </row>
    <row r="116" spans="1:28" x14ac:dyDescent="0.25">
      <c r="A116" s="61" t="s">
        <v>8</v>
      </c>
      <c r="B116" s="63">
        <v>17272709</v>
      </c>
      <c r="C116" s="63">
        <v>71935</v>
      </c>
      <c r="D116" s="63">
        <v>139794</v>
      </c>
      <c r="E116" s="63">
        <v>205989</v>
      </c>
      <c r="F116" s="63">
        <v>0</v>
      </c>
      <c r="G116" s="63">
        <v>228205</v>
      </c>
      <c r="H116" s="63">
        <v>43703</v>
      </c>
      <c r="I116" s="63">
        <v>34984</v>
      </c>
      <c r="J116" s="63">
        <v>1060046</v>
      </c>
      <c r="K116" s="63">
        <v>19004</v>
      </c>
      <c r="L116" s="63">
        <v>136930</v>
      </c>
      <c r="M116" s="63">
        <v>38323</v>
      </c>
      <c r="N116" s="63">
        <v>138</v>
      </c>
      <c r="O116" s="63">
        <v>6758871</v>
      </c>
      <c r="P116" s="63">
        <v>71374</v>
      </c>
      <c r="Q116" s="63">
        <v>4</v>
      </c>
      <c r="R116" s="63">
        <v>16021</v>
      </c>
      <c r="S116" s="63">
        <v>94653</v>
      </c>
      <c r="T116" s="63">
        <v>234722</v>
      </c>
      <c r="U116" s="63">
        <v>154631</v>
      </c>
      <c r="V116" s="63">
        <v>160520</v>
      </c>
      <c r="W116" s="63">
        <v>6813989</v>
      </c>
      <c r="X116" s="63">
        <v>51</v>
      </c>
      <c r="Y116" s="63">
        <v>16579</v>
      </c>
      <c r="Z116" s="63">
        <v>16775</v>
      </c>
      <c r="AA116" s="63">
        <v>281780</v>
      </c>
      <c r="AB116" s="63">
        <v>673689</v>
      </c>
    </row>
    <row r="117" spans="1:28" x14ac:dyDescent="0.25">
      <c r="A117" s="61" t="s">
        <v>9</v>
      </c>
      <c r="B117" s="62">
        <v>331277</v>
      </c>
      <c r="C117" s="62">
        <v>4002</v>
      </c>
      <c r="D117" s="62">
        <v>1631</v>
      </c>
      <c r="E117" s="62">
        <v>15636</v>
      </c>
      <c r="F117" s="62" t="s">
        <v>28</v>
      </c>
      <c r="G117" s="62">
        <v>3593</v>
      </c>
      <c r="H117" s="62">
        <v>228</v>
      </c>
      <c r="I117" s="62">
        <v>2</v>
      </c>
      <c r="J117" s="62">
        <v>1089</v>
      </c>
      <c r="K117" s="62">
        <v>2311</v>
      </c>
      <c r="L117" s="62" t="s">
        <v>28</v>
      </c>
      <c r="M117" s="62">
        <v>8603</v>
      </c>
      <c r="N117" s="62" t="s">
        <v>28</v>
      </c>
      <c r="O117" s="62">
        <v>218167</v>
      </c>
      <c r="P117" s="62">
        <v>839</v>
      </c>
      <c r="Q117" s="62" t="s">
        <v>28</v>
      </c>
      <c r="R117" s="62" t="s">
        <v>28</v>
      </c>
      <c r="S117" s="62">
        <v>1192</v>
      </c>
      <c r="T117" s="62">
        <v>1391</v>
      </c>
      <c r="U117" s="62" t="s">
        <v>28</v>
      </c>
      <c r="V117" s="62">
        <v>45316</v>
      </c>
      <c r="W117" s="62">
        <v>6479</v>
      </c>
      <c r="X117" s="62" t="s">
        <v>28</v>
      </c>
      <c r="Y117" s="62" t="s">
        <v>28</v>
      </c>
      <c r="Z117" s="62">
        <v>3655</v>
      </c>
      <c r="AA117" s="62">
        <v>9345</v>
      </c>
      <c r="AB117" s="62">
        <v>7799</v>
      </c>
    </row>
    <row r="118" spans="1:28" x14ac:dyDescent="0.25">
      <c r="A118" s="61" t="s">
        <v>10</v>
      </c>
      <c r="B118" s="63">
        <v>3395385</v>
      </c>
      <c r="C118" s="63">
        <v>90492</v>
      </c>
      <c r="D118" s="63" t="s">
        <v>28</v>
      </c>
      <c r="E118" s="63">
        <v>60859</v>
      </c>
      <c r="F118" s="63">
        <v>0</v>
      </c>
      <c r="G118" s="63">
        <v>203998</v>
      </c>
      <c r="H118" s="63" t="s">
        <v>28</v>
      </c>
      <c r="I118" s="63">
        <v>0</v>
      </c>
      <c r="J118" s="63">
        <v>134475</v>
      </c>
      <c r="K118" s="63" t="s">
        <v>28</v>
      </c>
      <c r="L118" s="63">
        <v>0</v>
      </c>
      <c r="M118" s="63" t="s">
        <v>28</v>
      </c>
      <c r="N118" s="63">
        <v>0</v>
      </c>
      <c r="O118" s="63">
        <v>2394388</v>
      </c>
      <c r="P118" s="63">
        <v>27120</v>
      </c>
      <c r="Q118" s="63">
        <v>0</v>
      </c>
      <c r="R118" s="63">
        <v>0</v>
      </c>
      <c r="S118" s="63">
        <v>29202</v>
      </c>
      <c r="T118" s="63">
        <v>69686</v>
      </c>
      <c r="U118" s="63">
        <v>0</v>
      </c>
      <c r="V118" s="63" t="s">
        <v>28</v>
      </c>
      <c r="W118" s="63">
        <v>47120</v>
      </c>
      <c r="X118" s="63">
        <v>0</v>
      </c>
      <c r="Y118" s="63" t="s">
        <v>28</v>
      </c>
      <c r="Z118" s="63" t="s">
        <v>28</v>
      </c>
      <c r="AA118" s="63">
        <v>70511</v>
      </c>
      <c r="AB118" s="63">
        <v>50545</v>
      </c>
    </row>
    <row r="119" spans="1:28" x14ac:dyDescent="0.25">
      <c r="A119" s="61" t="s">
        <v>11</v>
      </c>
      <c r="B119" s="62">
        <v>100269</v>
      </c>
      <c r="C119" s="62">
        <v>345</v>
      </c>
      <c r="D119" s="62" t="s">
        <v>28</v>
      </c>
      <c r="E119" s="62">
        <v>15</v>
      </c>
      <c r="F119" s="62" t="s">
        <v>28</v>
      </c>
      <c r="G119" s="62">
        <v>215</v>
      </c>
      <c r="H119" s="62" t="s">
        <v>28</v>
      </c>
      <c r="I119" s="62" t="s">
        <v>28</v>
      </c>
      <c r="J119" s="62">
        <v>4252</v>
      </c>
      <c r="K119" s="62" t="s">
        <v>28</v>
      </c>
      <c r="L119" s="62" t="s">
        <v>28</v>
      </c>
      <c r="M119" s="62" t="s">
        <v>28</v>
      </c>
      <c r="N119" s="62" t="s">
        <v>28</v>
      </c>
      <c r="O119" s="62">
        <v>91531</v>
      </c>
      <c r="P119" s="62">
        <v>86</v>
      </c>
      <c r="Q119" s="62" t="s">
        <v>28</v>
      </c>
      <c r="R119" s="62" t="s">
        <v>28</v>
      </c>
      <c r="S119" s="62">
        <v>0</v>
      </c>
      <c r="T119" s="62">
        <v>194</v>
      </c>
      <c r="U119" s="62" t="s">
        <v>28</v>
      </c>
      <c r="V119" s="62">
        <v>937</v>
      </c>
      <c r="W119" s="62">
        <v>2507</v>
      </c>
      <c r="X119" s="62" t="s">
        <v>28</v>
      </c>
      <c r="Y119" s="62" t="s">
        <v>28</v>
      </c>
      <c r="Z119" s="62" t="s">
        <v>28</v>
      </c>
      <c r="AA119" s="62" t="s">
        <v>28</v>
      </c>
      <c r="AB119" s="62">
        <v>74</v>
      </c>
    </row>
    <row r="120" spans="1:28" x14ac:dyDescent="0.25">
      <c r="A120" s="61" t="s">
        <v>12</v>
      </c>
      <c r="B120" s="63">
        <v>774879</v>
      </c>
      <c r="C120" s="63" t="s">
        <v>28</v>
      </c>
      <c r="D120" s="63">
        <v>0</v>
      </c>
      <c r="E120" s="63">
        <v>2855</v>
      </c>
      <c r="F120" s="63" t="s">
        <v>28</v>
      </c>
      <c r="G120" s="63">
        <v>1192</v>
      </c>
      <c r="H120" s="63">
        <v>600</v>
      </c>
      <c r="I120" s="63" t="s">
        <v>28</v>
      </c>
      <c r="J120" s="63">
        <v>32659</v>
      </c>
      <c r="K120" s="63">
        <v>1066</v>
      </c>
      <c r="L120" s="63" t="s">
        <v>28</v>
      </c>
      <c r="M120" s="63" t="s">
        <v>28</v>
      </c>
      <c r="N120" s="63" t="s">
        <v>28</v>
      </c>
      <c r="O120" s="63">
        <v>570050</v>
      </c>
      <c r="P120" s="63">
        <v>2862</v>
      </c>
      <c r="Q120" s="63" t="s">
        <v>28</v>
      </c>
      <c r="R120" s="63" t="s">
        <v>28</v>
      </c>
      <c r="S120" s="63">
        <v>9541</v>
      </c>
      <c r="T120" s="63">
        <v>8892</v>
      </c>
      <c r="U120" s="63">
        <v>5950</v>
      </c>
      <c r="V120" s="63">
        <v>16130</v>
      </c>
      <c r="W120" s="63">
        <v>108416</v>
      </c>
      <c r="X120" s="63" t="s">
        <v>28</v>
      </c>
      <c r="Y120" s="63" t="s">
        <v>28</v>
      </c>
      <c r="Z120" s="63">
        <v>529</v>
      </c>
      <c r="AA120" s="63">
        <v>496</v>
      </c>
      <c r="AB120" s="63" t="s">
        <v>28</v>
      </c>
    </row>
    <row r="121" spans="1:28" x14ac:dyDescent="0.25">
      <c r="A121" s="61" t="s">
        <v>13</v>
      </c>
      <c r="B121" s="62">
        <v>1205292</v>
      </c>
      <c r="C121" s="62">
        <v>30661</v>
      </c>
      <c r="D121" s="62" t="s">
        <v>28</v>
      </c>
      <c r="E121" s="62" t="s">
        <v>28</v>
      </c>
      <c r="F121" s="62" t="s">
        <v>28</v>
      </c>
      <c r="G121" s="62" t="s">
        <v>28</v>
      </c>
      <c r="H121" s="62" t="s">
        <v>28</v>
      </c>
      <c r="I121" s="62" t="s">
        <v>28</v>
      </c>
      <c r="J121" s="62">
        <v>115774</v>
      </c>
      <c r="K121" s="62" t="s">
        <v>28</v>
      </c>
      <c r="L121" s="62" t="s">
        <v>28</v>
      </c>
      <c r="M121" s="62" t="s">
        <v>28</v>
      </c>
      <c r="N121" s="62" t="s">
        <v>28</v>
      </c>
      <c r="O121" s="62">
        <v>829042</v>
      </c>
      <c r="P121" s="62">
        <v>20026</v>
      </c>
      <c r="Q121" s="62" t="s">
        <v>28</v>
      </c>
      <c r="R121" s="62" t="s">
        <v>28</v>
      </c>
      <c r="S121" s="62" t="s">
        <v>28</v>
      </c>
      <c r="T121" s="62">
        <v>20345</v>
      </c>
      <c r="U121" s="62" t="s">
        <v>28</v>
      </c>
      <c r="V121" s="62" t="s">
        <v>28</v>
      </c>
      <c r="W121" s="62">
        <v>102682</v>
      </c>
      <c r="X121" s="62" t="s">
        <v>28</v>
      </c>
      <c r="Y121" s="62">
        <v>0</v>
      </c>
      <c r="Z121" s="62" t="s">
        <v>28</v>
      </c>
      <c r="AA121" s="62" t="s">
        <v>28</v>
      </c>
      <c r="AB121" s="62" t="s">
        <v>28</v>
      </c>
    </row>
    <row r="122" spans="1:28" x14ac:dyDescent="0.25">
      <c r="A122" s="61" t="s">
        <v>14</v>
      </c>
      <c r="B122" s="63">
        <v>26653</v>
      </c>
      <c r="C122" s="63">
        <v>129</v>
      </c>
      <c r="D122" s="63" t="s">
        <v>28</v>
      </c>
      <c r="E122" s="63">
        <v>246</v>
      </c>
      <c r="F122" s="63" t="s">
        <v>28</v>
      </c>
      <c r="G122" s="63" t="s">
        <v>28</v>
      </c>
      <c r="H122" s="63" t="s">
        <v>28</v>
      </c>
      <c r="I122" s="63" t="s">
        <v>28</v>
      </c>
      <c r="J122" s="63" t="s">
        <v>28</v>
      </c>
      <c r="K122" s="63" t="s">
        <v>28</v>
      </c>
      <c r="L122" s="63">
        <v>70</v>
      </c>
      <c r="M122" s="63" t="s">
        <v>28</v>
      </c>
      <c r="N122" s="63" t="s">
        <v>28</v>
      </c>
      <c r="O122" s="63">
        <v>9721</v>
      </c>
      <c r="P122" s="63">
        <v>168</v>
      </c>
      <c r="Q122" s="63" t="s">
        <v>28</v>
      </c>
      <c r="R122" s="63" t="s">
        <v>28</v>
      </c>
      <c r="S122" s="63">
        <v>183</v>
      </c>
      <c r="T122" s="63">
        <v>876</v>
      </c>
      <c r="U122" s="63" t="s">
        <v>28</v>
      </c>
      <c r="V122" s="63">
        <v>282</v>
      </c>
      <c r="W122" s="63">
        <v>6917</v>
      </c>
      <c r="X122" s="63" t="s">
        <v>28</v>
      </c>
      <c r="Y122" s="63">
        <v>61</v>
      </c>
      <c r="Z122" s="63">
        <v>122</v>
      </c>
      <c r="AA122" s="63">
        <v>930</v>
      </c>
      <c r="AB122" s="63">
        <v>4991</v>
      </c>
    </row>
    <row r="123" spans="1:28" x14ac:dyDescent="0.25">
      <c r="A123" s="61" t="s">
        <v>15</v>
      </c>
      <c r="B123" s="62">
        <v>1659697</v>
      </c>
      <c r="C123" s="62">
        <v>34019</v>
      </c>
      <c r="D123" s="62" t="s">
        <v>28</v>
      </c>
      <c r="E123" s="62">
        <v>115972</v>
      </c>
      <c r="F123" s="62" t="s">
        <v>28</v>
      </c>
      <c r="G123" s="62">
        <v>14429</v>
      </c>
      <c r="H123" s="62" t="s">
        <v>28</v>
      </c>
      <c r="I123" s="62">
        <v>8201</v>
      </c>
      <c r="J123" s="62">
        <v>18841</v>
      </c>
      <c r="K123" s="62">
        <v>13669</v>
      </c>
      <c r="L123" s="62" t="s">
        <v>28</v>
      </c>
      <c r="M123" s="62">
        <v>11301</v>
      </c>
      <c r="N123" s="62" t="s">
        <v>28</v>
      </c>
      <c r="O123" s="62">
        <v>1034794</v>
      </c>
      <c r="P123" s="62">
        <v>3097</v>
      </c>
      <c r="Q123" s="62" t="s">
        <v>28</v>
      </c>
      <c r="R123" s="62" t="s">
        <v>28</v>
      </c>
      <c r="S123" s="62">
        <v>15901</v>
      </c>
      <c r="T123" s="62">
        <v>44094</v>
      </c>
      <c r="U123" s="62">
        <v>3800</v>
      </c>
      <c r="V123" s="62" t="s">
        <v>28</v>
      </c>
      <c r="W123" s="62">
        <v>90133</v>
      </c>
      <c r="X123" s="62" t="s">
        <v>28</v>
      </c>
      <c r="Y123" s="62" t="s">
        <v>28</v>
      </c>
      <c r="Z123" s="62">
        <v>5272</v>
      </c>
      <c r="AA123" s="62">
        <v>55502</v>
      </c>
      <c r="AB123" s="62">
        <v>74280</v>
      </c>
    </row>
    <row r="124" spans="1:28" x14ac:dyDescent="0.25">
      <c r="A124" s="61" t="s">
        <v>16</v>
      </c>
      <c r="B124" s="63" t="s">
        <v>28</v>
      </c>
      <c r="C124" s="63">
        <v>0</v>
      </c>
      <c r="D124" s="63" t="s">
        <v>28</v>
      </c>
      <c r="E124" s="63">
        <v>0</v>
      </c>
      <c r="F124" s="63" t="s">
        <v>28</v>
      </c>
      <c r="G124" s="63">
        <v>0</v>
      </c>
      <c r="H124" s="63" t="s">
        <v>28</v>
      </c>
      <c r="I124" s="63" t="s">
        <v>28</v>
      </c>
      <c r="J124" s="63">
        <v>0</v>
      </c>
      <c r="K124" s="63">
        <v>0</v>
      </c>
      <c r="L124" s="63" t="s">
        <v>28</v>
      </c>
      <c r="M124" s="63" t="s">
        <v>28</v>
      </c>
      <c r="N124" s="63" t="s">
        <v>28</v>
      </c>
      <c r="O124" s="63" t="s">
        <v>28</v>
      </c>
      <c r="P124" s="63" t="s">
        <v>28</v>
      </c>
      <c r="Q124" s="63" t="s">
        <v>28</v>
      </c>
      <c r="R124" s="63" t="s">
        <v>28</v>
      </c>
      <c r="S124" s="63">
        <v>0</v>
      </c>
      <c r="T124" s="63">
        <v>0</v>
      </c>
      <c r="U124" s="63" t="s">
        <v>28</v>
      </c>
      <c r="V124" s="63">
        <v>0</v>
      </c>
      <c r="W124" s="63" t="s">
        <v>28</v>
      </c>
      <c r="X124" s="63" t="s">
        <v>28</v>
      </c>
      <c r="Y124" s="63">
        <v>23</v>
      </c>
      <c r="Z124" s="63" t="s">
        <v>28</v>
      </c>
      <c r="AA124" s="63">
        <v>0</v>
      </c>
      <c r="AB124" s="63" t="s">
        <v>28</v>
      </c>
    </row>
    <row r="125" spans="1:28" x14ac:dyDescent="0.25">
      <c r="A125" s="61" t="s">
        <v>17</v>
      </c>
      <c r="B125" s="62">
        <v>1255219</v>
      </c>
      <c r="C125" s="62">
        <v>4941</v>
      </c>
      <c r="D125" s="62">
        <v>49290</v>
      </c>
      <c r="E125" s="62">
        <v>6122</v>
      </c>
      <c r="F125" s="62" t="s">
        <v>28</v>
      </c>
      <c r="G125" s="62">
        <v>17615</v>
      </c>
      <c r="H125" s="62">
        <v>8566</v>
      </c>
      <c r="I125" s="62">
        <v>2205</v>
      </c>
      <c r="J125" s="62">
        <v>98722</v>
      </c>
      <c r="K125" s="62" t="s">
        <v>28</v>
      </c>
      <c r="L125" s="62">
        <v>809</v>
      </c>
      <c r="M125" s="62">
        <v>0</v>
      </c>
      <c r="N125" s="62" t="s">
        <v>28</v>
      </c>
      <c r="O125" s="62">
        <v>615535</v>
      </c>
      <c r="P125" s="62">
        <v>3170</v>
      </c>
      <c r="Q125" s="62" t="s">
        <v>28</v>
      </c>
      <c r="R125" s="62">
        <v>0</v>
      </c>
      <c r="S125" s="62">
        <v>15820</v>
      </c>
      <c r="T125" s="62">
        <v>49000</v>
      </c>
      <c r="U125" s="62">
        <v>4668</v>
      </c>
      <c r="V125" s="62">
        <v>22646</v>
      </c>
      <c r="W125" s="62">
        <v>293808</v>
      </c>
      <c r="X125" s="62" t="s">
        <v>28</v>
      </c>
      <c r="Y125" s="62">
        <v>4241</v>
      </c>
      <c r="Z125" s="62">
        <v>3536</v>
      </c>
      <c r="AA125" s="62">
        <v>20109</v>
      </c>
      <c r="AB125" s="62">
        <v>34416</v>
      </c>
    </row>
    <row r="126" spans="1:28" x14ac:dyDescent="0.25">
      <c r="A126" s="61" t="s">
        <v>18</v>
      </c>
      <c r="B126" s="63">
        <v>506228</v>
      </c>
      <c r="C126" s="63">
        <v>5984</v>
      </c>
      <c r="D126" s="63">
        <v>9733</v>
      </c>
      <c r="E126" s="63">
        <v>36699</v>
      </c>
      <c r="F126" s="63" t="s">
        <v>28</v>
      </c>
      <c r="G126" s="63">
        <v>3651</v>
      </c>
      <c r="H126" s="63" t="s">
        <v>28</v>
      </c>
      <c r="I126" s="63" t="s">
        <v>28</v>
      </c>
      <c r="J126" s="63">
        <v>22768</v>
      </c>
      <c r="K126" s="63" t="s">
        <v>28</v>
      </c>
      <c r="L126" s="63">
        <v>41780</v>
      </c>
      <c r="M126" s="63" t="s">
        <v>28</v>
      </c>
      <c r="N126" s="63" t="s">
        <v>28</v>
      </c>
      <c r="O126" s="63">
        <v>226444</v>
      </c>
      <c r="P126" s="63">
        <v>3337</v>
      </c>
      <c r="Q126" s="63" t="s">
        <v>28</v>
      </c>
      <c r="R126" s="63" t="s">
        <v>28</v>
      </c>
      <c r="S126" s="63">
        <v>2497</v>
      </c>
      <c r="T126" s="63">
        <v>6579</v>
      </c>
      <c r="U126" s="63">
        <v>3034</v>
      </c>
      <c r="V126" s="63" t="s">
        <v>28</v>
      </c>
      <c r="W126" s="63">
        <v>74327</v>
      </c>
      <c r="X126" s="63" t="s">
        <v>28</v>
      </c>
      <c r="Y126" s="63">
        <v>749</v>
      </c>
      <c r="Z126" s="63">
        <v>3005</v>
      </c>
      <c r="AA126" s="63">
        <v>26905</v>
      </c>
      <c r="AB126" s="63">
        <v>27615</v>
      </c>
    </row>
    <row r="127" spans="1:28" x14ac:dyDescent="0.25">
      <c r="A127" s="61" t="s">
        <v>19</v>
      </c>
      <c r="B127" s="62">
        <v>5381258</v>
      </c>
      <c r="C127" s="62">
        <v>125506</v>
      </c>
      <c r="D127" s="62">
        <v>83499</v>
      </c>
      <c r="E127" s="62">
        <v>84356</v>
      </c>
      <c r="F127" s="62" t="s">
        <v>28</v>
      </c>
      <c r="G127" s="62">
        <v>17834</v>
      </c>
      <c r="H127" s="62" t="s">
        <v>28</v>
      </c>
      <c r="I127" s="62" t="s">
        <v>28</v>
      </c>
      <c r="J127" s="62">
        <v>118649</v>
      </c>
      <c r="K127" s="62" t="s">
        <v>28</v>
      </c>
      <c r="L127" s="62" t="s">
        <v>28</v>
      </c>
      <c r="M127" s="62" t="s">
        <v>28</v>
      </c>
      <c r="N127" s="62" t="s">
        <v>28</v>
      </c>
      <c r="O127" s="62">
        <v>3730387</v>
      </c>
      <c r="P127" s="62" t="s">
        <v>28</v>
      </c>
      <c r="Q127" s="62" t="s">
        <v>28</v>
      </c>
      <c r="R127" s="62" t="s">
        <v>28</v>
      </c>
      <c r="S127" s="62">
        <v>118110</v>
      </c>
      <c r="T127" s="62">
        <v>107045</v>
      </c>
      <c r="U127" s="62">
        <v>24635</v>
      </c>
      <c r="V127" s="62">
        <v>61839</v>
      </c>
      <c r="W127" s="62">
        <v>544323</v>
      </c>
      <c r="X127" s="62" t="s">
        <v>28</v>
      </c>
      <c r="Y127" s="62">
        <v>0</v>
      </c>
      <c r="Z127" s="62" t="s">
        <v>28</v>
      </c>
      <c r="AA127" s="62">
        <v>141955</v>
      </c>
      <c r="AB127" s="62">
        <v>132544</v>
      </c>
    </row>
    <row r="128" spans="1:28" x14ac:dyDescent="0.25">
      <c r="A128" s="61" t="s">
        <v>20</v>
      </c>
      <c r="B128" s="63">
        <v>1546719</v>
      </c>
      <c r="C128" s="63">
        <v>6426</v>
      </c>
      <c r="D128" s="63">
        <v>0</v>
      </c>
      <c r="E128" s="63">
        <v>1715</v>
      </c>
      <c r="F128" s="63" t="s">
        <v>28</v>
      </c>
      <c r="G128" s="63">
        <v>9369</v>
      </c>
      <c r="H128" s="63" t="s">
        <v>28</v>
      </c>
      <c r="I128" s="63" t="s">
        <v>28</v>
      </c>
      <c r="J128" s="63">
        <v>35909</v>
      </c>
      <c r="K128" s="63">
        <v>466</v>
      </c>
      <c r="L128" s="63">
        <v>0</v>
      </c>
      <c r="M128" s="63" t="s">
        <v>28</v>
      </c>
      <c r="N128" s="63" t="s">
        <v>28</v>
      </c>
      <c r="O128" s="63">
        <v>1362523</v>
      </c>
      <c r="P128" s="63">
        <v>235</v>
      </c>
      <c r="Q128" s="63" t="s">
        <v>28</v>
      </c>
      <c r="R128" s="63" t="s">
        <v>28</v>
      </c>
      <c r="S128" s="63">
        <v>1049</v>
      </c>
      <c r="T128" s="63">
        <v>47918</v>
      </c>
      <c r="U128" s="63" t="s">
        <v>28</v>
      </c>
      <c r="V128" s="63">
        <v>27800</v>
      </c>
      <c r="W128" s="63" t="s">
        <v>28</v>
      </c>
      <c r="X128" s="63" t="s">
        <v>28</v>
      </c>
      <c r="Y128" s="63" t="s">
        <v>28</v>
      </c>
      <c r="Z128" s="63">
        <v>606</v>
      </c>
      <c r="AA128" s="63">
        <v>19769</v>
      </c>
      <c r="AB128" s="63">
        <v>17879</v>
      </c>
    </row>
    <row r="129" spans="1:28" x14ac:dyDescent="0.25">
      <c r="A129" s="61" t="s">
        <v>21</v>
      </c>
      <c r="B129" s="62">
        <v>2480399</v>
      </c>
      <c r="C129" s="62">
        <v>92159</v>
      </c>
      <c r="D129" s="62">
        <v>6222</v>
      </c>
      <c r="E129" s="62">
        <v>71154</v>
      </c>
      <c r="F129" s="62">
        <v>0</v>
      </c>
      <c r="G129" s="62">
        <v>14611</v>
      </c>
      <c r="H129" s="62">
        <v>2804</v>
      </c>
      <c r="I129" s="62">
        <v>5900</v>
      </c>
      <c r="J129" s="62">
        <v>38599</v>
      </c>
      <c r="K129" s="62">
        <v>32106</v>
      </c>
      <c r="L129" s="62">
        <v>0</v>
      </c>
      <c r="M129" s="62">
        <v>153961</v>
      </c>
      <c r="N129" s="62">
        <v>0</v>
      </c>
      <c r="O129" s="62">
        <v>1456032</v>
      </c>
      <c r="P129" s="62">
        <v>5907</v>
      </c>
      <c r="Q129" s="62">
        <v>0</v>
      </c>
      <c r="R129" s="62">
        <v>1228</v>
      </c>
      <c r="S129" s="62">
        <v>50500</v>
      </c>
      <c r="T129" s="62">
        <v>55400</v>
      </c>
      <c r="U129" s="62">
        <v>26948</v>
      </c>
      <c r="V129" s="62">
        <v>189393</v>
      </c>
      <c r="W129" s="62">
        <v>51298</v>
      </c>
      <c r="X129" s="62">
        <v>0</v>
      </c>
      <c r="Y129" s="62">
        <v>0</v>
      </c>
      <c r="Z129" s="62">
        <v>64344</v>
      </c>
      <c r="AA129" s="62">
        <v>133704</v>
      </c>
      <c r="AB129" s="62">
        <v>28129</v>
      </c>
    </row>
    <row r="130" spans="1:28" x14ac:dyDescent="0.25">
      <c r="A130" s="61" t="s">
        <v>22</v>
      </c>
      <c r="B130" s="63">
        <v>77950</v>
      </c>
      <c r="C130" s="63">
        <v>581</v>
      </c>
      <c r="D130" s="63" t="s">
        <v>28</v>
      </c>
      <c r="E130" s="63">
        <v>4338</v>
      </c>
      <c r="F130" s="63" t="s">
        <v>28</v>
      </c>
      <c r="G130" s="63">
        <v>332</v>
      </c>
      <c r="H130" s="63">
        <v>814</v>
      </c>
      <c r="I130" s="63" t="s">
        <v>28</v>
      </c>
      <c r="J130" s="63">
        <v>2062</v>
      </c>
      <c r="K130" s="63">
        <v>0</v>
      </c>
      <c r="L130" s="63">
        <v>597</v>
      </c>
      <c r="M130" s="63">
        <v>4440</v>
      </c>
      <c r="N130" s="63" t="s">
        <v>28</v>
      </c>
      <c r="O130" s="63">
        <v>47399</v>
      </c>
      <c r="P130" s="63">
        <v>318</v>
      </c>
      <c r="Q130" s="63" t="s">
        <v>28</v>
      </c>
      <c r="R130" s="63" t="s">
        <v>28</v>
      </c>
      <c r="S130" s="63">
        <v>135</v>
      </c>
      <c r="T130" s="63">
        <v>1235</v>
      </c>
      <c r="U130" s="63">
        <v>76</v>
      </c>
      <c r="V130" s="63">
        <v>660</v>
      </c>
      <c r="W130" s="63">
        <v>7043</v>
      </c>
      <c r="X130" s="63" t="s">
        <v>28</v>
      </c>
      <c r="Y130" s="63">
        <v>41</v>
      </c>
      <c r="Z130" s="63">
        <v>1832</v>
      </c>
      <c r="AA130" s="63">
        <v>1583</v>
      </c>
      <c r="AB130" s="63">
        <v>4462</v>
      </c>
    </row>
    <row r="131" spans="1:28" x14ac:dyDescent="0.25">
      <c r="A131" s="61" t="s">
        <v>23</v>
      </c>
      <c r="B131" s="62">
        <v>551853</v>
      </c>
      <c r="C131" s="62">
        <v>14038</v>
      </c>
      <c r="D131" s="62">
        <v>2079</v>
      </c>
      <c r="E131" s="62">
        <v>13153</v>
      </c>
      <c r="F131" s="62" t="s">
        <v>28</v>
      </c>
      <c r="G131" s="62" t="s">
        <v>28</v>
      </c>
      <c r="H131" s="62" t="s">
        <v>28</v>
      </c>
      <c r="I131" s="62" t="s">
        <v>28</v>
      </c>
      <c r="J131" s="62" t="s">
        <v>28</v>
      </c>
      <c r="K131" s="62">
        <v>3086</v>
      </c>
      <c r="L131" s="62" t="s">
        <v>28</v>
      </c>
      <c r="M131" s="62" t="s">
        <v>28</v>
      </c>
      <c r="N131" s="62" t="s">
        <v>28</v>
      </c>
      <c r="O131" s="62">
        <v>421990</v>
      </c>
      <c r="P131" s="62" t="s">
        <v>28</v>
      </c>
      <c r="Q131" s="62" t="s">
        <v>28</v>
      </c>
      <c r="R131" s="62" t="s">
        <v>28</v>
      </c>
      <c r="S131" s="62">
        <v>11695</v>
      </c>
      <c r="T131" s="62" t="s">
        <v>28</v>
      </c>
      <c r="U131" s="62">
        <v>9184</v>
      </c>
      <c r="V131" s="62" t="s">
        <v>28</v>
      </c>
      <c r="W131" s="62" t="s">
        <v>28</v>
      </c>
      <c r="X131" s="62" t="s">
        <v>28</v>
      </c>
      <c r="Y131" s="62" t="s">
        <v>28</v>
      </c>
      <c r="Z131" s="62" t="s">
        <v>28</v>
      </c>
      <c r="AA131" s="62">
        <v>10799</v>
      </c>
      <c r="AB131" s="62">
        <v>10353</v>
      </c>
    </row>
    <row r="132" spans="1:28" x14ac:dyDescent="0.25">
      <c r="A132" s="61" t="s">
        <v>24</v>
      </c>
      <c r="B132" s="63">
        <v>668560</v>
      </c>
      <c r="C132" s="63">
        <v>4118</v>
      </c>
      <c r="D132" s="63" t="s">
        <v>28</v>
      </c>
      <c r="E132" s="63">
        <v>6</v>
      </c>
      <c r="F132" s="63" t="s">
        <v>28</v>
      </c>
      <c r="G132" s="63" t="s">
        <v>28</v>
      </c>
      <c r="H132" s="63">
        <v>2959</v>
      </c>
      <c r="I132" s="63" t="s">
        <v>28</v>
      </c>
      <c r="J132" s="63" t="s">
        <v>28</v>
      </c>
      <c r="K132" s="63" t="s">
        <v>28</v>
      </c>
      <c r="L132" s="63">
        <v>0</v>
      </c>
      <c r="M132" s="63" t="s">
        <v>28</v>
      </c>
      <c r="N132" s="63" t="s">
        <v>28</v>
      </c>
      <c r="O132" s="63">
        <v>562934</v>
      </c>
      <c r="P132" s="63">
        <v>5121</v>
      </c>
      <c r="Q132" s="63" t="s">
        <v>28</v>
      </c>
      <c r="R132" s="63" t="s">
        <v>28</v>
      </c>
      <c r="S132" s="63">
        <v>6278</v>
      </c>
      <c r="T132" s="63">
        <v>27011</v>
      </c>
      <c r="U132" s="63">
        <v>1356</v>
      </c>
      <c r="V132" s="63" t="s">
        <v>28</v>
      </c>
      <c r="W132" s="63" t="s">
        <v>28</v>
      </c>
      <c r="X132" s="63" t="s">
        <v>28</v>
      </c>
      <c r="Y132" s="63">
        <v>178</v>
      </c>
      <c r="Z132" s="63">
        <v>1320</v>
      </c>
      <c r="AA132" s="63" t="s">
        <v>28</v>
      </c>
      <c r="AB132" s="63">
        <v>14766</v>
      </c>
    </row>
    <row r="133" spans="1:28" x14ac:dyDescent="0.25">
      <c r="A133" s="61" t="s">
        <v>25</v>
      </c>
      <c r="B133" s="62">
        <v>1368498</v>
      </c>
      <c r="C133" s="62">
        <v>3994</v>
      </c>
      <c r="D133" s="62" t="s">
        <v>28</v>
      </c>
      <c r="E133" s="62" t="s">
        <v>28</v>
      </c>
      <c r="F133" s="62" t="s">
        <v>28</v>
      </c>
      <c r="G133" s="62" t="s">
        <v>28</v>
      </c>
      <c r="H133" s="62" t="s">
        <v>28</v>
      </c>
      <c r="I133" s="62" t="s">
        <v>28</v>
      </c>
      <c r="J133" s="62" t="s">
        <v>28</v>
      </c>
      <c r="K133" s="62" t="s">
        <v>28</v>
      </c>
      <c r="L133" s="62" t="s">
        <v>28</v>
      </c>
      <c r="M133" s="62" t="s">
        <v>28</v>
      </c>
      <c r="N133" s="62" t="s">
        <v>28</v>
      </c>
      <c r="O133" s="62" t="s">
        <v>28</v>
      </c>
      <c r="P133" s="62" t="s">
        <v>28</v>
      </c>
      <c r="Q133" s="62" t="s">
        <v>28</v>
      </c>
      <c r="R133" s="62">
        <v>0</v>
      </c>
      <c r="S133" s="62">
        <v>15979</v>
      </c>
      <c r="T133" s="62" t="s">
        <v>28</v>
      </c>
      <c r="U133" s="62" t="s">
        <v>28</v>
      </c>
      <c r="V133" s="62" t="s">
        <v>28</v>
      </c>
      <c r="W133" s="62" t="s">
        <v>28</v>
      </c>
      <c r="X133" s="62" t="s">
        <v>28</v>
      </c>
      <c r="Y133" s="62" t="s">
        <v>28</v>
      </c>
      <c r="Z133" s="62" t="s">
        <v>28</v>
      </c>
      <c r="AA133" s="62" t="s">
        <v>28</v>
      </c>
      <c r="AB133" s="62">
        <v>216493</v>
      </c>
    </row>
    <row r="134" spans="1:28" x14ac:dyDescent="0.25">
      <c r="B134" s="79" t="s">
        <v>219</v>
      </c>
      <c r="C134" s="80">
        <f>(SUM(C107:C133)/SUM($B$107:$B$133))</f>
        <v>1.2992499727947332E-2</v>
      </c>
      <c r="D134" s="80">
        <f t="shared" ref="D134:AB134" si="1">(SUM(D107:D133)/SUM($B$107:$B$133))</f>
        <v>7.8486205358159374E-3</v>
      </c>
      <c r="E134" s="80">
        <f t="shared" si="1"/>
        <v>1.1675502499632801E-2</v>
      </c>
      <c r="F134" s="80">
        <f t="shared" si="1"/>
        <v>2.7400061368811329E-4</v>
      </c>
      <c r="G134" s="80">
        <f t="shared" si="1"/>
        <v>1.1715439257068904E-2</v>
      </c>
      <c r="H134" s="80">
        <f t="shared" si="1"/>
        <v>1.9351710481387244E-3</v>
      </c>
      <c r="I134" s="80">
        <f t="shared" si="1"/>
        <v>9.6174168840100125E-4</v>
      </c>
      <c r="J134" s="80">
        <f t="shared" si="1"/>
        <v>4.818653051600541E-2</v>
      </c>
      <c r="K134" s="80">
        <f t="shared" si="1"/>
        <v>1.440625783689018E-3</v>
      </c>
      <c r="L134" s="80">
        <f t="shared" si="1"/>
        <v>7.5183080076396082E-3</v>
      </c>
      <c r="M134" s="80">
        <f t="shared" si="1"/>
        <v>3.9448451804955957E-3</v>
      </c>
      <c r="N134" s="80">
        <f t="shared" si="1"/>
        <v>2.141963671271718E-6</v>
      </c>
      <c r="O134" s="80">
        <f t="shared" si="1"/>
        <v>0.57996104823542316</v>
      </c>
      <c r="P134" s="80">
        <f t="shared" si="1"/>
        <v>3.1083152380087169E-3</v>
      </c>
      <c r="Q134" s="80">
        <f t="shared" si="1"/>
        <v>6.2085903515122249E-8</v>
      </c>
      <c r="R134" s="80">
        <f t="shared" si="1"/>
        <v>4.7730090474838114E-4</v>
      </c>
      <c r="S134" s="80">
        <f t="shared" si="1"/>
        <v>9.0470336884165854E-3</v>
      </c>
      <c r="T134" s="80">
        <f t="shared" si="1"/>
        <v>1.4453086129616462E-2</v>
      </c>
      <c r="U134" s="80">
        <f t="shared" si="1"/>
        <v>6.2985373042297593E-3</v>
      </c>
      <c r="V134" s="80">
        <f t="shared" si="1"/>
        <v>1.1568388794593336E-2</v>
      </c>
      <c r="W134" s="80">
        <f t="shared" si="1"/>
        <v>0.17949335822853893</v>
      </c>
      <c r="X134" s="80">
        <f t="shared" si="1"/>
        <v>7.9159526981780879E-7</v>
      </c>
      <c r="Y134" s="80">
        <f t="shared" si="1"/>
        <v>4.564710841190576E-4</v>
      </c>
      <c r="Z134" s="80">
        <f t="shared" si="1"/>
        <v>2.1896301236954529E-3</v>
      </c>
      <c r="AA134" s="80">
        <f t="shared" si="1"/>
        <v>1.7126241269887685E-2</v>
      </c>
      <c r="AB134" s="80">
        <f t="shared" si="1"/>
        <v>2.9309513331418915E-2</v>
      </c>
    </row>
    <row r="136" spans="1:28" x14ac:dyDescent="0.25">
      <c r="B136" s="79" t="s">
        <v>220</v>
      </c>
      <c r="C136" s="74">
        <f>(C134*$Q$68)</f>
        <v>7.8206933580865085E-3</v>
      </c>
      <c r="D136" s="74">
        <f t="shared" ref="D136:AB136" si="2">(D134*$Q$68)</f>
        <v>4.7243914396675295E-3</v>
      </c>
      <c r="E136" s="74">
        <f t="shared" si="2"/>
        <v>7.0279412555836708E-3</v>
      </c>
      <c r="F136" s="74">
        <f t="shared" si="2"/>
        <v>1.6493167784894039E-4</v>
      </c>
      <c r="G136" s="74">
        <f t="shared" si="2"/>
        <v>7.0519807506896209E-3</v>
      </c>
      <c r="H136" s="74">
        <f t="shared" si="2"/>
        <v>1.1648550840747942E-3</v>
      </c>
      <c r="I136" s="74">
        <f t="shared" si="2"/>
        <v>5.7890990896029251E-4</v>
      </c>
      <c r="J136" s="74">
        <f t="shared" si="2"/>
        <v>2.9005355939714515E-2</v>
      </c>
      <c r="K136" s="74">
        <f t="shared" si="2"/>
        <v>8.6716896162405271E-4</v>
      </c>
      <c r="L136" s="74">
        <f t="shared" si="2"/>
        <v>4.5255634197103947E-3</v>
      </c>
      <c r="M136" s="74">
        <f t="shared" si="2"/>
        <v>2.3745564862640684E-3</v>
      </c>
      <c r="N136" s="74">
        <f t="shared" si="2"/>
        <v>1.2893316457912975E-6</v>
      </c>
      <c r="O136" s="81">
        <f t="shared" si="2"/>
        <v>0.34910122092419332</v>
      </c>
      <c r="P136" s="74">
        <f t="shared" si="2"/>
        <v>1.8710164206849234E-3</v>
      </c>
      <c r="Q136" s="74">
        <f t="shared" si="2"/>
        <v>3.7371931762066589E-8</v>
      </c>
      <c r="R136" s="74">
        <f t="shared" si="2"/>
        <v>2.8730606840382745E-4</v>
      </c>
      <c r="S136" s="74">
        <f t="shared" si="2"/>
        <v>5.4457631525048197E-3</v>
      </c>
      <c r="T136" s="74">
        <f t="shared" si="2"/>
        <v>8.6998773957720661E-3</v>
      </c>
      <c r="U136" s="74">
        <f t="shared" si="2"/>
        <v>3.7913357623469532E-3</v>
      </c>
      <c r="V136" s="74">
        <f t="shared" si="2"/>
        <v>6.9634653303111659E-3</v>
      </c>
      <c r="W136" s="81">
        <f t="shared" si="2"/>
        <v>0.10804406726282498</v>
      </c>
      <c r="X136" s="74">
        <f t="shared" si="2"/>
        <v>4.7649212996634907E-7</v>
      </c>
      <c r="Y136" s="74">
        <f t="shared" si="2"/>
        <v>2.7476778529765409E-4</v>
      </c>
      <c r="Z136" s="74">
        <f t="shared" si="2"/>
        <v>1.3180239464016239E-3</v>
      </c>
      <c r="AA136" s="74">
        <f t="shared" si="2"/>
        <v>1.0308953946736664E-2</v>
      </c>
      <c r="AB136" s="74">
        <f t="shared" si="2"/>
        <v>1.7642541546236398E-2</v>
      </c>
    </row>
    <row r="138" spans="1:28" x14ac:dyDescent="0.25">
      <c r="O138" s="48"/>
    </row>
  </sheetData>
  <hyperlinks>
    <hyperlink ref="A56" r:id="rId1" xr:uid="{2D9C0187-FE6A-40EF-9F0D-F05BDE2DDF3E}"/>
    <hyperlink ref="A96" r:id="rId2" xr:uid="{94231905-85EF-468D-9D9B-CE017C1604CB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F9B8-B848-47AE-830F-848466A8DCAD}">
  <dimension ref="A2:V136"/>
  <sheetViews>
    <sheetView showGridLines="0" zoomScaleNormal="100" workbookViewId="0"/>
  </sheetViews>
  <sheetFormatPr defaultColWidth="9" defaultRowHeight="12.5" x14ac:dyDescent="0.25"/>
  <cols>
    <col min="1" max="1" width="10.75" style="4" customWidth="1"/>
    <col min="2" max="2" width="13.75" style="4" bestFit="1" customWidth="1"/>
    <col min="3" max="4" width="9.08203125" style="4" bestFit="1" customWidth="1"/>
    <col min="5" max="5" width="9.25" style="4" customWidth="1"/>
    <col min="6" max="19" width="9.08203125" style="4" bestFit="1" customWidth="1"/>
    <col min="20" max="16384" width="9" style="4"/>
  </cols>
  <sheetData>
    <row r="2" spans="2:2" ht="13" x14ac:dyDescent="0.25">
      <c r="B2" s="43"/>
    </row>
    <row r="26" spans="1:2" x14ac:dyDescent="0.25">
      <c r="A26" s="24"/>
    </row>
    <row r="27" spans="1:2" x14ac:dyDescent="0.25">
      <c r="A27" s="24"/>
    </row>
    <row r="28" spans="1:2" x14ac:dyDescent="0.25">
      <c r="A28" s="24"/>
    </row>
    <row r="29" spans="1:2" ht="15" customHeight="1" x14ac:dyDescent="0.25">
      <c r="A29" s="24"/>
    </row>
    <row r="30" spans="1:2" ht="15" customHeight="1" x14ac:dyDescent="0.3">
      <c r="B30" s="44"/>
    </row>
    <row r="44" spans="10:10" x14ac:dyDescent="0.25">
      <c r="J44" s="3" t="s">
        <v>140</v>
      </c>
    </row>
    <row r="45" spans="10:10" x14ac:dyDescent="0.25">
      <c r="J45" s="3" t="s">
        <v>212</v>
      </c>
    </row>
    <row r="47" spans="10:10" x14ac:dyDescent="0.25">
      <c r="J47" s="4" t="s">
        <v>145</v>
      </c>
    </row>
    <row r="48" spans="10:10" x14ac:dyDescent="0.25">
      <c r="J48" s="4" t="s">
        <v>144</v>
      </c>
    </row>
    <row r="55" spans="1:6" x14ac:dyDescent="0.25">
      <c r="A55" s="26" t="s">
        <v>42</v>
      </c>
      <c r="B55" s="26"/>
      <c r="C55" s="26"/>
      <c r="D55" s="26"/>
      <c r="E55" s="13"/>
      <c r="F55" s="13"/>
    </row>
    <row r="56" spans="1:6" s="13" customFormat="1" ht="12" customHeight="1" x14ac:dyDescent="0.3">
      <c r="A56" s="51" t="s">
        <v>209</v>
      </c>
      <c r="B56" s="26"/>
      <c r="C56" s="26"/>
      <c r="D56" s="26"/>
    </row>
    <row r="57" spans="1:6" x14ac:dyDescent="0.25">
      <c r="A57" s="24"/>
      <c r="B57" s="26"/>
      <c r="C57" s="26"/>
      <c r="D57" s="26"/>
      <c r="E57" s="13"/>
      <c r="F57" s="13"/>
    </row>
    <row r="58" spans="1:6" ht="11.5" customHeight="1" x14ac:dyDescent="0.3">
      <c r="A58" s="55" t="s">
        <v>210</v>
      </c>
      <c r="B58"/>
      <c r="C58"/>
      <c r="D58"/>
    </row>
    <row r="59" spans="1:6" ht="11.5" customHeight="1" x14ac:dyDescent="0.3">
      <c r="A59" s="55" t="s">
        <v>100</v>
      </c>
      <c r="B59" s="56" t="s">
        <v>211</v>
      </c>
      <c r="C59"/>
      <c r="D59"/>
    </row>
    <row r="60" spans="1:6" ht="11.5" customHeight="1" x14ac:dyDescent="0.3">
      <c r="A60" s="55" t="s">
        <v>101</v>
      </c>
      <c r="B60" s="55" t="s">
        <v>156</v>
      </c>
      <c r="C60"/>
      <c r="D60"/>
    </row>
    <row r="61" spans="1:6" ht="11.5" customHeight="1" x14ac:dyDescent="0.3">
      <c r="A61"/>
      <c r="B61"/>
      <c r="C61"/>
      <c r="D61"/>
    </row>
    <row r="62" spans="1:6" ht="11.5" customHeight="1" x14ac:dyDescent="0.3">
      <c r="A62" s="56" t="s">
        <v>96</v>
      </c>
      <c r="B62"/>
      <c r="C62" s="55" t="s">
        <v>97</v>
      </c>
      <c r="D62"/>
    </row>
    <row r="63" spans="1:6" ht="11.5" customHeight="1" x14ac:dyDescent="0.3">
      <c r="A63" s="56" t="s">
        <v>98</v>
      </c>
      <c r="B63"/>
      <c r="C63" s="55" t="s">
        <v>45</v>
      </c>
      <c r="D63"/>
    </row>
    <row r="64" spans="1:6" ht="11.5" customHeight="1" x14ac:dyDescent="0.3">
      <c r="A64" s="56" t="s">
        <v>99</v>
      </c>
      <c r="B64"/>
      <c r="C64" s="55" t="s">
        <v>153</v>
      </c>
      <c r="D64"/>
    </row>
    <row r="65" spans="1:22" ht="13" x14ac:dyDescent="0.3">
      <c r="I65" s="35"/>
      <c r="J65" s="13"/>
      <c r="K65" s="13"/>
      <c r="L65" s="13"/>
      <c r="M65" s="13"/>
    </row>
    <row r="66" spans="1:22" x14ac:dyDescent="0.25">
      <c r="A66" s="65" t="s">
        <v>102</v>
      </c>
      <c r="B66" s="66" t="s">
        <v>61</v>
      </c>
      <c r="C66" s="66" t="s">
        <v>62</v>
      </c>
      <c r="D66" s="66" t="s">
        <v>63</v>
      </c>
      <c r="E66" s="66" t="s">
        <v>64</v>
      </c>
      <c r="F66" s="66" t="s">
        <v>65</v>
      </c>
      <c r="G66" s="66" t="s">
        <v>66</v>
      </c>
      <c r="I66" s="2"/>
      <c r="J66" s="13"/>
      <c r="K66" s="13"/>
      <c r="L66" s="13"/>
      <c r="M66" s="13"/>
      <c r="Q66" s="36"/>
      <c r="R66" s="36"/>
      <c r="S66" s="36"/>
      <c r="T66" s="36"/>
      <c r="U66" s="36"/>
      <c r="V66" s="36"/>
    </row>
    <row r="67" spans="1:22" ht="13" x14ac:dyDescent="0.25">
      <c r="A67" s="52" t="s">
        <v>1</v>
      </c>
      <c r="B67" s="53">
        <v>13521</v>
      </c>
      <c r="C67" s="53">
        <v>1516</v>
      </c>
      <c r="D67" s="53">
        <v>14081</v>
      </c>
      <c r="E67" s="53" t="s">
        <v>28</v>
      </c>
      <c r="F67" s="53" t="s">
        <v>28</v>
      </c>
      <c r="G67" s="53">
        <v>422977</v>
      </c>
      <c r="I67" s="30"/>
      <c r="J67" s="45" t="s">
        <v>61</v>
      </c>
      <c r="K67" s="45" t="s">
        <v>62</v>
      </c>
      <c r="L67" s="45" t="s">
        <v>63</v>
      </c>
      <c r="M67" s="45" t="s">
        <v>64</v>
      </c>
      <c r="N67" s="45" t="s">
        <v>65</v>
      </c>
      <c r="O67" s="45" t="s">
        <v>66</v>
      </c>
      <c r="Q67" s="36"/>
      <c r="R67" s="36"/>
      <c r="S67" s="36"/>
      <c r="T67" s="36"/>
      <c r="U67" s="36"/>
      <c r="V67" s="36"/>
    </row>
    <row r="68" spans="1:22" ht="13" x14ac:dyDescent="0.25">
      <c r="A68" s="52" t="s">
        <v>2</v>
      </c>
      <c r="B68" s="54">
        <v>66891</v>
      </c>
      <c r="C68" s="54" t="s">
        <v>28</v>
      </c>
      <c r="D68" s="54" t="s">
        <v>28</v>
      </c>
      <c r="E68" s="54" t="s">
        <v>28</v>
      </c>
      <c r="F68" s="54">
        <v>476</v>
      </c>
      <c r="G68" s="54">
        <v>147771</v>
      </c>
      <c r="I68" s="47">
        <v>2023</v>
      </c>
      <c r="J68" s="78">
        <f>SUM(B67:B93)/SUM($B$67:$G$93)</f>
        <v>4.0843898037533986E-2</v>
      </c>
      <c r="K68" s="78">
        <f t="shared" ref="K68:N68" si="0">SUM(C67:C93)/SUM($B$67:$G$93)</f>
        <v>1.4581553325859746E-3</v>
      </c>
      <c r="L68" s="78">
        <f t="shared" si="0"/>
        <v>5.7717735293708683E-3</v>
      </c>
      <c r="M68" s="78">
        <f t="shared" si="0"/>
        <v>5.5767637477158389E-4</v>
      </c>
      <c r="N68" s="78">
        <f t="shared" si="0"/>
        <v>2.5943995409998077E-3</v>
      </c>
      <c r="O68" s="46">
        <f>SUM(G67:G93)/SUM($B$67:$G$93)</f>
        <v>0.94877409718473782</v>
      </c>
      <c r="P68" s="48"/>
      <c r="Q68" s="36"/>
      <c r="R68" s="36"/>
      <c r="S68" s="36"/>
      <c r="T68" s="36"/>
      <c r="U68" s="36"/>
      <c r="V68" s="36"/>
    </row>
    <row r="69" spans="1:22" x14ac:dyDescent="0.25">
      <c r="A69" s="52" t="s">
        <v>47</v>
      </c>
      <c r="B69" s="53">
        <v>27669</v>
      </c>
      <c r="C69" s="53">
        <v>312</v>
      </c>
      <c r="D69" s="53">
        <v>1380</v>
      </c>
      <c r="E69" s="53">
        <v>0</v>
      </c>
      <c r="F69" s="53">
        <v>205</v>
      </c>
      <c r="G69" s="53">
        <v>65659</v>
      </c>
      <c r="I69" s="1"/>
      <c r="Q69" s="36"/>
      <c r="R69" s="36"/>
      <c r="S69" s="36"/>
      <c r="T69" s="36"/>
      <c r="U69" s="36"/>
      <c r="V69" s="36"/>
    </row>
    <row r="70" spans="1:22" ht="13" x14ac:dyDescent="0.3">
      <c r="A70" s="52" t="s">
        <v>3</v>
      </c>
      <c r="B70" s="54">
        <v>13594</v>
      </c>
      <c r="C70" s="54">
        <v>3</v>
      </c>
      <c r="D70" s="54">
        <v>6430</v>
      </c>
      <c r="E70" s="54" t="s">
        <v>28</v>
      </c>
      <c r="F70" s="54" t="s">
        <v>28</v>
      </c>
      <c r="G70" s="54">
        <v>11999</v>
      </c>
      <c r="I70" s="39"/>
      <c r="J70" s="13"/>
      <c r="K70" s="13"/>
      <c r="L70" s="13"/>
      <c r="M70" s="13"/>
      <c r="P70" s="36"/>
      <c r="Q70" s="36"/>
      <c r="R70" s="36"/>
      <c r="S70" s="36"/>
    </row>
    <row r="71" spans="1:22" ht="15" customHeight="1" x14ac:dyDescent="0.25">
      <c r="A71" s="52" t="s">
        <v>41</v>
      </c>
      <c r="B71" s="53">
        <v>133979</v>
      </c>
      <c r="C71" s="53">
        <v>20568</v>
      </c>
      <c r="D71" s="53">
        <v>26835</v>
      </c>
      <c r="E71" s="53" t="s">
        <v>28</v>
      </c>
      <c r="F71" s="53">
        <v>1479</v>
      </c>
      <c r="G71" s="53">
        <v>15766083</v>
      </c>
      <c r="P71" s="36"/>
      <c r="Q71" s="36"/>
      <c r="R71" s="36"/>
      <c r="S71" s="36"/>
    </row>
    <row r="72" spans="1:22" x14ac:dyDescent="0.25">
      <c r="A72" s="52" t="s">
        <v>4</v>
      </c>
      <c r="B72" s="54">
        <v>3868</v>
      </c>
      <c r="C72" s="54">
        <v>0</v>
      </c>
      <c r="D72" s="54">
        <v>0</v>
      </c>
      <c r="E72" s="54" t="s">
        <v>28</v>
      </c>
      <c r="F72" s="54">
        <v>0</v>
      </c>
      <c r="G72" s="54">
        <v>6071</v>
      </c>
      <c r="P72" s="36"/>
      <c r="Q72" s="36"/>
      <c r="R72" s="36"/>
      <c r="S72" s="36"/>
    </row>
    <row r="73" spans="1:22" ht="13" x14ac:dyDescent="0.3">
      <c r="A73" s="52" t="s">
        <v>5</v>
      </c>
      <c r="B73" s="53">
        <v>1383</v>
      </c>
      <c r="C73" s="53" t="s">
        <v>28</v>
      </c>
      <c r="D73" s="53">
        <v>870</v>
      </c>
      <c r="E73" s="53" t="s">
        <v>28</v>
      </c>
      <c r="F73" s="53" t="s">
        <v>28</v>
      </c>
      <c r="G73" s="53">
        <v>2478</v>
      </c>
      <c r="I73" s="35" t="s">
        <v>140</v>
      </c>
      <c r="J73" s="13"/>
      <c r="K73" s="13"/>
      <c r="L73" s="13"/>
      <c r="M73" s="13"/>
      <c r="P73" s="36"/>
      <c r="Q73" s="36"/>
      <c r="R73" s="36"/>
      <c r="S73" s="36"/>
    </row>
    <row r="74" spans="1:22" x14ac:dyDescent="0.25">
      <c r="A74" s="52" t="s">
        <v>6</v>
      </c>
      <c r="B74" s="54">
        <v>42162</v>
      </c>
      <c r="C74" s="54">
        <v>1266</v>
      </c>
      <c r="D74" s="54">
        <v>6865</v>
      </c>
      <c r="E74" s="54" t="s">
        <v>28</v>
      </c>
      <c r="F74" s="54" t="s">
        <v>28</v>
      </c>
      <c r="G74" s="54">
        <v>700058</v>
      </c>
      <c r="I74" s="2" t="s">
        <v>212</v>
      </c>
      <c r="J74" s="13"/>
      <c r="K74" s="13"/>
      <c r="L74" s="13"/>
      <c r="M74" s="13"/>
      <c r="P74" s="36"/>
      <c r="Q74" s="36"/>
      <c r="R74" s="36"/>
      <c r="S74" s="36"/>
    </row>
    <row r="75" spans="1:22" ht="13" x14ac:dyDescent="0.25">
      <c r="A75" s="52" t="s">
        <v>7</v>
      </c>
      <c r="B75" s="53">
        <v>145745</v>
      </c>
      <c r="C75" s="53" t="s">
        <v>28</v>
      </c>
      <c r="D75" s="53" t="s">
        <v>28</v>
      </c>
      <c r="E75" s="53">
        <v>0</v>
      </c>
      <c r="F75" s="53">
        <v>46856</v>
      </c>
      <c r="G75" s="53">
        <v>9728499</v>
      </c>
      <c r="I75" s="30"/>
      <c r="J75" s="45" t="s">
        <v>61</v>
      </c>
      <c r="K75" s="45" t="s">
        <v>63</v>
      </c>
      <c r="L75" s="45" t="s">
        <v>65</v>
      </c>
      <c r="M75" s="45" t="s">
        <v>62</v>
      </c>
      <c r="N75" s="45" t="s">
        <v>64</v>
      </c>
      <c r="O75" s="45" t="s">
        <v>66</v>
      </c>
      <c r="P75" s="36"/>
      <c r="Q75" s="36"/>
      <c r="R75" s="36"/>
      <c r="S75" s="36"/>
    </row>
    <row r="76" spans="1:22" ht="13" x14ac:dyDescent="0.25">
      <c r="A76" s="52" t="s">
        <v>8</v>
      </c>
      <c r="B76" s="54">
        <v>424969</v>
      </c>
      <c r="C76" s="54">
        <v>12910</v>
      </c>
      <c r="D76" s="54">
        <v>60758</v>
      </c>
      <c r="E76" s="54">
        <v>12579</v>
      </c>
      <c r="F76" s="54">
        <v>682</v>
      </c>
      <c r="G76" s="54">
        <v>5260905</v>
      </c>
      <c r="I76" s="45">
        <v>2023</v>
      </c>
      <c r="J76" s="78">
        <v>4.0843898037533986E-2</v>
      </c>
      <c r="K76" s="78">
        <v>5.7717735293708683E-3</v>
      </c>
      <c r="L76" s="78">
        <v>2.5943995409998077E-3</v>
      </c>
      <c r="M76" s="78">
        <v>1.4581553325859746E-3</v>
      </c>
      <c r="N76" s="78">
        <v>5.5767637477158389E-4</v>
      </c>
      <c r="O76" s="46">
        <v>0.94877409718473782</v>
      </c>
      <c r="P76" s="36"/>
      <c r="Q76" s="36"/>
      <c r="R76" s="36"/>
      <c r="S76" s="36"/>
    </row>
    <row r="77" spans="1:22" ht="14.65" customHeight="1" x14ac:dyDescent="0.25">
      <c r="A77" s="52" t="s">
        <v>9</v>
      </c>
      <c r="B77" s="53">
        <v>7909</v>
      </c>
      <c r="C77" s="53">
        <v>0</v>
      </c>
      <c r="D77" s="53">
        <v>687</v>
      </c>
      <c r="E77" s="53">
        <v>498</v>
      </c>
      <c r="F77" s="53">
        <v>94</v>
      </c>
      <c r="G77" s="53">
        <v>44859</v>
      </c>
      <c r="I77" s="4" t="s">
        <v>145</v>
      </c>
      <c r="P77" s="36"/>
      <c r="Q77" s="36"/>
      <c r="R77" s="36"/>
      <c r="S77" s="36"/>
    </row>
    <row r="78" spans="1:22" ht="15" customHeight="1" x14ac:dyDescent="0.3">
      <c r="A78" s="52" t="s">
        <v>10</v>
      </c>
      <c r="B78" s="54">
        <v>317608</v>
      </c>
      <c r="C78" s="54" t="s">
        <v>28</v>
      </c>
      <c r="D78" s="54">
        <v>41831</v>
      </c>
      <c r="E78" s="54" t="s">
        <v>28</v>
      </c>
      <c r="F78" s="54">
        <v>38328</v>
      </c>
      <c r="G78" s="54">
        <v>3818604</v>
      </c>
      <c r="I78" s="39" t="s">
        <v>148</v>
      </c>
      <c r="P78" s="36"/>
      <c r="Q78" s="36"/>
      <c r="R78" s="36"/>
      <c r="S78" s="36"/>
    </row>
    <row r="79" spans="1:22" ht="15" customHeight="1" x14ac:dyDescent="0.25">
      <c r="A79" s="52" t="s">
        <v>11</v>
      </c>
      <c r="B79" s="53">
        <v>6001</v>
      </c>
      <c r="C79" s="53">
        <v>161</v>
      </c>
      <c r="D79" s="53">
        <v>1861</v>
      </c>
      <c r="E79" s="53">
        <v>1471</v>
      </c>
      <c r="F79" s="53">
        <v>872</v>
      </c>
      <c r="G79" s="53">
        <v>58991</v>
      </c>
      <c r="P79" s="36"/>
      <c r="Q79" s="36"/>
      <c r="R79" s="36"/>
      <c r="S79" s="36"/>
    </row>
    <row r="80" spans="1:22" x14ac:dyDescent="0.25">
      <c r="A80" s="52" t="s">
        <v>12</v>
      </c>
      <c r="B80" s="54" t="s">
        <v>28</v>
      </c>
      <c r="C80" s="54" t="s">
        <v>28</v>
      </c>
      <c r="D80" s="54" t="s">
        <v>28</v>
      </c>
      <c r="E80" s="54">
        <v>540</v>
      </c>
      <c r="F80" s="54" t="s">
        <v>28</v>
      </c>
      <c r="G80" s="54">
        <v>27450</v>
      </c>
      <c r="P80" s="36"/>
      <c r="Q80" s="36"/>
      <c r="R80" s="36"/>
      <c r="S80" s="36"/>
    </row>
    <row r="81" spans="1:19" x14ac:dyDescent="0.25">
      <c r="A81" s="52" t="s">
        <v>13</v>
      </c>
      <c r="B81" s="53">
        <v>13148</v>
      </c>
      <c r="C81" s="53">
        <v>0</v>
      </c>
      <c r="D81" s="53" t="s">
        <v>28</v>
      </c>
      <c r="E81" s="53">
        <v>0</v>
      </c>
      <c r="F81" s="53" t="s">
        <v>28</v>
      </c>
      <c r="G81" s="53" t="s">
        <v>28</v>
      </c>
      <c r="P81" s="36"/>
      <c r="Q81" s="36"/>
      <c r="R81" s="36"/>
      <c r="S81" s="36"/>
    </row>
    <row r="82" spans="1:19" x14ac:dyDescent="0.25">
      <c r="A82" s="52" t="s">
        <v>14</v>
      </c>
      <c r="B82" s="54">
        <v>159</v>
      </c>
      <c r="C82" s="54" t="s">
        <v>28</v>
      </c>
      <c r="D82" s="54" t="s">
        <v>28</v>
      </c>
      <c r="E82" s="54">
        <v>0</v>
      </c>
      <c r="F82" s="54" t="s">
        <v>28</v>
      </c>
      <c r="G82" s="54" t="s">
        <v>28</v>
      </c>
      <c r="P82" s="36"/>
      <c r="Q82" s="36"/>
      <c r="R82" s="36"/>
      <c r="S82" s="36"/>
    </row>
    <row r="83" spans="1:19" x14ac:dyDescent="0.25">
      <c r="A83" s="52" t="s">
        <v>15</v>
      </c>
      <c r="B83" s="53">
        <v>121164</v>
      </c>
      <c r="C83" s="53">
        <v>1010</v>
      </c>
      <c r="D83" s="53" t="s">
        <v>28</v>
      </c>
      <c r="E83" s="53" t="s">
        <v>28</v>
      </c>
      <c r="F83" s="53" t="s">
        <v>28</v>
      </c>
      <c r="G83" s="53">
        <v>346326</v>
      </c>
      <c r="Q83" s="36"/>
      <c r="R83" s="36"/>
      <c r="S83" s="36"/>
    </row>
    <row r="84" spans="1:19" x14ac:dyDescent="0.25">
      <c r="A84" s="52" t="s">
        <v>16</v>
      </c>
      <c r="B84" s="54" t="s">
        <v>28</v>
      </c>
      <c r="C84" s="54" t="s">
        <v>28</v>
      </c>
      <c r="D84" s="54" t="s">
        <v>28</v>
      </c>
      <c r="E84" s="54" t="s">
        <v>28</v>
      </c>
      <c r="F84" s="54" t="s">
        <v>28</v>
      </c>
      <c r="G84" s="54">
        <v>2083</v>
      </c>
    </row>
    <row r="85" spans="1:19" x14ac:dyDescent="0.25">
      <c r="A85" s="52" t="s">
        <v>17</v>
      </c>
      <c r="B85" s="53">
        <v>12577</v>
      </c>
      <c r="C85" s="53">
        <v>4554</v>
      </c>
      <c r="D85" s="53">
        <v>76097</v>
      </c>
      <c r="E85" s="53">
        <v>18</v>
      </c>
      <c r="F85" s="53">
        <v>3414</v>
      </c>
      <c r="G85" s="53">
        <v>1504287</v>
      </c>
    </row>
    <row r="86" spans="1:19" x14ac:dyDescent="0.25">
      <c r="A86" s="52" t="s">
        <v>18</v>
      </c>
      <c r="B86" s="54">
        <v>22304</v>
      </c>
      <c r="C86" s="54" t="s">
        <v>28</v>
      </c>
      <c r="D86" s="54" t="s">
        <v>28</v>
      </c>
      <c r="E86" s="54" t="s">
        <v>28</v>
      </c>
      <c r="F86" s="54">
        <v>229</v>
      </c>
      <c r="G86" s="54">
        <v>2222412</v>
      </c>
    </row>
    <row r="87" spans="1:19" x14ac:dyDescent="0.25">
      <c r="A87" s="52" t="s">
        <v>19</v>
      </c>
      <c r="B87" s="53">
        <v>182729</v>
      </c>
      <c r="C87" s="53">
        <v>8996</v>
      </c>
      <c r="D87" s="53" t="s">
        <v>28</v>
      </c>
      <c r="E87" s="53" t="s">
        <v>28</v>
      </c>
      <c r="F87" s="53">
        <v>4224</v>
      </c>
      <c r="G87" s="53">
        <v>445503</v>
      </c>
    </row>
    <row r="88" spans="1:19" x14ac:dyDescent="0.25">
      <c r="A88" s="52" t="s">
        <v>20</v>
      </c>
      <c r="B88" s="54">
        <v>32753</v>
      </c>
      <c r="C88" s="54" t="s">
        <v>28</v>
      </c>
      <c r="D88" s="54">
        <v>12145</v>
      </c>
      <c r="E88" s="54" t="s">
        <v>28</v>
      </c>
      <c r="F88" s="54">
        <v>2450</v>
      </c>
      <c r="G88" s="54">
        <v>594769</v>
      </c>
    </row>
    <row r="89" spans="1:19" x14ac:dyDescent="0.25">
      <c r="A89" s="52" t="s">
        <v>21</v>
      </c>
      <c r="B89" s="53">
        <v>160986</v>
      </c>
      <c r="C89" s="53">
        <v>12532</v>
      </c>
      <c r="D89" s="53">
        <v>2298</v>
      </c>
      <c r="E89" s="53">
        <v>9319</v>
      </c>
      <c r="F89" s="53">
        <v>13994</v>
      </c>
      <c r="G89" s="53">
        <v>259431</v>
      </c>
    </row>
    <row r="90" spans="1:19" x14ac:dyDescent="0.25">
      <c r="A90" s="52" t="s">
        <v>22</v>
      </c>
      <c r="B90" s="54">
        <v>1658</v>
      </c>
      <c r="C90" s="54">
        <v>36</v>
      </c>
      <c r="D90" s="54">
        <v>653</v>
      </c>
      <c r="E90" s="54" t="s">
        <v>28</v>
      </c>
      <c r="F90" s="54">
        <v>78</v>
      </c>
      <c r="G90" s="54">
        <v>33117</v>
      </c>
    </row>
    <row r="91" spans="1:19" x14ac:dyDescent="0.25">
      <c r="A91" s="52" t="s">
        <v>23</v>
      </c>
      <c r="B91" s="53">
        <v>34886</v>
      </c>
      <c r="C91" s="53" t="s">
        <v>28</v>
      </c>
      <c r="D91" s="53" t="s">
        <v>28</v>
      </c>
      <c r="E91" s="53" t="s">
        <v>28</v>
      </c>
      <c r="F91" s="53">
        <v>123</v>
      </c>
      <c r="G91" s="53">
        <v>47187</v>
      </c>
    </row>
    <row r="92" spans="1:19" x14ac:dyDescent="0.25">
      <c r="A92" s="52" t="s">
        <v>24</v>
      </c>
      <c r="B92" s="54">
        <v>1210</v>
      </c>
      <c r="C92" s="54">
        <v>0</v>
      </c>
      <c r="D92" s="54" t="s">
        <v>28</v>
      </c>
      <c r="E92" s="54" t="s">
        <v>28</v>
      </c>
      <c r="F92" s="54">
        <v>125</v>
      </c>
      <c r="G92" s="54">
        <v>10431</v>
      </c>
    </row>
    <row r="93" spans="1:19" x14ac:dyDescent="0.25">
      <c r="A93" s="52" t="s">
        <v>25</v>
      </c>
      <c r="B93" s="53" t="s">
        <v>28</v>
      </c>
      <c r="C93" s="53">
        <v>0</v>
      </c>
      <c r="D93" s="53" t="s">
        <v>28</v>
      </c>
      <c r="E93" s="53" t="s">
        <v>28</v>
      </c>
      <c r="F93" s="53" t="s">
        <v>28</v>
      </c>
      <c r="G93" s="53">
        <v>26271</v>
      </c>
    </row>
    <row r="95" spans="1:19" x14ac:dyDescent="0.25">
      <c r="A95" s="4" t="s">
        <v>199</v>
      </c>
    </row>
    <row r="96" spans="1:19" ht="14" x14ac:dyDescent="0.3">
      <c r="A96" s="50" t="s">
        <v>213</v>
      </c>
    </row>
    <row r="98" spans="1:19" ht="12.65" customHeight="1" x14ac:dyDescent="0.3">
      <c r="A98" s="55" t="s">
        <v>214</v>
      </c>
      <c r="B98"/>
      <c r="C98"/>
      <c r="D98"/>
    </row>
    <row r="99" spans="1:19" ht="12.65" customHeight="1" x14ac:dyDescent="0.3">
      <c r="A99" s="55" t="s">
        <v>100</v>
      </c>
      <c r="B99" s="56" t="s">
        <v>215</v>
      </c>
      <c r="C99"/>
      <c r="D99"/>
    </row>
    <row r="100" spans="1:19" ht="12.65" customHeight="1" x14ac:dyDescent="0.3">
      <c r="A100" s="55" t="s">
        <v>101</v>
      </c>
      <c r="B100" s="55" t="s">
        <v>156</v>
      </c>
      <c r="C100"/>
      <c r="D100"/>
    </row>
    <row r="101" spans="1:19" ht="12.65" customHeight="1" x14ac:dyDescent="0.3">
      <c r="A101"/>
      <c r="B101"/>
      <c r="C101"/>
      <c r="D101"/>
    </row>
    <row r="102" spans="1:19" ht="12.65" customHeight="1" x14ac:dyDescent="0.3">
      <c r="A102" s="56" t="s">
        <v>96</v>
      </c>
      <c r="B102"/>
      <c r="C102" s="55" t="s">
        <v>97</v>
      </c>
      <c r="D102"/>
    </row>
    <row r="103" spans="1:19" ht="12.65" customHeight="1" x14ac:dyDescent="0.3">
      <c r="A103" s="56" t="s">
        <v>98</v>
      </c>
      <c r="B103"/>
      <c r="C103" s="55" t="s">
        <v>45</v>
      </c>
      <c r="D103"/>
    </row>
    <row r="104" spans="1:19" ht="12.65" customHeight="1" x14ac:dyDescent="0.3">
      <c r="A104" s="56" t="s">
        <v>99</v>
      </c>
      <c r="B104"/>
      <c r="C104" s="55" t="s">
        <v>153</v>
      </c>
      <c r="D104"/>
    </row>
    <row r="105" spans="1:19" ht="12.65" customHeight="1" x14ac:dyDescent="0.25"/>
    <row r="106" spans="1:19" x14ac:dyDescent="0.25">
      <c r="A106" s="65" t="s">
        <v>102</v>
      </c>
      <c r="B106" s="66" t="s">
        <v>66</v>
      </c>
      <c r="C106" s="66" t="s">
        <v>105</v>
      </c>
      <c r="D106" s="66" t="s">
        <v>106</v>
      </c>
      <c r="E106" s="66" t="s">
        <v>107</v>
      </c>
      <c r="F106" s="66" t="s">
        <v>108</v>
      </c>
      <c r="G106" s="66" t="s">
        <v>109</v>
      </c>
      <c r="H106" s="66" t="s">
        <v>110</v>
      </c>
      <c r="I106" s="66" t="s">
        <v>111</v>
      </c>
      <c r="J106" s="66" t="s">
        <v>112</v>
      </c>
      <c r="K106" s="66" t="s">
        <v>113</v>
      </c>
      <c r="L106" s="66" t="s">
        <v>114</v>
      </c>
      <c r="M106" s="66" t="s">
        <v>115</v>
      </c>
      <c r="N106" s="66" t="s">
        <v>116</v>
      </c>
      <c r="O106" s="66" t="s">
        <v>117</v>
      </c>
      <c r="P106" s="66" t="s">
        <v>118</v>
      </c>
      <c r="Q106" s="66" t="s">
        <v>119</v>
      </c>
      <c r="R106" s="66" t="s">
        <v>120</v>
      </c>
      <c r="S106" s="66" t="s">
        <v>121</v>
      </c>
    </row>
    <row r="107" spans="1:19" x14ac:dyDescent="0.25">
      <c r="A107" s="52" t="s">
        <v>1</v>
      </c>
      <c r="B107" s="53">
        <v>422977</v>
      </c>
      <c r="C107" s="53">
        <v>5662</v>
      </c>
      <c r="D107" s="53" t="s">
        <v>28</v>
      </c>
      <c r="E107" s="53">
        <v>114</v>
      </c>
      <c r="F107" s="53">
        <v>2252</v>
      </c>
      <c r="G107" s="53">
        <v>92</v>
      </c>
      <c r="H107" s="53" t="s">
        <v>28</v>
      </c>
      <c r="I107" s="53" t="s">
        <v>28</v>
      </c>
      <c r="J107" s="53">
        <v>96</v>
      </c>
      <c r="K107" s="53">
        <v>466</v>
      </c>
      <c r="L107" s="53">
        <v>886</v>
      </c>
      <c r="M107" s="53">
        <v>9823</v>
      </c>
      <c r="N107" s="53">
        <v>8109</v>
      </c>
      <c r="O107" s="53" t="s">
        <v>28</v>
      </c>
      <c r="P107" s="53">
        <v>23</v>
      </c>
      <c r="Q107" s="53">
        <v>1172</v>
      </c>
      <c r="R107" s="53" t="s">
        <v>28</v>
      </c>
      <c r="S107" s="53">
        <v>394282</v>
      </c>
    </row>
    <row r="108" spans="1:19" x14ac:dyDescent="0.25">
      <c r="A108" s="52" t="s">
        <v>2</v>
      </c>
      <c r="B108" s="54">
        <v>147771</v>
      </c>
      <c r="C108" s="54">
        <v>8944</v>
      </c>
      <c r="D108" s="54" t="s">
        <v>28</v>
      </c>
      <c r="E108" s="54" t="s">
        <v>28</v>
      </c>
      <c r="F108" s="54" t="s">
        <v>28</v>
      </c>
      <c r="G108" s="54" t="s">
        <v>28</v>
      </c>
      <c r="H108" s="54" t="s">
        <v>28</v>
      </c>
      <c r="I108" s="54" t="s">
        <v>28</v>
      </c>
      <c r="J108" s="54" t="s">
        <v>28</v>
      </c>
      <c r="K108" s="54" t="s">
        <v>28</v>
      </c>
      <c r="L108" s="54">
        <v>1195</v>
      </c>
      <c r="M108" s="54">
        <v>1199</v>
      </c>
      <c r="N108" s="54">
        <v>21660</v>
      </c>
      <c r="O108" s="54" t="s">
        <v>28</v>
      </c>
      <c r="P108" s="54" t="s">
        <v>28</v>
      </c>
      <c r="Q108" s="54">
        <v>0</v>
      </c>
      <c r="R108" s="54" t="s">
        <v>28</v>
      </c>
      <c r="S108" s="54">
        <v>111360</v>
      </c>
    </row>
    <row r="109" spans="1:19" x14ac:dyDescent="0.25">
      <c r="A109" s="52" t="s">
        <v>47</v>
      </c>
      <c r="B109" s="53">
        <v>65659</v>
      </c>
      <c r="C109" s="53">
        <v>1508</v>
      </c>
      <c r="D109" s="53" t="s">
        <v>28</v>
      </c>
      <c r="E109" s="53">
        <v>0</v>
      </c>
      <c r="F109" s="53">
        <v>960</v>
      </c>
      <c r="G109" s="53">
        <v>279</v>
      </c>
      <c r="H109" s="53">
        <v>485</v>
      </c>
      <c r="I109" s="53" t="s">
        <v>28</v>
      </c>
      <c r="J109" s="53" t="s">
        <v>28</v>
      </c>
      <c r="K109" s="53">
        <v>288</v>
      </c>
      <c r="L109" s="53">
        <v>1500</v>
      </c>
      <c r="M109" s="53">
        <v>400</v>
      </c>
      <c r="N109" s="53">
        <v>34895</v>
      </c>
      <c r="O109" s="53" t="s">
        <v>28</v>
      </c>
      <c r="P109" s="53" t="s">
        <v>28</v>
      </c>
      <c r="Q109" s="53">
        <v>52</v>
      </c>
      <c r="R109" s="53" t="s">
        <v>28</v>
      </c>
      <c r="S109" s="53">
        <v>25294</v>
      </c>
    </row>
    <row r="110" spans="1:19" x14ac:dyDescent="0.25">
      <c r="A110" s="52" t="s">
        <v>3</v>
      </c>
      <c r="B110" s="54">
        <v>11999</v>
      </c>
      <c r="C110" s="54">
        <v>7</v>
      </c>
      <c r="D110" s="54" t="s">
        <v>28</v>
      </c>
      <c r="E110" s="54">
        <v>6</v>
      </c>
      <c r="F110" s="54" t="s">
        <v>28</v>
      </c>
      <c r="G110" s="54">
        <v>8</v>
      </c>
      <c r="H110" s="54">
        <v>738</v>
      </c>
      <c r="I110" s="54" t="s">
        <v>28</v>
      </c>
      <c r="J110" s="54">
        <v>0</v>
      </c>
      <c r="K110" s="54">
        <v>0</v>
      </c>
      <c r="L110" s="54" t="s">
        <v>28</v>
      </c>
      <c r="M110" s="54">
        <v>2072</v>
      </c>
      <c r="N110" s="54">
        <v>4230</v>
      </c>
      <c r="O110" s="54" t="s">
        <v>28</v>
      </c>
      <c r="P110" s="54" t="s">
        <v>28</v>
      </c>
      <c r="Q110" s="54">
        <v>100</v>
      </c>
      <c r="R110" s="54" t="s">
        <v>28</v>
      </c>
      <c r="S110" s="54">
        <v>4839</v>
      </c>
    </row>
    <row r="111" spans="1:19" x14ac:dyDescent="0.25">
      <c r="A111" s="52" t="s">
        <v>41</v>
      </c>
      <c r="B111" s="53">
        <v>15766083</v>
      </c>
      <c r="C111" s="53">
        <v>10147</v>
      </c>
      <c r="D111" s="53" t="s">
        <v>28</v>
      </c>
      <c r="E111" s="53">
        <v>17</v>
      </c>
      <c r="F111" s="53">
        <v>1872</v>
      </c>
      <c r="G111" s="53">
        <v>798</v>
      </c>
      <c r="H111" s="53">
        <v>6840</v>
      </c>
      <c r="I111" s="53" t="s">
        <v>28</v>
      </c>
      <c r="J111" s="53" t="s">
        <v>28</v>
      </c>
      <c r="K111" s="53">
        <v>0</v>
      </c>
      <c r="L111" s="53">
        <v>3907</v>
      </c>
      <c r="M111" s="53">
        <v>22008</v>
      </c>
      <c r="N111" s="53">
        <v>30591</v>
      </c>
      <c r="O111" s="53" t="s">
        <v>28</v>
      </c>
      <c r="P111" s="53" t="s">
        <v>28</v>
      </c>
      <c r="Q111" s="53">
        <v>14331</v>
      </c>
      <c r="R111" s="53" t="s">
        <v>28</v>
      </c>
      <c r="S111" s="53">
        <v>15675572</v>
      </c>
    </row>
    <row r="112" spans="1:19" x14ac:dyDescent="0.25">
      <c r="A112" s="52" t="s">
        <v>4</v>
      </c>
      <c r="B112" s="54">
        <v>6071</v>
      </c>
      <c r="C112" s="54" t="s">
        <v>28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 t="s">
        <v>28</v>
      </c>
      <c r="N112" s="54">
        <v>4397</v>
      </c>
      <c r="O112" s="54">
        <v>0</v>
      </c>
      <c r="P112" s="54">
        <v>0</v>
      </c>
      <c r="Q112" s="54">
        <v>0</v>
      </c>
      <c r="R112" s="54">
        <v>0</v>
      </c>
      <c r="S112" s="54">
        <v>1623</v>
      </c>
    </row>
    <row r="113" spans="1:19" x14ac:dyDescent="0.25">
      <c r="A113" s="52" t="s">
        <v>5</v>
      </c>
      <c r="B113" s="53">
        <v>2478</v>
      </c>
      <c r="C113" s="53" t="s">
        <v>28</v>
      </c>
      <c r="D113" s="53" t="s">
        <v>28</v>
      </c>
      <c r="E113" s="53" t="s">
        <v>28</v>
      </c>
      <c r="F113" s="53" t="s">
        <v>28</v>
      </c>
      <c r="G113" s="53" t="s">
        <v>28</v>
      </c>
      <c r="H113" s="53" t="s">
        <v>28</v>
      </c>
      <c r="I113" s="53" t="s">
        <v>28</v>
      </c>
      <c r="J113" s="53" t="s">
        <v>28</v>
      </c>
      <c r="K113" s="53" t="s">
        <v>28</v>
      </c>
      <c r="L113" s="53" t="s">
        <v>28</v>
      </c>
      <c r="M113" s="53" t="s">
        <v>28</v>
      </c>
      <c r="N113" s="53" t="s">
        <v>28</v>
      </c>
      <c r="O113" s="53" t="s">
        <v>28</v>
      </c>
      <c r="P113" s="53" t="s">
        <v>28</v>
      </c>
      <c r="Q113" s="53" t="s">
        <v>28</v>
      </c>
      <c r="R113" s="53" t="s">
        <v>28</v>
      </c>
      <c r="S113" s="53">
        <v>1144</v>
      </c>
    </row>
    <row r="114" spans="1:19" x14ac:dyDescent="0.25">
      <c r="A114" s="52" t="s">
        <v>6</v>
      </c>
      <c r="B114" s="54">
        <v>700058</v>
      </c>
      <c r="C114" s="54">
        <v>10903</v>
      </c>
      <c r="D114" s="54">
        <v>0</v>
      </c>
      <c r="E114" s="54" t="s">
        <v>28</v>
      </c>
      <c r="F114" s="54" t="s">
        <v>28</v>
      </c>
      <c r="G114" s="54">
        <v>572</v>
      </c>
      <c r="H114" s="54">
        <v>0</v>
      </c>
      <c r="I114" s="54">
        <v>0</v>
      </c>
      <c r="J114" s="54">
        <v>0</v>
      </c>
      <c r="K114" s="54">
        <v>5482</v>
      </c>
      <c r="L114" s="54" t="s">
        <v>28</v>
      </c>
      <c r="M114" s="54">
        <v>8641</v>
      </c>
      <c r="N114" s="54">
        <v>22519</v>
      </c>
      <c r="O114" s="54">
        <v>0</v>
      </c>
      <c r="P114" s="54" t="s">
        <v>28</v>
      </c>
      <c r="Q114" s="54">
        <v>722</v>
      </c>
      <c r="R114" s="54">
        <v>3395</v>
      </c>
      <c r="S114" s="54">
        <v>629793</v>
      </c>
    </row>
    <row r="115" spans="1:19" x14ac:dyDescent="0.25">
      <c r="A115" s="52" t="s">
        <v>7</v>
      </c>
      <c r="B115" s="53">
        <v>9728499</v>
      </c>
      <c r="C115" s="53">
        <v>71626</v>
      </c>
      <c r="D115" s="53" t="s">
        <v>28</v>
      </c>
      <c r="E115" s="53" t="s">
        <v>28</v>
      </c>
      <c r="F115" s="53" t="s">
        <v>28</v>
      </c>
      <c r="G115" s="53">
        <v>24188</v>
      </c>
      <c r="H115" s="53" t="s">
        <v>28</v>
      </c>
      <c r="I115" s="53" t="s">
        <v>28</v>
      </c>
      <c r="J115" s="53" t="s">
        <v>28</v>
      </c>
      <c r="K115" s="53">
        <v>42271</v>
      </c>
      <c r="L115" s="53" t="s">
        <v>28</v>
      </c>
      <c r="M115" s="53" t="s">
        <v>28</v>
      </c>
      <c r="N115" s="53" t="s">
        <v>28</v>
      </c>
      <c r="O115" s="53" t="s">
        <v>28</v>
      </c>
      <c r="P115" s="53" t="s">
        <v>28</v>
      </c>
      <c r="Q115" s="53">
        <v>308867</v>
      </c>
      <c r="R115" s="53">
        <v>44962</v>
      </c>
      <c r="S115" s="53">
        <v>9003805</v>
      </c>
    </row>
    <row r="116" spans="1:19" x14ac:dyDescent="0.25">
      <c r="A116" s="52" t="s">
        <v>8</v>
      </c>
      <c r="B116" s="54">
        <v>5260905</v>
      </c>
      <c r="C116" s="54">
        <v>20702</v>
      </c>
      <c r="D116" s="54">
        <v>7</v>
      </c>
      <c r="E116" s="54">
        <v>106</v>
      </c>
      <c r="F116" s="54">
        <v>5108</v>
      </c>
      <c r="G116" s="54">
        <v>299</v>
      </c>
      <c r="H116" s="54">
        <v>170</v>
      </c>
      <c r="I116" s="54" t="s">
        <v>28</v>
      </c>
      <c r="J116" s="54">
        <v>11</v>
      </c>
      <c r="K116" s="54">
        <v>735</v>
      </c>
      <c r="L116" s="54">
        <v>14811</v>
      </c>
      <c r="M116" s="54">
        <v>52554</v>
      </c>
      <c r="N116" s="54">
        <v>137</v>
      </c>
      <c r="O116" s="54" t="s">
        <v>28</v>
      </c>
      <c r="P116" s="54">
        <v>490</v>
      </c>
      <c r="Q116" s="54">
        <v>58978</v>
      </c>
      <c r="R116" s="54">
        <v>1111</v>
      </c>
      <c r="S116" s="54">
        <v>5105687</v>
      </c>
    </row>
    <row r="117" spans="1:19" x14ac:dyDescent="0.25">
      <c r="A117" s="52" t="s">
        <v>9</v>
      </c>
      <c r="B117" s="53">
        <v>44859</v>
      </c>
      <c r="C117" s="53">
        <v>374</v>
      </c>
      <c r="D117" s="53" t="s">
        <v>28</v>
      </c>
      <c r="E117" s="53">
        <v>4</v>
      </c>
      <c r="F117" s="53">
        <v>50</v>
      </c>
      <c r="G117" s="53">
        <v>28</v>
      </c>
      <c r="H117" s="53" t="s">
        <v>28</v>
      </c>
      <c r="I117" s="53" t="s">
        <v>28</v>
      </c>
      <c r="J117" s="53">
        <v>5</v>
      </c>
      <c r="K117" s="53">
        <v>102</v>
      </c>
      <c r="L117" s="53">
        <v>1929</v>
      </c>
      <c r="M117" s="53">
        <v>206</v>
      </c>
      <c r="N117" s="53">
        <v>1463</v>
      </c>
      <c r="O117" s="53" t="s">
        <v>28</v>
      </c>
      <c r="P117" s="53">
        <v>0</v>
      </c>
      <c r="Q117" s="53">
        <v>459</v>
      </c>
      <c r="R117" s="53" t="s">
        <v>28</v>
      </c>
      <c r="S117" s="53">
        <v>40240</v>
      </c>
    </row>
    <row r="118" spans="1:19" x14ac:dyDescent="0.25">
      <c r="A118" s="52" t="s">
        <v>10</v>
      </c>
      <c r="B118" s="54">
        <v>3818604</v>
      </c>
      <c r="C118" s="54">
        <v>109620</v>
      </c>
      <c r="D118" s="54">
        <v>0</v>
      </c>
      <c r="E118" s="54" t="s">
        <v>28</v>
      </c>
      <c r="F118" s="54" t="s">
        <v>28</v>
      </c>
      <c r="G118" s="54">
        <v>9942</v>
      </c>
      <c r="H118" s="54">
        <v>0</v>
      </c>
      <c r="I118" s="54">
        <v>0</v>
      </c>
      <c r="J118" s="54">
        <v>0</v>
      </c>
      <c r="K118" s="54" t="s">
        <v>28</v>
      </c>
      <c r="L118" s="54">
        <v>27367</v>
      </c>
      <c r="M118" s="54">
        <v>15087</v>
      </c>
      <c r="N118" s="54">
        <v>109947</v>
      </c>
      <c r="O118" s="54">
        <v>0</v>
      </c>
      <c r="P118" s="54" t="s">
        <v>28</v>
      </c>
      <c r="Q118" s="54">
        <v>7353</v>
      </c>
      <c r="R118" s="54">
        <v>42778</v>
      </c>
      <c r="S118" s="54">
        <v>3454456</v>
      </c>
    </row>
    <row r="119" spans="1:19" x14ac:dyDescent="0.25">
      <c r="A119" s="52" t="s">
        <v>11</v>
      </c>
      <c r="B119" s="53">
        <v>58991</v>
      </c>
      <c r="C119" s="53">
        <v>734</v>
      </c>
      <c r="D119" s="53" t="s">
        <v>28</v>
      </c>
      <c r="E119" s="53" t="s">
        <v>28</v>
      </c>
      <c r="F119" s="53" t="s">
        <v>28</v>
      </c>
      <c r="G119" s="53">
        <v>254</v>
      </c>
      <c r="H119" s="53" t="s">
        <v>28</v>
      </c>
      <c r="I119" s="53" t="s">
        <v>28</v>
      </c>
      <c r="J119" s="53" t="s">
        <v>28</v>
      </c>
      <c r="K119" s="53">
        <v>516</v>
      </c>
      <c r="L119" s="53">
        <v>452</v>
      </c>
      <c r="M119" s="53">
        <v>454</v>
      </c>
      <c r="N119" s="53">
        <v>2483</v>
      </c>
      <c r="O119" s="53" t="s">
        <v>28</v>
      </c>
      <c r="P119" s="53">
        <v>139</v>
      </c>
      <c r="Q119" s="53" t="s">
        <v>28</v>
      </c>
      <c r="R119" s="53">
        <v>3087</v>
      </c>
      <c r="S119" s="53">
        <v>50717</v>
      </c>
    </row>
    <row r="120" spans="1:19" x14ac:dyDescent="0.25">
      <c r="A120" s="52" t="s">
        <v>12</v>
      </c>
      <c r="B120" s="54">
        <v>27450</v>
      </c>
      <c r="C120" s="54" t="s">
        <v>28</v>
      </c>
      <c r="D120" s="54" t="s">
        <v>28</v>
      </c>
      <c r="E120" s="54" t="s">
        <v>28</v>
      </c>
      <c r="F120" s="54" t="s">
        <v>28</v>
      </c>
      <c r="G120" s="54">
        <v>0</v>
      </c>
      <c r="H120" s="54" t="s">
        <v>28</v>
      </c>
      <c r="I120" s="54" t="s">
        <v>28</v>
      </c>
      <c r="J120" s="54">
        <v>0</v>
      </c>
      <c r="K120" s="54" t="s">
        <v>28</v>
      </c>
      <c r="L120" s="54" t="s">
        <v>28</v>
      </c>
      <c r="M120" s="54" t="s">
        <v>28</v>
      </c>
      <c r="N120" s="54">
        <v>9065</v>
      </c>
      <c r="O120" s="54" t="s">
        <v>28</v>
      </c>
      <c r="P120" s="54" t="s">
        <v>28</v>
      </c>
      <c r="Q120" s="54" t="s">
        <v>28</v>
      </c>
      <c r="R120" s="54" t="s">
        <v>28</v>
      </c>
      <c r="S120" s="54" t="s">
        <v>28</v>
      </c>
    </row>
    <row r="121" spans="1:19" x14ac:dyDescent="0.25">
      <c r="A121" s="52" t="s">
        <v>13</v>
      </c>
      <c r="B121" s="53" t="s">
        <v>28</v>
      </c>
      <c r="C121" s="53" t="s">
        <v>28</v>
      </c>
      <c r="D121" s="53" t="s">
        <v>28</v>
      </c>
      <c r="E121" s="53" t="s">
        <v>28</v>
      </c>
      <c r="F121" s="53" t="s">
        <v>28</v>
      </c>
      <c r="G121" s="53">
        <v>0</v>
      </c>
      <c r="H121" s="53" t="s">
        <v>28</v>
      </c>
      <c r="I121" s="53" t="s">
        <v>28</v>
      </c>
      <c r="J121" s="53" t="s">
        <v>28</v>
      </c>
      <c r="K121" s="53" t="s">
        <v>28</v>
      </c>
      <c r="L121" s="53">
        <v>0</v>
      </c>
      <c r="M121" s="53">
        <v>0</v>
      </c>
      <c r="N121" s="53">
        <v>20171</v>
      </c>
      <c r="O121" s="53" t="s">
        <v>28</v>
      </c>
      <c r="P121" s="53" t="s">
        <v>28</v>
      </c>
      <c r="Q121" s="53" t="s">
        <v>28</v>
      </c>
      <c r="R121" s="53" t="s">
        <v>28</v>
      </c>
      <c r="S121" s="53" t="s">
        <v>28</v>
      </c>
    </row>
    <row r="122" spans="1:19" x14ac:dyDescent="0.25">
      <c r="A122" s="52" t="s">
        <v>14</v>
      </c>
      <c r="B122" s="54" t="s">
        <v>28</v>
      </c>
      <c r="C122" s="54" t="s">
        <v>28</v>
      </c>
      <c r="D122" s="54" t="s">
        <v>28</v>
      </c>
      <c r="E122" s="54" t="s">
        <v>28</v>
      </c>
      <c r="F122" s="54" t="s">
        <v>28</v>
      </c>
      <c r="G122" s="54" t="s">
        <v>28</v>
      </c>
      <c r="H122" s="54" t="s">
        <v>28</v>
      </c>
      <c r="I122" s="54" t="s">
        <v>28</v>
      </c>
      <c r="J122" s="54" t="s">
        <v>28</v>
      </c>
      <c r="K122" s="54" t="s">
        <v>28</v>
      </c>
      <c r="L122" s="54" t="s">
        <v>28</v>
      </c>
      <c r="M122" s="54" t="s">
        <v>28</v>
      </c>
      <c r="N122" s="54">
        <v>47</v>
      </c>
      <c r="O122" s="54" t="s">
        <v>28</v>
      </c>
      <c r="P122" s="54" t="s">
        <v>28</v>
      </c>
      <c r="Q122" s="54" t="s">
        <v>28</v>
      </c>
      <c r="R122" s="54" t="s">
        <v>28</v>
      </c>
      <c r="S122" s="54" t="s">
        <v>28</v>
      </c>
    </row>
    <row r="123" spans="1:19" x14ac:dyDescent="0.25">
      <c r="A123" s="52" t="s">
        <v>15</v>
      </c>
      <c r="B123" s="53">
        <v>346326</v>
      </c>
      <c r="C123" s="53">
        <v>1076</v>
      </c>
      <c r="D123" s="53" t="s">
        <v>28</v>
      </c>
      <c r="E123" s="53" t="s">
        <v>28</v>
      </c>
      <c r="F123" s="53">
        <v>811</v>
      </c>
      <c r="G123" s="53" t="s">
        <v>28</v>
      </c>
      <c r="H123" s="53" t="s">
        <v>28</v>
      </c>
      <c r="I123" s="53" t="s">
        <v>28</v>
      </c>
      <c r="J123" s="53" t="s">
        <v>28</v>
      </c>
      <c r="K123" s="53" t="s">
        <v>28</v>
      </c>
      <c r="L123" s="53">
        <v>4332</v>
      </c>
      <c r="M123" s="53">
        <v>4863</v>
      </c>
      <c r="N123" s="53">
        <v>35228</v>
      </c>
      <c r="O123" s="53" t="s">
        <v>28</v>
      </c>
      <c r="P123" s="53" t="s">
        <v>28</v>
      </c>
      <c r="Q123" s="53">
        <v>5613</v>
      </c>
      <c r="R123" s="53" t="s">
        <v>28</v>
      </c>
      <c r="S123" s="53">
        <v>284986</v>
      </c>
    </row>
    <row r="124" spans="1:19" x14ac:dyDescent="0.25">
      <c r="A124" s="52" t="s">
        <v>16</v>
      </c>
      <c r="B124" s="54">
        <v>2083</v>
      </c>
      <c r="C124" s="54">
        <v>43</v>
      </c>
      <c r="D124" s="54" t="s">
        <v>28</v>
      </c>
      <c r="E124" s="54" t="s">
        <v>28</v>
      </c>
      <c r="F124" s="54" t="s">
        <v>28</v>
      </c>
      <c r="G124" s="54">
        <v>0</v>
      </c>
      <c r="H124" s="54" t="s">
        <v>28</v>
      </c>
      <c r="I124" s="54" t="s">
        <v>28</v>
      </c>
      <c r="J124" s="54" t="s">
        <v>28</v>
      </c>
      <c r="K124" s="54" t="s">
        <v>28</v>
      </c>
      <c r="L124" s="54" t="s">
        <v>28</v>
      </c>
      <c r="M124" s="54" t="s">
        <v>28</v>
      </c>
      <c r="N124" s="54">
        <v>108</v>
      </c>
      <c r="O124" s="54" t="s">
        <v>28</v>
      </c>
      <c r="P124" s="54" t="s">
        <v>28</v>
      </c>
      <c r="Q124" s="54">
        <v>0</v>
      </c>
      <c r="R124" s="54">
        <v>0</v>
      </c>
      <c r="S124" s="54" t="s">
        <v>28</v>
      </c>
    </row>
    <row r="125" spans="1:19" x14ac:dyDescent="0.25">
      <c r="A125" s="52" t="s">
        <v>17</v>
      </c>
      <c r="B125" s="53">
        <v>1504287</v>
      </c>
      <c r="C125" s="53">
        <v>10700</v>
      </c>
      <c r="D125" s="53" t="s">
        <v>28</v>
      </c>
      <c r="E125" s="53">
        <v>606</v>
      </c>
      <c r="F125" s="53">
        <v>338</v>
      </c>
      <c r="G125" s="53">
        <v>284</v>
      </c>
      <c r="H125" s="53" t="s">
        <v>28</v>
      </c>
      <c r="I125" s="53" t="s">
        <v>28</v>
      </c>
      <c r="J125" s="53" t="s">
        <v>28</v>
      </c>
      <c r="K125" s="53">
        <v>152</v>
      </c>
      <c r="L125" s="53">
        <v>1797</v>
      </c>
      <c r="M125" s="53">
        <v>31669</v>
      </c>
      <c r="N125" s="53">
        <v>17521</v>
      </c>
      <c r="O125" s="53" t="s">
        <v>28</v>
      </c>
      <c r="P125" s="53">
        <v>354</v>
      </c>
      <c r="Q125" s="53">
        <v>535</v>
      </c>
      <c r="R125" s="53" t="s">
        <v>28</v>
      </c>
      <c r="S125" s="53">
        <v>1440331</v>
      </c>
    </row>
    <row r="126" spans="1:19" x14ac:dyDescent="0.25">
      <c r="A126" s="52" t="s">
        <v>18</v>
      </c>
      <c r="B126" s="54">
        <v>2222412</v>
      </c>
      <c r="C126" s="54">
        <v>827</v>
      </c>
      <c r="D126" s="54" t="s">
        <v>28</v>
      </c>
      <c r="E126" s="54">
        <v>0</v>
      </c>
      <c r="F126" s="54" t="s">
        <v>28</v>
      </c>
      <c r="G126" s="54" t="s">
        <v>28</v>
      </c>
      <c r="H126" s="54" t="s">
        <v>28</v>
      </c>
      <c r="I126" s="54" t="s">
        <v>28</v>
      </c>
      <c r="J126" s="54" t="s">
        <v>28</v>
      </c>
      <c r="K126" s="54" t="s">
        <v>28</v>
      </c>
      <c r="L126" s="54">
        <v>417</v>
      </c>
      <c r="M126" s="54">
        <v>874</v>
      </c>
      <c r="N126" s="54">
        <v>2570</v>
      </c>
      <c r="O126" s="54" t="s">
        <v>28</v>
      </c>
      <c r="P126" s="54" t="s">
        <v>28</v>
      </c>
      <c r="Q126" s="54">
        <v>1907</v>
      </c>
      <c r="R126" s="54" t="s">
        <v>28</v>
      </c>
      <c r="S126" s="54">
        <v>2215401</v>
      </c>
    </row>
    <row r="127" spans="1:19" x14ac:dyDescent="0.25">
      <c r="A127" s="52" t="s">
        <v>19</v>
      </c>
      <c r="B127" s="53">
        <v>445503</v>
      </c>
      <c r="C127" s="53">
        <v>8325</v>
      </c>
      <c r="D127" s="53" t="s">
        <v>28</v>
      </c>
      <c r="E127" s="53" t="s">
        <v>28</v>
      </c>
      <c r="F127" s="53" t="s">
        <v>28</v>
      </c>
      <c r="G127" s="53" t="s">
        <v>28</v>
      </c>
      <c r="H127" s="53" t="s">
        <v>28</v>
      </c>
      <c r="I127" s="53" t="s">
        <v>28</v>
      </c>
      <c r="J127" s="53" t="s">
        <v>28</v>
      </c>
      <c r="K127" s="53" t="s">
        <v>28</v>
      </c>
      <c r="L127" s="53" t="s">
        <v>28</v>
      </c>
      <c r="M127" s="53">
        <v>27948</v>
      </c>
      <c r="N127" s="53" t="s">
        <v>28</v>
      </c>
      <c r="O127" s="53" t="s">
        <v>28</v>
      </c>
      <c r="P127" s="53" t="s">
        <v>28</v>
      </c>
      <c r="Q127" s="53" t="s">
        <v>28</v>
      </c>
      <c r="R127" s="53" t="s">
        <v>28</v>
      </c>
      <c r="S127" s="53">
        <v>259979</v>
      </c>
    </row>
    <row r="128" spans="1:19" x14ac:dyDescent="0.25">
      <c r="A128" s="52" t="s">
        <v>20</v>
      </c>
      <c r="B128" s="54">
        <v>594769</v>
      </c>
      <c r="C128" s="54">
        <v>8785</v>
      </c>
      <c r="D128" s="54" t="s">
        <v>28</v>
      </c>
      <c r="E128" s="54" t="s">
        <v>28</v>
      </c>
      <c r="F128" s="54" t="s">
        <v>28</v>
      </c>
      <c r="G128" s="54">
        <v>3432</v>
      </c>
      <c r="H128" s="54" t="s">
        <v>28</v>
      </c>
      <c r="I128" s="54" t="s">
        <v>28</v>
      </c>
      <c r="J128" s="54" t="s">
        <v>28</v>
      </c>
      <c r="K128" s="54">
        <v>1844</v>
      </c>
      <c r="L128" s="54">
        <v>5034</v>
      </c>
      <c r="M128" s="54">
        <v>1634</v>
      </c>
      <c r="N128" s="54">
        <v>25095</v>
      </c>
      <c r="O128" s="54" t="s">
        <v>28</v>
      </c>
      <c r="P128" s="54" t="s">
        <v>28</v>
      </c>
      <c r="Q128" s="54">
        <v>718</v>
      </c>
      <c r="R128" s="54">
        <v>8566</v>
      </c>
      <c r="S128" s="54">
        <v>538748</v>
      </c>
    </row>
    <row r="129" spans="1:19" x14ac:dyDescent="0.25">
      <c r="A129" s="52" t="s">
        <v>21</v>
      </c>
      <c r="B129" s="53">
        <v>259431</v>
      </c>
      <c r="C129" s="53">
        <v>8124</v>
      </c>
      <c r="D129" s="53">
        <v>0</v>
      </c>
      <c r="E129" s="53">
        <v>441</v>
      </c>
      <c r="F129" s="53">
        <v>1</v>
      </c>
      <c r="G129" s="53">
        <v>4537</v>
      </c>
      <c r="H129" s="53">
        <v>0</v>
      </c>
      <c r="I129" s="53">
        <v>0</v>
      </c>
      <c r="J129" s="53">
        <v>0</v>
      </c>
      <c r="K129" s="53">
        <v>179</v>
      </c>
      <c r="L129" s="53">
        <v>13340</v>
      </c>
      <c r="M129" s="53">
        <v>12222</v>
      </c>
      <c r="N129" s="53">
        <v>96608</v>
      </c>
      <c r="O129" s="53">
        <v>0</v>
      </c>
      <c r="P129" s="53">
        <v>0</v>
      </c>
      <c r="Q129" s="53">
        <v>1</v>
      </c>
      <c r="R129" s="53">
        <v>0</v>
      </c>
      <c r="S129" s="53">
        <v>123978</v>
      </c>
    </row>
    <row r="130" spans="1:19" x14ac:dyDescent="0.25">
      <c r="A130" s="52" t="s">
        <v>22</v>
      </c>
      <c r="B130" s="54">
        <v>33117</v>
      </c>
      <c r="C130" s="54">
        <v>639</v>
      </c>
      <c r="D130" s="54" t="s">
        <v>28</v>
      </c>
      <c r="E130" s="54" t="s">
        <v>28</v>
      </c>
      <c r="F130" s="54">
        <v>129</v>
      </c>
      <c r="G130" s="54">
        <v>36</v>
      </c>
      <c r="H130" s="54" t="s">
        <v>28</v>
      </c>
      <c r="I130" s="54" t="s">
        <v>28</v>
      </c>
      <c r="J130" s="54" t="s">
        <v>28</v>
      </c>
      <c r="K130" s="54">
        <v>92</v>
      </c>
      <c r="L130" s="54">
        <v>217</v>
      </c>
      <c r="M130" s="54">
        <v>218</v>
      </c>
      <c r="N130" s="54">
        <v>1969</v>
      </c>
      <c r="O130" s="54" t="s">
        <v>28</v>
      </c>
      <c r="P130" s="54" t="s">
        <v>28</v>
      </c>
      <c r="Q130" s="54">
        <v>144</v>
      </c>
      <c r="R130" s="54" t="s">
        <v>28</v>
      </c>
      <c r="S130" s="54">
        <v>29671</v>
      </c>
    </row>
    <row r="131" spans="1:19" x14ac:dyDescent="0.25">
      <c r="A131" s="52" t="s">
        <v>23</v>
      </c>
      <c r="B131" s="53">
        <v>47187</v>
      </c>
      <c r="C131" s="53" t="s">
        <v>28</v>
      </c>
      <c r="D131" s="53" t="s">
        <v>28</v>
      </c>
      <c r="E131" s="53">
        <v>0</v>
      </c>
      <c r="F131" s="53">
        <v>0</v>
      </c>
      <c r="G131" s="53" t="s">
        <v>28</v>
      </c>
      <c r="H131" s="53" t="s">
        <v>28</v>
      </c>
      <c r="I131" s="53" t="s">
        <v>28</v>
      </c>
      <c r="J131" s="53" t="s">
        <v>28</v>
      </c>
      <c r="K131" s="53">
        <v>0</v>
      </c>
      <c r="L131" s="53" t="s">
        <v>28</v>
      </c>
      <c r="M131" s="53" t="s">
        <v>28</v>
      </c>
      <c r="N131" s="53" t="s">
        <v>28</v>
      </c>
      <c r="O131" s="53" t="s">
        <v>28</v>
      </c>
      <c r="P131" s="53" t="s">
        <v>28</v>
      </c>
      <c r="Q131" s="53">
        <v>44</v>
      </c>
      <c r="R131" s="53">
        <v>43</v>
      </c>
      <c r="S131" s="53">
        <v>29711</v>
      </c>
    </row>
    <row r="132" spans="1:19" x14ac:dyDescent="0.25">
      <c r="A132" s="52" t="s">
        <v>24</v>
      </c>
      <c r="B132" s="54">
        <v>10431</v>
      </c>
      <c r="C132" s="54" t="s">
        <v>28</v>
      </c>
      <c r="D132" s="54" t="s">
        <v>28</v>
      </c>
      <c r="E132" s="54">
        <v>0</v>
      </c>
      <c r="F132" s="54" t="s">
        <v>28</v>
      </c>
      <c r="G132" s="54" t="s">
        <v>28</v>
      </c>
      <c r="H132" s="54">
        <v>0</v>
      </c>
      <c r="I132" s="54" t="s">
        <v>28</v>
      </c>
      <c r="J132" s="54" t="s">
        <v>28</v>
      </c>
      <c r="K132" s="54">
        <v>20</v>
      </c>
      <c r="L132" s="54">
        <v>0</v>
      </c>
      <c r="M132" s="54">
        <v>311</v>
      </c>
      <c r="N132" s="54">
        <v>1538</v>
      </c>
      <c r="O132" s="54" t="s">
        <v>28</v>
      </c>
      <c r="P132" s="54" t="s">
        <v>28</v>
      </c>
      <c r="Q132" s="54" t="s">
        <v>28</v>
      </c>
      <c r="R132" s="54" t="s">
        <v>28</v>
      </c>
      <c r="S132" s="54">
        <v>8437</v>
      </c>
    </row>
    <row r="133" spans="1:19" x14ac:dyDescent="0.25">
      <c r="A133" s="52" t="s">
        <v>25</v>
      </c>
      <c r="B133" s="53">
        <v>26271</v>
      </c>
      <c r="C133" s="53">
        <v>112</v>
      </c>
      <c r="D133" s="53" t="s">
        <v>28</v>
      </c>
      <c r="E133" s="53">
        <v>0</v>
      </c>
      <c r="F133" s="53" t="s">
        <v>28</v>
      </c>
      <c r="G133" s="53" t="s">
        <v>28</v>
      </c>
      <c r="H133" s="53" t="s">
        <v>28</v>
      </c>
      <c r="I133" s="53" t="s">
        <v>28</v>
      </c>
      <c r="J133" s="53" t="s">
        <v>28</v>
      </c>
      <c r="K133" s="53">
        <v>0</v>
      </c>
      <c r="L133" s="53" t="s">
        <v>28</v>
      </c>
      <c r="M133" s="53" t="s">
        <v>28</v>
      </c>
      <c r="N133" s="53" t="s">
        <v>28</v>
      </c>
      <c r="O133" s="53" t="s">
        <v>28</v>
      </c>
      <c r="P133" s="53" t="s">
        <v>28</v>
      </c>
      <c r="Q133" s="53">
        <v>454</v>
      </c>
      <c r="R133" s="53" t="s">
        <v>28</v>
      </c>
      <c r="S133" s="53">
        <v>16876</v>
      </c>
    </row>
    <row r="134" spans="1:19" x14ac:dyDescent="0.25">
      <c r="B134" s="79" t="s">
        <v>221</v>
      </c>
      <c r="C134" s="80">
        <f>(SUM(C107:C133)/SUM($B$107:$B$133))</f>
        <v>6.7107021450360004E-3</v>
      </c>
      <c r="D134" s="80">
        <f t="shared" ref="D134:S134" si="1">(SUM(D107:D133)/SUM($B$107:$B$133))</f>
        <v>1.6845460777618718E-7</v>
      </c>
      <c r="E134" s="80">
        <f t="shared" si="1"/>
        <v>3.1140037494626602E-5</v>
      </c>
      <c r="F134" s="80">
        <f t="shared" si="1"/>
        <v>2.7725221945563603E-4</v>
      </c>
      <c r="G134" s="80">
        <f t="shared" si="1"/>
        <v>1.0768821776252285E-3</v>
      </c>
      <c r="H134" s="80">
        <f t="shared" si="1"/>
        <v>1.9812668368876412E-4</v>
      </c>
      <c r="I134" s="80">
        <f t="shared" si="1"/>
        <v>0</v>
      </c>
      <c r="J134" s="80">
        <f t="shared" si="1"/>
        <v>2.6952737244189948E-6</v>
      </c>
      <c r="K134" s="80">
        <f t="shared" si="1"/>
        <v>1.2549146331006903E-3</v>
      </c>
      <c r="L134" s="80">
        <f t="shared" si="1"/>
        <v>1.8574286352281758E-3</v>
      </c>
      <c r="M134" s="80">
        <f t="shared" si="1"/>
        <v>4.6248731266072826E-3</v>
      </c>
      <c r="N134" s="80">
        <f t="shared" si="1"/>
        <v>1.083767158094481E-2</v>
      </c>
      <c r="O134" s="80">
        <f t="shared" si="1"/>
        <v>0</v>
      </c>
      <c r="P134" s="80">
        <f t="shared" si="1"/>
        <v>2.4209333631834899E-5</v>
      </c>
      <c r="Q134" s="80">
        <f t="shared" si="1"/>
        <v>9.6608717559643342E-3</v>
      </c>
      <c r="R134" s="80">
        <f t="shared" si="1"/>
        <v>2.501358405924635E-3</v>
      </c>
      <c r="S134" s="80">
        <f t="shared" si="1"/>
        <v>0.94928816016067297</v>
      </c>
    </row>
    <row r="136" spans="1:19" x14ac:dyDescent="0.25">
      <c r="B136" s="79" t="s">
        <v>222</v>
      </c>
      <c r="C136" s="74">
        <f>(C134*$O$68)</f>
        <v>6.366940369132215E-3</v>
      </c>
      <c r="D136" s="74">
        <f t="shared" ref="D136:S136" si="2">(D134*$O$68)</f>
        <v>1.598253684094611E-7</v>
      </c>
      <c r="E136" s="74">
        <f t="shared" si="2"/>
        <v>2.9544860960263241E-5</v>
      </c>
      <c r="F136" s="74">
        <f t="shared" si="2"/>
        <v>2.6304972420648586E-4</v>
      </c>
      <c r="G136" s="74">
        <f t="shared" si="2"/>
        <v>1.0217179158507107E-3</v>
      </c>
      <c r="H136" s="74">
        <f t="shared" si="2"/>
        <v>1.8797746544501329E-4</v>
      </c>
      <c r="I136" s="74">
        <f t="shared" si="2"/>
        <v>0</v>
      </c>
      <c r="J136" s="74">
        <f t="shared" si="2"/>
        <v>2.5572058945513776E-6</v>
      </c>
      <c r="K136" s="74">
        <f t="shared" si="2"/>
        <v>1.1906304980640241E-3</v>
      </c>
      <c r="L136" s="74">
        <f t="shared" si="2"/>
        <v>1.7622801764736922E-3</v>
      </c>
      <c r="M136" s="74">
        <f t="shared" si="2"/>
        <v>4.3879598252907805E-3</v>
      </c>
      <c r="N136" s="74">
        <f t="shared" si="2"/>
        <v>1.0282502069795602E-2</v>
      </c>
      <c r="O136" s="74">
        <f t="shared" si="2"/>
        <v>0</v>
      </c>
      <c r="P136" s="74">
        <f t="shared" si="2"/>
        <v>2.2969188659988266E-5</v>
      </c>
      <c r="Q136" s="74">
        <f t="shared" si="2"/>
        <v>9.1659848782825945E-3</v>
      </c>
      <c r="R136" s="74">
        <f t="shared" si="2"/>
        <v>2.3732240633166004E-3</v>
      </c>
      <c r="S136" s="83">
        <f t="shared" si="2"/>
        <v>0.90066001712460331</v>
      </c>
    </row>
  </sheetData>
  <hyperlinks>
    <hyperlink ref="A56" r:id="rId1" xr:uid="{B018ECC5-1D11-49DA-9ABB-0E9949DA0C67}"/>
    <hyperlink ref="A96" r:id="rId2" xr:uid="{ED58D41F-97EC-479E-8061-5DCEC16BA28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Fig1</vt:lpstr>
      <vt:lpstr>Tab1</vt:lpstr>
      <vt:lpstr>Fig2 </vt:lpstr>
      <vt:lpstr>Fig3</vt:lpstr>
      <vt:lpstr>Fig4</vt:lpstr>
      <vt:lpstr>Fig5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LINO DE ALMEIDA Ricardo (ESTAT)</cp:lastModifiedBy>
  <dcterms:created xsi:type="dcterms:W3CDTF">2018-08-13T12:23:06Z</dcterms:created>
  <dcterms:modified xsi:type="dcterms:W3CDTF">2025-05-06T09:26:00Z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2024-05-03T14:40:54Z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cbddd17d-a42b-4896-a142-14a8b4aa10f4</vt:lpwstr>
  </property>
  <property fmtid="{D5CDD505-2E9C-101B-9397-08002B2CF9AE}" pid="8" name="MSIP_Label_6bd9ddd1-4d20-43f6-abfa-fc3c07406f94_ContentBits">
    <vt:lpwstr>0</vt:lpwstr>
  </property>
</Properties>
</file>