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2\Monthly electricity renewables\"/>
    </mc:Choice>
  </mc:AlternateContent>
  <bookViews>
    <workbookView xWindow="0" yWindow="0" windowWidth="16200" windowHeight="23676"/>
  </bookViews>
  <sheets>
    <sheet name="FIGURES 1 and 2" sheetId="6" r:id="rId1"/>
    <sheet name="HYDRO" sheetId="10" r:id="rId2"/>
    <sheet name="WIND" sheetId="8" r:id="rId3"/>
    <sheet name="SOLAR" sheetId="9" r:id="rId4"/>
    <sheet name="nrg_cb_pem" sheetId="11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24" i="6" l="1"/>
  <c r="B25" i="6"/>
  <c r="B31" i="6" s="1"/>
  <c r="B26" i="6"/>
  <c r="B27" i="6"/>
  <c r="B28" i="6"/>
  <c r="B29" i="6"/>
  <c r="B30" i="6"/>
  <c r="B23" i="6"/>
  <c r="D70" i="8"/>
  <c r="B69" i="8"/>
  <c r="B70" i="8"/>
  <c r="B78" i="9"/>
  <c r="F18" i="10"/>
  <c r="B30" i="10" l="1"/>
  <c r="B66" i="8"/>
  <c r="C46" i="8"/>
  <c r="B46" i="8"/>
  <c r="B75" i="9"/>
  <c r="B79" i="9" s="1"/>
  <c r="B32" i="9"/>
  <c r="B53" i="9"/>
  <c r="E30" i="10" l="1"/>
  <c r="D30" i="10"/>
  <c r="C30" i="10"/>
  <c r="G25" i="10" l="1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G17" i="10"/>
  <c r="F17" i="10"/>
  <c r="G16" i="10"/>
  <c r="F16" i="10"/>
  <c r="G15" i="10"/>
  <c r="F15" i="10"/>
  <c r="G14" i="10"/>
  <c r="F14" i="10"/>
  <c r="B44" i="6" l="1"/>
  <c r="C44" i="6"/>
  <c r="D44" i="6"/>
  <c r="E44" i="6"/>
  <c r="F44" i="6"/>
  <c r="G44" i="6"/>
  <c r="H44" i="6"/>
  <c r="I44" i="6"/>
  <c r="J44" i="6"/>
  <c r="K44" i="6"/>
  <c r="L44" i="6"/>
  <c r="M44" i="6"/>
  <c r="N44" i="6"/>
  <c r="B41" i="6"/>
  <c r="B42" i="6"/>
  <c r="B63" i="6" s="1"/>
  <c r="D40" i="6"/>
  <c r="D60" i="6" s="1"/>
  <c r="E40" i="6"/>
  <c r="E60" i="6" s="1"/>
  <c r="F40" i="6"/>
  <c r="F60" i="6" s="1"/>
  <c r="G40" i="6"/>
  <c r="G60" i="6" s="1"/>
  <c r="H40" i="6"/>
  <c r="H60" i="6" s="1"/>
  <c r="I40" i="6"/>
  <c r="I60" i="6" s="1"/>
  <c r="J40" i="6"/>
  <c r="J60" i="6" s="1"/>
  <c r="K40" i="6"/>
  <c r="K60" i="6" s="1"/>
  <c r="L40" i="6"/>
  <c r="L60" i="6" s="1"/>
  <c r="M40" i="6"/>
  <c r="M60" i="6" s="1"/>
  <c r="N40" i="6"/>
  <c r="N60" i="6" s="1"/>
  <c r="B40" i="6"/>
  <c r="B60" i="6" s="1"/>
  <c r="C40" i="6"/>
  <c r="C60" i="6" s="1"/>
  <c r="D39" i="6"/>
  <c r="D58" i="6" s="1"/>
  <c r="E39" i="6"/>
  <c r="E58" i="6" s="1"/>
  <c r="F39" i="6"/>
  <c r="F58" i="6" s="1"/>
  <c r="G39" i="6"/>
  <c r="G58" i="6" s="1"/>
  <c r="H39" i="6"/>
  <c r="H58" i="6" s="1"/>
  <c r="I39" i="6"/>
  <c r="I58" i="6" s="1"/>
  <c r="J39" i="6"/>
  <c r="J58" i="6" s="1"/>
  <c r="K39" i="6"/>
  <c r="K58" i="6" s="1"/>
  <c r="L39" i="6"/>
  <c r="L58" i="6" s="1"/>
  <c r="M39" i="6"/>
  <c r="M58" i="6" s="1"/>
  <c r="N39" i="6"/>
  <c r="N58" i="6" s="1"/>
  <c r="B39" i="6"/>
  <c r="B58" i="6" s="1"/>
  <c r="C39" i="6"/>
  <c r="C58" i="6" s="1"/>
  <c r="E38" i="6"/>
  <c r="E59" i="6" s="1"/>
  <c r="F38" i="6"/>
  <c r="F59" i="6" s="1"/>
  <c r="G38" i="6"/>
  <c r="G59" i="6" s="1"/>
  <c r="H38" i="6"/>
  <c r="H59" i="6" s="1"/>
  <c r="I38" i="6"/>
  <c r="I59" i="6" s="1"/>
  <c r="J38" i="6"/>
  <c r="J59" i="6" s="1"/>
  <c r="K38" i="6"/>
  <c r="K59" i="6" s="1"/>
  <c r="L38" i="6"/>
  <c r="L59" i="6" s="1"/>
  <c r="M38" i="6"/>
  <c r="M59" i="6" s="1"/>
  <c r="N38" i="6"/>
  <c r="N59" i="6" s="1"/>
  <c r="B38" i="6"/>
  <c r="B59" i="6" s="1"/>
  <c r="C38" i="6"/>
  <c r="C59" i="6" s="1"/>
  <c r="D38" i="6"/>
  <c r="D59" i="6" s="1"/>
  <c r="K37" i="6"/>
  <c r="K62" i="6" s="1"/>
  <c r="L37" i="6"/>
  <c r="L62" i="6" s="1"/>
  <c r="M37" i="6"/>
  <c r="M62" i="6" s="1"/>
  <c r="N37" i="6"/>
  <c r="N62" i="6" s="1"/>
  <c r="D37" i="6"/>
  <c r="D62" i="6" s="1"/>
  <c r="E37" i="6"/>
  <c r="E62" i="6" s="1"/>
  <c r="F37" i="6"/>
  <c r="F62" i="6" s="1"/>
  <c r="G37" i="6"/>
  <c r="G62" i="6" s="1"/>
  <c r="H37" i="6"/>
  <c r="H62" i="6" s="1"/>
  <c r="I37" i="6"/>
  <c r="I62" i="6" s="1"/>
  <c r="J37" i="6"/>
  <c r="J62" i="6" s="1"/>
  <c r="B37" i="6"/>
  <c r="B62" i="6" s="1"/>
  <c r="C37" i="6"/>
  <c r="C62" i="6" s="1"/>
  <c r="B22" i="6"/>
  <c r="B18" i="6"/>
  <c r="B43" i="6" l="1"/>
  <c r="B61" i="6"/>
  <c r="B64" i="6" s="1"/>
  <c r="E66" i="8"/>
  <c r="D66" i="8"/>
  <c r="C66" i="8"/>
  <c r="E75" i="9" l="1"/>
  <c r="D75" i="9"/>
  <c r="C75" i="9"/>
  <c r="E53" i="9"/>
  <c r="D53" i="9"/>
  <c r="C53" i="9"/>
  <c r="D32" i="9"/>
  <c r="E32" i="9"/>
  <c r="C32" i="9"/>
  <c r="D46" i="8"/>
  <c r="E46" i="8"/>
  <c r="F13" i="8" l="1"/>
  <c r="F14" i="8"/>
  <c r="F15" i="8"/>
  <c r="F16" i="8"/>
  <c r="F17" i="8"/>
  <c r="F18" i="8"/>
  <c r="F19" i="8"/>
  <c r="F20" i="8"/>
  <c r="F21" i="8"/>
  <c r="F22" i="8"/>
  <c r="F23" i="8"/>
  <c r="F12" i="8"/>
  <c r="F13" i="9"/>
  <c r="F14" i="9"/>
  <c r="F15" i="9"/>
  <c r="F16" i="9"/>
  <c r="F17" i="9"/>
  <c r="F18" i="9"/>
  <c r="F19" i="9"/>
  <c r="F20" i="9"/>
  <c r="F21" i="9"/>
  <c r="F22" i="9"/>
  <c r="F23" i="9"/>
  <c r="F12" i="9"/>
  <c r="G13" i="9"/>
  <c r="G14" i="9"/>
  <c r="G15" i="9"/>
  <c r="G16" i="9"/>
  <c r="G17" i="9"/>
  <c r="G18" i="9"/>
  <c r="G19" i="9"/>
  <c r="G20" i="9"/>
  <c r="G21" i="9"/>
  <c r="G22" i="9"/>
  <c r="G23" i="9"/>
  <c r="G12" i="9"/>
  <c r="G13" i="8"/>
  <c r="G14" i="8"/>
  <c r="G15" i="8"/>
  <c r="G16" i="8"/>
  <c r="G17" i="8"/>
  <c r="G18" i="8"/>
  <c r="G19" i="8"/>
  <c r="G20" i="8"/>
  <c r="G21" i="8"/>
  <c r="G22" i="8"/>
  <c r="G23" i="8"/>
  <c r="G12" i="8"/>
  <c r="D41" i="6"/>
  <c r="D61" i="6" s="1"/>
  <c r="D64" i="6" s="1"/>
  <c r="E41" i="6"/>
  <c r="E61" i="6" s="1"/>
  <c r="E64" i="6" s="1"/>
  <c r="F41" i="6"/>
  <c r="F61" i="6" s="1"/>
  <c r="F64" i="6" s="1"/>
  <c r="G41" i="6"/>
  <c r="G61" i="6" s="1"/>
  <c r="G64" i="6" s="1"/>
  <c r="H41" i="6"/>
  <c r="H61" i="6" s="1"/>
  <c r="H64" i="6" s="1"/>
  <c r="I41" i="6"/>
  <c r="I61" i="6" s="1"/>
  <c r="I64" i="6" s="1"/>
  <c r="J41" i="6"/>
  <c r="J61" i="6" s="1"/>
  <c r="J64" i="6" s="1"/>
  <c r="K41" i="6"/>
  <c r="K61" i="6" s="1"/>
  <c r="K64" i="6" s="1"/>
  <c r="L41" i="6"/>
  <c r="L61" i="6" s="1"/>
  <c r="L64" i="6" s="1"/>
  <c r="M41" i="6"/>
  <c r="N41" i="6"/>
  <c r="C41" i="6"/>
  <c r="C61" i="6" s="1"/>
  <c r="C64" i="6" s="1"/>
  <c r="D42" i="6"/>
  <c r="E42" i="6"/>
  <c r="F42" i="6"/>
  <c r="G42" i="6"/>
  <c r="H42" i="6"/>
  <c r="I42" i="6"/>
  <c r="J42" i="6"/>
  <c r="K42" i="6"/>
  <c r="K63" i="6" s="1"/>
  <c r="L42" i="6"/>
  <c r="L63" i="6" s="1"/>
  <c r="M42" i="6"/>
  <c r="M63" i="6" s="1"/>
  <c r="N42" i="6"/>
  <c r="N63" i="6" s="1"/>
  <c r="C42" i="6"/>
  <c r="C63" i="6" s="1"/>
  <c r="J43" i="6" l="1"/>
  <c r="J63" i="6"/>
  <c r="N61" i="6"/>
  <c r="N64" i="6" s="1"/>
  <c r="N43" i="6"/>
  <c r="G43" i="6"/>
  <c r="G63" i="6"/>
  <c r="M61" i="6"/>
  <c r="M64" i="6" s="1"/>
  <c r="M43" i="6"/>
  <c r="F43" i="6"/>
  <c r="F63" i="6"/>
  <c r="I43" i="6"/>
  <c r="I63" i="6"/>
  <c r="E43" i="6"/>
  <c r="E63" i="6"/>
  <c r="H43" i="6"/>
  <c r="H63" i="6"/>
  <c r="D43" i="6"/>
  <c r="D63" i="6"/>
  <c r="K43" i="6"/>
  <c r="L43" i="6"/>
  <c r="C43" i="6"/>
  <c r="D18" i="6" l="1"/>
  <c r="E18" i="6"/>
  <c r="F18" i="6"/>
  <c r="G18" i="6"/>
  <c r="H18" i="6"/>
  <c r="I18" i="6"/>
  <c r="J18" i="6"/>
  <c r="K18" i="6"/>
  <c r="L18" i="6"/>
  <c r="M18" i="6"/>
  <c r="N18" i="6"/>
  <c r="C18" i="6"/>
  <c r="D23" i="6"/>
  <c r="E23" i="6"/>
  <c r="F23" i="6"/>
  <c r="G23" i="6"/>
  <c r="H23" i="6"/>
  <c r="I23" i="6"/>
  <c r="J23" i="6"/>
  <c r="K23" i="6"/>
  <c r="L23" i="6"/>
  <c r="M23" i="6"/>
  <c r="N23" i="6"/>
  <c r="D24" i="6"/>
  <c r="E24" i="6"/>
  <c r="F24" i="6"/>
  <c r="G24" i="6"/>
  <c r="H24" i="6"/>
  <c r="I24" i="6"/>
  <c r="J24" i="6"/>
  <c r="K24" i="6"/>
  <c r="L24" i="6"/>
  <c r="M24" i="6"/>
  <c r="N24" i="6"/>
  <c r="D25" i="6"/>
  <c r="E25" i="6"/>
  <c r="F25" i="6"/>
  <c r="G25" i="6"/>
  <c r="H25" i="6"/>
  <c r="I25" i="6"/>
  <c r="J25" i="6"/>
  <c r="K25" i="6"/>
  <c r="L25" i="6"/>
  <c r="M25" i="6"/>
  <c r="N25" i="6"/>
  <c r="D26" i="6"/>
  <c r="E26" i="6"/>
  <c r="F26" i="6"/>
  <c r="G26" i="6"/>
  <c r="H26" i="6"/>
  <c r="I26" i="6"/>
  <c r="J26" i="6"/>
  <c r="K26" i="6"/>
  <c r="L26" i="6"/>
  <c r="M26" i="6"/>
  <c r="N26" i="6"/>
  <c r="D27" i="6"/>
  <c r="E27" i="6"/>
  <c r="F27" i="6"/>
  <c r="G27" i="6"/>
  <c r="H27" i="6"/>
  <c r="I27" i="6"/>
  <c r="J27" i="6"/>
  <c r="K27" i="6"/>
  <c r="L27" i="6"/>
  <c r="M27" i="6"/>
  <c r="N27" i="6"/>
  <c r="D28" i="6"/>
  <c r="E28" i="6"/>
  <c r="F28" i="6"/>
  <c r="G28" i="6"/>
  <c r="H28" i="6"/>
  <c r="I28" i="6"/>
  <c r="J28" i="6"/>
  <c r="K28" i="6"/>
  <c r="L28" i="6"/>
  <c r="M28" i="6"/>
  <c r="N28" i="6"/>
  <c r="D29" i="6"/>
  <c r="E29" i="6"/>
  <c r="F29" i="6"/>
  <c r="G29" i="6"/>
  <c r="H29" i="6"/>
  <c r="I29" i="6"/>
  <c r="J29" i="6"/>
  <c r="K29" i="6"/>
  <c r="L29" i="6"/>
  <c r="M29" i="6"/>
  <c r="N29" i="6"/>
  <c r="D30" i="6"/>
  <c r="E30" i="6"/>
  <c r="F30" i="6"/>
  <c r="G30" i="6"/>
  <c r="H30" i="6"/>
  <c r="I30" i="6"/>
  <c r="J30" i="6"/>
  <c r="K30" i="6"/>
  <c r="L30" i="6"/>
  <c r="M30" i="6"/>
  <c r="N30" i="6"/>
  <c r="N22" i="6"/>
  <c r="M22" i="6"/>
  <c r="L22" i="6"/>
  <c r="K22" i="6"/>
  <c r="J22" i="6"/>
  <c r="I22" i="6"/>
  <c r="H22" i="6"/>
  <c r="G22" i="6"/>
  <c r="F22" i="6"/>
  <c r="E22" i="6"/>
  <c r="D22" i="6"/>
  <c r="C22" i="6"/>
  <c r="C23" i="6"/>
  <c r="C24" i="6"/>
  <c r="C25" i="6"/>
  <c r="C26" i="6"/>
  <c r="C27" i="6"/>
  <c r="C28" i="6"/>
  <c r="C29" i="6"/>
  <c r="C30" i="6"/>
  <c r="M31" i="6" l="1"/>
  <c r="E31" i="6"/>
  <c r="L31" i="6"/>
  <c r="H31" i="6"/>
  <c r="D31" i="6"/>
  <c r="C31" i="6"/>
  <c r="K31" i="6"/>
  <c r="G31" i="6"/>
  <c r="I31" i="6"/>
  <c r="N31" i="6"/>
  <c r="J31" i="6"/>
  <c r="F31" i="6"/>
</calcChain>
</file>

<file path=xl/sharedStrings.xml><?xml version="1.0" encoding="utf-8"?>
<sst xmlns="http://schemas.openxmlformats.org/spreadsheetml/2006/main" count="345" uniqueCount="137">
  <si>
    <t>Last update</t>
  </si>
  <si>
    <t>Extracted on</t>
  </si>
  <si>
    <t>UNIT</t>
  </si>
  <si>
    <t>Gigawatt-hour</t>
  </si>
  <si>
    <t>Total</t>
  </si>
  <si>
    <t>Hydro</t>
  </si>
  <si>
    <t>Wind</t>
  </si>
  <si>
    <t>Solar</t>
  </si>
  <si>
    <t>Other renewable energies</t>
  </si>
  <si>
    <t>GEO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</si>
  <si>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</si>
  <si>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</si>
  <si>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</si>
  <si>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</si>
  <si>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</si>
  <si>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</si>
  <si>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</si>
  <si>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</si>
  <si>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</si>
  <si>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</si>
  <si>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 xml:space="preserve">February </t>
  </si>
  <si>
    <t>Geothermal</t>
  </si>
  <si>
    <t>FIGURE 2</t>
  </si>
  <si>
    <t>FIGURE 1</t>
  </si>
  <si>
    <t>Wind on shore</t>
  </si>
  <si>
    <t>Wind off shore</t>
  </si>
  <si>
    <t>Solar thermal</t>
  </si>
  <si>
    <t>Solar photovoltaic</t>
  </si>
  <si>
    <t>average</t>
  </si>
  <si>
    <t>European Union - 27 countries (from 2020)</t>
  </si>
  <si>
    <t>BOOKMARK</t>
  </si>
  <si>
    <t>Combustible fuels</t>
  </si>
  <si>
    <t>Nuclear fuels and other fuels n.e.c.</t>
  </si>
  <si>
    <t>Other fuels n.e.c.</t>
  </si>
  <si>
    <t>Net monthly electricity generation for hydro (GWh)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</si>
  <si>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</t>
    </r>
    <r>
      <rPr>
        <sz val="10"/>
        <color theme="6"/>
        <rFont val="Arial"/>
        <family val="2"/>
      </rPr>
      <t>nrg_cb_pem</t>
    </r>
    <r>
      <rPr>
        <sz val="10"/>
        <rFont val="Arial"/>
        <family val="2"/>
      </rPr>
      <t>)</t>
    </r>
  </si>
  <si>
    <t>Pure hydro</t>
  </si>
  <si>
    <t>Net monthly electricity generation for wind (GWh)</t>
  </si>
  <si>
    <t>Total wind</t>
  </si>
  <si>
    <t>Net monthly electricity generation for solar (GWh)</t>
  </si>
  <si>
    <t>Total solar</t>
  </si>
  <si>
    <t xml:space="preserve">Reference year </t>
  </si>
  <si>
    <t>Proportion</t>
  </si>
  <si>
    <t>check sum TOTAL</t>
  </si>
  <si>
    <t>2/ Sort by value (column january, largest to smallest)</t>
  </si>
  <si>
    <t>1/ Group categories (group geothermal with other renew. energies // group Other fuels n.e.c. with Nuclear fuels and other fuels n.e.c.)</t>
  </si>
  <si>
    <t>Geothermal and other renewable energies</t>
  </si>
  <si>
    <t>Net monthly electricity generation by type of fuel in EU-27 (GWh)</t>
  </si>
  <si>
    <t>Total non-combustible renewables</t>
  </si>
  <si>
    <t>Minimum</t>
  </si>
  <si>
    <t>May</t>
  </si>
  <si>
    <t>Average</t>
  </si>
  <si>
    <t>Net electricity generation by type of fuel - monthly data [NRG_CB_PEM__custom_293649]</t>
  </si>
  <si>
    <t>Net electricity generation by type of fuel - monthly data [NRG_CB_PEM__custom_293661]</t>
  </si>
  <si>
    <t>LINK</t>
  </si>
  <si>
    <t>https://ec.europa.eu/eurostat/databrowser/bookmark/6afef8f3-417b-4992-8c85-f8c617a4d591?lang=en</t>
  </si>
  <si>
    <t>https://ec.europa.eu/eurostat/databrowser/bookmark/6c383742-0679-4f0e-905c-90d6f27e233a?lang=en</t>
  </si>
  <si>
    <t>https://ec.europa.eu/eurostat/databrowser/bookmark/663d0fc7-6e77-4d3c-81fb-5e58234c4ea6?lang=en</t>
  </si>
  <si>
    <t>1bis/ For hydro deduct the electricity used for pumping</t>
  </si>
  <si>
    <t>Data of electricity used for pumping:</t>
  </si>
  <si>
    <t>to remove from total hydro data</t>
  </si>
  <si>
    <t>January</t>
  </si>
  <si>
    <t>Transformation input - electricity and heat generation - electricity for pumped storage</t>
  </si>
  <si>
    <t xml:space="preserve">Last updated: </t>
  </si>
  <si>
    <t>23/03/2021</t>
  </si>
  <si>
    <t>Combustion of fuels (renewables and non-renewable fuels)</t>
  </si>
  <si>
    <t>19/03/2021</t>
  </si>
  <si>
    <t>Average 2020</t>
  </si>
  <si>
    <t>Data extracted on 23/03/2021</t>
  </si>
  <si>
    <t>https://ec.europa.eu/eurostat/databrowser/bookmark/20ef6417-ab25-4b4e-877c-58e6ac6fb2fc?lang=en</t>
  </si>
  <si>
    <t>December 2020</t>
  </si>
  <si>
    <t>https://ec.europa.eu/eurostat/databrowser/bookmark/d3ff4c7e-7d35-489b-a340-3c71b889d7fc?lang=en</t>
  </si>
  <si>
    <t>Net electricity generation by type of fuel - monthly data [nrg_cb_pem]</t>
  </si>
  <si>
    <t>Source of data</t>
  </si>
  <si>
    <t>Eurostat</t>
  </si>
  <si>
    <t>TIME/SIEC</t>
  </si>
  <si>
    <t>Combustible fuels - renewable</t>
  </si>
  <si>
    <t>Combustible fuels - non-renewable</t>
  </si>
  <si>
    <t>Coal and manufactured gases</t>
  </si>
  <si>
    <t>Natural gas</t>
  </si>
  <si>
    <t>Oil and petroleum products (excluding biofuel portion)</t>
  </si>
  <si>
    <t>Pure hydro power</t>
  </si>
  <si>
    <t>Mixed hydro power</t>
  </si>
  <si>
    <t>Pumped hydro power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</si>
  <si>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</si>
  <si>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</si>
  <si>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</si>
  <si>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</si>
  <si>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</si>
  <si>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</si>
  <si>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</si>
  <si>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</si>
  <si>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</si>
  <si>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</si>
  <si>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</si>
  <si>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</si>
  <si>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</si>
  <si>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</si>
  <si>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</si>
  <si>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</si>
  <si>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</si>
  <si>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</si>
  <si>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</si>
  <si>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</si>
  <si>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</si>
  <si>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</si>
  <si>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</si>
  <si>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</si>
  <si>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</si>
  <si>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</si>
  <si>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</si>
  <si>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</si>
  <si>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</si>
  <si>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</si>
  <si>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</si>
  <si>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</si>
  <si>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</si>
  <si>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</si>
  <si>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</si>
  <si>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</si>
  <si>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</si>
  <si>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</si>
  <si>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</si>
  <si>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</si>
  <si>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</si>
  <si>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</si>
  <si>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</si>
  <si>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</si>
  <si>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</si>
  <si>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</si>
  <si>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</si>
  <si>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</si>
  <si>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:</t>
  </si>
  <si>
    <t>Special value:</t>
  </si>
  <si>
    <t>not available</t>
  </si>
  <si>
    <t>range 2018-2020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</si>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</sst>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.mm\.yy"/>
    <numFmt numFmtId="165" formatCode="#,##0.000"/>
    <numFmt numFmtId="166" formatCode="#,##0.##########"/>
    <numFmt numFmtId="167" formatCode="_-* #,##0_-;\-* #,##0_-;_-* &quot;-&quot;??_-;_-@_-"/>
  </numFmts>
  <fonts count="18" x14ac:knownFonts="1">
    <font>
      <sz val="11"/>
      <name val="Arial"/>
      <charset val="238"/>
    </font>
    <font>
      <sz val="9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6"/>
      <name val="Arial"/>
      <family val="2"/>
    </font>
    <font>
      <sz val="11"/>
      <color theme="0" tint="-0.34998626667073579"/>
      <name val="Arial"/>
      <family val="2"/>
    </font>
    <font>
      <b/>
      <sz val="11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NumberFormat="1" applyFont="1" applyFill="1" applyBorder="1" applyAlignment="1"/>
    <xf numFmtId="0" fontId="4" fillId="0" borderId="0" xfId="0" applyFont="1"/>
    <xf numFmtId="0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3" fontId="0" fillId="0" borderId="0" xfId="0" applyNumberFormat="1"/>
    <xf numFmtId="3" fontId="5" fillId="0" borderId="0" xfId="0" applyNumberFormat="1" applyFont="1" applyFill="1" applyBorder="1" applyAlignment="1"/>
    <xf numFmtId="0" fontId="5" fillId="2" borderId="1" xfId="0" applyNumberFormat="1" applyFont="1" applyFill="1" applyBorder="1" applyAlignment="1"/>
    <xf numFmtId="0" fontId="0" fillId="0" borderId="1" xfId="0" applyBorder="1"/>
    <xf numFmtId="49" fontId="1" fillId="2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3" fontId="0" fillId="0" borderId="1" xfId="0" applyNumberFormat="1" applyBorder="1"/>
    <xf numFmtId="0" fontId="2" fillId="0" borderId="0" xfId="0" applyFont="1"/>
    <xf numFmtId="0" fontId="7" fillId="2" borderId="1" xfId="0" applyNumberFormat="1" applyFont="1" applyFill="1" applyBorder="1" applyAlignment="1"/>
    <xf numFmtId="3" fontId="7" fillId="0" borderId="1" xfId="0" applyNumberFormat="1" applyFont="1" applyFill="1" applyBorder="1" applyAlignment="1"/>
    <xf numFmtId="9" fontId="5" fillId="0" borderId="1" xfId="1" applyFont="1" applyFill="1" applyBorder="1" applyAlignment="1"/>
    <xf numFmtId="3" fontId="5" fillId="3" borderId="1" xfId="0" applyNumberFormat="1" applyFont="1" applyFill="1" applyBorder="1" applyAlignment="1"/>
    <xf numFmtId="0" fontId="10" fillId="0" borderId="1" xfId="0" applyFont="1" applyBorder="1"/>
    <xf numFmtId="3" fontId="10" fillId="3" borderId="1" xfId="0" applyNumberFormat="1" applyFont="1" applyFill="1" applyBorder="1"/>
    <xf numFmtId="9" fontId="5" fillId="3" borderId="1" xfId="1" applyFont="1" applyFill="1" applyBorder="1" applyAlignment="1"/>
    <xf numFmtId="9" fontId="10" fillId="0" borderId="0" xfId="1" applyFont="1"/>
    <xf numFmtId="9" fontId="10" fillId="3" borderId="0" xfId="1" applyFont="1" applyFill="1"/>
    <xf numFmtId="9" fontId="0" fillId="0" borderId="0" xfId="1" applyFont="1"/>
    <xf numFmtId="0" fontId="2" fillId="0" borderId="1" xfId="0" applyFont="1" applyBorder="1"/>
    <xf numFmtId="0" fontId="11" fillId="0" borderId="0" xfId="0" applyFont="1"/>
    <xf numFmtId="0" fontId="0" fillId="3" borderId="1" xfId="0" applyFill="1" applyBorder="1"/>
    <xf numFmtId="0" fontId="2" fillId="3" borderId="1" xfId="0" applyFont="1" applyFill="1" applyBorder="1"/>
    <xf numFmtId="3" fontId="7" fillId="0" borderId="0" xfId="0" applyNumberFormat="1" applyFont="1" applyFill="1" applyBorder="1" applyAlignment="1"/>
    <xf numFmtId="0" fontId="2" fillId="0" borderId="0" xfId="0" applyFont="1" applyBorder="1"/>
    <xf numFmtId="0" fontId="1" fillId="2" borderId="2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0" fillId="0" borderId="0" xfId="0" applyFill="1" applyBorder="1"/>
    <xf numFmtId="165" fontId="7" fillId="0" borderId="0" xfId="0" applyNumberFormat="1" applyFont="1" applyFill="1" applyBorder="1" applyAlignment="1"/>
    <xf numFmtId="3" fontId="0" fillId="0" borderId="0" xfId="0" applyNumberFormat="1" applyFill="1" applyBorder="1"/>
    <xf numFmtId="3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3" fillId="0" borderId="0" xfId="2" applyAlignment="1">
      <alignment vertical="center"/>
    </xf>
    <xf numFmtId="3" fontId="2" fillId="4" borderId="1" xfId="0" applyNumberFormat="1" applyFont="1" applyFill="1" applyBorder="1"/>
    <xf numFmtId="3" fontId="0" fillId="4" borderId="1" xfId="0" applyNumberFormat="1" applyFill="1" applyBorder="1"/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3" fillId="0" borderId="0" xfId="2"/>
    <xf numFmtId="49" fontId="2" fillId="0" borderId="0" xfId="0" applyNumberFormat="1" applyFont="1"/>
    <xf numFmtId="0" fontId="14" fillId="2" borderId="0" xfId="0" applyNumberFormat="1" applyFont="1" applyFill="1" applyBorder="1" applyAlignment="1"/>
    <xf numFmtId="3" fontId="12" fillId="0" borderId="0" xfId="0" applyNumberFormat="1" applyFont="1" applyBorder="1"/>
    <xf numFmtId="166" fontId="15" fillId="0" borderId="0" xfId="0" applyNumberFormat="1" applyFont="1" applyAlignment="1">
      <alignment horizontal="right" vertical="center" shrinkToFit="1"/>
    </xf>
    <xf numFmtId="166" fontId="15" fillId="5" borderId="0" xfId="0" applyNumberFormat="1" applyFont="1" applyFill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right" vertical="center" shrinkToFit="1"/>
    </xf>
    <xf numFmtId="166" fontId="1" fillId="5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5" fillId="0" borderId="0" xfId="0" applyFont="1"/>
    <xf numFmtId="165" fontId="1" fillId="5" borderId="0" xfId="0" applyNumberFormat="1" applyFont="1" applyFill="1" applyAlignment="1">
      <alignment horizontal="right" vertical="center" shrinkToFit="1"/>
    </xf>
    <xf numFmtId="3" fontId="1" fillId="5" borderId="0" xfId="0" applyNumberFormat="1" applyFont="1" applyFill="1" applyAlignment="1">
      <alignment horizontal="right" vertical="center" shrinkToFit="1"/>
    </xf>
    <xf numFmtId="3" fontId="15" fillId="5" borderId="0" xfId="0" applyNumberFormat="1" applyFont="1" applyFill="1" applyAlignment="1">
      <alignment horizontal="right" vertical="center" shrinkToFit="1"/>
    </xf>
    <xf numFmtId="0" fontId="5" fillId="2" borderId="4" xfId="0" applyNumberFormat="1" applyFont="1" applyFill="1" applyBorder="1" applyAlignment="1"/>
    <xf numFmtId="167" fontId="5" fillId="0" borderId="4" xfId="3" applyNumberFormat="1" applyFont="1" applyFill="1" applyBorder="1" applyAlignment="1"/>
    <xf numFmtId="0" fontId="5" fillId="2" borderId="5" xfId="0" applyNumberFormat="1" applyFont="1" applyFill="1" applyBorder="1" applyAlignment="1"/>
    <xf numFmtId="167" fontId="5" fillId="0" borderId="5" xfId="3" applyNumberFormat="1" applyFont="1" applyFill="1" applyBorder="1" applyAlignment="1"/>
    <xf numFmtId="0" fontId="5" fillId="2" borderId="6" xfId="0" applyNumberFormat="1" applyFont="1" applyFill="1" applyBorder="1" applyAlignment="1"/>
    <xf numFmtId="167" fontId="5" fillId="0" borderId="6" xfId="3" applyNumberFormat="1" applyFont="1" applyFill="1" applyBorder="1" applyAlignment="1"/>
    <xf numFmtId="0" fontId="0" fillId="0" borderId="7" xfId="0" applyBorder="1"/>
    <xf numFmtId="167" fontId="1" fillId="0" borderId="0" xfId="3" applyNumberFormat="1" applyFont="1" applyAlignment="1">
      <alignment horizontal="right" vertical="center" shrinkToFit="1"/>
    </xf>
    <xf numFmtId="167" fontId="15" fillId="0" borderId="0" xfId="3" applyNumberFormat="1" applyFont="1" applyAlignment="1">
      <alignment horizontal="right" vertical="center" shrinkToFit="1"/>
    </xf>
    <xf numFmtId="167" fontId="1" fillId="5" borderId="0" xfId="3" applyNumberFormat="1" applyFont="1" applyFill="1" applyAlignment="1">
      <alignment horizontal="right" vertical="center" shrinkToFit="1"/>
    </xf>
    <xf numFmtId="167" fontId="15" fillId="5" borderId="0" xfId="3" applyNumberFormat="1" applyFont="1" applyFill="1" applyAlignment="1">
      <alignment horizontal="right" vertical="center" shrinkToFit="1"/>
    </xf>
    <xf numFmtId="43" fontId="0" fillId="0" borderId="0" xfId="3" applyFont="1"/>
    <xf numFmtId="167" fontId="0" fillId="0" borderId="0" xfId="0" applyNumberFormat="1"/>
    <xf numFmtId="0" fontId="5" fillId="2" borderId="3" xfId="0" applyNumberFormat="1" applyFont="1" applyFill="1" applyBorder="1" applyAlignment="1"/>
    <xf numFmtId="0" fontId="1" fillId="2" borderId="8" xfId="0" applyNumberFormat="1" applyFont="1" applyFill="1" applyBorder="1" applyAlignment="1"/>
    <xf numFmtId="49" fontId="1" fillId="2" borderId="8" xfId="0" applyNumberFormat="1" applyFont="1" applyFill="1" applyBorder="1" applyAlignment="1"/>
    <xf numFmtId="3" fontId="16" fillId="3" borderId="9" xfId="0" applyNumberFormat="1" applyFont="1" applyFill="1" applyBorder="1"/>
    <xf numFmtId="3" fontId="5" fillId="0" borderId="10" xfId="0" applyNumberFormat="1" applyFont="1" applyFill="1" applyBorder="1" applyAlignment="1">
      <alignment horizontal="right" vertical="center" shrinkToFit="1"/>
    </xf>
    <xf numFmtId="3" fontId="1" fillId="0" borderId="11" xfId="0" applyNumberFormat="1" applyFont="1" applyFill="1" applyBorder="1" applyAlignment="1">
      <alignment horizontal="right" vertical="center" shrinkToFit="1"/>
    </xf>
    <xf numFmtId="3" fontId="5" fillId="0" borderId="12" xfId="0" applyNumberFormat="1" applyFont="1" applyFill="1" applyBorder="1" applyAlignment="1">
      <alignment horizontal="right" vertical="center" shrinkToFit="1"/>
    </xf>
    <xf numFmtId="3" fontId="1" fillId="0" borderId="13" xfId="0" applyNumberFormat="1" applyFont="1" applyFill="1" applyBorder="1" applyAlignment="1">
      <alignment horizontal="right" vertical="center" shrinkToFit="1"/>
    </xf>
    <xf numFmtId="3" fontId="5" fillId="0" borderId="14" xfId="0" applyNumberFormat="1" applyFont="1" applyFill="1" applyBorder="1" applyAlignment="1">
      <alignment horizontal="right" vertical="center" shrinkToFit="1"/>
    </xf>
    <xf numFmtId="3" fontId="1" fillId="0" borderId="15" xfId="0" applyNumberFormat="1" applyFont="1" applyFill="1" applyBorder="1" applyAlignment="1">
      <alignment horizontal="right" vertical="center" shrinkToFi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B9BD5"/>
      <color rgb="FFC84B96"/>
      <color rgb="FF32AFAF"/>
      <color rgb="FFB14184"/>
      <color rgb="FFCBF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monthly electricity generation by type of fuel in</a:t>
            </a:r>
            <a:r>
              <a:rPr lang="en-US" baseline="0"/>
              <a:t> EU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3.2063555741365914E-2"/>
          <c:y val="3.9187674222372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44062353199975E-2"/>
          <c:y val="0.13059905446168224"/>
          <c:w val="0.73189004408089187"/>
          <c:h val="0.621896031580545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'FIGURES 1 and 2'!$A$58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2'!$B$58:$N$58</c:f>
              <c:numCache>
                <c:formatCode>#,##0</c:formatCode>
                <c:ptCount val="13"/>
                <c:pt idx="0">
                  <c:v>40609.459000000003</c:v>
                </c:pt>
                <c:pt idx="1">
                  <c:v>38739.061999999998</c:v>
                </c:pt>
                <c:pt idx="2">
                  <c:v>38005.436999999998</c:v>
                </c:pt>
                <c:pt idx="3">
                  <c:v>37450.906000000003</c:v>
                </c:pt>
                <c:pt idx="4">
                  <c:v>30470.26</c:v>
                </c:pt>
                <c:pt idx="5">
                  <c:v>32116.542000000001</c:v>
                </c:pt>
                <c:pt idx="6">
                  <c:v>17576.198</c:v>
                </c:pt>
                <c:pt idx="7">
                  <c:v>22807.472000000002</c:v>
                </c:pt>
                <c:pt idx="8">
                  <c:v>25893.199000000001</c:v>
                </c:pt>
                <c:pt idx="9">
                  <c:v>21641.061000000002</c:v>
                </c:pt>
                <c:pt idx="10">
                  <c:v>39691.298999999999</c:v>
                </c:pt>
                <c:pt idx="11">
                  <c:v>35876.580999999998</c:v>
                </c:pt>
                <c:pt idx="12">
                  <c:v>44155.048000000003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B-40A7-8A29-BE7A0905BD44}"/>
            </c:ext>
          </c:extLst>
        </c:ser>
        <c:ser>
          <c:idx val="1"/>
          <c:order val="1"/>
          <c:tx>
            <c:strRef>
              <c:f>'FIGURES 1 and 2'!$A$59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2'!$B$59:$N$59</c:f>
              <c:numCache>
                <c:formatCode>#,##0</c:formatCode>
                <c:ptCount val="13"/>
                <c:pt idx="0">
                  <c:v>28438.685000000001</c:v>
                </c:pt>
                <c:pt idx="1">
                  <c:v>32989.305999999997</c:v>
                </c:pt>
                <c:pt idx="2">
                  <c:v>33189.104000000007</c:v>
                </c:pt>
                <c:pt idx="3">
                  <c:v>29327.268</c:v>
                </c:pt>
                <c:pt idx="4">
                  <c:v>25085.449000000001</c:v>
                </c:pt>
                <c:pt idx="5">
                  <c:v>31473.089000000004</c:v>
                </c:pt>
                <c:pt idx="6">
                  <c:v>30775.211999999996</c:v>
                </c:pt>
                <c:pt idx="7">
                  <c:v>29064.863000000001</c:v>
                </c:pt>
                <c:pt idx="8">
                  <c:v>26585.084999999999</c:v>
                </c:pt>
                <c:pt idx="9">
                  <c:v>19977.883000000002</c:v>
                </c:pt>
                <c:pt idx="10">
                  <c:v>18396.851999999999</c:v>
                </c:pt>
                <c:pt idx="11">
                  <c:v>20404.07</c:v>
                </c:pt>
                <c:pt idx="12">
                  <c:v>26006.611000000001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B-40A7-8A29-BE7A0905BD44}"/>
            </c:ext>
          </c:extLst>
        </c:ser>
        <c:ser>
          <c:idx val="2"/>
          <c:order val="2"/>
          <c:tx>
            <c:strRef>
              <c:f>'FIGURES 1 and 2'!$A$60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2'!$B$60:$N$60</c:f>
              <c:numCache>
                <c:formatCode>#,##0</c:formatCode>
                <c:ptCount val="13"/>
                <c:pt idx="0">
                  <c:v>3428.1979999999999</c:v>
                </c:pt>
                <c:pt idx="1">
                  <c:v>4032.17</c:v>
                </c:pt>
                <c:pt idx="2">
                  <c:v>7278.4530000000004</c:v>
                </c:pt>
                <c:pt idx="3">
                  <c:v>13615.169</c:v>
                </c:pt>
                <c:pt idx="4">
                  <c:v>16430.103999999999</c:v>
                </c:pt>
                <c:pt idx="5">
                  <c:v>19312.822</c:v>
                </c:pt>
                <c:pt idx="6">
                  <c:v>21441.374</c:v>
                </c:pt>
                <c:pt idx="7">
                  <c:v>20656.78</c:v>
                </c:pt>
                <c:pt idx="8">
                  <c:v>18515.814999999999</c:v>
                </c:pt>
                <c:pt idx="9">
                  <c:v>15645.611999999999</c:v>
                </c:pt>
                <c:pt idx="10">
                  <c:v>11585.424999999999</c:v>
                </c:pt>
                <c:pt idx="11">
                  <c:v>5860.3180000000002</c:v>
                </c:pt>
                <c:pt idx="12">
                  <c:v>4451.7920000000004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B-40A7-8A29-BE7A0905BD44}"/>
            </c:ext>
          </c:extLst>
        </c:ser>
        <c:ser>
          <c:idx val="3"/>
          <c:order val="3"/>
          <c:tx>
            <c:strRef>
              <c:f>'FIGURES 1 and 2'!$A$61</c:f>
              <c:strCache>
                <c:ptCount val="1"/>
                <c:pt idx="0">
                  <c:v>Geothermal and other renewable energies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/>
          </c:spPr>
          <c:invertIfNegative val="0"/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2'!$B$61:$N$61</c:f>
              <c:numCache>
                <c:formatCode>#,##0</c:formatCode>
                <c:ptCount val="13"/>
                <c:pt idx="0">
                  <c:v>537.08399999999995</c:v>
                </c:pt>
                <c:pt idx="1">
                  <c:v>520.59299999999996</c:v>
                </c:pt>
                <c:pt idx="2">
                  <c:v>477.20400000000001</c:v>
                </c:pt>
                <c:pt idx="3">
                  <c:v>525.57399999999996</c:v>
                </c:pt>
                <c:pt idx="4">
                  <c:v>505.17399999999998</c:v>
                </c:pt>
                <c:pt idx="5">
                  <c:v>511.92599999999999</c:v>
                </c:pt>
                <c:pt idx="6">
                  <c:v>496.11</c:v>
                </c:pt>
                <c:pt idx="7">
                  <c:v>518.79999999999995</c:v>
                </c:pt>
                <c:pt idx="8">
                  <c:v>510.44900000000001</c:v>
                </c:pt>
                <c:pt idx="9">
                  <c:v>501.113</c:v>
                </c:pt>
                <c:pt idx="10">
                  <c:v>523.57399999999996</c:v>
                </c:pt>
                <c:pt idx="11">
                  <c:v>492.17599999999999</c:v>
                </c:pt>
                <c:pt idx="12">
                  <c:v>513.28399999999999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B-40A7-8A29-BE7A0905BD44}"/>
            </c:ext>
          </c:extLst>
        </c:ser>
        <c:ser>
          <c:idx val="4"/>
          <c:order val="4"/>
          <c:tx>
            <c:strRef>
              <c:f>'FIGURES 1 and 2'!$A$62</c:f>
              <c:strCache>
                <c:ptCount val="1"/>
                <c:pt idx="0">
                  <c:v>Combustion of fuels (renewables and non-renewable fuels)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/>
          </c:spPr>
          <c:invertIfNegative val="0"/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2'!$B$62:$N$62</c:f>
              <c:numCache>
                <c:formatCode>#,##0</c:formatCode>
                <c:ptCount val="13"/>
                <c:pt idx="0">
                  <c:v>103065.71</c:v>
                </c:pt>
                <c:pt idx="1">
                  <c:v>110714.41</c:v>
                </c:pt>
                <c:pt idx="2">
                  <c:v>90137.645999999993</c:v>
                </c:pt>
                <c:pt idx="3">
                  <c:v>94548.206999999995</c:v>
                </c:pt>
                <c:pt idx="4">
                  <c:v>86940.334000000003</c:v>
                </c:pt>
                <c:pt idx="5">
                  <c:v>70476.036999999997</c:v>
                </c:pt>
                <c:pt idx="6">
                  <c:v>79477.455000000002</c:v>
                </c:pt>
                <c:pt idx="7">
                  <c:v>85242.641000000003</c:v>
                </c:pt>
                <c:pt idx="8">
                  <c:v>79308.429000000004</c:v>
                </c:pt>
                <c:pt idx="9">
                  <c:v>92548.328999999998</c:v>
                </c:pt>
                <c:pt idx="10">
                  <c:v>92461.673999999999</c:v>
                </c:pt>
                <c:pt idx="11">
                  <c:v>113554.749</c:v>
                </c:pt>
                <c:pt idx="12">
                  <c:v>114363.58100000001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B-40A7-8A29-BE7A0905BD44}"/>
            </c:ext>
          </c:extLst>
        </c:ser>
        <c:ser>
          <c:idx val="5"/>
          <c:order val="5"/>
          <c:tx>
            <c:strRef>
              <c:f>'FIGURES 1 and 2'!$A$63</c:f>
              <c:strCache>
                <c:ptCount val="1"/>
                <c:pt idx="0">
                  <c:v>Nuclear fuels and other fuels n.e.c.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2'!$B$63:$N$63</c:f>
              <c:numCache>
                <c:formatCode>#,##0</c:formatCode>
                <c:ptCount val="13"/>
                <c:pt idx="0">
                  <c:v>64275.43</c:v>
                </c:pt>
                <c:pt idx="1">
                  <c:v>68313.406999999992</c:v>
                </c:pt>
                <c:pt idx="2">
                  <c:v>58951.43</c:v>
                </c:pt>
                <c:pt idx="3">
                  <c:v>62487.203999999998</c:v>
                </c:pt>
                <c:pt idx="4">
                  <c:v>54541.956999999995</c:v>
                </c:pt>
                <c:pt idx="5">
                  <c:v>53717.883000000002</c:v>
                </c:pt>
                <c:pt idx="6">
                  <c:v>53080.894</c:v>
                </c:pt>
                <c:pt idx="7">
                  <c:v>57295.615000000005</c:v>
                </c:pt>
                <c:pt idx="8">
                  <c:v>58043.669000000002</c:v>
                </c:pt>
                <c:pt idx="9">
                  <c:v>57012.322</c:v>
                </c:pt>
                <c:pt idx="10">
                  <c:v>59789.995999999999</c:v>
                </c:pt>
                <c:pt idx="11">
                  <c:v>58850.995000000003</c:v>
                </c:pt>
                <c:pt idx="12">
                  <c:v>61472.222999999998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1B-40A7-8A29-BE7A0905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875472"/>
        <c:axId val="587869568"/>
      </c:barChart>
      <c:catAx>
        <c:axId val="5878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869568"/>
        <c:crosses val="autoZero"/>
        <c:auto val="1"/>
        <c:lblAlgn val="ctr"/>
        <c:lblOffset val="100"/>
        <c:tickMarkSkip val="1"/>
        <c:noMultiLvlLbl val="0"/>
      </c:catAx>
      <c:valAx>
        <c:axId val="58786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87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86763711949318"/>
          <c:y val="0.14552410804830829"/>
          <c:w val="0.16535677986277639"/>
          <c:h val="0.6705202901987885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monthly electricity generation from</a:t>
            </a:r>
            <a:r>
              <a:rPr lang="en-US" baseline="0"/>
              <a:t> non-combustible renewables</a:t>
            </a:r>
            <a:r>
              <a:rPr lang="en-US"/>
              <a:t> in the EU (GWh)</a:t>
            </a:r>
          </a:p>
        </c:rich>
      </c:tx>
      <c:layout>
        <c:manualLayout>
          <c:xMode val="edge"/>
          <c:yMode val="edge"/>
          <c:x val="4.5220890704366183E-2"/>
          <c:y val="3.4257086227245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9837288741458"/>
          <c:y val="0.16218107419256347"/>
          <c:w val="0.6827299685354653"/>
          <c:h val="0.57362772298257025"/>
        </c:manualLayout>
      </c:layout>
      <c:lineChart>
        <c:grouping val="standard"/>
        <c:varyColors val="0"/>
        <c:ser>
          <c:idx val="0"/>
          <c:order val="0"/>
          <c:tx>
            <c:strRef>
              <c:f>'FIGURES 1 and 2'!$A$58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2'!$B$58:$N$58</c:f>
              <c:numCache>
                <c:formatCode>#,##0</c:formatCode>
                <c:ptCount val="13"/>
                <c:pt idx="0">
                  <c:v>40609.459000000003</c:v>
                </c:pt>
                <c:pt idx="1">
                  <c:v>38739.061999999998</c:v>
                </c:pt>
                <c:pt idx="2">
                  <c:v>38005.436999999998</c:v>
                </c:pt>
                <c:pt idx="3">
                  <c:v>37450.906000000003</c:v>
                </c:pt>
                <c:pt idx="4">
                  <c:v>30470.26</c:v>
                </c:pt>
                <c:pt idx="5">
                  <c:v>32116.542000000001</c:v>
                </c:pt>
                <c:pt idx="6">
                  <c:v>17576.198</c:v>
                </c:pt>
                <c:pt idx="7">
                  <c:v>22807.472000000002</c:v>
                </c:pt>
                <c:pt idx="8">
                  <c:v>25893.199000000001</c:v>
                </c:pt>
                <c:pt idx="9">
                  <c:v>21641.061000000002</c:v>
                </c:pt>
                <c:pt idx="10">
                  <c:v>39691.298999999999</c:v>
                </c:pt>
                <c:pt idx="11">
                  <c:v>35876.580999999998</c:v>
                </c:pt>
                <c:pt idx="12">
                  <c:v>44155.048000000003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E-4829-B874-6874EE8E5F71}"/>
            </c:ext>
          </c:extLst>
        </c:ser>
        <c:ser>
          <c:idx val="1"/>
          <c:order val="1"/>
          <c:tx>
            <c:strRef>
              <c:f>'FIGURES 1 and 2'!$A$59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2'!$B$59:$N$59</c:f>
              <c:numCache>
                <c:formatCode>#,##0</c:formatCode>
                <c:ptCount val="13"/>
                <c:pt idx="0">
                  <c:v>28438.685000000001</c:v>
                </c:pt>
                <c:pt idx="1">
                  <c:v>32989.305999999997</c:v>
                </c:pt>
                <c:pt idx="2">
                  <c:v>33189.104000000007</c:v>
                </c:pt>
                <c:pt idx="3">
                  <c:v>29327.268</c:v>
                </c:pt>
                <c:pt idx="4">
                  <c:v>25085.449000000001</c:v>
                </c:pt>
                <c:pt idx="5">
                  <c:v>31473.089000000004</c:v>
                </c:pt>
                <c:pt idx="6">
                  <c:v>30775.211999999996</c:v>
                </c:pt>
                <c:pt idx="7">
                  <c:v>29064.863000000001</c:v>
                </c:pt>
                <c:pt idx="8">
                  <c:v>26585.084999999999</c:v>
                </c:pt>
                <c:pt idx="9">
                  <c:v>19977.883000000002</c:v>
                </c:pt>
                <c:pt idx="10">
                  <c:v>18396.851999999999</c:v>
                </c:pt>
                <c:pt idx="11">
                  <c:v>20404.07</c:v>
                </c:pt>
                <c:pt idx="12">
                  <c:v>26006.611000000001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E-4829-B874-6874EE8E5F71}"/>
            </c:ext>
          </c:extLst>
        </c:ser>
        <c:ser>
          <c:idx val="2"/>
          <c:order val="2"/>
          <c:tx>
            <c:strRef>
              <c:f>'FIGURES 1 and 2'!$A$60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2'!$B$60:$N$60</c:f>
              <c:numCache>
                <c:formatCode>#,##0</c:formatCode>
                <c:ptCount val="13"/>
                <c:pt idx="0">
                  <c:v>3428.1979999999999</c:v>
                </c:pt>
                <c:pt idx="1">
                  <c:v>4032.17</c:v>
                </c:pt>
                <c:pt idx="2">
                  <c:v>7278.4530000000004</c:v>
                </c:pt>
                <c:pt idx="3">
                  <c:v>13615.169</c:v>
                </c:pt>
                <c:pt idx="4">
                  <c:v>16430.103999999999</c:v>
                </c:pt>
                <c:pt idx="5">
                  <c:v>19312.822</c:v>
                </c:pt>
                <c:pt idx="6">
                  <c:v>21441.374</c:v>
                </c:pt>
                <c:pt idx="7">
                  <c:v>20656.78</c:v>
                </c:pt>
                <c:pt idx="8">
                  <c:v>18515.814999999999</c:v>
                </c:pt>
                <c:pt idx="9">
                  <c:v>15645.611999999999</c:v>
                </c:pt>
                <c:pt idx="10">
                  <c:v>11585.424999999999</c:v>
                </c:pt>
                <c:pt idx="11">
                  <c:v>5860.3180000000002</c:v>
                </c:pt>
                <c:pt idx="12">
                  <c:v>4451.7920000000004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E-4829-B874-6874EE8E5F71}"/>
            </c:ext>
          </c:extLst>
        </c:ser>
        <c:ser>
          <c:idx val="3"/>
          <c:order val="3"/>
          <c:tx>
            <c:strRef>
              <c:f>'FIGURES 1 and 2'!$A$61</c:f>
              <c:strCache>
                <c:ptCount val="1"/>
                <c:pt idx="0">
                  <c:v>Geothermal and other renewable energies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'FIGURES 1 and 2'!$B$57:$N$57</c:f>
              <c:strCache>
                <c:ptCount val="13"/>
                <c:pt idx="0">
                  <c:v>December 2020</c:v>
                </c:pt>
                <c:pt idx="1">
                  <c:v>January</c:v>
                </c:pt>
                <c:pt idx="2">
                  <c:v>February 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 2021</c:v>
                </c:pt>
              </c:strCache>
            </c:strRef>
          </c:cat>
          <c:val>
            <c:numRef>
              <c:f>'FIGURES 1 and 2'!$B$61:$N$61</c:f>
              <c:numCache>
                <c:formatCode>#,##0</c:formatCode>
                <c:ptCount val="13"/>
                <c:pt idx="0">
                  <c:v>537.08399999999995</c:v>
                </c:pt>
                <c:pt idx="1">
                  <c:v>520.59299999999996</c:v>
                </c:pt>
                <c:pt idx="2">
                  <c:v>477.20400000000001</c:v>
                </c:pt>
                <c:pt idx="3">
                  <c:v>525.57399999999996</c:v>
                </c:pt>
                <c:pt idx="4">
                  <c:v>505.17399999999998</c:v>
                </c:pt>
                <c:pt idx="5">
                  <c:v>511.92599999999999</c:v>
                </c:pt>
                <c:pt idx="6">
                  <c:v>496.11</c:v>
                </c:pt>
                <c:pt idx="7">
                  <c:v>518.79999999999995</c:v>
                </c:pt>
                <c:pt idx="8">
                  <c:v>510.44900000000001</c:v>
                </c:pt>
                <c:pt idx="9">
                  <c:v>501.113</c:v>
                </c:pt>
                <c:pt idx="10">
                  <c:v>523.57399999999996</c:v>
                </c:pt>
                <c:pt idx="11">
                  <c:v>492.17599999999999</c:v>
                </c:pt>
                <c:pt idx="12">
                  <c:v>513.28399999999999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0E-4829-B874-6874EE8E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091104"/>
        <c:axId val="588090776"/>
      </c:lineChart>
      <c:catAx>
        <c:axId val="5880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090776"/>
        <c:crosses val="autoZero"/>
        <c:auto val="1"/>
        <c:lblAlgn val="ctr"/>
        <c:lblOffset val="100"/>
        <c:tickMarkSkip val="1"/>
        <c:noMultiLvlLbl val="0"/>
      </c:catAx>
      <c:valAx>
        <c:axId val="588090776"/>
        <c:scaling>
          <c:orientation val="minMax"/>
          <c:max val="5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0911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58364377718472"/>
          <c:y val="0.19856002177058582"/>
          <c:w val="0.17892202957586234"/>
          <c:h val="0.588754961436858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monthly electricity generation from pure</a:t>
            </a:r>
            <a:r>
              <a:rPr lang="en-US" baseline="0"/>
              <a:t> </a:t>
            </a:r>
            <a:r>
              <a:rPr lang="en-US"/>
              <a:t>hydro (GWh)</a:t>
            </a:r>
          </a:p>
        </c:rich>
      </c:tx>
      <c:layout>
        <c:manualLayout>
          <c:xMode val="edge"/>
          <c:yMode val="edge"/>
          <c:x val="3.3127570354597326E-2"/>
          <c:y val="2.601737384606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7332255098221"/>
          <c:y val="0.15344868405817805"/>
          <c:w val="0.85641274947880663"/>
          <c:h val="0.58833650829127737"/>
        </c:manualLayout>
      </c:layout>
      <c:areaChart>
        <c:grouping val="stacked"/>
        <c:varyColors val="0"/>
        <c:ser>
          <c:idx val="1"/>
          <c:order val="1"/>
          <c:tx>
            <c:strRef>
              <c:f>HYDRO!$F$11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[1]HYDRO!$A$14:$A$25</c:f>
              <c:strCache>
                <c:ptCount val="12"/>
                <c:pt idx="0">
                  <c:v>January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HYDRO!$F$14:$F$25</c:f>
              <c:numCache>
                <c:formatCode>#,##0</c:formatCode>
                <c:ptCount val="12"/>
                <c:pt idx="0">
                  <c:v>23728.749</c:v>
                </c:pt>
                <c:pt idx="1">
                  <c:v>22902.661</c:v>
                </c:pt>
                <c:pt idx="2">
                  <c:v>24356.171999999999</c:v>
                </c:pt>
                <c:pt idx="3">
                  <c:v>24010.535</c:v>
                </c:pt>
                <c:pt idx="4">
                  <c:v>28443.542000000001</c:v>
                </c:pt>
                <c:pt idx="5">
                  <c:v>28560.727999999999</c:v>
                </c:pt>
                <c:pt idx="6">
                  <c:v>23951.553</c:v>
                </c:pt>
                <c:pt idx="7">
                  <c:v>20162.72</c:v>
                </c:pt>
                <c:pt idx="8">
                  <c:v>17936.241999999998</c:v>
                </c:pt>
                <c:pt idx="9">
                  <c:v>16708.218000000001</c:v>
                </c:pt>
                <c:pt idx="10">
                  <c:v>22391.291000000001</c:v>
                </c:pt>
                <c:pt idx="11">
                  <c:v>24485.124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289-A3D0-673B827C0F3A}"/>
            </c:ext>
          </c:extLst>
        </c:ser>
        <c:ser>
          <c:idx val="2"/>
          <c:order val="2"/>
          <c:tx>
            <c:strRef>
              <c:f>HYDRO!$G$13</c:f>
              <c:strCache>
                <c:ptCount val="1"/>
                <c:pt idx="0">
                  <c:v>range 2018-2020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[1]HYDRO!$A$14:$A$25</c:f>
              <c:strCache>
                <c:ptCount val="12"/>
                <c:pt idx="0">
                  <c:v>January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HYDRO!$G$14:$G$25</c:f>
              <c:numCache>
                <c:formatCode>#,##0</c:formatCode>
                <c:ptCount val="12"/>
                <c:pt idx="0">
                  <c:v>4038.7570000000014</c:v>
                </c:pt>
                <c:pt idx="1">
                  <c:v>3801.0629999999983</c:v>
                </c:pt>
                <c:pt idx="2">
                  <c:v>7707.9110000000001</c:v>
                </c:pt>
                <c:pt idx="3">
                  <c:v>9016.8290000000015</c:v>
                </c:pt>
                <c:pt idx="4">
                  <c:v>5528.9639999999999</c:v>
                </c:pt>
                <c:pt idx="5">
                  <c:v>834.55099999999948</c:v>
                </c:pt>
                <c:pt idx="6">
                  <c:v>986.3640000000014</c:v>
                </c:pt>
                <c:pt idx="7">
                  <c:v>3438.025999999998</c:v>
                </c:pt>
                <c:pt idx="8">
                  <c:v>3242.0090000000018</c:v>
                </c:pt>
                <c:pt idx="9">
                  <c:v>9767.4909999999982</c:v>
                </c:pt>
                <c:pt idx="10">
                  <c:v>5237.5119999999988</c:v>
                </c:pt>
                <c:pt idx="11">
                  <c:v>7338.0220000000008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6-4289-A3D0-673B827C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501520"/>
        <c:axId val="702498896"/>
      </c:areaChart>
      <c:lineChart>
        <c:grouping val="standard"/>
        <c:varyColors val="0"/>
        <c:ser>
          <c:idx val="0"/>
          <c:order val="0"/>
          <c:tx>
            <c:strRef>
              <c:f>HYDRO!$B$13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HYDRO!$A$14:$A$25</c:f>
              <c:strCache>
                <c:ptCount val="12"/>
                <c:pt idx="0">
                  <c:v>January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HYDRO!$B$14:$B$25</c:f>
              <c:numCache>
                <c:formatCode>#,##0.##########</c:formatCode>
                <c:ptCount val="12"/>
                <c:pt idx="0">
                  <c:v>32079.605</c:v>
                </c:pt>
                <c:pt idx="1">
                  <c:v>32196.778999999999</c:v>
                </c:pt>
                <c:pt idx="2">
                  <c:v>28682.877</c:v>
                </c:pt>
                <c:pt idx="3">
                  <c:v>24809.991000000002</c:v>
                </c:pt>
                <c:pt idx="4">
                  <c:v>30779.071</c:v>
                </c:pt>
                <c:pt idx="5">
                  <c:v>29168.5</c:v>
                </c:pt>
                <c:pt idx="6">
                  <c:v>27644.395</c:v>
                </c:pt>
                <c:pt idx="7">
                  <c:v>25136.125</c:v>
                </c:pt>
                <c:pt idx="8">
                  <c:v>19548.972000000002</c:v>
                </c:pt>
                <c:pt idx="9" formatCode="#,##0.000">
                  <c:v>18682.906999999999</c:v>
                </c:pt>
                <c:pt idx="10">
                  <c:v>20024.724999999999</c:v>
                </c:pt>
                <c:pt idx="11">
                  <c:v>26134.618999999999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6-4289-A3D0-673B827C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01520"/>
        <c:axId val="702498896"/>
      </c:lineChart>
      <c:catAx>
        <c:axId val="70250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98896"/>
        <c:crosses val="autoZero"/>
        <c:auto val="1"/>
        <c:lblAlgn val="ctr"/>
        <c:lblOffset val="100"/>
        <c:tickMarkSkip val="1"/>
        <c:noMultiLvlLbl val="0"/>
      </c:catAx>
      <c:valAx>
        <c:axId val="702498896"/>
        <c:scaling>
          <c:orientation val="minMax"/>
          <c:min val="15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573964531084231"/>
          <c:y val="0.8894023993734187"/>
          <c:w val="0.28606977589937654"/>
          <c:h val="4.61892770930211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monthly electricity generation from </a:t>
            </a:r>
            <a:r>
              <a:rPr lang="en-US" baseline="0"/>
              <a:t>wind </a:t>
            </a:r>
            <a:r>
              <a:rPr lang="en-US"/>
              <a:t>(GWh)</a:t>
            </a:r>
          </a:p>
        </c:rich>
      </c:tx>
      <c:layout>
        <c:manualLayout>
          <c:xMode val="edge"/>
          <c:yMode val="edge"/>
          <c:x val="3.3127570354597326E-2"/>
          <c:y val="2.601737384606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7332255098221"/>
          <c:y val="0.15344868405817805"/>
          <c:w val="0.84777639335996591"/>
          <c:h val="0.58833650829127737"/>
        </c:manualLayout>
      </c:layout>
      <c:areaChart>
        <c:grouping val="stacked"/>
        <c:varyColors val="0"/>
        <c:ser>
          <c:idx val="1"/>
          <c:order val="1"/>
          <c:tx>
            <c:strRef>
              <c:f>WIND!$F$11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WIND!$A$12:$A$23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WIND!$F$12:$F$23</c:f>
              <c:numCache>
                <c:formatCode>#,##0</c:formatCode>
                <c:ptCount val="12"/>
                <c:pt idx="0">
                  <c:v>38377.606</c:v>
                </c:pt>
                <c:pt idx="1">
                  <c:v>26554.1</c:v>
                </c:pt>
                <c:pt idx="2">
                  <c:v>35016.839999999997</c:v>
                </c:pt>
                <c:pt idx="3">
                  <c:v>26230.93</c:v>
                </c:pt>
                <c:pt idx="4">
                  <c:v>20114.440999999999</c:v>
                </c:pt>
                <c:pt idx="5">
                  <c:v>18613.258000000002</c:v>
                </c:pt>
                <c:pt idx="6">
                  <c:v>14568.347</c:v>
                </c:pt>
                <c:pt idx="7">
                  <c:v>19236.093000000001</c:v>
                </c:pt>
                <c:pt idx="8">
                  <c:v>22700.006000000001</c:v>
                </c:pt>
                <c:pt idx="9">
                  <c:v>30439.798999999999</c:v>
                </c:pt>
                <c:pt idx="10">
                  <c:v>29798.992999999999</c:v>
                </c:pt>
                <c:pt idx="11">
                  <c:v>36403.285000000003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01-4DF4-A88B-5DCA783BC0F9}"/>
            </c:ext>
          </c:extLst>
        </c:ser>
        <c:ser>
          <c:idx val="2"/>
          <c:order val="2"/>
          <c:tx>
            <c:strRef>
              <c:f>WIND!$G$11</c:f>
              <c:strCache>
                <c:ptCount val="1"/>
                <c:pt idx="0">
                  <c:v>range 2018-2020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WIND!$A$12:$A$23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WIND!$G$12:$G$23</c:f>
              <c:numCache>
                <c:formatCode>#,##0</c:formatCode>
                <c:ptCount val="12"/>
                <c:pt idx="0">
                  <c:v>4804.0610000000015</c:v>
                </c:pt>
                <c:pt idx="1">
                  <c:v>24228.802000000003</c:v>
                </c:pt>
                <c:pt idx="2">
                  <c:v>7706.3160000000062</c:v>
                </c:pt>
                <c:pt idx="3">
                  <c:v>1266.005000000001</c:v>
                </c:pt>
                <c:pt idx="4">
                  <c:v>6391.969000000001</c:v>
                </c:pt>
                <c:pt idx="5">
                  <c:v>2670.5349999999999</c:v>
                </c:pt>
                <c:pt idx="6">
                  <c:v>9199.027</c:v>
                </c:pt>
                <c:pt idx="7">
                  <c:v>2402.2819999999992</c:v>
                </c:pt>
                <c:pt idx="8">
                  <c:v>4304.6289999999972</c:v>
                </c:pt>
                <c:pt idx="9">
                  <c:v>8823.4939999999988</c:v>
                </c:pt>
                <c:pt idx="10">
                  <c:v>5379.0070000000014</c:v>
                </c:pt>
                <c:pt idx="11">
                  <c:v>6976.0449999999983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1-4DF4-A88B-5DCA783B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501520"/>
        <c:axId val="702498896"/>
      </c:areaChart>
      <c:lineChart>
        <c:grouping val="standard"/>
        <c:varyColors val="0"/>
        <c:ser>
          <c:idx val="0"/>
          <c:order val="0"/>
          <c:tx>
            <c:strRef>
              <c:f>WIND!$B$11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WIND!$A$12:$A$23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WIND!$B$12:$B$23</c:f>
              <c:numCache>
                <c:formatCode>_-* #,##0_-;\-* #,##0_-;_-* "-"??_-;_-@_-</c:formatCode>
                <c:ptCount val="12"/>
                <c:pt idx="0">
                  <c:v>38739.061999999998</c:v>
                </c:pt>
                <c:pt idx="1">
                  <c:v>38005.436999999998</c:v>
                </c:pt>
                <c:pt idx="2">
                  <c:v>37450.906000000003</c:v>
                </c:pt>
                <c:pt idx="3">
                  <c:v>30470.26</c:v>
                </c:pt>
                <c:pt idx="4">
                  <c:v>32116.542000000001</c:v>
                </c:pt>
                <c:pt idx="5">
                  <c:v>17576.198</c:v>
                </c:pt>
                <c:pt idx="6">
                  <c:v>22807.472000000002</c:v>
                </c:pt>
                <c:pt idx="7">
                  <c:v>25893.199000000001</c:v>
                </c:pt>
                <c:pt idx="8">
                  <c:v>21641.061000000002</c:v>
                </c:pt>
                <c:pt idx="9">
                  <c:v>39691.298999999999</c:v>
                </c:pt>
                <c:pt idx="10">
                  <c:v>35876.580999999998</c:v>
                </c:pt>
                <c:pt idx="11">
                  <c:v>44155.048000000003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1-4DF4-A88B-5DCA783B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01520"/>
        <c:axId val="702498896"/>
      </c:lineChart>
      <c:catAx>
        <c:axId val="70250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498896"/>
        <c:crosses val="autoZero"/>
        <c:auto val="1"/>
        <c:lblAlgn val="ctr"/>
        <c:lblOffset val="100"/>
        <c:noMultiLvlLbl val="0"/>
      </c:catAx>
      <c:valAx>
        <c:axId val="702498896"/>
        <c:scaling>
          <c:orientation val="minMax"/>
          <c:min val="1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5857359052923962"/>
          <c:y val="0.88630026177265464"/>
          <c:w val="0.44947242741937887"/>
          <c:h val="4.57878057918009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Average proportions in net monthly electricity generation for wind in 2021 (%)</a:t>
            </a:r>
          </a:p>
        </c:rich>
      </c:tx>
      <c:layout>
        <c:manualLayout>
          <c:xMode val="edge"/>
          <c:yMode val="edge"/>
          <c:x val="3.1128862760626881E-2"/>
          <c:y val="3.6595477672353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4042177313676413"/>
          <c:w val="0.49261083743842365"/>
          <c:h val="0.50823755023097794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C03-405B-96DA-6D19FEF45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8C03-405B-96DA-6D19FEF4563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AD3C278-F2C4-4E3B-85FD-B673CBBA060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57C229C-4A1A-49B3-83CF-AA053F037FE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03-405B-96DA-6D19FEF45630}"/>
                </c:ext>
              </c:extLst>
            </c:dLbl>
            <c:dLbl>
              <c:idx val="1"/>
              <c:layout>
                <c:manualLayout>
                  <c:x val="-2.9013539651837523E-2"/>
                  <c:y val="1.1012809024190566E-2"/>
                </c:manualLayout>
              </c:layout>
              <c:tx>
                <c:rich>
                  <a:bodyPr/>
                  <a:lstStyle/>
                  <a:p>
                    <a:fld id="{AE549265-5B59-44FE-AAE4-2591036DD4D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42A87C75-9397-446A-9F47-3C3AC557AF03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03-405B-96DA-6D19FEF45630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WIND!$A$69:$A$70</c:f>
              <c:strCache>
                <c:ptCount val="2"/>
                <c:pt idx="0">
                  <c:v>Wind on shore</c:v>
                </c:pt>
                <c:pt idx="1">
                  <c:v>Wind off shore</c:v>
                </c:pt>
              </c:strCache>
            </c:strRef>
          </c:cat>
          <c:val>
            <c:numRef>
              <c:f>WIND!$B$69:$B$70</c:f>
              <c:numCache>
                <c:formatCode>#,##0</c:formatCode>
                <c:ptCount val="2"/>
                <c:pt idx="0">
                  <c:v>23021.677666666666</c:v>
                </c:pt>
                <c:pt idx="1">
                  <c:v>3972.4054999999994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3-405B-96DA-6D19FEF4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monthly electricity generation from solar (GWh)</a:t>
            </a:r>
          </a:p>
        </c:rich>
      </c:tx>
      <c:layout>
        <c:manualLayout>
          <c:xMode val="edge"/>
          <c:yMode val="edge"/>
          <c:x val="3.3333333333333333E-2"/>
          <c:y val="3.2395593561567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938183024128"/>
          <c:y val="0.14216445566526748"/>
          <c:w val="0.82776344208561259"/>
          <c:h val="0.605394550601004"/>
        </c:manualLayout>
      </c:layout>
      <c:areaChart>
        <c:grouping val="stacked"/>
        <c:varyColors val="0"/>
        <c:ser>
          <c:idx val="1"/>
          <c:order val="1"/>
          <c:tx>
            <c:strRef>
              <c:f>SOLAR!$F$11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SOLAR!$A$12:$A$19</c:f>
              <c:strCache>
                <c:ptCount val="8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SOLAR!$F$12:$F$23</c:f>
              <c:numCache>
                <c:formatCode>#,##0</c:formatCode>
                <c:ptCount val="12"/>
                <c:pt idx="0">
                  <c:v>3353.393</c:v>
                </c:pt>
                <c:pt idx="1">
                  <c:v>5247.6610000000001</c:v>
                </c:pt>
                <c:pt idx="2">
                  <c:v>7492.0050000000001</c:v>
                </c:pt>
                <c:pt idx="3">
                  <c:v>11856.728999999999</c:v>
                </c:pt>
                <c:pt idx="4">
                  <c:v>13389.079</c:v>
                </c:pt>
                <c:pt idx="5">
                  <c:v>13671.647000000001</c:v>
                </c:pt>
                <c:pt idx="6">
                  <c:v>15382.790999999999</c:v>
                </c:pt>
                <c:pt idx="7">
                  <c:v>13461.897999999999</c:v>
                </c:pt>
                <c:pt idx="8">
                  <c:v>10953.492</c:v>
                </c:pt>
                <c:pt idx="9">
                  <c:v>7694.4179999999997</c:v>
                </c:pt>
                <c:pt idx="10">
                  <c:v>3771.9479999999999</c:v>
                </c:pt>
                <c:pt idx="11">
                  <c:v>3016.5320000000002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C-4F1D-8761-C6016506FA35}"/>
            </c:ext>
          </c:extLst>
        </c:ser>
        <c:ser>
          <c:idx val="2"/>
          <c:order val="2"/>
          <c:tx>
            <c:strRef>
              <c:f>SOLAR!$G$11</c:f>
              <c:strCache>
                <c:ptCount val="1"/>
                <c:pt idx="0">
                  <c:v>range 2018-2020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SOLAR!$A$12:$A$19</c:f>
              <c:strCache>
                <c:ptCount val="8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SOLAR!$G$12:$G$23</c:f>
              <c:numCache>
                <c:formatCode>#,##0</c:formatCode>
                <c:ptCount val="12"/>
                <c:pt idx="0">
                  <c:v>1270.0140000000001</c:v>
                </c:pt>
                <c:pt idx="1">
                  <c:v>1663.1509999999998</c:v>
                </c:pt>
                <c:pt idx="2">
                  <c:v>4024.1400000000003</c:v>
                </c:pt>
                <c:pt idx="3">
                  <c:v>4408.7010000000009</c:v>
                </c:pt>
                <c:pt idx="4">
                  <c:v>4326.5990000000002</c:v>
                </c:pt>
                <c:pt idx="5">
                  <c:v>3603.5040000000008</c:v>
                </c:pt>
                <c:pt idx="6">
                  <c:v>3450.7009999999991</c:v>
                </c:pt>
                <c:pt idx="7">
                  <c:v>3562.4570000000003</c:v>
                </c:pt>
                <c:pt idx="8">
                  <c:v>2921.5249999999996</c:v>
                </c:pt>
                <c:pt idx="9">
                  <c:v>890.06600000000071</c:v>
                </c:pt>
                <c:pt idx="10">
                  <c:v>1910.2370000000005</c:v>
                </c:pt>
                <c:pt idx="11">
                  <c:v>672.24299999999994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C-4F1D-8761-C6016506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510048"/>
        <c:axId val="702512672"/>
      </c:areaChart>
      <c:lineChart>
        <c:grouping val="standard"/>
        <c:varyColors val="0"/>
        <c:ser>
          <c:idx val="0"/>
          <c:order val="0"/>
          <c:tx>
            <c:strRef>
              <c:f>SOLAR!$B$11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SOLAR!$A$12:$A$23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SOLAR!$B$12:$B$23</c:f>
              <c:numCache>
                <c:formatCode>_-* #,##0_-;\-* #,##0_-;_-* "-"??_-;_-@_-</c:formatCode>
                <c:ptCount val="12"/>
                <c:pt idx="0">
                  <c:v>4032.17</c:v>
                </c:pt>
                <c:pt idx="1">
                  <c:v>7278.4530000000004</c:v>
                </c:pt>
                <c:pt idx="2">
                  <c:v>13615.169</c:v>
                </c:pt>
                <c:pt idx="3">
                  <c:v>16430.103999999999</c:v>
                </c:pt>
                <c:pt idx="4">
                  <c:v>19312.822</c:v>
                </c:pt>
                <c:pt idx="5">
                  <c:v>21441.374</c:v>
                </c:pt>
                <c:pt idx="6">
                  <c:v>20656.78</c:v>
                </c:pt>
                <c:pt idx="7">
                  <c:v>18515.814999999999</c:v>
                </c:pt>
                <c:pt idx="8">
                  <c:v>15645.611999999999</c:v>
                </c:pt>
                <c:pt idx="9">
                  <c:v>11585.424999999999</c:v>
                </c:pt>
                <c:pt idx="10">
                  <c:v>5860.3180000000002</c:v>
                </c:pt>
                <c:pt idx="11">
                  <c:v>4451.7920000000004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C-4F1D-8761-C6016506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10048"/>
        <c:axId val="702512672"/>
      </c:lineChart>
      <c:catAx>
        <c:axId val="7025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512672"/>
        <c:crosses val="autoZero"/>
        <c:auto val="1"/>
        <c:lblAlgn val="ctr"/>
        <c:lblOffset val="100"/>
        <c:tickMarkSkip val="1"/>
        <c:noMultiLvlLbl val="0"/>
      </c:catAx>
      <c:valAx>
        <c:axId val="702512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5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7848172004149563"/>
          <c:y val="0.88534344628413419"/>
          <c:w val="0.50198643296004908"/>
          <c:h val="7.14627851202620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Average proportions in net monthly electricity generation for solar in 2021 (%)</a:t>
            </a:r>
          </a:p>
        </c:rich>
      </c:tx>
      <c:layout>
        <c:manualLayout>
          <c:xMode val="edge"/>
          <c:yMode val="edge"/>
          <c:x val="9.852216748768473E-3"/>
          <c:y val="1.0164751004619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4042177313676413"/>
          <c:w val="0.49261083743842365"/>
          <c:h val="0.50823755023097794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C05-4FC4-B949-11A0D78C352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7C05-4FC4-B949-11A0D78C352C}"/>
              </c:ext>
            </c:extLst>
          </c:dPt>
          <c:dLbls>
            <c:dLbl>
              <c:idx val="0"/>
              <c:layout>
                <c:manualLayout>
                  <c:x val="6.5960497285412006E-2"/>
                  <c:y val="6.6932291666666668E-3"/>
                </c:manualLayout>
              </c:layout>
              <c:tx>
                <c:rich>
                  <a:bodyPr rot="0" spcFirstLastPara="1" vertOverflow="ellipsis" vert="horz" wrap="non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E0E1D00D-D6D8-46F4-A916-464A40E56125}" type="CATEGORYNAME">
                      <a:rPr lang="en-US"/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[CATEGORY NAME]</a:t>
                    </a:fld>
                    <a:endParaRPr 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A956B2F1-551D-4962-ABE8-13B168E468DD}" type="VALUE">
                      <a:rPr lang="en-US"/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[VALUE]</a:t>
                    </a:fld>
                    <a:r>
                      <a:rPr lang="en-US"/>
                      <a:t> GWh</a:t>
                    </a:r>
                    <a:endParaRPr 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8D0CCFED-FC6D-4F98-BF58-D1C9A33C35B4}" type="PERCENTAGE">
                      <a:rPr lang="en-US"/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_i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05-4FC4-B949-11A0D78C352C}"/>
                </c:ext>
              </c:extLst>
            </c:dLbl>
            <c:dLbl>
              <c:idx val="1"/>
              <c:layout>
                <c:manualLayout>
                  <c:x val="-0.30417075172626712"/>
                  <c:y val="-0.3571491319444444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0C2B64A4-DC5F-42AA-AFFD-697F6F568BB2}" type="CATEGORYNAME">
                      <a:rPr lang="en-US"/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[CATEGORY NAME]</a:t>
                    </a:fld>
                    <a:endParaRPr 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F8AE8043-E416-41BB-B12E-EC02E5DFD7F0}" type="VALUE">
                      <a:rPr lang="en-US"/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[VALUE]</a:t>
                    </a:fld>
                    <a:r>
                      <a:rPr lang="en-US"/>
                      <a:t> GWh</a:t>
                    </a:r>
                    <a:endParaRPr lang="en-US" baseline="0"/>
                  </a:p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0BA412A3-CA12-4B6E-B9C3-D0AF3FE299AC}" type="PERCENTAGE">
                      <a:rPr lang="en-US"/>
                      <a:pPr>
                        <a:defRPr sz="12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C05-4FC4-B949-11A0D78C352C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SOLAR!$A$78:$A$79</c:f>
              <c:strCache>
                <c:ptCount val="2"/>
                <c:pt idx="0">
                  <c:v>Solar thermal</c:v>
                </c:pt>
                <c:pt idx="1">
                  <c:v>Solar photovoltaic</c:v>
                </c:pt>
              </c:strCache>
            </c:strRef>
          </c:cat>
          <c:val>
            <c:numRef>
              <c:f>SOLAR!$B$78:$B$79</c:f>
              <c:numCache>
                <c:formatCode>#,##0</c:formatCode>
                <c:ptCount val="2"/>
                <c:pt idx="0">
                  <c:v>392.11875000000009</c:v>
                </c:pt>
                <c:pt idx="1">
                  <c:v>12843.367333333335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5-4FC4-B949-11A0D78C35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244102</xdr:colOff>
      <xdr:row>66</xdr:row>
      <xdr:rowOff>8083</xdr:rowOff>
    </xdr:from>
    <xdr:to>
      <xdr:col>14</xdr:col>
      <xdr:colOff>27214</xdr:colOff>
      <xdr:row>100</xdr:row>
      <xdr:rowOff>172357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334816</xdr:colOff>
      <xdr:row>65</xdr:row>
      <xdr:rowOff>127247</xdr:rowOff>
    </xdr:from>
    <xdr:to>
      <xdr:col>32</xdr:col>
      <xdr:colOff>484908</xdr:colOff>
      <xdr:row>100</xdr:row>
      <xdr:rowOff>92363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0.04811</cdr:x>
      <cdr:y>0.91968</cdr:y>
    </cdr:from>
    <cdr:ext cx="7978175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18281" y="5643316"/>
          <a:ext cx="7978175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n.e.c:</a:t>
          </a:r>
          <a:r>
            <a:rPr lang="en-GB" sz="1200" i="0" baseline="0">
              <a:latin typeface="Arial" panose="020B0604020202020204" pitchFamily="34" charset="0"/>
            </a:rPr>
            <a:t>  not elsewhere classified</a:t>
          </a:r>
          <a:endParaRPr lang="en-GB" sz="1200" i="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0.88116</cdr:x>
      <cdr:y>0.9127</cdr:y>
    </cdr:from>
    <cdr:ext cx="1527204" cy="41563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1324208" y="5664072"/>
          <a:ext cx="1527204" cy="41563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0.03456</cdr:x>
      <cdr:y>0.92806</cdr:y>
    </cdr:from>
    <cdr:ext cx="8015969" cy="27028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72755" y="5592935"/>
          <a:ext cx="8015969" cy="270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0.84634</cdr:x>
      <cdr:y>0.9206</cdr:y>
    </cdr:from>
    <cdr:ext cx="1530358" cy="41109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245607" y="5302593"/>
          <a:ext cx="1530358" cy="411097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165100</xdr:rowOff>
    </xdr:from>
    <xdr:to>
      <xdr:col>26</xdr:col>
      <xdr:colOff>347937</xdr:colOff>
      <xdr:row>35</xdr:row>
      <xdr:rowOff>157865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0.02864</cdr:x>
      <cdr:y>0.94507</cdr:y>
    </cdr:from>
    <cdr:ext cx="7959536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55377" y="5627668"/>
          <a:ext cx="7959536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0.83804</cdr:x>
      <cdr:y>0.91999</cdr:y>
    </cdr:from>
    <cdr:ext cx="1432699" cy="407178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72922" y="5478314"/>
          <a:ext cx="1432699" cy="407178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34636</xdr:colOff>
      <xdr:row>6</xdr:row>
      <xdr:rowOff>34636</xdr:rowOff>
    </xdr:from>
    <xdr:to>
      <xdr:col>23</xdr:col>
      <xdr:colOff>427182</xdr:colOff>
      <xdr:row>39</xdr:row>
      <xdr:rowOff>47125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42</xdr:row>
      <xdr:rowOff>38100</xdr:rowOff>
    </xdr:from>
    <xdr:to>
      <xdr:col>21</xdr:col>
      <xdr:colOff>381000</xdr:colOff>
      <xdr:row>74</xdr:row>
      <xdr:rowOff>114513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0.02864</cdr:x>
      <cdr:y>0.94507</cdr:y>
    </cdr:from>
    <cdr:ext cx="7959536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55377" y="5627668"/>
          <a:ext cx="7959536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0.83804</cdr:x>
      <cdr:y>0.91999</cdr:y>
    </cdr:from>
    <cdr:ext cx="1432699" cy="407178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72922" y="5478314"/>
          <a:ext cx="1432699" cy="407178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0.00985</cdr:x>
      <cdr:y>0.9461</cdr:y>
    </cdr:from>
    <cdr:ext cx="36258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8996" y="4757854"/>
          <a:ext cx="36258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0.7032</cdr:x>
      <cdr:y>0.91638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25842" y="457974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50304</xdr:colOff>
      <xdr:row>6</xdr:row>
      <xdr:rowOff>13398</xdr:rowOff>
    </xdr:from>
    <xdr:to>
      <xdr:col>23</xdr:col>
      <xdr:colOff>227610</xdr:colOff>
      <xdr:row>44</xdr:row>
      <xdr:rowOff>51954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17896</xdr:colOff>
      <xdr:row>46</xdr:row>
      <xdr:rowOff>170707</xdr:rowOff>
    </xdr:from>
    <xdr:to>
      <xdr:col>22</xdr:col>
      <xdr:colOff>53945</xdr:colOff>
      <xdr:row>79</xdr:row>
      <xdr:rowOff>67925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0.03113</cdr:x>
      <cdr:y>0.93652</cdr:y>
    </cdr:from>
    <cdr:ext cx="7994650" cy="22760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73667" y="4963521"/>
          <a:ext cx="7994650" cy="227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0.85449</cdr:x>
      <cdr:y>0.93489</cdr:y>
    </cdr:from>
    <cdr:ext cx="1279071" cy="345058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511144" y="4954927"/>
          <a:ext cx="1279071" cy="345058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0.00985</cdr:x>
      <cdr:y>0.95202</cdr:y>
    </cdr:from>
    <cdr:ext cx="36258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5419" y="5483611"/>
          <a:ext cx="36258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</a:t>
          </a:r>
          <a:r>
            <a:rPr lang="en-GB" sz="1200">
              <a:solidFill>
                <a:schemeClr val="accent3"/>
              </a:solidFill>
              <a:latin typeface="Arial" panose="020B0604020202020204" pitchFamily="34" charset="0"/>
            </a:rPr>
            <a:t>nrg_cb_pem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0.7032</cdr:x>
      <cdr:y>0.91638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25842" y="457974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044\ERRARAU\My%20Documents\1-%20My%20tasks\4-%20RENEWABLE%20ELECTRICITY%20-%20monthly%20data\Drafts\SE%20Article-Renewable%20Electricity-monthly%20data_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1 and 2"/>
      <sheetName val="HYDRO"/>
      <sheetName val="WIND"/>
      <sheetName val="SOLAR"/>
    </sheetNames>
    <sheetDataSet>
      <sheetData sheetId="0" refreshError="1"/>
      <sheetData sheetId="1">
        <row r="12">
          <cell r="A12" t="str">
            <v>Pure hydro</v>
          </cell>
        </row>
        <row r="14">
          <cell r="A14" t="str">
            <v>January</v>
          </cell>
        </row>
        <row r="15">
          <cell r="A15" t="str">
            <v xml:space="preserve">February </v>
          </cell>
        </row>
        <row r="16">
          <cell r="A16" t="str">
            <v>March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October</v>
          </cell>
        </row>
        <row r="24">
          <cell r="A24" t="str">
            <v>November</v>
          </cell>
        </row>
        <row r="25">
          <cell r="A25" t="str">
            <v>December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663d0fc7-6e77-4d3c-81fb-5e58234c4ea6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8f105bb6-229a-4098-8ff9-eb68f36406e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6c383742-0679-4f0e-905c-90d6f27e233a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66"/>
  <sheetViews>
    <sheetView tabSelected="1" topLeftCell="M58" zoomScaleNormal="100" workbookViewId="0">
      <selection activeCell="P63" sqref="P63"/>
    </sheetView>
  </sheetViews>
  <sheetFormatPr defaultRowHeight="13.8" x14ac:dyDescent="0.25"/>
  <cols>
    <col min="1" max="1" width="28.796875" customWidth="1"/>
    <col min="2" max="2" width="8.296875" customWidth="1"/>
    <col min="3" max="10" width="9.19921875" bestFit="1" customWidth="1"/>
    <col min="258" max="258" width="22.69921875" customWidth="1"/>
    <col min="514" max="514" width="22.69921875" customWidth="1"/>
    <col min="770" max="770" width="22.69921875" customWidth="1"/>
    <col min="1026" max="1026" width="22.69921875" customWidth="1"/>
    <col min="1282" max="1282" width="22.69921875" customWidth="1"/>
    <col min="1538" max="1538" width="22.69921875" customWidth="1"/>
    <col min="1794" max="1794" width="22.69921875" customWidth="1"/>
    <col min="2050" max="2050" width="22.69921875" customWidth="1"/>
    <col min="2306" max="2306" width="22.69921875" customWidth="1"/>
    <col min="2562" max="2562" width="22.69921875" customWidth="1"/>
    <col min="2818" max="2818" width="22.69921875" customWidth="1"/>
    <col min="3074" max="3074" width="22.69921875" customWidth="1"/>
    <col min="3330" max="3330" width="22.69921875" customWidth="1"/>
    <col min="3586" max="3586" width="22.69921875" customWidth="1"/>
    <col min="3842" max="3842" width="22.69921875" customWidth="1"/>
    <col min="4098" max="4098" width="22.69921875" customWidth="1"/>
    <col min="4354" max="4354" width="22.69921875" customWidth="1"/>
    <col min="4610" max="4610" width="22.69921875" customWidth="1"/>
    <col min="4866" max="4866" width="22.69921875" customWidth="1"/>
    <col min="5122" max="5122" width="22.69921875" customWidth="1"/>
    <col min="5378" max="5378" width="22.69921875" customWidth="1"/>
    <col min="5634" max="5634" width="22.69921875" customWidth="1"/>
    <col min="5890" max="5890" width="22.69921875" customWidth="1"/>
    <col min="6146" max="6146" width="22.69921875" customWidth="1"/>
    <col min="6402" max="6402" width="22.69921875" customWidth="1"/>
    <col min="6658" max="6658" width="22.69921875" customWidth="1"/>
    <col min="6914" max="6914" width="22.69921875" customWidth="1"/>
    <col min="7170" max="7170" width="22.69921875" customWidth="1"/>
    <col min="7426" max="7426" width="22.69921875" customWidth="1"/>
    <col min="7682" max="7682" width="22.69921875" customWidth="1"/>
    <col min="7938" max="7938" width="22.69921875" customWidth="1"/>
    <col min="8194" max="8194" width="22.69921875" customWidth="1"/>
    <col min="8450" max="8450" width="22.69921875" customWidth="1"/>
    <col min="8706" max="8706" width="22.69921875" customWidth="1"/>
    <col min="8962" max="8962" width="22.69921875" customWidth="1"/>
    <col min="9218" max="9218" width="22.69921875" customWidth="1"/>
    <col min="9474" max="9474" width="22.69921875" customWidth="1"/>
    <col min="9730" max="9730" width="22.69921875" customWidth="1"/>
    <col min="9986" max="9986" width="22.69921875" customWidth="1"/>
    <col min="10242" max="10242" width="22.69921875" customWidth="1"/>
    <col min="10498" max="10498" width="22.69921875" customWidth="1"/>
    <col min="10754" max="10754" width="22.69921875" customWidth="1"/>
    <col min="11010" max="11010" width="22.69921875" customWidth="1"/>
    <col min="11266" max="11266" width="22.69921875" customWidth="1"/>
    <col min="11522" max="11522" width="22.69921875" customWidth="1"/>
    <col min="11778" max="11778" width="22.69921875" customWidth="1"/>
    <col min="12034" max="12034" width="22.69921875" customWidth="1"/>
    <col min="12290" max="12290" width="22.69921875" customWidth="1"/>
    <col min="12546" max="12546" width="22.69921875" customWidth="1"/>
    <col min="12802" max="12802" width="22.69921875" customWidth="1"/>
    <col min="13058" max="13058" width="22.69921875" customWidth="1"/>
    <col min="13314" max="13314" width="22.69921875" customWidth="1"/>
    <col min="13570" max="13570" width="22.69921875" customWidth="1"/>
    <col min="13826" max="13826" width="22.69921875" customWidth="1"/>
    <col min="14082" max="14082" width="22.69921875" customWidth="1"/>
    <col min="14338" max="14338" width="22.69921875" customWidth="1"/>
    <col min="14594" max="14594" width="22.69921875" customWidth="1"/>
    <col min="14850" max="14850" width="22.69921875" customWidth="1"/>
    <col min="15106" max="15106" width="22.69921875" customWidth="1"/>
    <col min="15362" max="15362" width="22.69921875" customWidth="1"/>
    <col min="15618" max="15618" width="22.69921875" customWidth="1"/>
    <col min="15874" max="15874" width="22.69921875" customWidth="1"/>
    <col min="16130" max="16130" width="22.69921875" customWidth="1"/>
  </cols>
  <sheetData>
    <row r="1" spans="1:18" x14ac:dyDescent="0.25">
      <c r="A1" s="5" t="s">
        <v>47</v>
      </c>
      <c r="B1" s="5"/>
    </row>
    <row r="2" spans="1:18" x14ac:dyDescent="0.25">
      <c r="A2" s="27" t="s">
        <v>30</v>
      </c>
      <c r="B2" s="27"/>
      <c r="C2" s="41"/>
      <c r="D2" t="s">
        <v>69</v>
      </c>
      <c r="K2" s="15"/>
      <c r="L2" s="48"/>
    </row>
    <row r="3" spans="1:18" x14ac:dyDescent="0.25">
      <c r="A3" s="3" t="s">
        <v>0</v>
      </c>
      <c r="B3" s="3"/>
      <c r="C3" s="4">
        <v>44649.684317129635</v>
      </c>
    </row>
    <row r="4" spans="1:18" x14ac:dyDescent="0.25">
      <c r="A4" s="3" t="s">
        <v>1</v>
      </c>
      <c r="B4" s="3"/>
      <c r="C4" s="4">
        <v>44651.555380983795</v>
      </c>
    </row>
    <row r="5" spans="1:18" x14ac:dyDescent="0.25">
      <c r="A5" s="3" t="s">
        <v>35</v>
      </c>
      <c r="B5" s="3"/>
      <c r="C5" s="3"/>
    </row>
    <row r="6" spans="1:18" x14ac:dyDescent="0.25">
      <c r="A6" s="5" t="s">
        <v>41</v>
      </c>
      <c r="B6" s="5"/>
      <c r="C6" s="6">
        <v>2020</v>
      </c>
    </row>
    <row r="8" spans="1:18" x14ac:dyDescent="0.25">
      <c r="A8" s="10"/>
      <c r="B8" s="77" t="s">
        <v>18</v>
      </c>
      <c r="C8" s="78" t="s">
        <v>19</v>
      </c>
      <c r="D8" s="78" t="s">
        <v>20</v>
      </c>
      <c r="E8" s="78" t="s">
        <v>10</v>
      </c>
      <c r="F8" s="78" t="s">
        <v>11</v>
      </c>
      <c r="G8" s="78" t="s">
        <v>50</v>
      </c>
      <c r="H8" s="78" t="s">
        <v>12</v>
      </c>
      <c r="I8" s="78" t="s">
        <v>13</v>
      </c>
      <c r="J8" s="78" t="s">
        <v>14</v>
      </c>
      <c r="K8" s="78" t="s">
        <v>15</v>
      </c>
      <c r="L8" s="77" t="s">
        <v>16</v>
      </c>
      <c r="M8" s="77" t="s">
        <v>17</v>
      </c>
      <c r="N8" s="77" t="s">
        <v>18</v>
      </c>
    </row>
    <row r="9" spans="1:18" x14ac:dyDescent="0.25">
      <c r="A9" s="76" t="s">
        <v>4</v>
      </c>
      <c r="B9" s="80">
        <v>244062.07199999999</v>
      </c>
      <c r="C9" s="81">
        <v>258783.609</v>
      </c>
      <c r="D9" s="81">
        <v>231412.185</v>
      </c>
      <c r="E9" s="81">
        <v>240950.573</v>
      </c>
      <c r="F9" s="81">
        <v>216634.43</v>
      </c>
      <c r="G9" s="81">
        <v>210605.18599999999</v>
      </c>
      <c r="H9" s="81">
        <v>204967.39499999999</v>
      </c>
      <c r="I9" s="81">
        <v>217654.185</v>
      </c>
      <c r="J9" s="81">
        <v>211321.60000000001</v>
      </c>
      <c r="K9" s="81">
        <v>209999.106</v>
      </c>
      <c r="L9" s="81">
        <v>225992.489</v>
      </c>
      <c r="M9" s="81">
        <v>238422.34599999999</v>
      </c>
      <c r="N9" s="81">
        <v>255146.83499999999</v>
      </c>
      <c r="O9" s="59"/>
      <c r="P9" s="59"/>
      <c r="Q9" s="59"/>
      <c r="R9" s="59"/>
    </row>
    <row r="10" spans="1:18" x14ac:dyDescent="0.25">
      <c r="A10" s="76" t="s">
        <v>31</v>
      </c>
      <c r="B10" s="82">
        <v>103065.71</v>
      </c>
      <c r="C10" s="83">
        <v>110714.41</v>
      </c>
      <c r="D10" s="83">
        <v>90137.645999999993</v>
      </c>
      <c r="E10" s="83">
        <v>94548.206999999995</v>
      </c>
      <c r="F10" s="83">
        <v>86940.334000000003</v>
      </c>
      <c r="G10" s="83">
        <v>70476.036999999997</v>
      </c>
      <c r="H10" s="83">
        <v>79477.455000000002</v>
      </c>
      <c r="I10" s="83">
        <v>85242.641000000003</v>
      </c>
      <c r="J10" s="83">
        <v>79308.429000000004</v>
      </c>
      <c r="K10" s="83">
        <v>92548.328999999998</v>
      </c>
      <c r="L10" s="83">
        <v>92461.673999999999</v>
      </c>
      <c r="M10" s="83">
        <v>113554.749</v>
      </c>
      <c r="N10" s="83">
        <v>114363.58100000001</v>
      </c>
      <c r="O10" s="59"/>
      <c r="P10" s="59"/>
      <c r="Q10" s="59"/>
      <c r="R10" s="59"/>
    </row>
    <row r="11" spans="1:18" x14ac:dyDescent="0.25">
      <c r="A11" s="76" t="s">
        <v>5</v>
      </c>
      <c r="B11" s="82">
        <v>32145.865000000002</v>
      </c>
      <c r="C11" s="83">
        <v>36463.966999999997</v>
      </c>
      <c r="D11" s="83">
        <v>36562.016000000003</v>
      </c>
      <c r="E11" s="83">
        <v>32323.517</v>
      </c>
      <c r="F11" s="83">
        <v>27746.601999999999</v>
      </c>
      <c r="G11" s="83">
        <v>34469.976000000002</v>
      </c>
      <c r="H11" s="83">
        <v>32895.360999999997</v>
      </c>
      <c r="I11" s="83">
        <v>31132.875</v>
      </c>
      <c r="J11" s="83">
        <v>29050.04</v>
      </c>
      <c r="K11" s="83">
        <v>22650.669000000002</v>
      </c>
      <c r="L11" s="83">
        <v>21940.519</v>
      </c>
      <c r="M11" s="83">
        <v>23787.523000000001</v>
      </c>
      <c r="N11" s="83">
        <v>30190.909</v>
      </c>
      <c r="O11" s="59"/>
      <c r="P11" s="59"/>
      <c r="Q11" s="59"/>
      <c r="R11" s="59"/>
    </row>
    <row r="12" spans="1:18" x14ac:dyDescent="0.25">
      <c r="A12" s="76" t="s">
        <v>21</v>
      </c>
      <c r="B12" s="82">
        <v>532.08399999999995</v>
      </c>
      <c r="C12" s="83">
        <v>520.59299999999996</v>
      </c>
      <c r="D12" s="83">
        <v>477.20400000000001</v>
      </c>
      <c r="E12" s="83">
        <v>525.57399999999996</v>
      </c>
      <c r="F12" s="83">
        <v>505.17399999999998</v>
      </c>
      <c r="G12" s="83">
        <v>511.92599999999999</v>
      </c>
      <c r="H12" s="83">
        <v>496.11</v>
      </c>
      <c r="I12" s="83">
        <v>518.79999999999995</v>
      </c>
      <c r="J12" s="83">
        <v>510.44900000000001</v>
      </c>
      <c r="K12" s="83">
        <v>501.113</v>
      </c>
      <c r="L12" s="83">
        <v>523.57399999999996</v>
      </c>
      <c r="M12" s="83">
        <v>492.17599999999999</v>
      </c>
      <c r="N12" s="83">
        <v>513.28399999999999</v>
      </c>
      <c r="O12" s="59"/>
      <c r="P12" s="59"/>
      <c r="Q12" s="59"/>
      <c r="R12" s="59"/>
    </row>
    <row r="13" spans="1:18" x14ac:dyDescent="0.25">
      <c r="A13" s="76" t="s">
        <v>6</v>
      </c>
      <c r="B13" s="82">
        <v>40609.459000000003</v>
      </c>
      <c r="C13" s="83">
        <v>38739.061999999998</v>
      </c>
      <c r="D13" s="83">
        <v>38005.436999999998</v>
      </c>
      <c r="E13" s="83">
        <v>37450.906000000003</v>
      </c>
      <c r="F13" s="83">
        <v>30470.26</v>
      </c>
      <c r="G13" s="83">
        <v>32116.542000000001</v>
      </c>
      <c r="H13" s="83">
        <v>17576.198</v>
      </c>
      <c r="I13" s="83">
        <v>22807.472000000002</v>
      </c>
      <c r="J13" s="83">
        <v>25893.199000000001</v>
      </c>
      <c r="K13" s="83">
        <v>21641.061000000002</v>
      </c>
      <c r="L13" s="83">
        <v>39691.298999999999</v>
      </c>
      <c r="M13" s="83">
        <v>35876.580999999998</v>
      </c>
      <c r="N13" s="83">
        <v>44155.048000000003</v>
      </c>
      <c r="O13" s="59"/>
      <c r="P13" s="59"/>
      <c r="Q13" s="59"/>
      <c r="R13" s="59"/>
    </row>
    <row r="14" spans="1:18" x14ac:dyDescent="0.25">
      <c r="A14" s="76" t="s">
        <v>7</v>
      </c>
      <c r="B14" s="82">
        <v>3428.1979999999999</v>
      </c>
      <c r="C14" s="83">
        <v>4032.17</v>
      </c>
      <c r="D14" s="83">
        <v>7278.4530000000004</v>
      </c>
      <c r="E14" s="83">
        <v>13615.169</v>
      </c>
      <c r="F14" s="83">
        <v>16430.103999999999</v>
      </c>
      <c r="G14" s="83">
        <v>19312.822</v>
      </c>
      <c r="H14" s="83">
        <v>21441.374</v>
      </c>
      <c r="I14" s="83">
        <v>20656.78</v>
      </c>
      <c r="J14" s="83">
        <v>18515.814999999999</v>
      </c>
      <c r="K14" s="83">
        <v>15645.611999999999</v>
      </c>
      <c r="L14" s="83">
        <v>11585.424999999999</v>
      </c>
      <c r="M14" s="83">
        <v>5860.3180000000002</v>
      </c>
      <c r="N14" s="83">
        <v>4451.7920000000004</v>
      </c>
      <c r="O14" s="59"/>
      <c r="P14" s="59"/>
      <c r="Q14" s="59"/>
      <c r="R14" s="59"/>
    </row>
    <row r="15" spans="1:18" x14ac:dyDescent="0.25">
      <c r="A15" s="76" t="s">
        <v>8</v>
      </c>
      <c r="B15" s="82">
        <v>5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59"/>
      <c r="P15" s="59"/>
      <c r="Q15" s="59"/>
      <c r="R15" s="59"/>
    </row>
    <row r="16" spans="1:18" x14ac:dyDescent="0.25">
      <c r="A16" s="76" t="s">
        <v>32</v>
      </c>
      <c r="B16" s="82">
        <v>63756.934999999998</v>
      </c>
      <c r="C16" s="83">
        <v>67819.635999999999</v>
      </c>
      <c r="D16" s="83">
        <v>58454.832000000002</v>
      </c>
      <c r="E16" s="83">
        <v>61916.856</v>
      </c>
      <c r="F16" s="83">
        <v>53857.053999999996</v>
      </c>
      <c r="G16" s="83">
        <v>52825.951000000001</v>
      </c>
      <c r="H16" s="83">
        <v>52175.546999999999</v>
      </c>
      <c r="I16" s="83">
        <v>56470.315000000002</v>
      </c>
      <c r="J16" s="83">
        <v>57197.726000000002</v>
      </c>
      <c r="K16" s="83">
        <v>56330.216999999997</v>
      </c>
      <c r="L16" s="83">
        <v>59174.96</v>
      </c>
      <c r="M16" s="83">
        <v>58343.482000000004</v>
      </c>
      <c r="N16" s="83">
        <v>60975.828999999998</v>
      </c>
      <c r="O16" s="59"/>
      <c r="P16" s="59"/>
      <c r="Q16" s="59"/>
      <c r="R16" s="59"/>
    </row>
    <row r="17" spans="1:18" x14ac:dyDescent="0.25">
      <c r="A17" s="76" t="s">
        <v>33</v>
      </c>
      <c r="B17" s="84">
        <v>518.495</v>
      </c>
      <c r="C17" s="85">
        <v>493.77100000000002</v>
      </c>
      <c r="D17" s="85">
        <v>496.59800000000001</v>
      </c>
      <c r="E17" s="85">
        <v>570.34799999999996</v>
      </c>
      <c r="F17" s="85">
        <v>684.90300000000002</v>
      </c>
      <c r="G17" s="85">
        <v>891.93200000000002</v>
      </c>
      <c r="H17" s="85">
        <v>905.34699999999998</v>
      </c>
      <c r="I17" s="85">
        <v>825.3</v>
      </c>
      <c r="J17" s="85">
        <v>845.94299999999998</v>
      </c>
      <c r="K17" s="85">
        <v>682.10500000000002</v>
      </c>
      <c r="L17" s="85">
        <v>615.03599999999994</v>
      </c>
      <c r="M17" s="85">
        <v>507.51299999999998</v>
      </c>
      <c r="N17" s="85">
        <v>496.39400000000001</v>
      </c>
      <c r="O17" s="59"/>
      <c r="P17" s="59"/>
      <c r="Q17" s="59"/>
      <c r="R17" s="59"/>
    </row>
    <row r="18" spans="1:18" x14ac:dyDescent="0.25">
      <c r="A18" s="20" t="s">
        <v>43</v>
      </c>
      <c r="B18" s="79">
        <f t="shared" ref="B18:N18" si="0">B10+B11+B12+B13+B15+B14+B16+B17</f>
        <v>244061.74600000001</v>
      </c>
      <c r="C18" s="79">
        <f t="shared" si="0"/>
        <v>258783.60900000003</v>
      </c>
      <c r="D18" s="79">
        <f t="shared" si="0"/>
        <v>231412.18599999999</v>
      </c>
      <c r="E18" s="79">
        <f t="shared" si="0"/>
        <v>240950.57699999996</v>
      </c>
      <c r="F18" s="79">
        <f t="shared" si="0"/>
        <v>216634.43099999998</v>
      </c>
      <c r="G18" s="79">
        <f t="shared" si="0"/>
        <v>210605.18600000002</v>
      </c>
      <c r="H18" s="79">
        <f t="shared" si="0"/>
        <v>204967.39199999999</v>
      </c>
      <c r="I18" s="79">
        <f t="shared" si="0"/>
        <v>217654.18299999999</v>
      </c>
      <c r="J18" s="79">
        <f t="shared" si="0"/>
        <v>211321.601</v>
      </c>
      <c r="K18" s="79">
        <f t="shared" si="0"/>
        <v>209999.106</v>
      </c>
      <c r="L18" s="79">
        <f t="shared" si="0"/>
        <v>225992.48699999996</v>
      </c>
      <c r="M18" s="79">
        <f t="shared" si="0"/>
        <v>238422.34200000003</v>
      </c>
      <c r="N18" s="79">
        <f t="shared" si="0"/>
        <v>255146.837</v>
      </c>
      <c r="O18" s="59"/>
      <c r="P18" s="59"/>
      <c r="Q18" s="59"/>
      <c r="R18" s="59"/>
    </row>
    <row r="19" spans="1:18" x14ac:dyDescent="0.25">
      <c r="A19" s="5"/>
      <c r="B19" s="5"/>
      <c r="C19" s="7"/>
    </row>
    <row r="20" spans="1:18" x14ac:dyDescent="0.25">
      <c r="A20" s="5" t="s">
        <v>42</v>
      </c>
      <c r="B20" s="5"/>
      <c r="C20" s="7"/>
    </row>
    <row r="21" spans="1:18" x14ac:dyDescent="0.25">
      <c r="A21" s="10"/>
      <c r="B21" s="13" t="s">
        <v>18</v>
      </c>
      <c r="C21" s="11" t="s">
        <v>19</v>
      </c>
      <c r="D21" s="11" t="s">
        <v>20</v>
      </c>
      <c r="E21" s="11" t="s">
        <v>10</v>
      </c>
      <c r="F21" s="11" t="s">
        <v>11</v>
      </c>
      <c r="G21" s="11" t="s">
        <v>50</v>
      </c>
      <c r="H21" s="11" t="s">
        <v>12</v>
      </c>
      <c r="I21" s="11" t="s">
        <v>13</v>
      </c>
      <c r="J21" s="11" t="s">
        <v>14</v>
      </c>
      <c r="K21" s="11" t="s">
        <v>15</v>
      </c>
      <c r="L21" s="13" t="s">
        <v>16</v>
      </c>
      <c r="M21" s="13" t="s">
        <v>17</v>
      </c>
      <c r="N21" s="13" t="s">
        <v>18</v>
      </c>
    </row>
    <row r="22" spans="1:18" x14ac:dyDescent="0.25">
      <c r="A22" s="9" t="s">
        <v>4</v>
      </c>
      <c r="B22" s="18">
        <f>B9/B9</f>
        <v>1</v>
      </c>
      <c r="C22" s="18">
        <f>C9/C9</f>
        <v>1</v>
      </c>
      <c r="D22" s="18">
        <f t="shared" ref="D22:D30" si="1">D9/$D$9</f>
        <v>1</v>
      </c>
      <c r="E22" s="18">
        <f t="shared" ref="E22:E30" si="2">E9/$E$9</f>
        <v>1</v>
      </c>
      <c r="F22" s="18">
        <f t="shared" ref="F22:F30" si="3">F9/$F$9</f>
        <v>1</v>
      </c>
      <c r="G22" s="18">
        <f t="shared" ref="G22:G30" si="4">G9/$G$9</f>
        <v>1</v>
      </c>
      <c r="H22" s="18">
        <f t="shared" ref="H22:H30" si="5">H9/$H$9</f>
        <v>1</v>
      </c>
      <c r="I22" s="18">
        <f t="shared" ref="I22:I30" si="6">I9/$I$9</f>
        <v>1</v>
      </c>
      <c r="J22" s="18">
        <f t="shared" ref="J22:J30" si="7">J9/$J$9</f>
        <v>1</v>
      </c>
      <c r="K22" s="18">
        <f t="shared" ref="K22:K30" si="8">K9/$K$9</f>
        <v>1</v>
      </c>
      <c r="L22" s="18">
        <f t="shared" ref="L22:L30" si="9">L9/$L$9</f>
        <v>1</v>
      </c>
      <c r="M22" s="18">
        <f t="shared" ref="M22:M30" si="10">M9/$M$9</f>
        <v>1</v>
      </c>
      <c r="N22" s="18">
        <f t="shared" ref="N22:N30" si="11">N9/$N$9</f>
        <v>1</v>
      </c>
    </row>
    <row r="23" spans="1:18" x14ac:dyDescent="0.25">
      <c r="A23" s="9" t="s">
        <v>31</v>
      </c>
      <c r="B23" s="22">
        <f>B10/$B$9</f>
        <v>0.42229302224394788</v>
      </c>
      <c r="C23" s="22">
        <f t="shared" ref="C23:C30" si="12">C10/$C$9</f>
        <v>0.42782620749369021</v>
      </c>
      <c r="D23" s="22">
        <f t="shared" si="1"/>
        <v>0.389511235114953</v>
      </c>
      <c r="E23" s="22">
        <f t="shared" si="2"/>
        <v>0.39239668875989764</v>
      </c>
      <c r="F23" s="22">
        <f t="shared" si="3"/>
        <v>0.40132279065705301</v>
      </c>
      <c r="G23" s="22">
        <f t="shared" si="4"/>
        <v>0.33463580996528736</v>
      </c>
      <c r="H23" s="22">
        <f t="shared" si="5"/>
        <v>0.38775657464934854</v>
      </c>
      <c r="I23" s="22">
        <f t="shared" si="6"/>
        <v>0.39164255444938956</v>
      </c>
      <c r="J23" s="22">
        <f t="shared" si="7"/>
        <v>0.37529731461431298</v>
      </c>
      <c r="K23" s="22">
        <f t="shared" si="8"/>
        <v>0.4407082047292144</v>
      </c>
      <c r="L23" s="22">
        <f t="shared" si="9"/>
        <v>0.4091360487648773</v>
      </c>
      <c r="M23" s="22">
        <f t="shared" si="10"/>
        <v>0.47627561302496368</v>
      </c>
      <c r="N23" s="22">
        <f t="shared" si="11"/>
        <v>0.4482265319889232</v>
      </c>
    </row>
    <row r="24" spans="1:18" x14ac:dyDescent="0.25">
      <c r="A24" s="9" t="s">
        <v>5</v>
      </c>
      <c r="B24" s="22">
        <f t="shared" ref="B24:B30" si="13">B11/$B$9</f>
        <v>0.13171184173180339</v>
      </c>
      <c r="C24" s="22">
        <f t="shared" si="12"/>
        <v>0.14090524179991631</v>
      </c>
      <c r="D24" s="22">
        <f t="shared" si="1"/>
        <v>0.15799520669147135</v>
      </c>
      <c r="E24" s="22">
        <f t="shared" si="2"/>
        <v>0.13414999017246579</v>
      </c>
      <c r="F24" s="22">
        <f t="shared" si="3"/>
        <v>0.12808029637763491</v>
      </c>
      <c r="G24" s="22">
        <f t="shared" si="4"/>
        <v>0.16367106933444653</v>
      </c>
      <c r="H24" s="22">
        <f t="shared" si="5"/>
        <v>0.16049070146010294</v>
      </c>
      <c r="I24" s="22">
        <f t="shared" si="6"/>
        <v>0.14303825584607988</v>
      </c>
      <c r="J24" s="22">
        <f t="shared" si="7"/>
        <v>0.13746838941215664</v>
      </c>
      <c r="K24" s="22">
        <f t="shared" si="8"/>
        <v>0.10786078775021071</v>
      </c>
      <c r="L24" s="22">
        <f t="shared" si="9"/>
        <v>9.708516905621585E-2</v>
      </c>
      <c r="M24" s="22">
        <f t="shared" si="10"/>
        <v>9.9770526542843435E-2</v>
      </c>
      <c r="N24" s="22">
        <f t="shared" si="11"/>
        <v>0.11832758576056802</v>
      </c>
    </row>
    <row r="25" spans="1:18" x14ac:dyDescent="0.25">
      <c r="A25" s="9" t="s">
        <v>21</v>
      </c>
      <c r="B25" s="22">
        <f t="shared" si="13"/>
        <v>2.1801175235454037E-3</v>
      </c>
      <c r="C25" s="22">
        <f t="shared" si="12"/>
        <v>2.0116923247638918E-3</v>
      </c>
      <c r="D25" s="22">
        <f t="shared" si="1"/>
        <v>2.0621386034620432E-3</v>
      </c>
      <c r="E25" s="22">
        <f t="shared" si="2"/>
        <v>2.1812523351002777E-3</v>
      </c>
      <c r="F25" s="22">
        <f t="shared" si="3"/>
        <v>2.3319192614027233E-3</v>
      </c>
      <c r="G25" s="22">
        <f t="shared" si="4"/>
        <v>2.4307378641663649E-3</v>
      </c>
      <c r="H25" s="22">
        <f t="shared" si="5"/>
        <v>2.4204337475236004E-3</v>
      </c>
      <c r="I25" s="22">
        <f t="shared" si="6"/>
        <v>2.3835976321796887E-3</v>
      </c>
      <c r="J25" s="22">
        <f t="shared" si="7"/>
        <v>2.4155079272540052E-3</v>
      </c>
      <c r="K25" s="22">
        <f t="shared" si="8"/>
        <v>2.3862625396129065E-3</v>
      </c>
      <c r="L25" s="22">
        <f t="shared" si="9"/>
        <v>2.3167761119706944E-3</v>
      </c>
      <c r="M25" s="22">
        <f t="shared" si="10"/>
        <v>2.0643031505109006E-3</v>
      </c>
      <c r="N25" s="22">
        <f t="shared" si="11"/>
        <v>2.0117200356414375E-3</v>
      </c>
    </row>
    <row r="26" spans="1:18" x14ac:dyDescent="0.25">
      <c r="A26" s="9" t="s">
        <v>6</v>
      </c>
      <c r="B26" s="22">
        <f t="shared" si="13"/>
        <v>0.16638988052186987</v>
      </c>
      <c r="C26" s="22">
        <f t="shared" si="12"/>
        <v>0.14969673755496624</v>
      </c>
      <c r="D26" s="22">
        <f t="shared" si="1"/>
        <v>0.1642326526582859</v>
      </c>
      <c r="E26" s="22">
        <f t="shared" si="2"/>
        <v>0.15542982751072354</v>
      </c>
      <c r="F26" s="22">
        <f t="shared" si="3"/>
        <v>0.14065289621783572</v>
      </c>
      <c r="G26" s="22">
        <f t="shared" si="4"/>
        <v>0.15249644422336306</v>
      </c>
      <c r="H26" s="22">
        <f t="shared" si="5"/>
        <v>8.5751189841681896E-2</v>
      </c>
      <c r="I26" s="22">
        <f t="shared" si="6"/>
        <v>0.10478765662144288</v>
      </c>
      <c r="J26" s="22">
        <f t="shared" si="7"/>
        <v>0.12252982657712226</v>
      </c>
      <c r="K26" s="22">
        <f t="shared" si="8"/>
        <v>0.10305311014038318</v>
      </c>
      <c r="L26" s="22">
        <f t="shared" si="9"/>
        <v>0.17563105382674907</v>
      </c>
      <c r="M26" s="22">
        <f t="shared" si="10"/>
        <v>0.15047490976370143</v>
      </c>
      <c r="N26" s="22">
        <f t="shared" si="11"/>
        <v>0.17305740045727006</v>
      </c>
    </row>
    <row r="27" spans="1:18" x14ac:dyDescent="0.25">
      <c r="A27" s="9" t="s">
        <v>7</v>
      </c>
      <c r="B27" s="22">
        <f t="shared" si="13"/>
        <v>1.4046418486523379E-2</v>
      </c>
      <c r="C27" s="22">
        <f t="shared" si="12"/>
        <v>1.5581241855236667E-2</v>
      </c>
      <c r="D27" s="22">
        <f t="shared" si="1"/>
        <v>3.1452332555435662E-2</v>
      </c>
      <c r="E27" s="22">
        <f t="shared" si="2"/>
        <v>5.6506066080199778E-2</v>
      </c>
      <c r="F27" s="22">
        <f t="shared" si="3"/>
        <v>7.5842533432935844E-2</v>
      </c>
      <c r="G27" s="22">
        <f t="shared" si="4"/>
        <v>9.1701550027357831E-2</v>
      </c>
      <c r="H27" s="22">
        <f t="shared" si="5"/>
        <v>0.10460870617982924</v>
      </c>
      <c r="I27" s="22">
        <f t="shared" si="6"/>
        <v>9.4906422313910471E-2</v>
      </c>
      <c r="J27" s="22">
        <f t="shared" si="7"/>
        <v>8.7619131219903681E-2</v>
      </c>
      <c r="K27" s="22">
        <f t="shared" si="8"/>
        <v>7.4503231456613916E-2</v>
      </c>
      <c r="L27" s="22">
        <f t="shared" si="9"/>
        <v>5.1264646233441853E-2</v>
      </c>
      <c r="M27" s="22">
        <f t="shared" si="10"/>
        <v>2.4579566883382652E-2</v>
      </c>
      <c r="N27" s="22">
        <f t="shared" si="11"/>
        <v>1.7447960896712675E-2</v>
      </c>
    </row>
    <row r="28" spans="1:18" x14ac:dyDescent="0.25">
      <c r="A28" s="9" t="s">
        <v>8</v>
      </c>
      <c r="B28" s="22">
        <f t="shared" si="13"/>
        <v>2.0486591624117657E-5</v>
      </c>
      <c r="C28" s="22">
        <f t="shared" si="12"/>
        <v>0</v>
      </c>
      <c r="D28" s="22">
        <f t="shared" si="1"/>
        <v>0</v>
      </c>
      <c r="E28" s="22">
        <f t="shared" si="2"/>
        <v>0</v>
      </c>
      <c r="F28" s="22">
        <f t="shared" si="3"/>
        <v>0</v>
      </c>
      <c r="G28" s="22">
        <f t="shared" si="4"/>
        <v>0</v>
      </c>
      <c r="H28" s="22">
        <f t="shared" si="5"/>
        <v>0</v>
      </c>
      <c r="I28" s="22">
        <f t="shared" si="6"/>
        <v>0</v>
      </c>
      <c r="J28" s="22">
        <f t="shared" si="7"/>
        <v>0</v>
      </c>
      <c r="K28" s="22">
        <f t="shared" si="8"/>
        <v>0</v>
      </c>
      <c r="L28" s="22">
        <f t="shared" si="9"/>
        <v>0</v>
      </c>
      <c r="M28" s="22">
        <f t="shared" si="10"/>
        <v>0</v>
      </c>
      <c r="N28" s="22">
        <f t="shared" si="11"/>
        <v>0</v>
      </c>
    </row>
    <row r="29" spans="1:18" x14ac:dyDescent="0.25">
      <c r="A29" s="9" t="s">
        <v>32</v>
      </c>
      <c r="B29" s="22">
        <f t="shared" si="13"/>
        <v>0.26123245811008278</v>
      </c>
      <c r="C29" s="22">
        <f t="shared" si="12"/>
        <v>0.26207083308742324</v>
      </c>
      <c r="D29" s="22">
        <f t="shared" si="1"/>
        <v>0.25260049292564263</v>
      </c>
      <c r="E29" s="22">
        <f t="shared" si="2"/>
        <v>0.2569691170645193</v>
      </c>
      <c r="F29" s="22">
        <f t="shared" si="3"/>
        <v>0.2486080075083171</v>
      </c>
      <c r="G29" s="22">
        <f t="shared" si="4"/>
        <v>0.25082929819211575</v>
      </c>
      <c r="H29" s="22">
        <f t="shared" si="5"/>
        <v>0.25455535013263941</v>
      </c>
      <c r="I29" s="22">
        <f t="shared" si="6"/>
        <v>0.25944970917972471</v>
      </c>
      <c r="J29" s="22">
        <f t="shared" si="7"/>
        <v>0.2706667278688028</v>
      </c>
      <c r="K29" s="22">
        <f t="shared" si="8"/>
        <v>0.26824027050858013</v>
      </c>
      <c r="L29" s="22">
        <f t="shared" si="9"/>
        <v>0.26184480847945346</v>
      </c>
      <c r="M29" s="22">
        <f t="shared" si="10"/>
        <v>0.24470643368302403</v>
      </c>
      <c r="N29" s="22">
        <f t="shared" si="11"/>
        <v>0.23898328584009282</v>
      </c>
    </row>
    <row r="30" spans="1:18" x14ac:dyDescent="0.25">
      <c r="A30" s="9" t="s">
        <v>33</v>
      </c>
      <c r="B30" s="22">
        <f t="shared" si="13"/>
        <v>2.1244390648293768E-3</v>
      </c>
      <c r="C30" s="22">
        <f t="shared" si="12"/>
        <v>1.9080458840034186E-3</v>
      </c>
      <c r="D30" s="22">
        <f t="shared" si="1"/>
        <v>2.1459457720430755E-3</v>
      </c>
      <c r="E30" s="22">
        <f t="shared" si="2"/>
        <v>2.3670746780087549E-3</v>
      </c>
      <c r="F30" s="22">
        <f t="shared" si="3"/>
        <v>3.1615611608921076E-3</v>
      </c>
      <c r="G30" s="22">
        <f t="shared" si="4"/>
        <v>4.2350903932631559E-3</v>
      </c>
      <c r="H30" s="22">
        <f t="shared" si="5"/>
        <v>4.4170293524001709E-3</v>
      </c>
      <c r="I30" s="22">
        <f t="shared" si="6"/>
        <v>3.7917947683845359E-3</v>
      </c>
      <c r="J30" s="22">
        <f t="shared" si="7"/>
        <v>4.0031071125715498E-3</v>
      </c>
      <c r="K30" s="22">
        <f t="shared" si="8"/>
        <v>3.2481328753847173E-3</v>
      </c>
      <c r="L30" s="22">
        <f t="shared" si="9"/>
        <v>2.7214886774400717E-3</v>
      </c>
      <c r="M30" s="22">
        <f t="shared" si="10"/>
        <v>2.1286301746229778E-3</v>
      </c>
      <c r="N30" s="22">
        <f t="shared" si="11"/>
        <v>1.9455228594154421E-3</v>
      </c>
    </row>
    <row r="31" spans="1:18" s="25" customFormat="1" x14ac:dyDescent="0.25">
      <c r="A31" s="23" t="s">
        <v>43</v>
      </c>
      <c r="B31" s="24">
        <f>B23+B24+B25+B26+B28+B27+B29+B30</f>
        <v>0.99999866427422623</v>
      </c>
      <c r="C31" s="24">
        <f t="shared" ref="C31:N31" si="14">C23+C24+C25+C26+C28+C27+C29+C30</f>
        <v>0.99999999999999989</v>
      </c>
      <c r="D31" s="24">
        <f t="shared" si="14"/>
        <v>1.0000000043212935</v>
      </c>
      <c r="E31" s="24">
        <f t="shared" si="14"/>
        <v>1.0000000166009151</v>
      </c>
      <c r="F31" s="24">
        <f t="shared" si="14"/>
        <v>1.0000000046160715</v>
      </c>
      <c r="G31" s="24">
        <f t="shared" si="14"/>
        <v>1</v>
      </c>
      <c r="H31" s="24">
        <f t="shared" si="14"/>
        <v>0.99999998536352586</v>
      </c>
      <c r="I31" s="24">
        <f t="shared" si="14"/>
        <v>0.99999999081111168</v>
      </c>
      <c r="J31" s="24">
        <f t="shared" si="14"/>
        <v>1.0000000047321238</v>
      </c>
      <c r="K31" s="24">
        <f t="shared" si="14"/>
        <v>1</v>
      </c>
      <c r="L31" s="24">
        <f t="shared" si="14"/>
        <v>0.99999999115014826</v>
      </c>
      <c r="M31" s="24">
        <f t="shared" si="14"/>
        <v>0.99999998322304906</v>
      </c>
      <c r="N31" s="24">
        <f t="shared" si="14"/>
        <v>1.0000000078386235</v>
      </c>
    </row>
    <row r="34" spans="1:15" ht="15.6" x14ac:dyDescent="0.3">
      <c r="A34" s="2" t="s">
        <v>45</v>
      </c>
      <c r="B34" s="2"/>
      <c r="C34" s="7"/>
    </row>
    <row r="35" spans="1:15" x14ac:dyDescent="0.25">
      <c r="A35" s="15"/>
      <c r="B35" s="15"/>
      <c r="C35" s="7"/>
    </row>
    <row r="36" spans="1:15" x14ac:dyDescent="0.25">
      <c r="A36" s="10"/>
      <c r="B36" s="13" t="s">
        <v>18</v>
      </c>
      <c r="C36" s="11" t="s">
        <v>19</v>
      </c>
      <c r="D36" s="11" t="s">
        <v>20</v>
      </c>
      <c r="E36" s="11" t="s">
        <v>10</v>
      </c>
      <c r="F36" s="11" t="s">
        <v>11</v>
      </c>
      <c r="G36" s="11" t="s">
        <v>50</v>
      </c>
      <c r="H36" s="11" t="s">
        <v>12</v>
      </c>
      <c r="I36" s="11" t="s">
        <v>13</v>
      </c>
      <c r="J36" s="11" t="s">
        <v>14</v>
      </c>
      <c r="K36" s="11" t="s">
        <v>15</v>
      </c>
      <c r="L36" s="13" t="s">
        <v>16</v>
      </c>
      <c r="M36" s="13" t="s">
        <v>17</v>
      </c>
      <c r="N36" s="13" t="s">
        <v>18</v>
      </c>
    </row>
    <row r="37" spans="1:15" x14ac:dyDescent="0.25">
      <c r="A37" s="9" t="s">
        <v>31</v>
      </c>
      <c r="B37" s="19">
        <f t="shared" ref="B37:N37" si="15">B10</f>
        <v>103065.71</v>
      </c>
      <c r="C37" s="19">
        <f t="shared" si="15"/>
        <v>110714.41</v>
      </c>
      <c r="D37" s="19">
        <f t="shared" si="15"/>
        <v>90137.645999999993</v>
      </c>
      <c r="E37" s="19">
        <f t="shared" si="15"/>
        <v>94548.206999999995</v>
      </c>
      <c r="F37" s="19">
        <f t="shared" si="15"/>
        <v>86940.334000000003</v>
      </c>
      <c r="G37" s="19">
        <f t="shared" si="15"/>
        <v>70476.036999999997</v>
      </c>
      <c r="H37" s="19">
        <f t="shared" si="15"/>
        <v>79477.455000000002</v>
      </c>
      <c r="I37" s="19">
        <f t="shared" si="15"/>
        <v>85242.641000000003</v>
      </c>
      <c r="J37" s="19">
        <f t="shared" si="15"/>
        <v>79308.429000000004</v>
      </c>
      <c r="K37" s="19">
        <f t="shared" si="15"/>
        <v>92548.328999999998</v>
      </c>
      <c r="L37" s="19">
        <f t="shared" si="15"/>
        <v>92461.673999999999</v>
      </c>
      <c r="M37" s="19">
        <f t="shared" si="15"/>
        <v>113554.749</v>
      </c>
      <c r="N37" s="19">
        <f t="shared" si="15"/>
        <v>114363.58100000001</v>
      </c>
    </row>
    <row r="38" spans="1:15" x14ac:dyDescent="0.25">
      <c r="A38" s="9" t="s">
        <v>5</v>
      </c>
      <c r="B38" s="19">
        <f t="shared" ref="B38:N38" si="16">B11</f>
        <v>32145.865000000002</v>
      </c>
      <c r="C38" s="19">
        <f t="shared" si="16"/>
        <v>36463.966999999997</v>
      </c>
      <c r="D38" s="19">
        <f t="shared" si="16"/>
        <v>36562.016000000003</v>
      </c>
      <c r="E38" s="19">
        <f t="shared" si="16"/>
        <v>32323.517</v>
      </c>
      <c r="F38" s="19">
        <f t="shared" si="16"/>
        <v>27746.601999999999</v>
      </c>
      <c r="G38" s="19">
        <f t="shared" si="16"/>
        <v>34469.976000000002</v>
      </c>
      <c r="H38" s="19">
        <f t="shared" si="16"/>
        <v>32895.360999999997</v>
      </c>
      <c r="I38" s="19">
        <f t="shared" si="16"/>
        <v>31132.875</v>
      </c>
      <c r="J38" s="19">
        <f t="shared" si="16"/>
        <v>29050.04</v>
      </c>
      <c r="K38" s="19">
        <f t="shared" si="16"/>
        <v>22650.669000000002</v>
      </c>
      <c r="L38" s="19">
        <f t="shared" si="16"/>
        <v>21940.519</v>
      </c>
      <c r="M38" s="19">
        <f t="shared" si="16"/>
        <v>23787.523000000001</v>
      </c>
      <c r="N38" s="19">
        <f t="shared" si="16"/>
        <v>30190.909</v>
      </c>
    </row>
    <row r="39" spans="1:15" x14ac:dyDescent="0.25">
      <c r="A39" s="9" t="s">
        <v>6</v>
      </c>
      <c r="B39" s="19">
        <f t="shared" ref="B39:N39" si="17">B13</f>
        <v>40609.459000000003</v>
      </c>
      <c r="C39" s="19">
        <f t="shared" si="17"/>
        <v>38739.061999999998</v>
      </c>
      <c r="D39" s="19">
        <f t="shared" si="17"/>
        <v>38005.436999999998</v>
      </c>
      <c r="E39" s="19">
        <f t="shared" si="17"/>
        <v>37450.906000000003</v>
      </c>
      <c r="F39" s="19">
        <f t="shared" si="17"/>
        <v>30470.26</v>
      </c>
      <c r="G39" s="19">
        <f t="shared" si="17"/>
        <v>32116.542000000001</v>
      </c>
      <c r="H39" s="19">
        <f t="shared" si="17"/>
        <v>17576.198</v>
      </c>
      <c r="I39" s="19">
        <f t="shared" si="17"/>
        <v>22807.472000000002</v>
      </c>
      <c r="J39" s="19">
        <f t="shared" si="17"/>
        <v>25893.199000000001</v>
      </c>
      <c r="K39" s="19">
        <f t="shared" si="17"/>
        <v>21641.061000000002</v>
      </c>
      <c r="L39" s="19">
        <f t="shared" si="17"/>
        <v>39691.298999999999</v>
      </c>
      <c r="M39" s="19">
        <f t="shared" si="17"/>
        <v>35876.580999999998</v>
      </c>
      <c r="N39" s="19">
        <f t="shared" si="17"/>
        <v>44155.048000000003</v>
      </c>
    </row>
    <row r="40" spans="1:15" x14ac:dyDescent="0.25">
      <c r="A40" s="9" t="s">
        <v>7</v>
      </c>
      <c r="B40" s="19">
        <f t="shared" ref="B40:N40" si="18">B14</f>
        <v>3428.1979999999999</v>
      </c>
      <c r="C40" s="19">
        <f t="shared" si="18"/>
        <v>4032.17</v>
      </c>
      <c r="D40" s="19">
        <f t="shared" si="18"/>
        <v>7278.4530000000004</v>
      </c>
      <c r="E40" s="19">
        <f t="shared" si="18"/>
        <v>13615.169</v>
      </c>
      <c r="F40" s="19">
        <f t="shared" si="18"/>
        <v>16430.103999999999</v>
      </c>
      <c r="G40" s="19">
        <f t="shared" si="18"/>
        <v>19312.822</v>
      </c>
      <c r="H40" s="19">
        <f t="shared" si="18"/>
        <v>21441.374</v>
      </c>
      <c r="I40" s="19">
        <f t="shared" si="18"/>
        <v>20656.78</v>
      </c>
      <c r="J40" s="19">
        <f t="shared" si="18"/>
        <v>18515.814999999999</v>
      </c>
      <c r="K40" s="19">
        <f t="shared" si="18"/>
        <v>15645.611999999999</v>
      </c>
      <c r="L40" s="19">
        <f t="shared" si="18"/>
        <v>11585.424999999999</v>
      </c>
      <c r="M40" s="19">
        <f t="shared" si="18"/>
        <v>5860.3180000000002</v>
      </c>
      <c r="N40" s="19">
        <f t="shared" si="18"/>
        <v>4451.7920000000004</v>
      </c>
    </row>
    <row r="41" spans="1:15" x14ac:dyDescent="0.25">
      <c r="A41" s="16" t="s">
        <v>46</v>
      </c>
      <c r="B41" s="19">
        <f t="shared" ref="B41:N41" si="19">SUM(B12+B15)</f>
        <v>537.08399999999995</v>
      </c>
      <c r="C41" s="19">
        <f t="shared" si="19"/>
        <v>520.59299999999996</v>
      </c>
      <c r="D41" s="19">
        <f t="shared" si="19"/>
        <v>477.20400000000001</v>
      </c>
      <c r="E41" s="19">
        <f t="shared" si="19"/>
        <v>525.57399999999996</v>
      </c>
      <c r="F41" s="19">
        <f t="shared" si="19"/>
        <v>505.17399999999998</v>
      </c>
      <c r="G41" s="19">
        <f t="shared" si="19"/>
        <v>511.92599999999999</v>
      </c>
      <c r="H41" s="19">
        <f t="shared" si="19"/>
        <v>496.11</v>
      </c>
      <c r="I41" s="19">
        <f t="shared" si="19"/>
        <v>518.79999999999995</v>
      </c>
      <c r="J41" s="19">
        <f t="shared" si="19"/>
        <v>510.44900000000001</v>
      </c>
      <c r="K41" s="19">
        <f t="shared" si="19"/>
        <v>501.113</v>
      </c>
      <c r="L41" s="19">
        <f t="shared" si="19"/>
        <v>523.57399999999996</v>
      </c>
      <c r="M41" s="19">
        <f t="shared" si="19"/>
        <v>492.17599999999999</v>
      </c>
      <c r="N41" s="19">
        <f t="shared" si="19"/>
        <v>513.28399999999999</v>
      </c>
    </row>
    <row r="42" spans="1:15" x14ac:dyDescent="0.25">
      <c r="A42" s="9" t="s">
        <v>32</v>
      </c>
      <c r="B42" s="19">
        <f t="shared" ref="B42:N42" si="20">SUM(B16:B17)</f>
        <v>64275.43</v>
      </c>
      <c r="C42" s="19">
        <f t="shared" si="20"/>
        <v>68313.406999999992</v>
      </c>
      <c r="D42" s="19">
        <f t="shared" si="20"/>
        <v>58951.43</v>
      </c>
      <c r="E42" s="19">
        <f t="shared" si="20"/>
        <v>62487.203999999998</v>
      </c>
      <c r="F42" s="19">
        <f t="shared" si="20"/>
        <v>54541.956999999995</v>
      </c>
      <c r="G42" s="19">
        <f t="shared" si="20"/>
        <v>53717.883000000002</v>
      </c>
      <c r="H42" s="19">
        <f t="shared" si="20"/>
        <v>53080.894</v>
      </c>
      <c r="I42" s="19">
        <f t="shared" si="20"/>
        <v>57295.615000000005</v>
      </c>
      <c r="J42" s="19">
        <f t="shared" si="20"/>
        <v>58043.669000000002</v>
      </c>
      <c r="K42" s="19">
        <f t="shared" si="20"/>
        <v>57012.322</v>
      </c>
      <c r="L42" s="19">
        <f t="shared" si="20"/>
        <v>59789.995999999999</v>
      </c>
      <c r="M42" s="19">
        <f t="shared" si="20"/>
        <v>58850.995000000003</v>
      </c>
      <c r="N42" s="19">
        <f t="shared" si="20"/>
        <v>61472.222999999998</v>
      </c>
    </row>
    <row r="43" spans="1:15" x14ac:dyDescent="0.25">
      <c r="A43" s="20" t="s">
        <v>43</v>
      </c>
      <c r="B43" s="21">
        <f t="shared" ref="B43" si="21">SUM(B37:B42)</f>
        <v>244061.74600000001</v>
      </c>
      <c r="C43" s="21">
        <f t="shared" ref="C43:J43" si="22">SUM(C37:C42)</f>
        <v>258783.609</v>
      </c>
      <c r="D43" s="21">
        <f t="shared" si="22"/>
        <v>231412.18599999999</v>
      </c>
      <c r="E43" s="21">
        <f t="shared" si="22"/>
        <v>240950.57699999999</v>
      </c>
      <c r="F43" s="21">
        <f t="shared" si="22"/>
        <v>216634.43099999998</v>
      </c>
      <c r="G43" s="21">
        <f t="shared" si="22"/>
        <v>210605.18599999999</v>
      </c>
      <c r="H43" s="21">
        <f t="shared" si="22"/>
        <v>204967.39199999999</v>
      </c>
      <c r="I43" s="21">
        <f t="shared" si="22"/>
        <v>217654.18300000002</v>
      </c>
      <c r="J43" s="21">
        <f t="shared" si="22"/>
        <v>211321.601</v>
      </c>
      <c r="K43" s="21">
        <f t="shared" ref="K43:N43" si="23">SUM(K37:K42)</f>
        <v>209999.10600000003</v>
      </c>
      <c r="L43" s="21">
        <f t="shared" si="23"/>
        <v>225992.48699999996</v>
      </c>
      <c r="M43" s="21">
        <f t="shared" si="23"/>
        <v>238422.342</v>
      </c>
      <c r="N43" s="21">
        <f t="shared" si="23"/>
        <v>255146.837</v>
      </c>
    </row>
    <row r="44" spans="1:15" x14ac:dyDescent="0.25">
      <c r="A44" s="9" t="s">
        <v>4</v>
      </c>
      <c r="B44" s="12">
        <f t="shared" ref="B44:N44" si="24">B9</f>
        <v>244062.07199999999</v>
      </c>
      <c r="C44" s="12">
        <f t="shared" si="24"/>
        <v>258783.609</v>
      </c>
      <c r="D44" s="12">
        <f t="shared" si="24"/>
        <v>231412.185</v>
      </c>
      <c r="E44" s="12">
        <f t="shared" si="24"/>
        <v>240950.573</v>
      </c>
      <c r="F44" s="12">
        <f t="shared" si="24"/>
        <v>216634.43</v>
      </c>
      <c r="G44" s="12">
        <f t="shared" si="24"/>
        <v>210605.18599999999</v>
      </c>
      <c r="H44" s="12">
        <f t="shared" si="24"/>
        <v>204967.39499999999</v>
      </c>
      <c r="I44" s="12">
        <f t="shared" si="24"/>
        <v>217654.185</v>
      </c>
      <c r="J44" s="12">
        <f t="shared" si="24"/>
        <v>211321.60000000001</v>
      </c>
      <c r="K44" s="12">
        <f t="shared" si="24"/>
        <v>209999.106</v>
      </c>
      <c r="L44" s="12">
        <f t="shared" si="24"/>
        <v>225992.489</v>
      </c>
      <c r="M44" s="12">
        <f t="shared" si="24"/>
        <v>238422.34599999999</v>
      </c>
      <c r="N44" s="12">
        <f t="shared" si="24"/>
        <v>255146.83499999999</v>
      </c>
    </row>
    <row r="46" spans="1:15" ht="15.6" x14ac:dyDescent="0.3">
      <c r="A46" s="2" t="s">
        <v>58</v>
      </c>
    </row>
    <row r="47" spans="1:15" x14ac:dyDescent="0.25">
      <c r="A47" t="s">
        <v>59</v>
      </c>
      <c r="C47" t="s">
        <v>71</v>
      </c>
      <c r="D47" s="48"/>
    </row>
    <row r="48" spans="1:15" x14ac:dyDescent="0.25">
      <c r="A48" t="s">
        <v>60</v>
      </c>
      <c r="C48">
        <v>2020</v>
      </c>
      <c r="O48">
        <v>2021</v>
      </c>
    </row>
    <row r="49" spans="1:19" x14ac:dyDescent="0.25">
      <c r="C49">
        <v>2020</v>
      </c>
      <c r="O49">
        <v>2021</v>
      </c>
    </row>
    <row r="50" spans="1:19" x14ac:dyDescent="0.25">
      <c r="B50" s="13" t="s">
        <v>18</v>
      </c>
      <c r="C50" s="11" t="s">
        <v>19</v>
      </c>
      <c r="D50" s="11" t="s">
        <v>20</v>
      </c>
      <c r="E50" s="11" t="s">
        <v>10</v>
      </c>
      <c r="F50" s="11" t="s">
        <v>11</v>
      </c>
      <c r="G50" s="11" t="s">
        <v>50</v>
      </c>
      <c r="H50" s="11" t="s">
        <v>12</v>
      </c>
      <c r="I50" s="11" t="s">
        <v>13</v>
      </c>
      <c r="J50" s="11" t="s">
        <v>14</v>
      </c>
      <c r="K50" s="11" t="s">
        <v>15</v>
      </c>
      <c r="L50" s="13" t="s">
        <v>16</v>
      </c>
      <c r="M50" s="13" t="s">
        <v>17</v>
      </c>
      <c r="N50" s="13" t="s">
        <v>18</v>
      </c>
    </row>
    <row r="51" spans="1:19" x14ac:dyDescent="0.25">
      <c r="A51" s="58" t="s">
        <v>62</v>
      </c>
      <c r="B51" s="62">
        <v>3707.18</v>
      </c>
      <c r="C51" s="61">
        <v>3474.6610000000001</v>
      </c>
      <c r="D51" s="61">
        <v>3372.9119999999998</v>
      </c>
      <c r="E51" s="61">
        <v>2996.2489999999998</v>
      </c>
      <c r="F51" s="61">
        <v>2661.1529999999998</v>
      </c>
      <c r="G51" s="61">
        <v>2996.8870000000002</v>
      </c>
      <c r="H51" s="61">
        <v>2120.1489999999999</v>
      </c>
      <c r="I51" s="61">
        <v>2068.0120000000002</v>
      </c>
      <c r="J51" s="61">
        <v>2464.9549999999999</v>
      </c>
      <c r="K51" s="61">
        <v>2672.7860000000001</v>
      </c>
      <c r="L51" s="61">
        <v>3543.6669999999999</v>
      </c>
      <c r="M51" s="61">
        <v>3383.453</v>
      </c>
      <c r="N51" s="61">
        <v>4184.2979999999998</v>
      </c>
    </row>
    <row r="55" spans="1:19" ht="15.6" x14ac:dyDescent="0.3">
      <c r="A55" s="2" t="s">
        <v>44</v>
      </c>
      <c r="B55" s="2"/>
      <c r="P55" s="35"/>
      <c r="Q55" s="35"/>
      <c r="R55" s="35"/>
      <c r="S55" s="35"/>
    </row>
    <row r="56" spans="1:19" x14ac:dyDescent="0.25">
      <c r="P56" s="8"/>
      <c r="Q56" s="8"/>
      <c r="R56" s="8"/>
      <c r="S56" s="8"/>
    </row>
    <row r="57" spans="1:19" x14ac:dyDescent="0.25">
      <c r="A57" s="28"/>
      <c r="B57" s="11" t="s">
        <v>70</v>
      </c>
      <c r="C57" s="11" t="s">
        <v>61</v>
      </c>
      <c r="D57" s="11" t="s">
        <v>20</v>
      </c>
      <c r="E57" s="11" t="s">
        <v>10</v>
      </c>
      <c r="F57" s="11" t="s">
        <v>11</v>
      </c>
      <c r="G57" s="11" t="s">
        <v>50</v>
      </c>
      <c r="H57" s="11" t="s">
        <v>12</v>
      </c>
      <c r="I57" s="11" t="s">
        <v>13</v>
      </c>
      <c r="J57" s="11" t="s">
        <v>14</v>
      </c>
      <c r="K57" s="11" t="s">
        <v>15</v>
      </c>
      <c r="L57" s="11" t="s">
        <v>16</v>
      </c>
      <c r="M57" s="11" t="s">
        <v>17</v>
      </c>
      <c r="N57" s="11" t="s">
        <v>136</v>
      </c>
      <c r="O57" s="49"/>
      <c r="P57" s="35"/>
      <c r="Q57" s="35"/>
      <c r="R57" s="35"/>
      <c r="S57" s="35"/>
    </row>
    <row r="58" spans="1:19" x14ac:dyDescent="0.25">
      <c r="A58" s="28" t="s">
        <v>6</v>
      </c>
      <c r="B58" s="43">
        <f t="shared" ref="B58:N58" si="25">B39</f>
        <v>40609.459000000003</v>
      </c>
      <c r="C58" s="43">
        <f t="shared" si="25"/>
        <v>38739.061999999998</v>
      </c>
      <c r="D58" s="43">
        <f t="shared" si="25"/>
        <v>38005.436999999998</v>
      </c>
      <c r="E58" s="43">
        <f t="shared" si="25"/>
        <v>37450.906000000003</v>
      </c>
      <c r="F58" s="43">
        <f t="shared" si="25"/>
        <v>30470.26</v>
      </c>
      <c r="G58" s="43">
        <f t="shared" si="25"/>
        <v>32116.542000000001</v>
      </c>
      <c r="H58" s="43">
        <f t="shared" si="25"/>
        <v>17576.198</v>
      </c>
      <c r="I58" s="43">
        <f t="shared" si="25"/>
        <v>22807.472000000002</v>
      </c>
      <c r="J58" s="43">
        <f t="shared" si="25"/>
        <v>25893.199000000001</v>
      </c>
      <c r="K58" s="43">
        <f t="shared" si="25"/>
        <v>21641.061000000002</v>
      </c>
      <c r="L58" s="43">
        <f t="shared" si="25"/>
        <v>39691.298999999999</v>
      </c>
      <c r="M58" s="43">
        <f t="shared" si="25"/>
        <v>35876.580999999998</v>
      </c>
      <c r="N58" s="43">
        <f t="shared" si="25"/>
        <v>44155.048000000003</v>
      </c>
    </row>
    <row r="59" spans="1:19" x14ac:dyDescent="0.25">
      <c r="A59" s="28" t="s">
        <v>5</v>
      </c>
      <c r="B59" s="43">
        <f t="shared" ref="B59:M59" si="26">B38-B51</f>
        <v>28438.685000000001</v>
      </c>
      <c r="C59" s="43">
        <f t="shared" si="26"/>
        <v>32989.305999999997</v>
      </c>
      <c r="D59" s="43">
        <f t="shared" si="26"/>
        <v>33189.104000000007</v>
      </c>
      <c r="E59" s="43">
        <f t="shared" si="26"/>
        <v>29327.268</v>
      </c>
      <c r="F59" s="43">
        <f t="shared" si="26"/>
        <v>25085.449000000001</v>
      </c>
      <c r="G59" s="43">
        <f t="shared" si="26"/>
        <v>31473.089000000004</v>
      </c>
      <c r="H59" s="43">
        <f t="shared" si="26"/>
        <v>30775.211999999996</v>
      </c>
      <c r="I59" s="43">
        <f t="shared" si="26"/>
        <v>29064.863000000001</v>
      </c>
      <c r="J59" s="43">
        <f t="shared" si="26"/>
        <v>26585.084999999999</v>
      </c>
      <c r="K59" s="43">
        <f t="shared" si="26"/>
        <v>19977.883000000002</v>
      </c>
      <c r="L59" s="43">
        <f t="shared" si="26"/>
        <v>18396.851999999999</v>
      </c>
      <c r="M59" s="43">
        <f t="shared" si="26"/>
        <v>20404.07</v>
      </c>
      <c r="N59" s="43">
        <f>N38-N51</f>
        <v>26006.611000000001</v>
      </c>
    </row>
    <row r="60" spans="1:19" x14ac:dyDescent="0.25">
      <c r="A60" s="28" t="s">
        <v>7</v>
      </c>
      <c r="B60" s="43">
        <f t="shared" ref="B60:N60" si="27">B40</f>
        <v>3428.1979999999999</v>
      </c>
      <c r="C60" s="43">
        <f t="shared" si="27"/>
        <v>4032.17</v>
      </c>
      <c r="D60" s="43">
        <f t="shared" si="27"/>
        <v>7278.4530000000004</v>
      </c>
      <c r="E60" s="43">
        <f t="shared" si="27"/>
        <v>13615.169</v>
      </c>
      <c r="F60" s="43">
        <f t="shared" si="27"/>
        <v>16430.103999999999</v>
      </c>
      <c r="G60" s="43">
        <f t="shared" si="27"/>
        <v>19312.822</v>
      </c>
      <c r="H60" s="43">
        <f t="shared" si="27"/>
        <v>21441.374</v>
      </c>
      <c r="I60" s="43">
        <f t="shared" si="27"/>
        <v>20656.78</v>
      </c>
      <c r="J60" s="43">
        <f t="shared" si="27"/>
        <v>18515.814999999999</v>
      </c>
      <c r="K60" s="43">
        <f t="shared" si="27"/>
        <v>15645.611999999999</v>
      </c>
      <c r="L60" s="43">
        <f t="shared" si="27"/>
        <v>11585.424999999999</v>
      </c>
      <c r="M60" s="43">
        <f t="shared" si="27"/>
        <v>5860.3180000000002</v>
      </c>
      <c r="N60" s="43">
        <f t="shared" si="27"/>
        <v>4451.7920000000004</v>
      </c>
    </row>
    <row r="61" spans="1:19" x14ac:dyDescent="0.25">
      <c r="A61" s="28" t="s">
        <v>46</v>
      </c>
      <c r="B61" s="43">
        <f t="shared" ref="B61:N61" si="28">B41</f>
        <v>537.08399999999995</v>
      </c>
      <c r="C61" s="43">
        <f t="shared" si="28"/>
        <v>520.59299999999996</v>
      </c>
      <c r="D61" s="43">
        <f t="shared" si="28"/>
        <v>477.20400000000001</v>
      </c>
      <c r="E61" s="43">
        <f t="shared" si="28"/>
        <v>525.57399999999996</v>
      </c>
      <c r="F61" s="43">
        <f t="shared" si="28"/>
        <v>505.17399999999998</v>
      </c>
      <c r="G61" s="43">
        <f t="shared" si="28"/>
        <v>511.92599999999999</v>
      </c>
      <c r="H61" s="43">
        <f t="shared" si="28"/>
        <v>496.11</v>
      </c>
      <c r="I61" s="43">
        <f t="shared" si="28"/>
        <v>518.79999999999995</v>
      </c>
      <c r="J61" s="43">
        <f t="shared" si="28"/>
        <v>510.44900000000001</v>
      </c>
      <c r="K61" s="43">
        <f t="shared" si="28"/>
        <v>501.113</v>
      </c>
      <c r="L61" s="43">
        <f t="shared" si="28"/>
        <v>523.57399999999996</v>
      </c>
      <c r="M61" s="43">
        <f t="shared" si="28"/>
        <v>492.17599999999999</v>
      </c>
      <c r="N61" s="43">
        <f t="shared" si="28"/>
        <v>513.28399999999999</v>
      </c>
    </row>
    <row r="62" spans="1:19" x14ac:dyDescent="0.25">
      <c r="A62" s="29" t="s">
        <v>65</v>
      </c>
      <c r="B62" s="42">
        <f t="shared" ref="B62:N62" si="29">B37</f>
        <v>103065.71</v>
      </c>
      <c r="C62" s="42">
        <f t="shared" si="29"/>
        <v>110714.41</v>
      </c>
      <c r="D62" s="42">
        <f t="shared" si="29"/>
        <v>90137.645999999993</v>
      </c>
      <c r="E62" s="42">
        <f t="shared" si="29"/>
        <v>94548.206999999995</v>
      </c>
      <c r="F62" s="42">
        <f t="shared" si="29"/>
        <v>86940.334000000003</v>
      </c>
      <c r="G62" s="42">
        <f t="shared" si="29"/>
        <v>70476.036999999997</v>
      </c>
      <c r="H62" s="42">
        <f t="shared" si="29"/>
        <v>79477.455000000002</v>
      </c>
      <c r="I62" s="42">
        <f t="shared" si="29"/>
        <v>85242.641000000003</v>
      </c>
      <c r="J62" s="42">
        <f t="shared" si="29"/>
        <v>79308.429000000004</v>
      </c>
      <c r="K62" s="42">
        <f t="shared" si="29"/>
        <v>92548.328999999998</v>
      </c>
      <c r="L62" s="42">
        <f t="shared" si="29"/>
        <v>92461.673999999999</v>
      </c>
      <c r="M62" s="42">
        <f t="shared" si="29"/>
        <v>113554.749</v>
      </c>
      <c r="N62" s="42">
        <f t="shared" si="29"/>
        <v>114363.58100000001</v>
      </c>
    </row>
    <row r="63" spans="1:19" x14ac:dyDescent="0.25">
      <c r="A63" s="28" t="s">
        <v>32</v>
      </c>
      <c r="B63" s="43">
        <f t="shared" ref="B63:N63" si="30">B42</f>
        <v>64275.43</v>
      </c>
      <c r="C63" s="43">
        <f t="shared" si="30"/>
        <v>68313.406999999992</v>
      </c>
      <c r="D63" s="43">
        <f t="shared" si="30"/>
        <v>58951.43</v>
      </c>
      <c r="E63" s="43">
        <f t="shared" si="30"/>
        <v>62487.203999999998</v>
      </c>
      <c r="F63" s="43">
        <f t="shared" si="30"/>
        <v>54541.956999999995</v>
      </c>
      <c r="G63" s="43">
        <f t="shared" si="30"/>
        <v>53717.883000000002</v>
      </c>
      <c r="H63" s="43">
        <f t="shared" si="30"/>
        <v>53080.894</v>
      </c>
      <c r="I63" s="43">
        <f t="shared" si="30"/>
        <v>57295.615000000005</v>
      </c>
      <c r="J63" s="43">
        <f t="shared" si="30"/>
        <v>58043.669000000002</v>
      </c>
      <c r="K63" s="43">
        <f t="shared" si="30"/>
        <v>57012.322</v>
      </c>
      <c r="L63" s="43">
        <f t="shared" si="30"/>
        <v>59789.995999999999</v>
      </c>
      <c r="M63" s="43">
        <f t="shared" si="30"/>
        <v>58850.995000000003</v>
      </c>
      <c r="N63" s="43">
        <f t="shared" si="30"/>
        <v>61472.222999999998</v>
      </c>
    </row>
    <row r="64" spans="1:19" x14ac:dyDescent="0.25">
      <c r="A64" s="15" t="s">
        <v>48</v>
      </c>
      <c r="B64" s="7">
        <f t="shared" ref="B64:N64" si="31">SUM(B58:B61)</f>
        <v>73013.426000000007</v>
      </c>
      <c r="C64" s="7">
        <f t="shared" si="31"/>
        <v>76281.130999999979</v>
      </c>
      <c r="D64" s="7">
        <f t="shared" si="31"/>
        <v>78950.197999999989</v>
      </c>
      <c r="E64" s="7">
        <f t="shared" si="31"/>
        <v>80918.916999999987</v>
      </c>
      <c r="F64" s="7">
        <f t="shared" si="31"/>
        <v>72490.986999999994</v>
      </c>
      <c r="G64" s="7">
        <f t="shared" si="31"/>
        <v>83414.379000000015</v>
      </c>
      <c r="H64" s="7">
        <f t="shared" si="31"/>
        <v>70288.894</v>
      </c>
      <c r="I64" s="7">
        <f t="shared" si="31"/>
        <v>73047.915000000008</v>
      </c>
      <c r="J64" s="7">
        <f t="shared" si="31"/>
        <v>71504.547999999995</v>
      </c>
      <c r="K64" s="7">
        <f t="shared" si="31"/>
        <v>57765.669000000002</v>
      </c>
      <c r="L64" s="7">
        <f t="shared" si="31"/>
        <v>70197.149999999994</v>
      </c>
      <c r="M64" s="7">
        <f t="shared" si="31"/>
        <v>62633.144999999997</v>
      </c>
      <c r="N64" s="7">
        <f t="shared" si="31"/>
        <v>75126.735000000001</v>
      </c>
    </row>
    <row r="65" spans="3:17" s="27" customFormat="1" x14ac:dyDescent="0.25">
      <c r="Q65" s="27" t="s">
        <v>22</v>
      </c>
    </row>
    <row r="66" spans="3:17" x14ac:dyDescent="0.25">
      <c r="C66" s="27" t="s">
        <v>23</v>
      </c>
    </row>
  </sheetData>
  <sortState ref="A61:Q66">
    <sortCondition descending="1" ref="C61:C6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31"/>
  <sheetViews>
    <sheetView topLeftCell="I10" zoomScaleNormal="100" workbookViewId="0">
      <selection activeCell="I20" sqref="I20"/>
    </sheetView>
  </sheetViews>
  <sheetFormatPr defaultRowHeight="13.8" x14ac:dyDescent="0.25"/>
  <cols>
    <col min="2" max="2" width="11.796875" customWidth="1"/>
    <col min="3" max="5" width="11.796875" bestFit="1" customWidth="1"/>
    <col min="6" max="6" width="11.796875" customWidth="1"/>
  </cols>
  <sheetData>
    <row r="1" spans="1:8" x14ac:dyDescent="0.25">
      <c r="A1" s="3" t="s">
        <v>34</v>
      </c>
    </row>
    <row r="3" spans="1:8" x14ac:dyDescent="0.25">
      <c r="A3" s="3" t="s">
        <v>0</v>
      </c>
      <c r="B3" s="4" t="s">
        <v>66</v>
      </c>
    </row>
    <row r="4" spans="1:8" x14ac:dyDescent="0.25">
      <c r="A4" s="3" t="s">
        <v>1</v>
      </c>
      <c r="B4" s="57" t="s">
        <v>64</v>
      </c>
    </row>
    <row r="5" spans="1:8" x14ac:dyDescent="0.25">
      <c r="A5" s="3" t="s">
        <v>35</v>
      </c>
      <c r="B5" s="3"/>
    </row>
    <row r="7" spans="1:8" x14ac:dyDescent="0.25">
      <c r="A7" s="3" t="s">
        <v>2</v>
      </c>
      <c r="B7" s="3" t="s">
        <v>3</v>
      </c>
    </row>
    <row r="8" spans="1:8" x14ac:dyDescent="0.25">
      <c r="A8" s="3" t="s">
        <v>9</v>
      </c>
      <c r="B8" s="3" t="s">
        <v>29</v>
      </c>
    </row>
    <row r="9" spans="1:8" x14ac:dyDescent="0.25">
      <c r="A9" s="3"/>
      <c r="B9" s="3"/>
    </row>
    <row r="10" spans="1:8" x14ac:dyDescent="0.25">
      <c r="A10" s="50"/>
      <c r="B10" s="51"/>
      <c r="C10" s="46"/>
      <c r="D10" s="46"/>
      <c r="E10" s="46"/>
      <c r="F10" s="46"/>
      <c r="G10" s="45"/>
      <c r="H10" s="44"/>
    </row>
    <row r="11" spans="1:8" x14ac:dyDescent="0.25">
      <c r="A11" s="47"/>
      <c r="B11" s="46"/>
      <c r="C11" s="45"/>
      <c r="D11" s="45"/>
      <c r="E11" s="45"/>
      <c r="F11" s="45"/>
      <c r="G11" s="45"/>
      <c r="H11" s="44"/>
    </row>
    <row r="12" spans="1:8" x14ac:dyDescent="0.25">
      <c r="A12" s="15" t="s">
        <v>36</v>
      </c>
      <c r="C12" s="48" t="s">
        <v>57</v>
      </c>
      <c r="G12" s="7"/>
    </row>
    <row r="13" spans="1:8" x14ac:dyDescent="0.25">
      <c r="A13" s="9"/>
      <c r="B13" s="26">
        <v>2021</v>
      </c>
      <c r="C13" s="10">
        <v>2020</v>
      </c>
      <c r="D13" s="10">
        <v>2019</v>
      </c>
      <c r="E13" s="10">
        <v>2018</v>
      </c>
      <c r="F13" s="26" t="s">
        <v>49</v>
      </c>
      <c r="G13" s="26" t="s">
        <v>135</v>
      </c>
    </row>
    <row r="14" spans="1:8" x14ac:dyDescent="0.25">
      <c r="A14" s="11" t="s">
        <v>61</v>
      </c>
      <c r="B14" s="55">
        <v>32079.605</v>
      </c>
      <c r="C14" s="55">
        <v>27385.666000000001</v>
      </c>
      <c r="D14" s="55">
        <v>23728.749</v>
      </c>
      <c r="E14" s="55">
        <v>27767.506000000001</v>
      </c>
      <c r="F14" s="8">
        <f>MIN(C14:E14)</f>
        <v>23728.749</v>
      </c>
      <c r="G14" s="7">
        <f t="shared" ref="G14:G25" si="0">MAX(C14:E14)-MIN(C14:E14)</f>
        <v>4038.7570000000014</v>
      </c>
    </row>
    <row r="15" spans="1:8" x14ac:dyDescent="0.25">
      <c r="A15" s="11" t="s">
        <v>20</v>
      </c>
      <c r="B15" s="56">
        <v>32196.778999999999</v>
      </c>
      <c r="C15" s="56">
        <v>26703.723999999998</v>
      </c>
      <c r="D15" s="56">
        <v>22902.661</v>
      </c>
      <c r="E15" s="56">
        <v>26473.316999999999</v>
      </c>
      <c r="F15" s="8">
        <f t="shared" ref="F15:F25" si="1">MIN(C15:E15)</f>
        <v>22902.661</v>
      </c>
      <c r="G15" s="7">
        <f t="shared" si="0"/>
        <v>3801.0629999999983</v>
      </c>
    </row>
    <row r="16" spans="1:8" x14ac:dyDescent="0.25">
      <c r="A16" s="11" t="s">
        <v>10</v>
      </c>
      <c r="B16" s="55">
        <v>28682.877</v>
      </c>
      <c r="C16" s="55">
        <v>29334.731</v>
      </c>
      <c r="D16" s="55">
        <v>24356.171999999999</v>
      </c>
      <c r="E16" s="55">
        <v>32064.082999999999</v>
      </c>
      <c r="F16" s="8">
        <f t="shared" si="1"/>
        <v>24356.171999999999</v>
      </c>
      <c r="G16" s="7">
        <f t="shared" si="0"/>
        <v>7707.9110000000001</v>
      </c>
    </row>
    <row r="17" spans="1:7" x14ac:dyDescent="0.25">
      <c r="A17" s="11" t="s">
        <v>11</v>
      </c>
      <c r="B17" s="56">
        <v>24809.991000000002</v>
      </c>
      <c r="C17" s="56">
        <v>25495.62</v>
      </c>
      <c r="D17" s="56">
        <v>24010.535</v>
      </c>
      <c r="E17" s="56">
        <v>33027.364000000001</v>
      </c>
      <c r="F17" s="8">
        <f t="shared" si="1"/>
        <v>24010.535</v>
      </c>
      <c r="G17" s="7">
        <f t="shared" si="0"/>
        <v>9016.8290000000015</v>
      </c>
    </row>
    <row r="18" spans="1:7" x14ac:dyDescent="0.25">
      <c r="A18" s="11" t="s">
        <v>50</v>
      </c>
      <c r="B18" s="55">
        <v>30779.071</v>
      </c>
      <c r="C18" s="55">
        <v>29117.623</v>
      </c>
      <c r="D18" s="55">
        <v>28443.542000000001</v>
      </c>
      <c r="E18" s="55">
        <v>33972.506000000001</v>
      </c>
      <c r="F18" s="8">
        <f t="shared" si="1"/>
        <v>28443.542000000001</v>
      </c>
      <c r="G18" s="7">
        <f t="shared" si="0"/>
        <v>5528.9639999999999</v>
      </c>
    </row>
    <row r="19" spans="1:7" x14ac:dyDescent="0.25">
      <c r="A19" s="11" t="s">
        <v>12</v>
      </c>
      <c r="B19" s="56">
        <v>29168.5</v>
      </c>
      <c r="C19" s="56">
        <v>28560.727999999999</v>
      </c>
      <c r="D19" s="56">
        <v>28667.277999999998</v>
      </c>
      <c r="E19" s="56">
        <v>29395.278999999999</v>
      </c>
      <c r="F19" s="8">
        <f t="shared" si="1"/>
        <v>28560.727999999999</v>
      </c>
      <c r="G19" s="7">
        <f t="shared" si="0"/>
        <v>834.55099999999948</v>
      </c>
    </row>
    <row r="20" spans="1:7" x14ac:dyDescent="0.25">
      <c r="A20" s="11" t="s">
        <v>13</v>
      </c>
      <c r="B20" s="55">
        <v>27644.395</v>
      </c>
      <c r="C20" s="55">
        <v>24937.917000000001</v>
      </c>
      <c r="D20" s="55">
        <v>23951.553</v>
      </c>
      <c r="E20" s="55">
        <v>24639.706999999999</v>
      </c>
      <c r="F20" s="8">
        <f t="shared" si="1"/>
        <v>23951.553</v>
      </c>
      <c r="G20" s="7">
        <f t="shared" si="0"/>
        <v>986.3640000000014</v>
      </c>
    </row>
    <row r="21" spans="1:7" x14ac:dyDescent="0.25">
      <c r="A21" s="11" t="s">
        <v>14</v>
      </c>
      <c r="B21" s="56">
        <v>25136.125</v>
      </c>
      <c r="C21" s="56">
        <v>23600.745999999999</v>
      </c>
      <c r="D21" s="56">
        <v>20162.72</v>
      </c>
      <c r="E21" s="56">
        <v>20640.931</v>
      </c>
      <c r="F21" s="8">
        <f t="shared" si="1"/>
        <v>20162.72</v>
      </c>
      <c r="G21" s="7">
        <f t="shared" si="0"/>
        <v>3438.025999999998</v>
      </c>
    </row>
    <row r="22" spans="1:7" x14ac:dyDescent="0.25">
      <c r="A22" s="11" t="s">
        <v>15</v>
      </c>
      <c r="B22" s="55">
        <v>19548.972000000002</v>
      </c>
      <c r="C22" s="55">
        <v>21178.251</v>
      </c>
      <c r="D22" s="55">
        <v>17936.241999999998</v>
      </c>
      <c r="E22" s="55">
        <v>18662.651999999998</v>
      </c>
      <c r="F22" s="8">
        <f t="shared" si="1"/>
        <v>17936.241999999998</v>
      </c>
      <c r="G22" s="7">
        <f t="shared" si="0"/>
        <v>3242.0090000000018</v>
      </c>
    </row>
    <row r="23" spans="1:7" x14ac:dyDescent="0.25">
      <c r="A23" s="13" t="s">
        <v>16</v>
      </c>
      <c r="B23" s="60">
        <v>18682.906999999999</v>
      </c>
      <c r="C23" s="56">
        <v>26475.708999999999</v>
      </c>
      <c r="D23" s="56">
        <v>19348.871999999999</v>
      </c>
      <c r="E23" s="56">
        <v>16708.218000000001</v>
      </c>
      <c r="F23" s="8">
        <f t="shared" si="1"/>
        <v>16708.218000000001</v>
      </c>
      <c r="G23" s="7">
        <f t="shared" si="0"/>
        <v>9767.4909999999982</v>
      </c>
    </row>
    <row r="24" spans="1:7" x14ac:dyDescent="0.25">
      <c r="A24" s="13" t="s">
        <v>17</v>
      </c>
      <c r="B24" s="55">
        <v>20024.724999999999</v>
      </c>
      <c r="C24" s="55">
        <v>25085.773000000001</v>
      </c>
      <c r="D24" s="55">
        <v>27628.803</v>
      </c>
      <c r="E24" s="55">
        <v>22391.291000000001</v>
      </c>
      <c r="F24" s="8">
        <f t="shared" si="1"/>
        <v>22391.291000000001</v>
      </c>
      <c r="G24" s="7">
        <f t="shared" si="0"/>
        <v>5237.5119999999988</v>
      </c>
    </row>
    <row r="25" spans="1:7" x14ac:dyDescent="0.25">
      <c r="A25" s="13" t="s">
        <v>18</v>
      </c>
      <c r="B25" s="56">
        <v>26134.618999999999</v>
      </c>
      <c r="C25" s="56">
        <v>27991.675999999999</v>
      </c>
      <c r="D25" s="56">
        <v>31823.146000000001</v>
      </c>
      <c r="E25" s="56">
        <v>24485.124</v>
      </c>
      <c r="F25" s="8">
        <f t="shared" si="1"/>
        <v>24485.124</v>
      </c>
      <c r="G25" s="7">
        <f t="shared" si="0"/>
        <v>7338.0220000000008</v>
      </c>
    </row>
    <row r="30" spans="1:7" x14ac:dyDescent="0.25">
      <c r="A30" s="32" t="s">
        <v>51</v>
      </c>
      <c r="B30" s="7">
        <f>AVERAGE(B14:B26)</f>
        <v>26240.713833333331</v>
      </c>
      <c r="C30" s="7">
        <f>AVERAGE(C14:C26)</f>
        <v>26322.346999999994</v>
      </c>
      <c r="D30" s="7">
        <f>AVERAGE(D14:D26)</f>
        <v>24413.356083333332</v>
      </c>
      <c r="E30" s="7">
        <f>AVERAGE(E14:E26)</f>
        <v>25852.331500000004</v>
      </c>
      <c r="G30" s="7"/>
    </row>
    <row r="31" spans="1:7" x14ac:dyDescent="0.25">
      <c r="G31" s="7"/>
    </row>
  </sheetData>
  <hyperlinks>
    <hyperlink ref="C12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89"/>
  <sheetViews>
    <sheetView topLeftCell="F7" zoomScaleNormal="100" workbookViewId="0">
      <selection activeCell="AA25" sqref="AA25"/>
    </sheetView>
  </sheetViews>
  <sheetFormatPr defaultRowHeight="13.8" x14ac:dyDescent="0.25"/>
  <cols>
    <col min="1" max="1" width="11.59765625" customWidth="1"/>
    <col min="2" max="2" width="14.19921875" bestFit="1" customWidth="1"/>
    <col min="7" max="7" width="9.69921875" bestFit="1" customWidth="1"/>
  </cols>
  <sheetData>
    <row r="1" spans="1:12" x14ac:dyDescent="0.25">
      <c r="A1" s="5" t="s">
        <v>37</v>
      </c>
    </row>
    <row r="2" spans="1:12" x14ac:dyDescent="0.25">
      <c r="A2" s="27" t="s">
        <v>30</v>
      </c>
      <c r="B2" s="41" t="s">
        <v>52</v>
      </c>
      <c r="K2" s="15" t="s">
        <v>54</v>
      </c>
      <c r="L2" t="s">
        <v>55</v>
      </c>
    </row>
    <row r="3" spans="1:12" x14ac:dyDescent="0.25">
      <c r="A3" s="54" t="s">
        <v>63</v>
      </c>
      <c r="B3" s="4">
        <v>44649.684317129635</v>
      </c>
    </row>
    <row r="4" spans="1:12" x14ac:dyDescent="0.25">
      <c r="A4" s="58" t="s">
        <v>68</v>
      </c>
      <c r="B4" s="4">
        <v>44651.555380983795</v>
      </c>
    </row>
    <row r="5" spans="1:12" x14ac:dyDescent="0.25">
      <c r="A5" s="5" t="s">
        <v>35</v>
      </c>
      <c r="B5" s="5"/>
    </row>
    <row r="7" spans="1:12" x14ac:dyDescent="0.25">
      <c r="A7" s="5" t="s">
        <v>2</v>
      </c>
      <c r="B7" s="5" t="s">
        <v>3</v>
      </c>
    </row>
    <row r="8" spans="1:12" x14ac:dyDescent="0.25">
      <c r="A8" s="5" t="s">
        <v>9</v>
      </c>
      <c r="B8" s="5" t="s">
        <v>29</v>
      </c>
    </row>
    <row r="10" spans="1:12" x14ac:dyDescent="0.25">
      <c r="A10" s="15" t="s">
        <v>38</v>
      </c>
    </row>
    <row r="11" spans="1:12" x14ac:dyDescent="0.25">
      <c r="A11" s="9"/>
      <c r="B11" s="26">
        <v>2021</v>
      </c>
      <c r="C11" s="10">
        <v>2020</v>
      </c>
      <c r="D11" s="10">
        <v>2019</v>
      </c>
      <c r="E11" s="10">
        <v>2018</v>
      </c>
      <c r="F11" s="26" t="s">
        <v>49</v>
      </c>
      <c r="G11" s="26" t="s">
        <v>135</v>
      </c>
    </row>
    <row r="12" spans="1:12" x14ac:dyDescent="0.25">
      <c r="A12" s="11" t="s">
        <v>19</v>
      </c>
      <c r="B12" s="70">
        <v>38739.061999999998</v>
      </c>
      <c r="C12" s="71">
        <v>43181.667000000001</v>
      </c>
      <c r="D12" s="71">
        <v>38377.606</v>
      </c>
      <c r="E12" s="71">
        <v>38501.108</v>
      </c>
      <c r="F12" s="30">
        <f>MIN(C12:E12)</f>
        <v>38377.606</v>
      </c>
      <c r="G12" s="7">
        <f>MAX(C12:E12)-MIN(C12:E12)</f>
        <v>4804.0610000000015</v>
      </c>
    </row>
    <row r="13" spans="1:12" x14ac:dyDescent="0.25">
      <c r="A13" s="11" t="s">
        <v>20</v>
      </c>
      <c r="B13" s="72">
        <v>38005.436999999998</v>
      </c>
      <c r="C13" s="73">
        <v>50782.902000000002</v>
      </c>
      <c r="D13" s="73">
        <v>31773.393</v>
      </c>
      <c r="E13" s="73">
        <v>26554.1</v>
      </c>
      <c r="F13" s="30">
        <f t="shared" ref="F13:F23" si="0">MIN(C13:E13)</f>
        <v>26554.1</v>
      </c>
      <c r="G13" s="7">
        <f t="shared" ref="G13:G23" si="1">MAX(C13:E13)-MIN(C13:E13)</f>
        <v>24228.802000000003</v>
      </c>
    </row>
    <row r="14" spans="1:12" x14ac:dyDescent="0.25">
      <c r="A14" s="11" t="s">
        <v>10</v>
      </c>
      <c r="B14" s="70">
        <v>37450.906000000003</v>
      </c>
      <c r="C14" s="71">
        <v>41586.940999999999</v>
      </c>
      <c r="D14" s="71">
        <v>42723.156000000003</v>
      </c>
      <c r="E14" s="71">
        <v>35016.839999999997</v>
      </c>
      <c r="F14" s="30">
        <f t="shared" si="0"/>
        <v>35016.839999999997</v>
      </c>
      <c r="G14" s="7">
        <f t="shared" si="1"/>
        <v>7706.3160000000062</v>
      </c>
    </row>
    <row r="15" spans="1:12" x14ac:dyDescent="0.25">
      <c r="A15" s="11" t="s">
        <v>11</v>
      </c>
      <c r="B15" s="72">
        <v>30470.26</v>
      </c>
      <c r="C15" s="73">
        <v>27066.991999999998</v>
      </c>
      <c r="D15" s="73">
        <v>27496.935000000001</v>
      </c>
      <c r="E15" s="73">
        <v>26230.93</v>
      </c>
      <c r="F15" s="30">
        <f t="shared" si="0"/>
        <v>26230.93</v>
      </c>
      <c r="G15" s="7">
        <f t="shared" si="1"/>
        <v>1266.005000000001</v>
      </c>
    </row>
    <row r="16" spans="1:12" x14ac:dyDescent="0.25">
      <c r="A16" s="11" t="s">
        <v>50</v>
      </c>
      <c r="B16" s="70">
        <v>32116.542000000001</v>
      </c>
      <c r="C16" s="71">
        <v>26042.534</v>
      </c>
      <c r="D16" s="71">
        <v>26506.41</v>
      </c>
      <c r="E16" s="71">
        <v>20114.440999999999</v>
      </c>
      <c r="F16" s="30">
        <f t="shared" si="0"/>
        <v>20114.440999999999</v>
      </c>
      <c r="G16" s="7">
        <f t="shared" si="1"/>
        <v>6391.969000000001</v>
      </c>
    </row>
    <row r="17" spans="1:7" x14ac:dyDescent="0.25">
      <c r="A17" s="11" t="s">
        <v>12</v>
      </c>
      <c r="B17" s="72">
        <v>17576.198</v>
      </c>
      <c r="C17" s="73">
        <v>21283.793000000001</v>
      </c>
      <c r="D17" s="73">
        <v>20975.924999999999</v>
      </c>
      <c r="E17" s="73">
        <v>18613.258000000002</v>
      </c>
      <c r="F17" s="30">
        <f t="shared" si="0"/>
        <v>18613.258000000002</v>
      </c>
      <c r="G17" s="7">
        <f t="shared" si="1"/>
        <v>2670.5349999999999</v>
      </c>
    </row>
    <row r="18" spans="1:7" x14ac:dyDescent="0.25">
      <c r="A18" s="11" t="s">
        <v>13</v>
      </c>
      <c r="B18" s="70">
        <v>22807.472000000002</v>
      </c>
      <c r="C18" s="71">
        <v>23767.374</v>
      </c>
      <c r="D18" s="71">
        <v>20114.490000000002</v>
      </c>
      <c r="E18" s="71">
        <v>14568.347</v>
      </c>
      <c r="F18" s="30">
        <f t="shared" si="0"/>
        <v>14568.347</v>
      </c>
      <c r="G18" s="7">
        <f t="shared" si="1"/>
        <v>9199.027</v>
      </c>
    </row>
    <row r="19" spans="1:7" x14ac:dyDescent="0.25">
      <c r="A19" s="11" t="s">
        <v>14</v>
      </c>
      <c r="B19" s="72">
        <v>25893.199000000001</v>
      </c>
      <c r="C19" s="73">
        <v>21638.375</v>
      </c>
      <c r="D19" s="73">
        <v>19236.093000000001</v>
      </c>
      <c r="E19" s="73">
        <v>19403.580999999998</v>
      </c>
      <c r="F19" s="30">
        <f t="shared" si="0"/>
        <v>19236.093000000001</v>
      </c>
      <c r="G19" s="7">
        <f t="shared" si="1"/>
        <v>2402.2819999999992</v>
      </c>
    </row>
    <row r="20" spans="1:7" x14ac:dyDescent="0.25">
      <c r="A20" s="11" t="s">
        <v>15</v>
      </c>
      <c r="B20" s="70">
        <v>21641.061000000002</v>
      </c>
      <c r="C20" s="71">
        <v>24711.523000000001</v>
      </c>
      <c r="D20" s="71">
        <v>27004.634999999998</v>
      </c>
      <c r="E20" s="71">
        <v>22700.006000000001</v>
      </c>
      <c r="F20" s="30">
        <f t="shared" si="0"/>
        <v>22700.006000000001</v>
      </c>
      <c r="G20" s="7">
        <f t="shared" si="1"/>
        <v>4304.6289999999972</v>
      </c>
    </row>
    <row r="21" spans="1:7" x14ac:dyDescent="0.25">
      <c r="A21" s="13" t="s">
        <v>16</v>
      </c>
      <c r="B21" s="72">
        <v>39691.298999999999</v>
      </c>
      <c r="C21" s="73">
        <v>39263.292999999998</v>
      </c>
      <c r="D21" s="73">
        <v>30439.798999999999</v>
      </c>
      <c r="E21" s="73">
        <v>31119.949000000001</v>
      </c>
      <c r="F21" s="30">
        <f t="shared" si="0"/>
        <v>30439.798999999999</v>
      </c>
      <c r="G21" s="7">
        <f t="shared" si="1"/>
        <v>8823.4939999999988</v>
      </c>
    </row>
    <row r="22" spans="1:7" x14ac:dyDescent="0.25">
      <c r="A22" s="13" t="s">
        <v>17</v>
      </c>
      <c r="B22" s="70">
        <v>35876.580999999998</v>
      </c>
      <c r="C22" s="71">
        <v>34040.843999999997</v>
      </c>
      <c r="D22" s="71">
        <v>35178</v>
      </c>
      <c r="E22" s="71">
        <v>29798.992999999999</v>
      </c>
      <c r="F22" s="30">
        <f t="shared" si="0"/>
        <v>29798.992999999999</v>
      </c>
      <c r="G22" s="7">
        <f t="shared" si="1"/>
        <v>5379.0070000000014</v>
      </c>
    </row>
    <row r="23" spans="1:7" x14ac:dyDescent="0.25">
      <c r="A23" s="13" t="s">
        <v>18</v>
      </c>
      <c r="B23" s="72">
        <v>44155.048000000003</v>
      </c>
      <c r="C23" s="73">
        <v>40609.459000000003</v>
      </c>
      <c r="D23" s="73">
        <v>43379.33</v>
      </c>
      <c r="E23" s="73">
        <v>36403.285000000003</v>
      </c>
      <c r="F23" s="30">
        <f t="shared" si="0"/>
        <v>36403.285000000003</v>
      </c>
      <c r="G23" s="7">
        <f t="shared" si="1"/>
        <v>6976.0449999999983</v>
      </c>
    </row>
    <row r="24" spans="1:7" x14ac:dyDescent="0.25">
      <c r="A24" s="11" t="s">
        <v>19</v>
      </c>
      <c r="B24" s="38"/>
      <c r="C24" s="30"/>
      <c r="D24" s="30"/>
      <c r="E24" s="30"/>
      <c r="F24" s="30"/>
      <c r="G24" s="7"/>
    </row>
    <row r="25" spans="1:7" x14ac:dyDescent="0.25">
      <c r="A25" s="34"/>
      <c r="B25" s="38"/>
      <c r="C25" s="30"/>
      <c r="D25" s="30"/>
      <c r="E25" s="30"/>
      <c r="F25" s="30"/>
      <c r="G25" s="7"/>
    </row>
    <row r="26" spans="1:7" x14ac:dyDescent="0.25">
      <c r="A26" s="34"/>
      <c r="B26" s="38"/>
      <c r="C26" s="30"/>
      <c r="D26" s="30"/>
      <c r="E26" s="30"/>
      <c r="F26" s="30"/>
      <c r="G26" s="7"/>
    </row>
    <row r="27" spans="1:7" x14ac:dyDescent="0.25">
      <c r="G27" s="7"/>
    </row>
    <row r="28" spans="1:7" x14ac:dyDescent="0.25">
      <c r="A28" t="s">
        <v>24</v>
      </c>
      <c r="G28" s="7"/>
    </row>
    <row r="29" spans="1:7" x14ac:dyDescent="0.25">
      <c r="A29" s="9"/>
      <c r="B29" s="26">
        <v>2021</v>
      </c>
      <c r="C29" s="10">
        <v>2020</v>
      </c>
      <c r="D29" s="10">
        <v>2019</v>
      </c>
      <c r="E29" s="10">
        <v>2018</v>
      </c>
      <c r="F29" s="31"/>
      <c r="G29" s="15"/>
    </row>
    <row r="30" spans="1:7" x14ac:dyDescent="0.25">
      <c r="A30" s="11" t="s">
        <v>19</v>
      </c>
      <c r="B30" s="70">
        <v>27148.098000000002</v>
      </c>
      <c r="C30" s="71">
        <v>31593.401999999998</v>
      </c>
      <c r="D30" s="71">
        <v>26479.82</v>
      </c>
      <c r="E30" s="71">
        <v>27723.927</v>
      </c>
      <c r="F30" s="30"/>
      <c r="G30" s="7"/>
    </row>
    <row r="31" spans="1:7" x14ac:dyDescent="0.25">
      <c r="A31" s="11" t="s">
        <v>20</v>
      </c>
      <c r="B31" s="72">
        <v>26448.882000000001</v>
      </c>
      <c r="C31" s="73">
        <v>39082.493000000002</v>
      </c>
      <c r="D31" s="73">
        <v>22606.946</v>
      </c>
      <c r="E31" s="73">
        <v>17631.156999999999</v>
      </c>
      <c r="F31" s="30"/>
      <c r="G31" s="7"/>
    </row>
    <row r="32" spans="1:7" x14ac:dyDescent="0.25">
      <c r="A32" s="11" t="s">
        <v>10</v>
      </c>
      <c r="B32" s="70">
        <v>27379.832999999999</v>
      </c>
      <c r="C32" s="71">
        <v>29850.771000000001</v>
      </c>
      <c r="D32" s="71">
        <v>31241.947</v>
      </c>
      <c r="E32" s="71">
        <v>22255.842000000001</v>
      </c>
      <c r="F32" s="30"/>
      <c r="G32" s="7"/>
    </row>
    <row r="33" spans="1:7" x14ac:dyDescent="0.25">
      <c r="A33" s="11" t="s">
        <v>11</v>
      </c>
      <c r="B33" s="72">
        <v>22748.164000000001</v>
      </c>
      <c r="C33" s="73">
        <v>19200.669999999998</v>
      </c>
      <c r="D33" s="73">
        <v>18634.303</v>
      </c>
      <c r="E33" s="73">
        <v>17960.571</v>
      </c>
      <c r="F33" s="30"/>
      <c r="G33" s="7"/>
    </row>
    <row r="34" spans="1:7" x14ac:dyDescent="0.25">
      <c r="A34" s="11" t="s">
        <v>50</v>
      </c>
      <c r="B34" s="70">
        <v>24474.172999999999</v>
      </c>
      <c r="C34" s="71">
        <v>17624.749</v>
      </c>
      <c r="D34" s="71">
        <v>17251.138999999999</v>
      </c>
      <c r="E34" s="71">
        <v>13838.259</v>
      </c>
      <c r="F34" s="30"/>
      <c r="G34" s="7"/>
    </row>
    <row r="35" spans="1:7" x14ac:dyDescent="0.25">
      <c r="A35" s="11" t="s">
        <v>12</v>
      </c>
      <c r="B35" s="72">
        <v>11882.02</v>
      </c>
      <c r="C35" s="73">
        <v>13965.977999999999</v>
      </c>
      <c r="D35" s="73">
        <v>13867.178</v>
      </c>
      <c r="E35" s="73">
        <v>12620.436</v>
      </c>
      <c r="F35" s="30"/>
      <c r="G35" s="7"/>
    </row>
    <row r="36" spans="1:7" x14ac:dyDescent="0.25">
      <c r="A36" s="11" t="s">
        <v>13</v>
      </c>
      <c r="B36" s="70">
        <v>15834.636</v>
      </c>
      <c r="C36" s="71">
        <v>15772.038</v>
      </c>
      <c r="D36" s="71">
        <v>12775.44</v>
      </c>
      <c r="E36" s="71">
        <v>9467.9629999999997</v>
      </c>
      <c r="F36" s="30"/>
      <c r="G36" s="7"/>
    </row>
    <row r="37" spans="1:7" x14ac:dyDescent="0.25">
      <c r="A37" s="11" t="s">
        <v>14</v>
      </c>
      <c r="B37" s="72">
        <v>18339.161</v>
      </c>
      <c r="C37" s="73">
        <v>14124.071</v>
      </c>
      <c r="D37" s="73">
        <v>13150.17</v>
      </c>
      <c r="E37" s="73">
        <v>13642.982</v>
      </c>
      <c r="F37" s="30"/>
      <c r="G37" s="7"/>
    </row>
    <row r="38" spans="1:7" x14ac:dyDescent="0.25">
      <c r="A38" s="11" t="s">
        <v>15</v>
      </c>
      <c r="B38" s="70">
        <v>15708.382</v>
      </c>
      <c r="C38" s="71">
        <v>16276.856</v>
      </c>
      <c r="D38" s="71">
        <v>18437.502</v>
      </c>
      <c r="E38" s="71">
        <v>16424.415000000001</v>
      </c>
      <c r="F38" s="30"/>
      <c r="G38" s="7"/>
    </row>
    <row r="39" spans="1:7" x14ac:dyDescent="0.25">
      <c r="A39" s="13" t="s">
        <v>16</v>
      </c>
      <c r="B39" s="72">
        <v>29620.391</v>
      </c>
      <c r="C39" s="73">
        <v>26391.435000000001</v>
      </c>
      <c r="D39" s="73">
        <v>21704.819</v>
      </c>
      <c r="E39" s="73">
        <v>21859.988000000001</v>
      </c>
      <c r="F39" s="30"/>
      <c r="G39" s="7"/>
    </row>
    <row r="40" spans="1:7" x14ac:dyDescent="0.25">
      <c r="A40" s="13" t="s">
        <v>17</v>
      </c>
      <c r="B40" s="70">
        <v>24639.98</v>
      </c>
      <c r="C40" s="71">
        <v>24077.136999999999</v>
      </c>
      <c r="D40" s="71">
        <v>21844.205000000002</v>
      </c>
      <c r="E40" s="71">
        <v>20620.941999999999</v>
      </c>
      <c r="F40" s="30"/>
      <c r="G40" s="7"/>
    </row>
    <row r="41" spans="1:7" x14ac:dyDescent="0.25">
      <c r="A41" s="13" t="s">
        <v>18</v>
      </c>
      <c r="B41" s="72">
        <v>32036.412</v>
      </c>
      <c r="C41" s="73">
        <v>26198.001</v>
      </c>
      <c r="D41" s="73">
        <v>30511.766</v>
      </c>
      <c r="E41" s="73">
        <v>26245.274000000001</v>
      </c>
      <c r="F41" s="30"/>
      <c r="G41" s="7"/>
    </row>
    <row r="42" spans="1:7" x14ac:dyDescent="0.25">
      <c r="A42" s="32"/>
      <c r="B42" s="38"/>
      <c r="C42" s="53"/>
      <c r="D42" s="53"/>
      <c r="E42" s="53"/>
      <c r="F42" s="30"/>
      <c r="G42" s="7"/>
    </row>
    <row r="43" spans="1:7" x14ac:dyDescent="0.25">
      <c r="A43" s="32"/>
      <c r="B43" s="38"/>
      <c r="C43" s="53"/>
      <c r="D43" s="53"/>
      <c r="E43" s="53"/>
      <c r="F43" s="30"/>
      <c r="G43" s="7"/>
    </row>
    <row r="44" spans="1:7" x14ac:dyDescent="0.25">
      <c r="A44" s="32"/>
      <c r="B44" s="38"/>
      <c r="C44" s="53"/>
      <c r="D44" s="53"/>
      <c r="E44" s="53"/>
      <c r="F44" s="30"/>
      <c r="G44" s="7"/>
    </row>
    <row r="45" spans="1:7" x14ac:dyDescent="0.25">
      <c r="A45" s="32"/>
      <c r="B45" s="38"/>
      <c r="C45" s="53"/>
      <c r="D45" s="53"/>
      <c r="E45" s="53"/>
      <c r="F45" s="30"/>
      <c r="G45" s="7"/>
    </row>
    <row r="46" spans="1:7" x14ac:dyDescent="0.25">
      <c r="A46" s="32" t="s">
        <v>51</v>
      </c>
      <c r="B46" s="7">
        <f>AVERAGE(B30:B41)</f>
        <v>23021.677666666666</v>
      </c>
      <c r="C46" s="7">
        <f>AVERAGE(C30:C41)</f>
        <v>22846.466749999996</v>
      </c>
      <c r="D46" s="7">
        <f t="shared" ref="D46:E46" si="2">AVERAGE(D30:D41)</f>
        <v>20708.769583333331</v>
      </c>
      <c r="E46" s="7">
        <f t="shared" si="2"/>
        <v>18357.646333333338</v>
      </c>
      <c r="G46" s="7"/>
    </row>
    <row r="47" spans="1:7" x14ac:dyDescent="0.25">
      <c r="G47" s="7"/>
    </row>
    <row r="48" spans="1:7" x14ac:dyDescent="0.25">
      <c r="A48" t="s">
        <v>25</v>
      </c>
      <c r="G48" s="7"/>
    </row>
    <row r="49" spans="1:15" x14ac:dyDescent="0.25">
      <c r="A49" s="9"/>
      <c r="B49" s="26">
        <v>2021</v>
      </c>
      <c r="C49" s="10">
        <v>2020</v>
      </c>
      <c r="D49" s="10">
        <v>2019</v>
      </c>
      <c r="E49" s="10">
        <v>2018</v>
      </c>
      <c r="F49" s="31"/>
      <c r="G49" s="15"/>
      <c r="M49" s="35"/>
      <c r="N49" s="35"/>
      <c r="O49" s="35"/>
    </row>
    <row r="50" spans="1:15" x14ac:dyDescent="0.25">
      <c r="A50" s="11" t="s">
        <v>19</v>
      </c>
      <c r="B50" s="70">
        <v>4489.2190000000001</v>
      </c>
      <c r="C50" s="71">
        <v>5254.7510000000002</v>
      </c>
      <c r="D50" s="71">
        <v>3489.9009999999998</v>
      </c>
      <c r="E50" s="71">
        <v>3390.893</v>
      </c>
      <c r="F50" s="30"/>
      <c r="G50" s="7"/>
      <c r="M50" s="3"/>
      <c r="N50" s="35"/>
      <c r="O50" s="35"/>
    </row>
    <row r="51" spans="1:15" x14ac:dyDescent="0.25">
      <c r="A51" s="11" t="s">
        <v>20</v>
      </c>
      <c r="B51" s="72">
        <v>5261.7089999999998</v>
      </c>
      <c r="C51" s="73">
        <v>5081.7269999999999</v>
      </c>
      <c r="D51" s="73">
        <v>3040.9940000000001</v>
      </c>
      <c r="E51" s="73">
        <v>2515.962</v>
      </c>
      <c r="F51" s="30"/>
      <c r="G51" s="7"/>
      <c r="M51" s="33"/>
      <c r="N51" s="30"/>
      <c r="O51" s="36"/>
    </row>
    <row r="52" spans="1:15" x14ac:dyDescent="0.25">
      <c r="A52" s="11" t="s">
        <v>10</v>
      </c>
      <c r="B52" s="70">
        <v>4463.3509999999997</v>
      </c>
      <c r="C52" s="71">
        <v>4386.3760000000002</v>
      </c>
      <c r="D52" s="71">
        <v>4028.174</v>
      </c>
      <c r="E52" s="71">
        <v>2585.616</v>
      </c>
      <c r="F52" s="30"/>
      <c r="G52" s="7"/>
      <c r="M52" s="33"/>
      <c r="N52" s="30"/>
      <c r="O52" s="36"/>
    </row>
    <row r="53" spans="1:15" x14ac:dyDescent="0.25">
      <c r="A53" s="11" t="s">
        <v>11</v>
      </c>
      <c r="B53" s="72">
        <v>3626.9670000000001</v>
      </c>
      <c r="C53" s="73">
        <v>2920.2759999999998</v>
      </c>
      <c r="D53" s="73">
        <v>2686.5659999999998</v>
      </c>
      <c r="E53" s="73">
        <v>2551.5219999999999</v>
      </c>
      <c r="F53" s="30"/>
      <c r="G53" s="7"/>
      <c r="M53" s="33"/>
      <c r="N53" s="30"/>
      <c r="O53" s="36"/>
    </row>
    <row r="54" spans="1:15" x14ac:dyDescent="0.25">
      <c r="A54" s="11" t="s">
        <v>50</v>
      </c>
      <c r="B54" s="70">
        <v>2857.143</v>
      </c>
      <c r="C54" s="71">
        <v>2732.002</v>
      </c>
      <c r="D54" s="71">
        <v>2880.4189999999999</v>
      </c>
      <c r="E54" s="71">
        <v>2026.0440000000001</v>
      </c>
      <c r="F54" s="30"/>
      <c r="G54" s="7"/>
      <c r="M54" s="33"/>
      <c r="N54" s="30"/>
      <c r="O54" s="36"/>
    </row>
    <row r="55" spans="1:15" x14ac:dyDescent="0.25">
      <c r="A55" s="11" t="s">
        <v>12</v>
      </c>
      <c r="B55" s="72">
        <v>2011.1310000000001</v>
      </c>
      <c r="C55" s="73">
        <v>2403.8090000000002</v>
      </c>
      <c r="D55" s="73">
        <v>2380.694</v>
      </c>
      <c r="E55" s="73">
        <v>1890.55</v>
      </c>
      <c r="F55" s="30"/>
      <c r="G55" s="7"/>
      <c r="M55" s="33"/>
      <c r="N55" s="30"/>
      <c r="O55" s="36"/>
    </row>
    <row r="56" spans="1:15" x14ac:dyDescent="0.25">
      <c r="A56" s="11" t="s">
        <v>13</v>
      </c>
      <c r="B56" s="70">
        <v>2690.8249999999998</v>
      </c>
      <c r="C56" s="71">
        <v>2771.9630000000002</v>
      </c>
      <c r="D56" s="71">
        <v>2618.58</v>
      </c>
      <c r="E56" s="71">
        <v>1263.749</v>
      </c>
      <c r="F56" s="30"/>
      <c r="G56" s="7"/>
      <c r="M56" s="33"/>
      <c r="N56" s="30"/>
      <c r="O56" s="36"/>
    </row>
    <row r="57" spans="1:15" x14ac:dyDescent="0.25">
      <c r="A57" s="11" t="s">
        <v>14</v>
      </c>
      <c r="B57" s="72">
        <v>3809.5390000000002</v>
      </c>
      <c r="C57" s="73">
        <v>2631.6909999999998</v>
      </c>
      <c r="D57" s="73">
        <v>2431.491</v>
      </c>
      <c r="E57" s="73">
        <v>1836.83</v>
      </c>
      <c r="F57" s="30"/>
      <c r="G57" s="7"/>
      <c r="M57" s="33"/>
      <c r="N57" s="30"/>
      <c r="O57" s="36"/>
    </row>
    <row r="58" spans="1:15" x14ac:dyDescent="0.25">
      <c r="A58" s="11" t="s">
        <v>15</v>
      </c>
      <c r="B58" s="70">
        <v>2702.0819999999999</v>
      </c>
      <c r="C58" s="71">
        <v>3129.357</v>
      </c>
      <c r="D58" s="71">
        <v>3452.7719999999999</v>
      </c>
      <c r="E58" s="71">
        <v>2800.1689999999999</v>
      </c>
      <c r="F58" s="30"/>
      <c r="G58" s="7"/>
      <c r="M58" s="33"/>
      <c r="N58" s="30"/>
      <c r="O58" s="36"/>
    </row>
    <row r="59" spans="1:15" x14ac:dyDescent="0.25">
      <c r="A59" s="13" t="s">
        <v>16</v>
      </c>
      <c r="B59" s="72">
        <v>5718.4769999999999</v>
      </c>
      <c r="C59" s="73">
        <v>5498.808</v>
      </c>
      <c r="D59" s="73">
        <v>3827.0810000000001</v>
      </c>
      <c r="E59" s="73">
        <v>3388.692</v>
      </c>
      <c r="F59" s="30"/>
      <c r="G59" s="7"/>
      <c r="M59" s="33"/>
      <c r="N59" s="30"/>
      <c r="O59" s="5"/>
    </row>
    <row r="60" spans="1:15" x14ac:dyDescent="0.25">
      <c r="A60" s="13" t="s">
        <v>17</v>
      </c>
      <c r="B60" s="70">
        <v>4826.1170000000002</v>
      </c>
      <c r="C60" s="71">
        <v>4698.09</v>
      </c>
      <c r="D60" s="71">
        <v>3632.2669999999998</v>
      </c>
      <c r="E60" s="71">
        <v>3198.3679999999999</v>
      </c>
      <c r="F60" s="30"/>
      <c r="G60" s="7"/>
      <c r="M60" s="1"/>
      <c r="N60" s="37"/>
      <c r="O60" s="35"/>
    </row>
    <row r="61" spans="1:15" x14ac:dyDescent="0.25">
      <c r="A61" s="13" t="s">
        <v>18</v>
      </c>
      <c r="B61" s="72">
        <v>5212.3059999999996</v>
      </c>
      <c r="C61" s="73">
        <v>4977.04</v>
      </c>
      <c r="D61" s="73">
        <v>4855.9939999999997</v>
      </c>
      <c r="E61" s="73">
        <v>3825.58</v>
      </c>
      <c r="F61" s="30"/>
      <c r="G61" s="7"/>
      <c r="M61" s="1"/>
      <c r="N61" s="37"/>
      <c r="O61" s="35"/>
    </row>
    <row r="62" spans="1:15" x14ac:dyDescent="0.25">
      <c r="A62" s="32"/>
      <c r="B62" s="39"/>
      <c r="C62" s="53"/>
      <c r="D62" s="53"/>
      <c r="E62" s="53"/>
      <c r="F62" s="30"/>
      <c r="G62" s="7"/>
      <c r="M62" s="1"/>
      <c r="N62" s="37"/>
      <c r="O62" s="35"/>
    </row>
    <row r="63" spans="1:15" x14ac:dyDescent="0.25">
      <c r="A63" s="32"/>
      <c r="B63" s="39"/>
      <c r="C63" s="53"/>
      <c r="D63" s="53"/>
      <c r="E63" s="53"/>
      <c r="F63" s="30"/>
      <c r="G63" s="7"/>
      <c r="M63" s="1"/>
      <c r="N63" s="37"/>
      <c r="O63" s="35"/>
    </row>
    <row r="64" spans="1:15" x14ac:dyDescent="0.25">
      <c r="A64" s="32"/>
      <c r="B64" s="39"/>
      <c r="C64" s="53"/>
      <c r="D64" s="53"/>
      <c r="E64" s="53"/>
      <c r="F64" s="30"/>
      <c r="G64" s="7"/>
      <c r="M64" s="1"/>
      <c r="N64" s="37"/>
      <c r="O64" s="35"/>
    </row>
    <row r="65" spans="1:15" x14ac:dyDescent="0.25">
      <c r="A65" s="32"/>
      <c r="B65" s="39"/>
      <c r="C65" s="53"/>
      <c r="D65" s="53"/>
      <c r="E65" s="53"/>
      <c r="F65" s="30"/>
      <c r="G65" s="7"/>
      <c r="M65" s="1"/>
      <c r="N65" s="37"/>
      <c r="O65" s="35"/>
    </row>
    <row r="66" spans="1:15" x14ac:dyDescent="0.25">
      <c r="A66" s="32" t="s">
        <v>51</v>
      </c>
      <c r="B66" s="7">
        <f>AVERAGE(B50:B61)</f>
        <v>3972.4054999999994</v>
      </c>
      <c r="C66" s="7">
        <f>AVERAGE(C50:C61)</f>
        <v>3873.8241666666659</v>
      </c>
      <c r="D66" s="7">
        <f t="shared" ref="D66:E66" si="3">AVERAGE(D50:D61)</f>
        <v>3277.0777500000004</v>
      </c>
      <c r="E66" s="7">
        <f t="shared" si="3"/>
        <v>2606.1645833333332</v>
      </c>
      <c r="G66" s="7"/>
      <c r="M66" s="1"/>
      <c r="N66" s="37"/>
      <c r="O66" s="35"/>
    </row>
    <row r="67" spans="1:15" x14ac:dyDescent="0.25">
      <c r="M67" s="1"/>
      <c r="N67" s="37"/>
      <c r="O67" s="37"/>
    </row>
    <row r="68" spans="1:15" x14ac:dyDescent="0.25">
      <c r="A68" s="15" t="s">
        <v>67</v>
      </c>
    </row>
    <row r="69" spans="1:15" x14ac:dyDescent="0.25">
      <c r="A69" t="s">
        <v>24</v>
      </c>
      <c r="B69" s="7">
        <f>B46</f>
        <v>23021.677666666666</v>
      </c>
    </row>
    <row r="70" spans="1:15" x14ac:dyDescent="0.25">
      <c r="A70" t="s">
        <v>25</v>
      </c>
      <c r="B70" s="7">
        <f>B66</f>
        <v>3972.4054999999994</v>
      </c>
      <c r="D70" s="25">
        <f>B70/(B69+B70)</f>
        <v>0.14715837820731317</v>
      </c>
    </row>
    <row r="74" spans="1:15" x14ac:dyDescent="0.25">
      <c r="B74" s="75"/>
      <c r="C74" s="75"/>
      <c r="D74" s="75"/>
      <c r="E74" s="75"/>
    </row>
    <row r="75" spans="1:15" x14ac:dyDescent="0.25">
      <c r="B75" s="75"/>
      <c r="C75" s="75"/>
      <c r="D75" s="75"/>
      <c r="E75" s="75"/>
    </row>
    <row r="76" spans="1:15" x14ac:dyDescent="0.25">
      <c r="B76" s="75"/>
      <c r="C76" s="75"/>
      <c r="D76" s="75"/>
      <c r="E76" s="75"/>
    </row>
    <row r="77" spans="1:15" x14ac:dyDescent="0.25">
      <c r="B77" s="75"/>
      <c r="C77" s="75"/>
      <c r="D77" s="75"/>
      <c r="E77" s="75"/>
    </row>
    <row r="78" spans="1:15" x14ac:dyDescent="0.25">
      <c r="B78" s="75"/>
      <c r="C78" s="75"/>
      <c r="D78" s="75"/>
      <c r="E78" s="75"/>
    </row>
    <row r="79" spans="1:15" x14ac:dyDescent="0.25">
      <c r="B79" s="75"/>
      <c r="C79" s="75"/>
      <c r="D79" s="75"/>
      <c r="E79" s="75"/>
    </row>
    <row r="80" spans="1:15" x14ac:dyDescent="0.25">
      <c r="B80" s="75"/>
      <c r="C80" s="75"/>
      <c r="D80" s="75"/>
      <c r="E80" s="75"/>
    </row>
    <row r="81" spans="2:5" x14ac:dyDescent="0.25">
      <c r="B81" s="75"/>
      <c r="C81" s="75"/>
      <c r="D81" s="75"/>
      <c r="E81" s="75"/>
    </row>
    <row r="82" spans="2:5" x14ac:dyDescent="0.25">
      <c r="B82" s="75"/>
      <c r="C82" s="75"/>
      <c r="D82" s="75"/>
      <c r="E82" s="75"/>
    </row>
    <row r="83" spans="2:5" x14ac:dyDescent="0.25">
      <c r="B83" s="75"/>
      <c r="C83" s="75"/>
      <c r="D83" s="75"/>
      <c r="E83" s="75"/>
    </row>
    <row r="84" spans="2:5" x14ac:dyDescent="0.25">
      <c r="B84" s="75"/>
      <c r="C84" s="75"/>
      <c r="D84" s="75"/>
      <c r="E84" s="75"/>
    </row>
    <row r="85" spans="2:5" x14ac:dyDescent="0.25">
      <c r="B85" s="75"/>
      <c r="C85" s="75"/>
      <c r="D85" s="75"/>
      <c r="E85" s="75"/>
    </row>
    <row r="86" spans="2:5" x14ac:dyDescent="0.25">
      <c r="B86" s="75"/>
      <c r="C86" s="75"/>
      <c r="D86" s="75"/>
      <c r="E86" s="75"/>
    </row>
    <row r="87" spans="2:5" x14ac:dyDescent="0.25">
      <c r="B87" s="75"/>
      <c r="C87" s="75"/>
      <c r="D87" s="75"/>
      <c r="E87" s="75"/>
    </row>
    <row r="88" spans="2:5" x14ac:dyDescent="0.25">
      <c r="B88" s="75"/>
      <c r="C88" s="75"/>
      <c r="D88" s="75"/>
      <c r="E88" s="75"/>
    </row>
    <row r="89" spans="2:5" x14ac:dyDescent="0.25">
      <c r="B89" s="75"/>
      <c r="C89" s="75"/>
      <c r="D89" s="75"/>
      <c r="E89" s="75"/>
    </row>
  </sheetData>
  <hyperlinks>
    <hyperlink ref="B2" r:id="rId1" display="https://ec.europa.eu/eurostat/databrowser/bookmark/8f105bb6-229a-4098-8ff9-eb68f36406e9?lang=en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05"/>
  <sheetViews>
    <sheetView topLeftCell="D1" zoomScaleNormal="100" workbookViewId="0">
      <selection activeCell="Y52" sqref="Y52"/>
    </sheetView>
  </sheetViews>
  <sheetFormatPr defaultRowHeight="13.8" x14ac:dyDescent="0.25"/>
  <cols>
    <col min="1" max="1" width="11.796875" customWidth="1"/>
    <col min="2" max="2" width="15.296875" bestFit="1" customWidth="1"/>
    <col min="3" max="3" width="10.796875" bestFit="1" customWidth="1"/>
    <col min="4" max="5" width="9.69921875" bestFit="1" customWidth="1"/>
  </cols>
  <sheetData>
    <row r="1" spans="1:12" x14ac:dyDescent="0.25">
      <c r="A1" s="5" t="s">
        <v>39</v>
      </c>
    </row>
    <row r="2" spans="1:12" x14ac:dyDescent="0.25">
      <c r="A2" s="27" t="s">
        <v>30</v>
      </c>
      <c r="B2" s="41" t="s">
        <v>53</v>
      </c>
      <c r="K2" s="15" t="s">
        <v>54</v>
      </c>
      <c r="L2" t="s">
        <v>56</v>
      </c>
    </row>
    <row r="3" spans="1:12" x14ac:dyDescent="0.25">
      <c r="A3" s="5" t="s">
        <v>0</v>
      </c>
      <c r="B3" s="4">
        <v>44649.684317129635</v>
      </c>
    </row>
    <row r="4" spans="1:12" x14ac:dyDescent="0.25">
      <c r="A4" s="5" t="s">
        <v>1</v>
      </c>
      <c r="B4" s="4">
        <v>44651.555380983795</v>
      </c>
    </row>
    <row r="5" spans="1:12" x14ac:dyDescent="0.25">
      <c r="A5" s="5" t="s">
        <v>35</v>
      </c>
      <c r="B5" s="5"/>
    </row>
    <row r="7" spans="1:12" x14ac:dyDescent="0.25">
      <c r="A7" s="5" t="s">
        <v>2</v>
      </c>
      <c r="B7" s="5" t="s">
        <v>3</v>
      </c>
    </row>
    <row r="8" spans="1:12" x14ac:dyDescent="0.25">
      <c r="A8" s="5" t="s">
        <v>9</v>
      </c>
      <c r="B8" s="5" t="s">
        <v>29</v>
      </c>
    </row>
    <row r="10" spans="1:12" x14ac:dyDescent="0.25">
      <c r="A10" s="15" t="s">
        <v>40</v>
      </c>
    </row>
    <row r="11" spans="1:12" x14ac:dyDescent="0.25">
      <c r="A11" s="9"/>
      <c r="B11" s="26">
        <v>2021</v>
      </c>
      <c r="C11" s="10">
        <v>2020</v>
      </c>
      <c r="D11" s="10">
        <v>2019</v>
      </c>
      <c r="E11" s="10">
        <v>2018</v>
      </c>
      <c r="F11" s="26" t="s">
        <v>49</v>
      </c>
      <c r="G11" s="26" t="s">
        <v>135</v>
      </c>
    </row>
    <row r="12" spans="1:12" x14ac:dyDescent="0.25">
      <c r="A12" s="11" t="s">
        <v>19</v>
      </c>
      <c r="B12" s="70">
        <v>4032.17</v>
      </c>
      <c r="C12" s="71">
        <v>4623.4070000000002</v>
      </c>
      <c r="D12" s="71">
        <v>3619.52</v>
      </c>
      <c r="E12" s="71">
        <v>3353.393</v>
      </c>
      <c r="F12" s="17">
        <f t="shared" ref="F12:F23" si="0">MIN(C12:E12)</f>
        <v>3353.393</v>
      </c>
      <c r="G12" s="14">
        <f t="shared" ref="G12:G23" si="1">MAX(C12:E12)-MIN(C12:E12)</f>
        <v>1270.0140000000001</v>
      </c>
    </row>
    <row r="13" spans="1:12" x14ac:dyDescent="0.25">
      <c r="A13" s="11" t="s">
        <v>20</v>
      </c>
      <c r="B13" s="72">
        <v>7278.4530000000004</v>
      </c>
      <c r="C13" s="73">
        <v>6910.8119999999999</v>
      </c>
      <c r="D13" s="73">
        <v>6522.8159999999998</v>
      </c>
      <c r="E13" s="73">
        <v>5247.6610000000001</v>
      </c>
      <c r="F13" s="17">
        <f t="shared" si="0"/>
        <v>5247.6610000000001</v>
      </c>
      <c r="G13" s="14">
        <f t="shared" si="1"/>
        <v>1663.1509999999998</v>
      </c>
    </row>
    <row r="14" spans="1:12" x14ac:dyDescent="0.25">
      <c r="A14" s="11" t="s">
        <v>10</v>
      </c>
      <c r="B14" s="70">
        <v>13615.169</v>
      </c>
      <c r="C14" s="71">
        <v>11516.145</v>
      </c>
      <c r="D14" s="71">
        <v>9837.0259999999998</v>
      </c>
      <c r="E14" s="71">
        <v>7492.0050000000001</v>
      </c>
      <c r="F14" s="17">
        <f t="shared" si="0"/>
        <v>7492.0050000000001</v>
      </c>
      <c r="G14" s="14">
        <f t="shared" si="1"/>
        <v>4024.1400000000003</v>
      </c>
    </row>
    <row r="15" spans="1:12" x14ac:dyDescent="0.25">
      <c r="A15" s="11" t="s">
        <v>11</v>
      </c>
      <c r="B15" s="72">
        <v>16430.103999999999</v>
      </c>
      <c r="C15" s="73">
        <v>16265.43</v>
      </c>
      <c r="D15" s="73">
        <v>12368.832</v>
      </c>
      <c r="E15" s="73">
        <v>11856.728999999999</v>
      </c>
      <c r="F15" s="17">
        <f t="shared" si="0"/>
        <v>11856.728999999999</v>
      </c>
      <c r="G15" s="14">
        <f t="shared" si="1"/>
        <v>4408.7010000000009</v>
      </c>
    </row>
    <row r="16" spans="1:12" x14ac:dyDescent="0.25">
      <c r="A16" s="11" t="s">
        <v>50</v>
      </c>
      <c r="B16" s="70">
        <v>19312.822</v>
      </c>
      <c r="C16" s="71">
        <v>17715.678</v>
      </c>
      <c r="D16" s="71">
        <v>13389.079</v>
      </c>
      <c r="E16" s="71">
        <v>14035.721</v>
      </c>
      <c r="F16" s="17">
        <f t="shared" si="0"/>
        <v>13389.079</v>
      </c>
      <c r="G16" s="14">
        <f t="shared" si="1"/>
        <v>4326.5990000000002</v>
      </c>
    </row>
    <row r="17" spans="1:7" x14ac:dyDescent="0.25">
      <c r="A17" s="11" t="s">
        <v>12</v>
      </c>
      <c r="B17" s="72">
        <v>21441.374</v>
      </c>
      <c r="C17" s="73">
        <v>17275.151000000002</v>
      </c>
      <c r="D17" s="73">
        <v>16223.029</v>
      </c>
      <c r="E17" s="73">
        <v>13671.647000000001</v>
      </c>
      <c r="F17" s="17">
        <f t="shared" si="0"/>
        <v>13671.647000000001</v>
      </c>
      <c r="G17" s="14">
        <f t="shared" si="1"/>
        <v>3603.5040000000008</v>
      </c>
    </row>
    <row r="18" spans="1:7" x14ac:dyDescent="0.25">
      <c r="A18" s="11" t="s">
        <v>13</v>
      </c>
      <c r="B18" s="70">
        <v>20656.78</v>
      </c>
      <c r="C18" s="71">
        <v>18833.491999999998</v>
      </c>
      <c r="D18" s="71">
        <v>15395.47</v>
      </c>
      <c r="E18" s="71">
        <v>15382.790999999999</v>
      </c>
      <c r="F18" s="17">
        <f t="shared" si="0"/>
        <v>15382.790999999999</v>
      </c>
      <c r="G18" s="14">
        <f t="shared" si="1"/>
        <v>3450.7009999999991</v>
      </c>
    </row>
    <row r="19" spans="1:7" x14ac:dyDescent="0.25">
      <c r="A19" s="11" t="s">
        <v>14</v>
      </c>
      <c r="B19" s="72">
        <v>18515.814999999999</v>
      </c>
      <c r="C19" s="73">
        <v>17024.355</v>
      </c>
      <c r="D19" s="73">
        <v>14723.098</v>
      </c>
      <c r="E19" s="73">
        <v>13461.897999999999</v>
      </c>
      <c r="F19" s="17">
        <f t="shared" si="0"/>
        <v>13461.897999999999</v>
      </c>
      <c r="G19" s="14">
        <f t="shared" si="1"/>
        <v>3562.4570000000003</v>
      </c>
    </row>
    <row r="20" spans="1:7" x14ac:dyDescent="0.25">
      <c r="A20" s="11" t="s">
        <v>15</v>
      </c>
      <c r="B20" s="70">
        <v>15645.611999999999</v>
      </c>
      <c r="C20" s="71">
        <v>13875.017</v>
      </c>
      <c r="D20" s="71">
        <v>11370.198</v>
      </c>
      <c r="E20" s="71">
        <v>10953.492</v>
      </c>
      <c r="F20" s="17">
        <f t="shared" si="0"/>
        <v>10953.492</v>
      </c>
      <c r="G20" s="14">
        <f t="shared" si="1"/>
        <v>2921.5249999999996</v>
      </c>
    </row>
    <row r="21" spans="1:7" x14ac:dyDescent="0.25">
      <c r="A21" s="13" t="s">
        <v>16</v>
      </c>
      <c r="B21" s="72">
        <v>11585.424999999999</v>
      </c>
      <c r="C21" s="73">
        <v>8584.4840000000004</v>
      </c>
      <c r="D21" s="73">
        <v>8010.6570000000002</v>
      </c>
      <c r="E21" s="73">
        <v>7694.4179999999997</v>
      </c>
      <c r="F21" s="17">
        <f t="shared" si="0"/>
        <v>7694.4179999999997</v>
      </c>
      <c r="G21" s="14">
        <f t="shared" si="1"/>
        <v>890.06600000000071</v>
      </c>
    </row>
    <row r="22" spans="1:7" x14ac:dyDescent="0.25">
      <c r="A22" s="13" t="s">
        <v>17</v>
      </c>
      <c r="B22" s="70">
        <v>5860.3180000000002</v>
      </c>
      <c r="C22" s="71">
        <v>5682.1850000000004</v>
      </c>
      <c r="D22" s="71">
        <v>3771.9479999999999</v>
      </c>
      <c r="E22" s="71">
        <v>3885.107</v>
      </c>
      <c r="F22" s="17">
        <f t="shared" si="0"/>
        <v>3771.9479999999999</v>
      </c>
      <c r="G22" s="14">
        <f t="shared" si="1"/>
        <v>1910.2370000000005</v>
      </c>
    </row>
    <row r="23" spans="1:7" x14ac:dyDescent="0.25">
      <c r="A23" s="13" t="s">
        <v>18</v>
      </c>
      <c r="B23" s="72">
        <v>4451.7920000000004</v>
      </c>
      <c r="C23" s="73">
        <v>3428.1979999999999</v>
      </c>
      <c r="D23" s="73">
        <v>3688.7750000000001</v>
      </c>
      <c r="E23" s="73">
        <v>3016.5320000000002</v>
      </c>
      <c r="F23" s="17">
        <f t="shared" si="0"/>
        <v>3016.5320000000002</v>
      </c>
      <c r="G23" s="14">
        <f t="shared" si="1"/>
        <v>672.24299999999994</v>
      </c>
    </row>
    <row r="24" spans="1:7" x14ac:dyDescent="0.25">
      <c r="A24" s="38"/>
      <c r="B24" s="38"/>
      <c r="C24" s="38"/>
      <c r="D24" s="38"/>
      <c r="E24" s="38"/>
      <c r="F24" s="38"/>
      <c r="G24" s="38"/>
    </row>
    <row r="25" spans="1:7" x14ac:dyDescent="0.25">
      <c r="A25" s="38"/>
      <c r="B25" s="38"/>
      <c r="C25" s="38"/>
      <c r="D25" s="38"/>
      <c r="E25" s="38"/>
      <c r="F25" s="38"/>
      <c r="G25" s="38"/>
    </row>
    <row r="26" spans="1:7" x14ac:dyDescent="0.25">
      <c r="A26" s="38"/>
      <c r="B26" s="38"/>
      <c r="C26" s="38"/>
      <c r="D26" s="38"/>
      <c r="E26" s="38"/>
      <c r="F26" s="38"/>
      <c r="G26" s="38"/>
    </row>
    <row r="27" spans="1:7" x14ac:dyDescent="0.25">
      <c r="A27" s="38"/>
      <c r="B27" s="38"/>
      <c r="C27" s="38"/>
      <c r="D27" s="38"/>
      <c r="E27" s="38"/>
      <c r="F27" s="38"/>
      <c r="G27" s="38"/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8"/>
      <c r="B30" s="38"/>
      <c r="C30" s="38"/>
      <c r="D30" s="38"/>
      <c r="E30" s="38"/>
      <c r="F30" s="38"/>
      <c r="G30" s="38"/>
    </row>
    <row r="31" spans="1:7" x14ac:dyDescent="0.25">
      <c r="A31" s="38"/>
      <c r="B31" s="38"/>
      <c r="C31" s="38"/>
      <c r="D31" s="38"/>
      <c r="E31" s="38"/>
      <c r="F31" s="38"/>
      <c r="G31" s="38"/>
    </row>
    <row r="32" spans="1:7" x14ac:dyDescent="0.25">
      <c r="A32" s="32" t="s">
        <v>28</v>
      </c>
      <c r="B32" s="7">
        <f>AVERAGE(B12:B23)</f>
        <v>13235.486166666664</v>
      </c>
      <c r="C32" s="7">
        <f>AVERAGE(C12:C23)</f>
        <v>11811.196166666667</v>
      </c>
      <c r="D32" s="7">
        <f t="shared" ref="D32:E32" si="2">AVERAGE(D12:D23)</f>
        <v>9910.0373333333337</v>
      </c>
      <c r="E32" s="7">
        <f t="shared" si="2"/>
        <v>9170.9495000000006</v>
      </c>
      <c r="F32" s="30"/>
      <c r="G32" s="7"/>
    </row>
    <row r="33" spans="1:8" x14ac:dyDescent="0.25">
      <c r="B33" s="7"/>
      <c r="C33" s="7"/>
      <c r="D33" s="7"/>
      <c r="E33" s="7"/>
      <c r="F33" s="30"/>
      <c r="G33" s="7"/>
    </row>
    <row r="34" spans="1:8" x14ac:dyDescent="0.25">
      <c r="A34" s="15" t="s">
        <v>26</v>
      </c>
      <c r="F34" s="30"/>
      <c r="G34" s="38"/>
      <c r="H34" s="39"/>
    </row>
    <row r="35" spans="1:8" x14ac:dyDescent="0.25">
      <c r="A35" s="9"/>
      <c r="B35" s="26">
        <v>2021</v>
      </c>
      <c r="C35" s="10">
        <v>2020</v>
      </c>
      <c r="D35" s="10">
        <v>2019</v>
      </c>
      <c r="E35" s="10">
        <v>2018</v>
      </c>
      <c r="F35" s="31"/>
      <c r="G35" s="31"/>
      <c r="H35" s="39"/>
    </row>
    <row r="36" spans="1:8" x14ac:dyDescent="0.25">
      <c r="A36" s="11" t="s">
        <v>19</v>
      </c>
      <c r="B36" s="55">
        <v>102.634</v>
      </c>
      <c r="C36" s="52">
        <v>85.968999999999994</v>
      </c>
      <c r="D36" s="52">
        <v>166.15</v>
      </c>
      <c r="E36" s="52">
        <v>112.38800000000001</v>
      </c>
      <c r="F36" s="30"/>
      <c r="G36" s="38"/>
      <c r="H36" s="39"/>
    </row>
    <row r="37" spans="1:8" x14ac:dyDescent="0.25">
      <c r="A37" s="11" t="s">
        <v>20</v>
      </c>
      <c r="B37" s="56">
        <v>138.18100000000001</v>
      </c>
      <c r="C37" s="53">
        <v>227.608</v>
      </c>
      <c r="D37" s="53">
        <v>261.97899999999998</v>
      </c>
      <c r="E37" s="53">
        <v>229.80799999999999</v>
      </c>
      <c r="F37" s="30"/>
      <c r="G37" s="38"/>
      <c r="H37" s="39"/>
    </row>
    <row r="38" spans="1:8" x14ac:dyDescent="0.25">
      <c r="A38" s="11" t="s">
        <v>10</v>
      </c>
      <c r="B38" s="55">
        <v>355.01499999999999</v>
      </c>
      <c r="C38" s="52">
        <v>235.95699999999999</v>
      </c>
      <c r="D38" s="52">
        <v>477.923</v>
      </c>
      <c r="E38" s="52">
        <v>233.95599999999999</v>
      </c>
      <c r="F38" s="30"/>
      <c r="G38" s="38"/>
      <c r="H38" s="39"/>
    </row>
    <row r="39" spans="1:8" x14ac:dyDescent="0.25">
      <c r="A39" s="11" t="s">
        <v>11</v>
      </c>
      <c r="B39" s="56">
        <v>266.78800000000001</v>
      </c>
      <c r="C39" s="53">
        <v>206.86500000000001</v>
      </c>
      <c r="D39" s="53">
        <v>379.26900000000001</v>
      </c>
      <c r="E39" s="53">
        <v>325.935</v>
      </c>
      <c r="F39" s="30"/>
      <c r="G39" s="38"/>
      <c r="H39" s="39"/>
    </row>
    <row r="40" spans="1:8" x14ac:dyDescent="0.25">
      <c r="A40" s="11" t="s">
        <v>50</v>
      </c>
      <c r="B40" s="55">
        <v>645.65300000000002</v>
      </c>
      <c r="C40" s="52">
        <v>552.48500000000001</v>
      </c>
      <c r="D40" s="52">
        <v>740.99800000000005</v>
      </c>
      <c r="E40" s="52">
        <v>477.21</v>
      </c>
      <c r="F40" s="30"/>
      <c r="G40" s="38"/>
      <c r="H40" s="39"/>
    </row>
    <row r="41" spans="1:8" x14ac:dyDescent="0.25">
      <c r="A41" s="11" t="s">
        <v>12</v>
      </c>
      <c r="B41" s="56">
        <v>655.36400000000003</v>
      </c>
      <c r="C41" s="53">
        <v>711.64700000000005</v>
      </c>
      <c r="D41" s="53">
        <v>775.05799999999999</v>
      </c>
      <c r="E41" s="53">
        <v>551.29300000000001</v>
      </c>
      <c r="F41" s="30"/>
      <c r="G41" s="38"/>
      <c r="H41" s="39"/>
    </row>
    <row r="42" spans="1:8" x14ac:dyDescent="0.25">
      <c r="A42" s="11" t="s">
        <v>13</v>
      </c>
      <c r="B42" s="55">
        <v>828.49199999999996</v>
      </c>
      <c r="C42" s="52">
        <v>796.17200000000003</v>
      </c>
      <c r="D42" s="52">
        <v>722.83100000000002</v>
      </c>
      <c r="E42" s="52">
        <v>858.89499999999998</v>
      </c>
      <c r="F42" s="30"/>
      <c r="G42" s="38"/>
      <c r="H42" s="39"/>
    </row>
    <row r="43" spans="1:8" x14ac:dyDescent="0.25">
      <c r="A43" s="11" t="s">
        <v>14</v>
      </c>
      <c r="B43" s="56">
        <v>661.322</v>
      </c>
      <c r="C43" s="53">
        <v>744.54200000000003</v>
      </c>
      <c r="D43" s="53">
        <v>745.49900000000002</v>
      </c>
      <c r="E43" s="53">
        <v>688.55799999999999</v>
      </c>
      <c r="F43" s="30"/>
      <c r="G43" s="38"/>
      <c r="H43" s="39"/>
    </row>
    <row r="44" spans="1:8" x14ac:dyDescent="0.25">
      <c r="A44" s="11" t="s">
        <v>15</v>
      </c>
      <c r="B44" s="55">
        <v>447.44499999999999</v>
      </c>
      <c r="C44" s="52">
        <v>452.15899999999999</v>
      </c>
      <c r="D44" s="52">
        <v>454.73200000000003</v>
      </c>
      <c r="E44" s="52">
        <v>465.637</v>
      </c>
      <c r="F44" s="30"/>
      <c r="G44" s="38"/>
      <c r="H44" s="39"/>
    </row>
    <row r="45" spans="1:8" x14ac:dyDescent="0.25">
      <c r="A45" s="13" t="s">
        <v>16</v>
      </c>
      <c r="B45" s="56">
        <v>328.149</v>
      </c>
      <c r="C45" s="53">
        <v>340.27499999999998</v>
      </c>
      <c r="D45" s="53">
        <v>303.08499999999998</v>
      </c>
      <c r="E45" s="53">
        <v>292.49299999999999</v>
      </c>
      <c r="F45" s="30"/>
      <c r="G45" s="38"/>
      <c r="H45" s="39"/>
    </row>
    <row r="46" spans="1:8" x14ac:dyDescent="0.25">
      <c r="A46" s="13" t="s">
        <v>17</v>
      </c>
      <c r="B46" s="55">
        <v>172.42599999999999</v>
      </c>
      <c r="C46" s="52">
        <v>108.048</v>
      </c>
      <c r="D46" s="52">
        <v>69.971000000000004</v>
      </c>
      <c r="E46" s="52">
        <v>78.575999999999993</v>
      </c>
      <c r="F46" s="30"/>
      <c r="G46" s="38"/>
      <c r="H46" s="39"/>
    </row>
    <row r="47" spans="1:8" x14ac:dyDescent="0.25">
      <c r="A47" s="13" t="s">
        <v>18</v>
      </c>
      <c r="B47" s="56">
        <v>103.956</v>
      </c>
      <c r="C47" s="53">
        <v>76.216999999999999</v>
      </c>
      <c r="D47" s="53">
        <v>68.977999999999994</v>
      </c>
      <c r="E47" s="53">
        <v>109.577</v>
      </c>
      <c r="F47" s="30"/>
      <c r="G47" s="38"/>
      <c r="H47" s="39"/>
    </row>
    <row r="48" spans="1:8" x14ac:dyDescent="0.25">
      <c r="A48" s="30"/>
      <c r="B48" s="30"/>
      <c r="C48" s="30"/>
      <c r="D48" s="30"/>
      <c r="E48" s="30"/>
      <c r="F48" s="30"/>
      <c r="G48" s="38"/>
      <c r="H48" s="39"/>
    </row>
    <row r="49" spans="1:8" x14ac:dyDescent="0.25">
      <c r="A49" s="30"/>
      <c r="B49" s="30"/>
      <c r="C49" s="30"/>
      <c r="D49" s="30"/>
      <c r="E49" s="30"/>
      <c r="F49" s="30"/>
      <c r="G49" s="38"/>
      <c r="H49" s="39"/>
    </row>
    <row r="50" spans="1:8" x14ac:dyDescent="0.25">
      <c r="A50" s="30"/>
      <c r="B50" s="30"/>
      <c r="C50" s="30"/>
      <c r="D50" s="30"/>
      <c r="E50" s="30"/>
      <c r="F50" s="30"/>
      <c r="G50" s="38"/>
      <c r="H50" s="39"/>
    </row>
    <row r="51" spans="1:8" x14ac:dyDescent="0.25">
      <c r="A51" s="30"/>
      <c r="B51" s="30"/>
      <c r="C51" s="30"/>
      <c r="D51" s="30"/>
      <c r="E51" s="30"/>
      <c r="F51" s="30"/>
      <c r="G51" s="38"/>
      <c r="H51" s="39"/>
    </row>
    <row r="52" spans="1:8" x14ac:dyDescent="0.25">
      <c r="A52" s="30"/>
      <c r="B52" s="30"/>
      <c r="C52" s="30"/>
      <c r="D52" s="30"/>
      <c r="E52" s="30"/>
      <c r="F52" s="30"/>
      <c r="G52" s="38"/>
      <c r="H52" s="39"/>
    </row>
    <row r="53" spans="1:8" x14ac:dyDescent="0.25">
      <c r="A53" s="32" t="s">
        <v>28</v>
      </c>
      <c r="B53" s="7">
        <f>AVERAGE(B36:B47)</f>
        <v>392.11875000000009</v>
      </c>
      <c r="C53" s="7">
        <f>AVERAGE(C36:C47)</f>
        <v>378.16199999999998</v>
      </c>
      <c r="D53" s="7">
        <f t="shared" ref="D53" si="3">AVERAGE(D36:D47)</f>
        <v>430.53941666666674</v>
      </c>
      <c r="E53" s="7">
        <f t="shared" ref="E53" si="4">AVERAGE(E36:E47)</f>
        <v>368.69383333333343</v>
      </c>
      <c r="F53" s="30"/>
      <c r="G53" s="38"/>
      <c r="H53" s="39"/>
    </row>
    <row r="54" spans="1:8" x14ac:dyDescent="0.25">
      <c r="F54" s="30"/>
      <c r="G54" s="40"/>
      <c r="H54" s="39"/>
    </row>
    <row r="55" spans="1:8" x14ac:dyDescent="0.25">
      <c r="A55" s="15" t="s">
        <v>27</v>
      </c>
      <c r="F55" s="30"/>
      <c r="G55" s="40"/>
      <c r="H55" s="39"/>
    </row>
    <row r="56" spans="1:8" x14ac:dyDescent="0.25">
      <c r="A56" s="9"/>
      <c r="B56" s="26">
        <v>2021</v>
      </c>
      <c r="C56" s="10">
        <v>2020</v>
      </c>
      <c r="D56" s="10">
        <v>2019</v>
      </c>
      <c r="E56" s="10">
        <v>2018</v>
      </c>
      <c r="F56" s="31"/>
      <c r="G56" s="31"/>
      <c r="H56" s="39"/>
    </row>
    <row r="57" spans="1:8" x14ac:dyDescent="0.25">
      <c r="A57" s="11" t="s">
        <v>19</v>
      </c>
      <c r="B57" s="55">
        <v>3929.5360000000001</v>
      </c>
      <c r="C57" s="52">
        <v>4537.4380000000001</v>
      </c>
      <c r="D57" s="52">
        <v>3452.37</v>
      </c>
      <c r="E57" s="52">
        <v>3241.0050000000001</v>
      </c>
      <c r="F57" s="30"/>
      <c r="G57" s="38"/>
      <c r="H57" s="39"/>
    </row>
    <row r="58" spans="1:8" x14ac:dyDescent="0.25">
      <c r="A58" s="11" t="s">
        <v>20</v>
      </c>
      <c r="B58" s="56">
        <v>7140.2709999999997</v>
      </c>
      <c r="C58" s="53">
        <v>6683.2039999999997</v>
      </c>
      <c r="D58" s="53">
        <v>6260.8370000000004</v>
      </c>
      <c r="E58" s="53">
        <v>5017.8530000000001</v>
      </c>
      <c r="F58" s="30"/>
      <c r="G58" s="38"/>
      <c r="H58" s="39"/>
    </row>
    <row r="59" spans="1:8" x14ac:dyDescent="0.25">
      <c r="A59" s="11" t="s">
        <v>10</v>
      </c>
      <c r="B59" s="55">
        <v>13260.153</v>
      </c>
      <c r="C59" s="52">
        <v>11280.188</v>
      </c>
      <c r="D59" s="52">
        <v>9359.1029999999992</v>
      </c>
      <c r="E59" s="52">
        <v>7258.049</v>
      </c>
      <c r="F59" s="30"/>
      <c r="G59" s="38"/>
      <c r="H59" s="39"/>
    </row>
    <row r="60" spans="1:8" x14ac:dyDescent="0.25">
      <c r="A60" s="11" t="s">
        <v>11</v>
      </c>
      <c r="B60" s="56">
        <v>16163.316999999999</v>
      </c>
      <c r="C60" s="53">
        <v>16058.565000000001</v>
      </c>
      <c r="D60" s="53">
        <v>11989.563</v>
      </c>
      <c r="E60" s="53">
        <v>11530.794</v>
      </c>
      <c r="F60" s="30"/>
      <c r="G60" s="38"/>
      <c r="H60" s="39"/>
    </row>
    <row r="61" spans="1:8" x14ac:dyDescent="0.25">
      <c r="A61" s="11" t="s">
        <v>50</v>
      </c>
      <c r="B61" s="55">
        <v>18667.169000000002</v>
      </c>
      <c r="C61" s="52">
        <v>17163.192999999999</v>
      </c>
      <c r="D61" s="52">
        <v>12648.081</v>
      </c>
      <c r="E61" s="52">
        <v>13558.511</v>
      </c>
      <c r="F61" s="30"/>
      <c r="G61" s="38"/>
      <c r="H61" s="39"/>
    </row>
    <row r="62" spans="1:8" x14ac:dyDescent="0.25">
      <c r="A62" s="11" t="s">
        <v>12</v>
      </c>
      <c r="B62" s="56">
        <v>20786.009999999998</v>
      </c>
      <c r="C62" s="53">
        <v>16563.504000000001</v>
      </c>
      <c r="D62" s="53">
        <v>15447.971</v>
      </c>
      <c r="E62" s="53">
        <v>13120.355</v>
      </c>
      <c r="F62" s="30"/>
      <c r="G62" s="38"/>
      <c r="H62" s="39"/>
    </row>
    <row r="63" spans="1:8" x14ac:dyDescent="0.25">
      <c r="A63" s="11" t="s">
        <v>13</v>
      </c>
      <c r="B63" s="55">
        <v>19828.288</v>
      </c>
      <c r="C63" s="52">
        <v>18037.32</v>
      </c>
      <c r="D63" s="52">
        <v>14672.638999999999</v>
      </c>
      <c r="E63" s="52">
        <v>14523.896000000001</v>
      </c>
      <c r="F63" s="30"/>
      <c r="G63" s="38"/>
      <c r="H63" s="39"/>
    </row>
    <row r="64" spans="1:8" x14ac:dyDescent="0.25">
      <c r="A64" s="11" t="s">
        <v>14</v>
      </c>
      <c r="B64" s="56">
        <v>17854.492999999999</v>
      </c>
      <c r="C64" s="53">
        <v>16279.813</v>
      </c>
      <c r="D64" s="53">
        <v>13977.599</v>
      </c>
      <c r="E64" s="53">
        <v>12773.339</v>
      </c>
      <c r="F64" s="30"/>
      <c r="G64" s="38"/>
      <c r="H64" s="39"/>
    </row>
    <row r="65" spans="1:8" x14ac:dyDescent="0.25">
      <c r="A65" s="11" t="s">
        <v>15</v>
      </c>
      <c r="B65" s="55">
        <v>15198.166999999999</v>
      </c>
      <c r="C65" s="52">
        <v>13422.857</v>
      </c>
      <c r="D65" s="52">
        <v>10915.466</v>
      </c>
      <c r="E65" s="52">
        <v>10487.855</v>
      </c>
      <c r="F65" s="30"/>
      <c r="G65" s="38"/>
      <c r="H65" s="39"/>
    </row>
    <row r="66" spans="1:8" x14ac:dyDescent="0.25">
      <c r="A66" s="13" t="s">
        <v>16</v>
      </c>
      <c r="B66" s="56">
        <v>11257.276</v>
      </c>
      <c r="C66" s="53">
        <v>8244.2090000000007</v>
      </c>
      <c r="D66" s="53">
        <v>7707.5720000000001</v>
      </c>
      <c r="E66" s="53">
        <v>7401.9260000000004</v>
      </c>
      <c r="F66" s="30"/>
      <c r="G66" s="38"/>
      <c r="H66" s="39"/>
    </row>
    <row r="67" spans="1:8" x14ac:dyDescent="0.25">
      <c r="A67" s="13" t="s">
        <v>17</v>
      </c>
      <c r="B67" s="55">
        <v>5687.8919999999998</v>
      </c>
      <c r="C67" s="52">
        <v>5574.1369999999997</v>
      </c>
      <c r="D67" s="52">
        <v>3701.9769999999999</v>
      </c>
      <c r="E67" s="52">
        <v>3806.5309999999999</v>
      </c>
      <c r="F67" s="30"/>
      <c r="G67" s="38"/>
      <c r="H67" s="39"/>
    </row>
    <row r="68" spans="1:8" x14ac:dyDescent="0.25">
      <c r="A68" s="13" t="s">
        <v>18</v>
      </c>
      <c r="B68" s="56">
        <v>4347.8360000000002</v>
      </c>
      <c r="C68" s="53">
        <v>3351.9810000000002</v>
      </c>
      <c r="D68" s="53">
        <v>3619.6840000000002</v>
      </c>
      <c r="E68" s="53">
        <v>2906.9549999999999</v>
      </c>
      <c r="F68" s="30"/>
      <c r="G68" s="38"/>
      <c r="H68" s="39"/>
    </row>
    <row r="69" spans="1:8" x14ac:dyDescent="0.25">
      <c r="A69" s="30"/>
      <c r="B69" s="30"/>
      <c r="C69" s="30"/>
      <c r="D69" s="30"/>
      <c r="E69" s="30"/>
      <c r="F69" s="30"/>
      <c r="G69" s="38"/>
      <c r="H69" s="39"/>
    </row>
    <row r="70" spans="1:8" x14ac:dyDescent="0.25">
      <c r="A70" s="30"/>
      <c r="B70" s="30"/>
      <c r="C70" s="30"/>
      <c r="D70" s="30"/>
      <c r="E70" s="30"/>
      <c r="F70" s="30"/>
      <c r="G70" s="38"/>
      <c r="H70" s="39"/>
    </row>
    <row r="71" spans="1:8" x14ac:dyDescent="0.25">
      <c r="A71" s="30"/>
      <c r="B71" s="30"/>
      <c r="C71" s="30"/>
      <c r="D71" s="30"/>
      <c r="E71" s="30"/>
      <c r="F71" s="30"/>
      <c r="G71" s="38"/>
      <c r="H71" s="39"/>
    </row>
    <row r="72" spans="1:8" x14ac:dyDescent="0.25">
      <c r="A72" s="30"/>
      <c r="B72" s="30"/>
      <c r="C72" s="30"/>
      <c r="D72" s="30"/>
      <c r="E72" s="30"/>
      <c r="F72" s="30"/>
      <c r="G72" s="38"/>
      <c r="H72" s="39"/>
    </row>
    <row r="73" spans="1:8" x14ac:dyDescent="0.25">
      <c r="A73" s="30"/>
      <c r="B73" s="30"/>
      <c r="C73" s="30"/>
      <c r="D73" s="30"/>
      <c r="E73" s="30"/>
      <c r="F73" s="30"/>
      <c r="G73" s="38"/>
      <c r="H73" s="39"/>
    </row>
    <row r="74" spans="1:8" x14ac:dyDescent="0.25">
      <c r="A74" s="30"/>
      <c r="B74" s="30"/>
      <c r="C74" s="30"/>
      <c r="D74" s="30"/>
      <c r="E74" s="30"/>
      <c r="F74" s="30"/>
      <c r="G74" s="38"/>
      <c r="H74" s="39"/>
    </row>
    <row r="75" spans="1:8" x14ac:dyDescent="0.25">
      <c r="A75" s="32" t="s">
        <v>28</v>
      </c>
      <c r="B75" s="7">
        <f>AVERAGE(B57:B68)</f>
        <v>12843.367333333335</v>
      </c>
      <c r="C75" s="7">
        <f>AVERAGE(C57:C68)</f>
        <v>11433.034083333334</v>
      </c>
      <c r="D75" s="7">
        <f t="shared" ref="D75" si="5">AVERAGE(D57:D68)</f>
        <v>9479.4051666666655</v>
      </c>
      <c r="E75" s="7">
        <f t="shared" ref="E75" si="6">AVERAGE(E57:E68)</f>
        <v>8802.2557500000003</v>
      </c>
      <c r="F75" s="30"/>
      <c r="G75" s="38"/>
      <c r="H75" s="39"/>
    </row>
    <row r="77" spans="1:8" x14ac:dyDescent="0.25">
      <c r="A77" s="15" t="s">
        <v>67</v>
      </c>
    </row>
    <row r="78" spans="1:8" x14ac:dyDescent="0.25">
      <c r="A78" s="15" t="s">
        <v>26</v>
      </c>
      <c r="B78" s="7">
        <f>B53</f>
        <v>392.11875000000009</v>
      </c>
    </row>
    <row r="79" spans="1:8" x14ac:dyDescent="0.25">
      <c r="A79" s="15" t="s">
        <v>27</v>
      </c>
      <c r="B79" s="7">
        <f>B75</f>
        <v>12843.367333333335</v>
      </c>
    </row>
    <row r="87" spans="2:5" x14ac:dyDescent="0.25">
      <c r="B87" s="74"/>
      <c r="C87" s="74"/>
      <c r="D87" s="74"/>
      <c r="E87" s="74"/>
    </row>
    <row r="88" spans="2:5" x14ac:dyDescent="0.25">
      <c r="B88" s="74"/>
      <c r="C88" s="74"/>
      <c r="D88" s="74"/>
      <c r="E88" s="74"/>
    </row>
    <row r="89" spans="2:5" x14ac:dyDescent="0.25">
      <c r="B89" s="74"/>
      <c r="C89" s="74"/>
      <c r="D89" s="74"/>
      <c r="E89" s="74"/>
    </row>
    <row r="90" spans="2:5" x14ac:dyDescent="0.25">
      <c r="B90" s="74"/>
      <c r="C90" s="74"/>
      <c r="D90" s="74"/>
      <c r="E90" s="74"/>
    </row>
    <row r="91" spans="2:5" x14ac:dyDescent="0.25">
      <c r="B91" s="74"/>
      <c r="C91" s="74"/>
      <c r="D91" s="74"/>
      <c r="E91" s="74"/>
    </row>
    <row r="92" spans="2:5" x14ac:dyDescent="0.25">
      <c r="B92" s="74"/>
      <c r="C92" s="74"/>
      <c r="D92" s="74"/>
      <c r="E92" s="74"/>
    </row>
    <row r="93" spans="2:5" x14ac:dyDescent="0.25">
      <c r="B93" s="74"/>
      <c r="C93" s="74"/>
      <c r="D93" s="74"/>
      <c r="E93" s="74"/>
    </row>
    <row r="94" spans="2:5" x14ac:dyDescent="0.25">
      <c r="B94" s="74"/>
      <c r="C94" s="74"/>
      <c r="D94" s="74"/>
      <c r="E94" s="74"/>
    </row>
    <row r="95" spans="2:5" x14ac:dyDescent="0.25">
      <c r="B95" s="74"/>
      <c r="C95" s="74"/>
      <c r="D95" s="74"/>
      <c r="E95" s="74"/>
    </row>
    <row r="96" spans="2:5" x14ac:dyDescent="0.25">
      <c r="B96" s="74"/>
      <c r="C96" s="74"/>
      <c r="D96" s="74"/>
      <c r="E96" s="74"/>
    </row>
    <row r="97" spans="2:5" x14ac:dyDescent="0.25">
      <c r="B97" s="74"/>
      <c r="C97" s="74"/>
      <c r="D97" s="74"/>
      <c r="E97" s="74"/>
    </row>
    <row r="98" spans="2:5" x14ac:dyDescent="0.25">
      <c r="B98" s="74"/>
      <c r="C98" s="74"/>
      <c r="D98" s="74"/>
      <c r="E98" s="74"/>
    </row>
    <row r="99" spans="2:5" x14ac:dyDescent="0.25">
      <c r="B99" s="74"/>
      <c r="C99" s="74"/>
      <c r="D99" s="74"/>
      <c r="E99" s="74"/>
    </row>
    <row r="100" spans="2:5" x14ac:dyDescent="0.25">
      <c r="B100" s="74"/>
      <c r="C100" s="74"/>
      <c r="D100" s="74"/>
      <c r="E100" s="74"/>
    </row>
    <row r="101" spans="2:5" x14ac:dyDescent="0.25">
      <c r="B101" s="74"/>
      <c r="C101" s="74"/>
      <c r="D101" s="74"/>
      <c r="E101" s="74"/>
    </row>
    <row r="102" spans="2:5" x14ac:dyDescent="0.25">
      <c r="B102" s="74"/>
      <c r="C102" s="74"/>
      <c r="D102" s="74"/>
      <c r="E102" s="74"/>
    </row>
    <row r="103" spans="2:5" x14ac:dyDescent="0.25">
      <c r="B103" s="74"/>
      <c r="C103" s="74"/>
      <c r="D103" s="74"/>
      <c r="E103" s="74"/>
    </row>
    <row r="104" spans="2:5" x14ac:dyDescent="0.25">
      <c r="B104" s="74"/>
      <c r="C104" s="74"/>
      <c r="D104" s="74"/>
      <c r="E104" s="74"/>
    </row>
    <row r="105" spans="2:5" x14ac:dyDescent="0.25">
      <c r="B105" s="74"/>
      <c r="C105" s="74"/>
      <c r="D105" s="74"/>
      <c r="E105" s="74"/>
    </row>
  </sheetData>
  <hyperlinks>
    <hyperlink ref="B2" r:id="rId1" display="https://ec.europa.eu/eurostat/databrowser/bookmark/6c383742-0679-4f0e-905c-90d6f27e233a?lang=en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6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3" sqref="B3:B4"/>
    </sheetView>
  </sheetViews>
  <sheetFormatPr defaultRowHeight="13.8" x14ac:dyDescent="0.25"/>
  <cols>
    <col min="2" max="3" width="9.796875" bestFit="1" customWidth="1"/>
    <col min="4" max="22" width="9.09765625" bestFit="1" customWidth="1"/>
  </cols>
  <sheetData>
    <row r="1" spans="1:22" x14ac:dyDescent="0.25">
      <c r="A1" s="3" t="s">
        <v>72</v>
      </c>
    </row>
    <row r="3" spans="1:22" x14ac:dyDescent="0.25">
      <c r="A3" s="3" t="s">
        <v>0</v>
      </c>
      <c r="B3" s="4">
        <v>44649.684317129635</v>
      </c>
    </row>
    <row r="4" spans="1:22" x14ac:dyDescent="0.25">
      <c r="A4" s="3" t="s">
        <v>1</v>
      </c>
      <c r="B4" s="4">
        <v>44651.555380983795</v>
      </c>
    </row>
    <row r="5" spans="1:22" x14ac:dyDescent="0.25">
      <c r="A5" s="3" t="s">
        <v>73</v>
      </c>
      <c r="B5" s="3" t="s">
        <v>74</v>
      </c>
    </row>
    <row r="7" spans="1:22" x14ac:dyDescent="0.25">
      <c r="A7" s="3" t="s">
        <v>9</v>
      </c>
      <c r="B7" s="3" t="s">
        <v>29</v>
      </c>
    </row>
    <row r="8" spans="1:22" x14ac:dyDescent="0.25">
      <c r="A8" s="3" t="s">
        <v>2</v>
      </c>
      <c r="B8" s="3" t="s">
        <v>3</v>
      </c>
    </row>
    <row r="10" spans="1:22" x14ac:dyDescent="0.25">
      <c r="A10" s="63" t="s">
        <v>75</v>
      </c>
      <c r="B10" s="63" t="s">
        <v>4</v>
      </c>
      <c r="C10" s="63" t="s">
        <v>31</v>
      </c>
      <c r="D10" s="63" t="s">
        <v>76</v>
      </c>
      <c r="E10" s="63" t="s">
        <v>77</v>
      </c>
      <c r="F10" s="63" t="s">
        <v>78</v>
      </c>
      <c r="G10" s="63" t="s">
        <v>79</v>
      </c>
      <c r="H10" s="63" t="s">
        <v>80</v>
      </c>
      <c r="I10" s="63" t="s">
        <v>5</v>
      </c>
      <c r="J10" s="63" t="s">
        <v>81</v>
      </c>
      <c r="K10" s="63" t="s">
        <v>82</v>
      </c>
      <c r="L10" s="63" t="s">
        <v>83</v>
      </c>
      <c r="M10" s="63" t="s">
        <v>21</v>
      </c>
      <c r="N10" s="63" t="s">
        <v>6</v>
      </c>
      <c r="O10" s="63" t="s">
        <v>24</v>
      </c>
      <c r="P10" s="63" t="s">
        <v>25</v>
      </c>
      <c r="Q10" s="63" t="s">
        <v>7</v>
      </c>
      <c r="R10" s="63" t="s">
        <v>26</v>
      </c>
      <c r="S10" s="63" t="s">
        <v>27</v>
      </c>
      <c r="T10" s="63" t="s">
        <v>8</v>
      </c>
      <c r="U10" s="63" t="s">
        <v>32</v>
      </c>
      <c r="V10" s="63" t="s">
        <v>33</v>
      </c>
    </row>
    <row r="11" spans="1:22" s="39" customFormat="1" x14ac:dyDescent="0.25">
      <c r="A11" s="63" t="s">
        <v>84</v>
      </c>
      <c r="B11" s="64">
        <v>258701.82800000001</v>
      </c>
      <c r="C11" s="64">
        <v>110512.31</v>
      </c>
      <c r="D11" s="64">
        <v>8045.8829999999998</v>
      </c>
      <c r="E11" s="64">
        <v>2902.7330000000002</v>
      </c>
      <c r="F11" s="64">
        <v>47835.766000000003</v>
      </c>
      <c r="G11" s="64">
        <v>31298.187000000002</v>
      </c>
      <c r="H11" s="64">
        <v>2830.04</v>
      </c>
      <c r="I11" s="64">
        <v>32646.304</v>
      </c>
      <c r="J11" s="64">
        <v>27767.506000000001</v>
      </c>
      <c r="K11" s="64">
        <v>2346.098</v>
      </c>
      <c r="L11" s="64">
        <v>1998.9</v>
      </c>
      <c r="M11" s="64">
        <v>533.94000000000005</v>
      </c>
      <c r="N11" s="64">
        <v>38501.108</v>
      </c>
      <c r="O11" s="64">
        <v>27723.927</v>
      </c>
      <c r="P11" s="64">
        <v>3390.893</v>
      </c>
      <c r="Q11" s="64">
        <v>3353.393</v>
      </c>
      <c r="R11" s="64">
        <v>112.38800000000001</v>
      </c>
      <c r="S11" s="64">
        <v>3241.0050000000001</v>
      </c>
      <c r="T11" s="64">
        <v>0</v>
      </c>
      <c r="U11" s="64">
        <v>72599.657000000007</v>
      </c>
      <c r="V11" s="64">
        <v>555.11699999999996</v>
      </c>
    </row>
    <row r="12" spans="1:22" s="39" customFormat="1" x14ac:dyDescent="0.25">
      <c r="A12" s="63" t="s">
        <v>85</v>
      </c>
      <c r="B12" s="64">
        <v>244413.31599999999</v>
      </c>
      <c r="C12" s="64">
        <v>115579.285</v>
      </c>
      <c r="D12" s="64">
        <v>7552.1139999999996</v>
      </c>
      <c r="E12" s="64">
        <v>2683.723</v>
      </c>
      <c r="F12" s="64">
        <v>51771.889000000003</v>
      </c>
      <c r="G12" s="64">
        <v>33849.837</v>
      </c>
      <c r="H12" s="64">
        <v>2731.3270000000002</v>
      </c>
      <c r="I12" s="64">
        <v>30652.737000000001</v>
      </c>
      <c r="J12" s="64">
        <v>26473.316999999999</v>
      </c>
      <c r="K12" s="64">
        <v>2342.3069999999998</v>
      </c>
      <c r="L12" s="64">
        <v>1586.1120000000001</v>
      </c>
      <c r="M12" s="64">
        <v>483.94200000000001</v>
      </c>
      <c r="N12" s="64">
        <v>26554.1</v>
      </c>
      <c r="O12" s="64">
        <v>17631.156999999999</v>
      </c>
      <c r="P12" s="64">
        <v>2515.962</v>
      </c>
      <c r="Q12" s="64">
        <v>5247.6610000000001</v>
      </c>
      <c r="R12" s="64">
        <v>229.80799999999999</v>
      </c>
      <c r="S12" s="64">
        <v>5017.8530000000001</v>
      </c>
      <c r="T12" s="64">
        <v>0</v>
      </c>
      <c r="U12" s="64">
        <v>65460.396000000001</v>
      </c>
      <c r="V12" s="64">
        <v>435.19499999999999</v>
      </c>
    </row>
    <row r="13" spans="1:22" s="39" customFormat="1" x14ac:dyDescent="0.25">
      <c r="A13" s="63" t="s">
        <v>86</v>
      </c>
      <c r="B13" s="64">
        <v>256817.196</v>
      </c>
      <c r="C13" s="64">
        <v>109501.77899999999</v>
      </c>
      <c r="D13" s="64">
        <v>7818.9849999999997</v>
      </c>
      <c r="E13" s="64">
        <v>2800.2040000000002</v>
      </c>
      <c r="F13" s="64">
        <v>49833.436999999998</v>
      </c>
      <c r="G13" s="64">
        <v>29508.994999999999</v>
      </c>
      <c r="H13" s="64">
        <v>2727.857</v>
      </c>
      <c r="I13" s="64">
        <v>36952.194000000003</v>
      </c>
      <c r="J13" s="64">
        <v>32064.082999999999</v>
      </c>
      <c r="K13" s="64">
        <v>2652.7919999999999</v>
      </c>
      <c r="L13" s="64">
        <v>1986.519</v>
      </c>
      <c r="M13" s="64">
        <v>532.21100000000001</v>
      </c>
      <c r="N13" s="64">
        <v>35016.839999999997</v>
      </c>
      <c r="O13" s="64">
        <v>22255.842000000001</v>
      </c>
      <c r="P13" s="64">
        <v>2585.616</v>
      </c>
      <c r="Q13" s="64">
        <v>7492.0050000000001</v>
      </c>
      <c r="R13" s="64">
        <v>233.95599999999999</v>
      </c>
      <c r="S13" s="64">
        <v>7258.049</v>
      </c>
      <c r="T13" s="64">
        <v>0</v>
      </c>
      <c r="U13" s="64">
        <v>66815.716</v>
      </c>
      <c r="V13" s="64">
        <v>506.45499999999998</v>
      </c>
    </row>
    <row r="14" spans="1:22" s="39" customFormat="1" x14ac:dyDescent="0.25">
      <c r="A14" s="63" t="s">
        <v>87</v>
      </c>
      <c r="B14" s="64">
        <v>216406</v>
      </c>
      <c r="C14" s="64">
        <v>82315.604999999996</v>
      </c>
      <c r="D14" s="64">
        <v>7048.12</v>
      </c>
      <c r="E14" s="64">
        <v>2727.5990000000002</v>
      </c>
      <c r="F14" s="64">
        <v>36901.830999999998</v>
      </c>
      <c r="G14" s="64">
        <v>20223.102999999999</v>
      </c>
      <c r="H14" s="64">
        <v>2536.5500000000002</v>
      </c>
      <c r="I14" s="64">
        <v>37917.775000000001</v>
      </c>
      <c r="J14" s="64">
        <v>33027.364000000001</v>
      </c>
      <c r="K14" s="64">
        <v>2271.7730000000001</v>
      </c>
      <c r="L14" s="64">
        <v>1999.3389999999999</v>
      </c>
      <c r="M14" s="64">
        <v>515.00599999999997</v>
      </c>
      <c r="N14" s="64">
        <v>26230.93</v>
      </c>
      <c r="O14" s="64">
        <v>17960.571</v>
      </c>
      <c r="P14" s="64">
        <v>2551.5219999999999</v>
      </c>
      <c r="Q14" s="64">
        <v>11856.728999999999</v>
      </c>
      <c r="R14" s="64">
        <v>325.935</v>
      </c>
      <c r="S14" s="64">
        <v>11530.794</v>
      </c>
      <c r="T14" s="64">
        <v>0</v>
      </c>
      <c r="U14" s="64">
        <v>56833.822</v>
      </c>
      <c r="V14" s="64">
        <v>736.13099999999997</v>
      </c>
    </row>
    <row r="15" spans="1:22" s="39" customFormat="1" x14ac:dyDescent="0.25">
      <c r="A15" s="63" t="s">
        <v>88</v>
      </c>
      <c r="B15" s="64">
        <v>212542.37100000001</v>
      </c>
      <c r="C15" s="64">
        <v>84107.497000000003</v>
      </c>
      <c r="D15" s="64">
        <v>6474.0510000000004</v>
      </c>
      <c r="E15" s="64">
        <v>2834.3290000000002</v>
      </c>
      <c r="F15" s="64">
        <v>38128.256999999998</v>
      </c>
      <c r="G15" s="64">
        <v>20693.424999999999</v>
      </c>
      <c r="H15" s="64">
        <v>2787.1909999999998</v>
      </c>
      <c r="I15" s="64">
        <v>38519.281000000003</v>
      </c>
      <c r="J15" s="64">
        <v>33972.506000000001</v>
      </c>
      <c r="K15" s="64">
        <v>2505.2370000000001</v>
      </c>
      <c r="L15" s="64">
        <v>1758.338</v>
      </c>
      <c r="M15" s="64">
        <v>524.85299999999995</v>
      </c>
      <c r="N15" s="64">
        <v>20114.440999999999</v>
      </c>
      <c r="O15" s="64">
        <v>13838.259</v>
      </c>
      <c r="P15" s="64">
        <v>2026.0440000000001</v>
      </c>
      <c r="Q15" s="64">
        <v>14035.721</v>
      </c>
      <c r="R15" s="64">
        <v>477.21</v>
      </c>
      <c r="S15" s="64">
        <v>13558.511</v>
      </c>
      <c r="T15" s="64">
        <v>0</v>
      </c>
      <c r="U15" s="64">
        <v>54440.75</v>
      </c>
      <c r="V15" s="64">
        <v>799.82899999999995</v>
      </c>
    </row>
    <row r="16" spans="1:22" s="39" customFormat="1" x14ac:dyDescent="0.25">
      <c r="A16" s="63" t="s">
        <v>89</v>
      </c>
      <c r="B16" s="64">
        <v>208792.09899999999</v>
      </c>
      <c r="C16" s="64">
        <v>88047.733999999997</v>
      </c>
      <c r="D16" s="64">
        <v>6190.3310000000001</v>
      </c>
      <c r="E16" s="64">
        <v>2716.27</v>
      </c>
      <c r="F16" s="64">
        <v>39501.656999999999</v>
      </c>
      <c r="G16" s="64">
        <v>22791.384999999998</v>
      </c>
      <c r="H16" s="64">
        <v>2967.8910000000001</v>
      </c>
      <c r="I16" s="64">
        <v>32994.353999999999</v>
      </c>
      <c r="J16" s="64">
        <v>29395.278999999999</v>
      </c>
      <c r="K16" s="64">
        <v>2165.7800000000002</v>
      </c>
      <c r="L16" s="64">
        <v>1348.796</v>
      </c>
      <c r="M16" s="64">
        <v>503.87400000000002</v>
      </c>
      <c r="N16" s="64">
        <v>18613.258000000002</v>
      </c>
      <c r="O16" s="64">
        <v>12620.436</v>
      </c>
      <c r="P16" s="64">
        <v>1890.55</v>
      </c>
      <c r="Q16" s="64">
        <v>13671.647000000001</v>
      </c>
      <c r="R16" s="64">
        <v>551.29300000000001</v>
      </c>
      <c r="S16" s="64">
        <v>13120.355</v>
      </c>
      <c r="T16" s="64">
        <v>0</v>
      </c>
      <c r="U16" s="64">
        <v>54243.712</v>
      </c>
      <c r="V16" s="64">
        <v>717.52099999999996</v>
      </c>
    </row>
    <row r="17" spans="1:22" s="39" customFormat="1" x14ac:dyDescent="0.25">
      <c r="A17" s="63" t="s">
        <v>90</v>
      </c>
      <c r="B17" s="64">
        <v>218850.272</v>
      </c>
      <c r="C17" s="64">
        <v>102341.584</v>
      </c>
      <c r="D17" s="64">
        <v>6407.018</v>
      </c>
      <c r="E17" s="64">
        <v>2858.88</v>
      </c>
      <c r="F17" s="64">
        <v>45992.531000000003</v>
      </c>
      <c r="G17" s="64">
        <v>26571</v>
      </c>
      <c r="H17" s="64">
        <v>3136.6529999999998</v>
      </c>
      <c r="I17" s="64">
        <v>27584.31</v>
      </c>
      <c r="J17" s="64">
        <v>24639.706999999999</v>
      </c>
      <c r="K17" s="64">
        <v>1895.309</v>
      </c>
      <c r="L17" s="64">
        <v>972.76300000000003</v>
      </c>
      <c r="M17" s="64">
        <v>505.13600000000002</v>
      </c>
      <c r="N17" s="64">
        <v>14568.347</v>
      </c>
      <c r="O17" s="64">
        <v>9467.9629999999997</v>
      </c>
      <c r="P17" s="64">
        <v>1263.749</v>
      </c>
      <c r="Q17" s="64">
        <v>15382.790999999999</v>
      </c>
      <c r="R17" s="64">
        <v>858.89499999999998</v>
      </c>
      <c r="S17" s="64">
        <v>14523.896000000001</v>
      </c>
      <c r="T17" s="64">
        <v>0</v>
      </c>
      <c r="U17" s="64">
        <v>57800.192000000003</v>
      </c>
      <c r="V17" s="64">
        <v>667.91399999999999</v>
      </c>
    </row>
    <row r="18" spans="1:22" s="39" customFormat="1" x14ac:dyDescent="0.25">
      <c r="A18" s="63" t="s">
        <v>91</v>
      </c>
      <c r="B18" s="64">
        <v>213793.774</v>
      </c>
      <c r="C18" s="64">
        <v>101661.606</v>
      </c>
      <c r="D18" s="64">
        <v>6412.8869999999997</v>
      </c>
      <c r="E18" s="64">
        <v>2872.9360000000001</v>
      </c>
      <c r="F18" s="64">
        <v>46413.167000000001</v>
      </c>
      <c r="G18" s="64">
        <v>25961.951000000001</v>
      </c>
      <c r="H18" s="64">
        <v>3190.2669999999998</v>
      </c>
      <c r="I18" s="64">
        <v>23459.861000000001</v>
      </c>
      <c r="J18" s="64">
        <v>20640.931</v>
      </c>
      <c r="K18" s="64">
        <v>1674.463</v>
      </c>
      <c r="L18" s="64">
        <v>1079.1659999999999</v>
      </c>
      <c r="M18" s="64">
        <v>510.416</v>
      </c>
      <c r="N18" s="64">
        <v>19403.580999999998</v>
      </c>
      <c r="O18" s="64">
        <v>13642.982</v>
      </c>
      <c r="P18" s="64">
        <v>1836.83</v>
      </c>
      <c r="Q18" s="64">
        <v>13461.897999999999</v>
      </c>
      <c r="R18" s="64">
        <v>688.55799999999999</v>
      </c>
      <c r="S18" s="64">
        <v>12773.339</v>
      </c>
      <c r="T18" s="64">
        <v>0</v>
      </c>
      <c r="U18" s="64">
        <v>54712.413</v>
      </c>
      <c r="V18" s="64">
        <v>584.00300000000004</v>
      </c>
    </row>
    <row r="19" spans="1:22" s="39" customFormat="1" x14ac:dyDescent="0.25">
      <c r="A19" s="63" t="s">
        <v>92</v>
      </c>
      <c r="B19" s="64">
        <v>210055.33600000001</v>
      </c>
      <c r="C19" s="64">
        <v>98908.698000000004</v>
      </c>
      <c r="D19" s="64">
        <v>6454.5820000000003</v>
      </c>
      <c r="E19" s="64">
        <v>2726.2710000000002</v>
      </c>
      <c r="F19" s="64">
        <v>45322.987000000001</v>
      </c>
      <c r="G19" s="64">
        <v>23780.126</v>
      </c>
      <c r="H19" s="64">
        <v>2934.0340000000001</v>
      </c>
      <c r="I19" s="64">
        <v>21383.775000000001</v>
      </c>
      <c r="J19" s="64">
        <v>18662.651999999998</v>
      </c>
      <c r="K19" s="64">
        <v>1516.606</v>
      </c>
      <c r="L19" s="64">
        <v>1150.2139999999999</v>
      </c>
      <c r="M19" s="64">
        <v>501.61799999999999</v>
      </c>
      <c r="N19" s="64">
        <v>22700.006000000001</v>
      </c>
      <c r="O19" s="64">
        <v>16424.415000000001</v>
      </c>
      <c r="P19" s="64">
        <v>2800.1689999999999</v>
      </c>
      <c r="Q19" s="64">
        <v>10953.492</v>
      </c>
      <c r="R19" s="64">
        <v>465.637</v>
      </c>
      <c r="S19" s="64">
        <v>10487.855</v>
      </c>
      <c r="T19" s="64">
        <v>0</v>
      </c>
      <c r="U19" s="64">
        <v>54998.569000000003</v>
      </c>
      <c r="V19" s="64">
        <v>609.17700000000002</v>
      </c>
    </row>
    <row r="20" spans="1:22" s="39" customFormat="1" x14ac:dyDescent="0.25">
      <c r="A20" s="63" t="s">
        <v>93</v>
      </c>
      <c r="B20" s="64">
        <v>225679.54</v>
      </c>
      <c r="C20" s="64">
        <v>107190.546</v>
      </c>
      <c r="D20" s="64">
        <v>7090.8919999999998</v>
      </c>
      <c r="E20" s="64">
        <v>2947.049</v>
      </c>
      <c r="F20" s="64">
        <v>47183.663</v>
      </c>
      <c r="G20" s="64">
        <v>29677.177</v>
      </c>
      <c r="H20" s="64">
        <v>2858.3649999999998</v>
      </c>
      <c r="I20" s="64">
        <v>19900.385999999999</v>
      </c>
      <c r="J20" s="64">
        <v>16708.218000000001</v>
      </c>
      <c r="K20" s="64">
        <v>1603.1659999999999</v>
      </c>
      <c r="L20" s="64">
        <v>1531.5029999999999</v>
      </c>
      <c r="M20" s="64">
        <v>518.74699999999996</v>
      </c>
      <c r="N20" s="64">
        <v>31119.949000000001</v>
      </c>
      <c r="O20" s="64">
        <v>21859.988000000001</v>
      </c>
      <c r="P20" s="64">
        <v>3388.692</v>
      </c>
      <c r="Q20" s="64">
        <v>7694.4179999999997</v>
      </c>
      <c r="R20" s="64">
        <v>292.49299999999999</v>
      </c>
      <c r="S20" s="64">
        <v>7401.9260000000004</v>
      </c>
      <c r="T20" s="64">
        <v>0</v>
      </c>
      <c r="U20" s="64">
        <v>58685.714999999997</v>
      </c>
      <c r="V20" s="64">
        <v>569.779</v>
      </c>
    </row>
    <row r="21" spans="1:22" s="39" customFormat="1" x14ac:dyDescent="0.25">
      <c r="A21" s="63" t="s">
        <v>94</v>
      </c>
      <c r="B21" s="64">
        <v>236893.91</v>
      </c>
      <c r="C21" s="64">
        <v>116855.716</v>
      </c>
      <c r="D21" s="64">
        <v>7790.7139999999999</v>
      </c>
      <c r="E21" s="64">
        <v>2790.7579999999998</v>
      </c>
      <c r="F21" s="64">
        <v>48918.519</v>
      </c>
      <c r="G21" s="64">
        <v>37082.506000000001</v>
      </c>
      <c r="H21" s="64">
        <v>2725.4189999999999</v>
      </c>
      <c r="I21" s="64">
        <v>25630.63</v>
      </c>
      <c r="J21" s="64">
        <v>22391.291000000001</v>
      </c>
      <c r="K21" s="64">
        <v>1771.229</v>
      </c>
      <c r="L21" s="64">
        <v>1387.21</v>
      </c>
      <c r="M21" s="64">
        <v>503.63099999999997</v>
      </c>
      <c r="N21" s="64">
        <v>29798.992999999999</v>
      </c>
      <c r="O21" s="64">
        <v>20620.941999999999</v>
      </c>
      <c r="P21" s="64">
        <v>3198.3679999999999</v>
      </c>
      <c r="Q21" s="64">
        <v>3885.107</v>
      </c>
      <c r="R21" s="64">
        <v>78.575999999999993</v>
      </c>
      <c r="S21" s="64">
        <v>3806.5309999999999</v>
      </c>
      <c r="T21" s="64">
        <v>0</v>
      </c>
      <c r="U21" s="64">
        <v>59653.906000000003</v>
      </c>
      <c r="V21" s="64">
        <v>565.92999999999995</v>
      </c>
    </row>
    <row r="22" spans="1:22" s="69" customFormat="1" ht="14.4" thickBot="1" x14ac:dyDescent="0.3">
      <c r="A22" s="67" t="s">
        <v>95</v>
      </c>
      <c r="B22" s="68">
        <v>249954.18900000001</v>
      </c>
      <c r="C22" s="68">
        <v>112811.077</v>
      </c>
      <c r="D22" s="68">
        <v>8450.2270000000008</v>
      </c>
      <c r="E22" s="68">
        <v>2946.076</v>
      </c>
      <c r="F22" s="68">
        <v>45824.889000000003</v>
      </c>
      <c r="G22" s="68">
        <v>35803.910000000003</v>
      </c>
      <c r="H22" s="68">
        <v>2778.9760000000001</v>
      </c>
      <c r="I22" s="68">
        <v>28024.468000000001</v>
      </c>
      <c r="J22" s="68">
        <v>24485.124</v>
      </c>
      <c r="K22" s="68">
        <v>1878.914</v>
      </c>
      <c r="L22" s="68">
        <v>1579.13</v>
      </c>
      <c r="M22" s="68">
        <v>535.00699999999995</v>
      </c>
      <c r="N22" s="68">
        <v>36403.285000000003</v>
      </c>
      <c r="O22" s="68">
        <v>26245.274000000001</v>
      </c>
      <c r="P22" s="68">
        <v>3825.58</v>
      </c>
      <c r="Q22" s="68">
        <v>3016.5320000000002</v>
      </c>
      <c r="R22" s="68">
        <v>109.577</v>
      </c>
      <c r="S22" s="68">
        <v>2906.9549999999999</v>
      </c>
      <c r="T22" s="68">
        <v>0</v>
      </c>
      <c r="U22" s="68">
        <v>68594.683999999994</v>
      </c>
      <c r="V22" s="68">
        <v>569.13499999999999</v>
      </c>
    </row>
    <row r="23" spans="1:22" x14ac:dyDescent="0.25">
      <c r="A23" s="65" t="s">
        <v>96</v>
      </c>
      <c r="B23" s="66">
        <v>269098.255</v>
      </c>
      <c r="C23" s="66">
        <v>126919.629</v>
      </c>
      <c r="D23" s="66">
        <v>8588.759</v>
      </c>
      <c r="E23" s="66">
        <v>2857.2159999999999</v>
      </c>
      <c r="F23" s="66">
        <v>49437.610999999997</v>
      </c>
      <c r="G23" s="66">
        <v>42624.254000000001</v>
      </c>
      <c r="H23" s="66">
        <v>3098.8910000000001</v>
      </c>
      <c r="I23" s="66">
        <v>27340.069</v>
      </c>
      <c r="J23" s="66">
        <v>23728.749</v>
      </c>
      <c r="K23" s="66">
        <v>2168.85</v>
      </c>
      <c r="L23" s="66">
        <v>1441.567</v>
      </c>
      <c r="M23" s="66">
        <v>540.93399999999997</v>
      </c>
      <c r="N23" s="66">
        <v>38377.606</v>
      </c>
      <c r="O23" s="66">
        <v>26479.82</v>
      </c>
      <c r="P23" s="66">
        <v>3489.9009999999998</v>
      </c>
      <c r="Q23" s="66">
        <v>3619.52</v>
      </c>
      <c r="R23" s="66">
        <v>166.15</v>
      </c>
      <c r="S23" s="66">
        <v>3452.37</v>
      </c>
      <c r="T23" s="66">
        <v>0</v>
      </c>
      <c r="U23" s="66">
        <v>71725.160999999993</v>
      </c>
      <c r="V23" s="66">
        <v>575.33799999999997</v>
      </c>
    </row>
    <row r="24" spans="1:22" x14ac:dyDescent="0.25">
      <c r="A24" s="63" t="s">
        <v>97</v>
      </c>
      <c r="B24" s="64">
        <v>233850.23699999999</v>
      </c>
      <c r="C24" s="64">
        <v>103760.531</v>
      </c>
      <c r="D24" s="64">
        <v>7670.4520000000002</v>
      </c>
      <c r="E24" s="64">
        <v>2587.348</v>
      </c>
      <c r="F24" s="64">
        <v>41147.536</v>
      </c>
      <c r="G24" s="64">
        <v>34254.904999999999</v>
      </c>
      <c r="H24" s="64">
        <v>2600.587</v>
      </c>
      <c r="I24" s="64">
        <v>25967.806</v>
      </c>
      <c r="J24" s="64">
        <v>22902.661</v>
      </c>
      <c r="K24" s="64">
        <v>1829.0840000000001</v>
      </c>
      <c r="L24" s="64">
        <v>1234.461</v>
      </c>
      <c r="M24" s="64">
        <v>480.161</v>
      </c>
      <c r="N24" s="64">
        <v>31773.393</v>
      </c>
      <c r="O24" s="64">
        <v>22606.946</v>
      </c>
      <c r="P24" s="64">
        <v>3040.9940000000001</v>
      </c>
      <c r="Q24" s="64">
        <v>6522.8159999999998</v>
      </c>
      <c r="R24" s="64">
        <v>261.97899999999998</v>
      </c>
      <c r="S24" s="64">
        <v>6260.8370000000004</v>
      </c>
      <c r="T24" s="64">
        <v>0</v>
      </c>
      <c r="U24" s="64">
        <v>64817.904999999999</v>
      </c>
      <c r="V24" s="64">
        <v>527.62900000000002</v>
      </c>
    </row>
    <row r="25" spans="1:22" x14ac:dyDescent="0.25">
      <c r="A25" s="63" t="s">
        <v>98</v>
      </c>
      <c r="B25" s="64">
        <v>241913.39300000001</v>
      </c>
      <c r="C25" s="64">
        <v>93744.474000000002</v>
      </c>
      <c r="D25" s="64">
        <v>8241.4599999999991</v>
      </c>
      <c r="E25" s="64">
        <v>2746.4389999999999</v>
      </c>
      <c r="F25" s="64">
        <v>34393.998</v>
      </c>
      <c r="G25" s="64">
        <v>29713.663</v>
      </c>
      <c r="H25" s="64">
        <v>2638.0160000000001</v>
      </c>
      <c r="I25" s="64">
        <v>27768.317999999999</v>
      </c>
      <c r="J25" s="64">
        <v>24356.171999999999</v>
      </c>
      <c r="K25" s="64">
        <v>1956.989</v>
      </c>
      <c r="L25" s="64">
        <v>1452.355</v>
      </c>
      <c r="M25" s="64">
        <v>546.17200000000003</v>
      </c>
      <c r="N25" s="64">
        <v>42723.156000000003</v>
      </c>
      <c r="O25" s="64">
        <v>31241.947</v>
      </c>
      <c r="P25" s="64">
        <v>4028.174</v>
      </c>
      <c r="Q25" s="64">
        <v>9837.0259999999998</v>
      </c>
      <c r="R25" s="64">
        <v>477.923</v>
      </c>
      <c r="S25" s="64">
        <v>9359.1029999999992</v>
      </c>
      <c r="T25" s="64">
        <v>0</v>
      </c>
      <c r="U25" s="64">
        <v>66641.384000000005</v>
      </c>
      <c r="V25" s="64">
        <v>652.86300000000006</v>
      </c>
    </row>
    <row r="26" spans="1:22" x14ac:dyDescent="0.25">
      <c r="A26" s="63" t="s">
        <v>99</v>
      </c>
      <c r="B26" s="64">
        <v>216132.59599999999</v>
      </c>
      <c r="C26" s="64">
        <v>87136.126000000004</v>
      </c>
      <c r="D26" s="64">
        <v>7183.2910000000002</v>
      </c>
      <c r="E26" s="64">
        <v>2647.4929999999999</v>
      </c>
      <c r="F26" s="64">
        <v>32817.321000000004</v>
      </c>
      <c r="G26" s="64">
        <v>27039.379000000001</v>
      </c>
      <c r="H26" s="64">
        <v>2566.44</v>
      </c>
      <c r="I26" s="64">
        <v>27364.49</v>
      </c>
      <c r="J26" s="64">
        <v>24010.535</v>
      </c>
      <c r="K26" s="64">
        <v>2100.991</v>
      </c>
      <c r="L26" s="64">
        <v>1250.364</v>
      </c>
      <c r="M26" s="64">
        <v>524.82799999999997</v>
      </c>
      <c r="N26" s="64">
        <v>27496.935000000001</v>
      </c>
      <c r="O26" s="64">
        <v>18634.303</v>
      </c>
      <c r="P26" s="64">
        <v>2686.5659999999998</v>
      </c>
      <c r="Q26" s="64">
        <v>12368.832</v>
      </c>
      <c r="R26" s="64">
        <v>379.26900000000001</v>
      </c>
      <c r="S26" s="64">
        <v>11989.563</v>
      </c>
      <c r="T26" s="64">
        <v>0</v>
      </c>
      <c r="U26" s="64">
        <v>60482.112999999998</v>
      </c>
      <c r="V26" s="64">
        <v>759.27099999999996</v>
      </c>
    </row>
    <row r="27" spans="1:22" x14ac:dyDescent="0.25">
      <c r="A27" s="63" t="s">
        <v>100</v>
      </c>
      <c r="B27" s="64">
        <v>216102.46799999999</v>
      </c>
      <c r="C27" s="64">
        <v>85469.123000000007</v>
      </c>
      <c r="D27" s="64">
        <v>6628.665</v>
      </c>
      <c r="E27" s="64">
        <v>2586.643</v>
      </c>
      <c r="F27" s="64">
        <v>31326.004000000001</v>
      </c>
      <c r="G27" s="64">
        <v>28579.42</v>
      </c>
      <c r="H27" s="64">
        <v>2689.3119999999999</v>
      </c>
      <c r="I27" s="64">
        <v>31756.841</v>
      </c>
      <c r="J27" s="64">
        <v>28443.542000000001</v>
      </c>
      <c r="K27" s="64">
        <v>2135.578</v>
      </c>
      <c r="L27" s="64">
        <v>1176.1199999999999</v>
      </c>
      <c r="M27" s="64">
        <v>542.84199999999998</v>
      </c>
      <c r="N27" s="64">
        <v>26506.41</v>
      </c>
      <c r="O27" s="64">
        <v>17251.138999999999</v>
      </c>
      <c r="P27" s="64">
        <v>2880.4189999999999</v>
      </c>
      <c r="Q27" s="64">
        <v>13389.079</v>
      </c>
      <c r="R27" s="64">
        <v>740.99800000000005</v>
      </c>
      <c r="S27" s="64">
        <v>12648.081</v>
      </c>
      <c r="T27" s="64">
        <v>0</v>
      </c>
      <c r="U27" s="64">
        <v>57638.572999999997</v>
      </c>
      <c r="V27" s="64">
        <v>799.601</v>
      </c>
    </row>
    <row r="28" spans="1:22" x14ac:dyDescent="0.25">
      <c r="A28" s="63" t="s">
        <v>101</v>
      </c>
      <c r="B28" s="64">
        <v>208609.859</v>
      </c>
      <c r="C28" s="64">
        <v>82630.304000000004</v>
      </c>
      <c r="D28" s="64">
        <v>6304.0510000000004</v>
      </c>
      <c r="E28" s="64">
        <v>2465.3449999999998</v>
      </c>
      <c r="F28" s="64">
        <v>27261.506000000001</v>
      </c>
      <c r="G28" s="64">
        <v>29321.665000000001</v>
      </c>
      <c r="H28" s="64">
        <v>2825.3719999999998</v>
      </c>
      <c r="I28" s="64">
        <v>32414.496999999999</v>
      </c>
      <c r="J28" s="64">
        <v>28667.277999999998</v>
      </c>
      <c r="K28" s="64">
        <v>2573.1950000000002</v>
      </c>
      <c r="L28" s="64">
        <v>1173.326</v>
      </c>
      <c r="M28" s="64">
        <v>515.87800000000004</v>
      </c>
      <c r="N28" s="64">
        <v>20975.924999999999</v>
      </c>
      <c r="O28" s="64">
        <v>13867.178</v>
      </c>
      <c r="P28" s="64">
        <v>2380.694</v>
      </c>
      <c r="Q28" s="64">
        <v>16223.029</v>
      </c>
      <c r="R28" s="64">
        <v>775.05799999999999</v>
      </c>
      <c r="S28" s="64">
        <v>15447.971</v>
      </c>
      <c r="T28" s="64">
        <v>0</v>
      </c>
      <c r="U28" s="64">
        <v>55091.071000000004</v>
      </c>
      <c r="V28" s="64">
        <v>759.15700000000004</v>
      </c>
    </row>
    <row r="29" spans="1:22" x14ac:dyDescent="0.25">
      <c r="A29" s="63" t="s">
        <v>102</v>
      </c>
      <c r="B29" s="64">
        <v>218764.459</v>
      </c>
      <c r="C29" s="64">
        <v>96990.482000000004</v>
      </c>
      <c r="D29" s="64">
        <v>6671.2420000000002</v>
      </c>
      <c r="E29" s="64">
        <v>2548.1729999999998</v>
      </c>
      <c r="F29" s="64">
        <v>30448.58</v>
      </c>
      <c r="G29" s="64">
        <v>36204.705999999998</v>
      </c>
      <c r="H29" s="64">
        <v>3127.578</v>
      </c>
      <c r="I29" s="64">
        <v>27258.133999999998</v>
      </c>
      <c r="J29" s="64">
        <v>23951.553</v>
      </c>
      <c r="K29" s="64">
        <v>2308.529</v>
      </c>
      <c r="L29" s="64">
        <v>997.553</v>
      </c>
      <c r="M29" s="64">
        <v>524.78300000000002</v>
      </c>
      <c r="N29" s="64">
        <v>20114.490000000002</v>
      </c>
      <c r="O29" s="64">
        <v>12775.44</v>
      </c>
      <c r="P29" s="64">
        <v>2618.58</v>
      </c>
      <c r="Q29" s="64">
        <v>15395.47</v>
      </c>
      <c r="R29" s="64">
        <v>722.83100000000002</v>
      </c>
      <c r="S29" s="64">
        <v>14672.638999999999</v>
      </c>
      <c r="T29" s="64">
        <v>0</v>
      </c>
      <c r="U29" s="64">
        <v>57815.879000000001</v>
      </c>
      <c r="V29" s="64">
        <v>665.22299999999996</v>
      </c>
    </row>
    <row r="30" spans="1:22" x14ac:dyDescent="0.25">
      <c r="A30" s="63" t="s">
        <v>103</v>
      </c>
      <c r="B30" s="64">
        <v>208469.16</v>
      </c>
      <c r="C30" s="64">
        <v>92815.849000000002</v>
      </c>
      <c r="D30" s="64">
        <v>6833.4570000000003</v>
      </c>
      <c r="E30" s="64">
        <v>2573.701</v>
      </c>
      <c r="F30" s="64">
        <v>28658.534</v>
      </c>
      <c r="G30" s="64">
        <v>35449.741000000002</v>
      </c>
      <c r="H30" s="64">
        <v>3184.8150000000001</v>
      </c>
      <c r="I30" s="64">
        <v>23477.903999999999</v>
      </c>
      <c r="J30" s="64">
        <v>20162.72</v>
      </c>
      <c r="K30" s="64">
        <v>2187.2379999999998</v>
      </c>
      <c r="L30" s="64">
        <v>1127.645</v>
      </c>
      <c r="M30" s="64">
        <v>528.16499999999996</v>
      </c>
      <c r="N30" s="64">
        <v>19236.093000000001</v>
      </c>
      <c r="O30" s="64">
        <v>13150.17</v>
      </c>
      <c r="P30" s="64">
        <v>2431.491</v>
      </c>
      <c r="Q30" s="64">
        <v>14723.098</v>
      </c>
      <c r="R30" s="64">
        <v>745.49900000000002</v>
      </c>
      <c r="S30" s="64">
        <v>13977.599</v>
      </c>
      <c r="T30" s="64">
        <v>0</v>
      </c>
      <c r="U30" s="64">
        <v>57087.616999999998</v>
      </c>
      <c r="V30" s="64">
        <v>600.43600000000004</v>
      </c>
    </row>
    <row r="31" spans="1:22" x14ac:dyDescent="0.25">
      <c r="A31" s="63" t="s">
        <v>104</v>
      </c>
      <c r="B31" s="64">
        <v>207662.71</v>
      </c>
      <c r="C31" s="64">
        <v>91569.481</v>
      </c>
      <c r="D31" s="64">
        <v>6334.9570000000003</v>
      </c>
      <c r="E31" s="64">
        <v>2403.067</v>
      </c>
      <c r="F31" s="64">
        <v>27936.120999999999</v>
      </c>
      <c r="G31" s="64">
        <v>35126.203000000001</v>
      </c>
      <c r="H31" s="64">
        <v>2962.1320000000001</v>
      </c>
      <c r="I31" s="64">
        <v>20879.448</v>
      </c>
      <c r="J31" s="64">
        <v>17936.241999999998</v>
      </c>
      <c r="K31" s="64">
        <v>1776.691</v>
      </c>
      <c r="L31" s="64">
        <v>1166.0139999999999</v>
      </c>
      <c r="M31" s="64">
        <v>511.64100000000002</v>
      </c>
      <c r="N31" s="64">
        <v>27004.634999999998</v>
      </c>
      <c r="O31" s="64">
        <v>18437.502</v>
      </c>
      <c r="P31" s="64">
        <v>3452.7719999999999</v>
      </c>
      <c r="Q31" s="64">
        <v>11370.198</v>
      </c>
      <c r="R31" s="64">
        <v>454.73200000000003</v>
      </c>
      <c r="S31" s="64">
        <v>10915.466</v>
      </c>
      <c r="T31" s="64">
        <v>0</v>
      </c>
      <c r="U31" s="64">
        <v>55712.385999999999</v>
      </c>
      <c r="V31" s="64">
        <v>614.92100000000005</v>
      </c>
    </row>
    <row r="32" spans="1:22" x14ac:dyDescent="0.25">
      <c r="A32" s="63" t="s">
        <v>105</v>
      </c>
      <c r="B32" s="64">
        <v>224109.516</v>
      </c>
      <c r="C32" s="64">
        <v>103186.101</v>
      </c>
      <c r="D32" s="64">
        <v>7336.076</v>
      </c>
      <c r="E32" s="64">
        <v>2740.8679999999999</v>
      </c>
      <c r="F32" s="64">
        <v>33651.957000000002</v>
      </c>
      <c r="G32" s="64">
        <v>39426.601000000002</v>
      </c>
      <c r="H32" s="64">
        <v>2988.14</v>
      </c>
      <c r="I32" s="64">
        <v>22501.076000000001</v>
      </c>
      <c r="J32" s="64">
        <v>19348.871999999999</v>
      </c>
      <c r="K32" s="64">
        <v>1764.519</v>
      </c>
      <c r="L32" s="64">
        <v>1385.884</v>
      </c>
      <c r="M32" s="64">
        <v>530.90899999999999</v>
      </c>
      <c r="N32" s="64">
        <v>30439.798999999999</v>
      </c>
      <c r="O32" s="64">
        <v>21704.819</v>
      </c>
      <c r="P32" s="64">
        <v>3827.0810000000001</v>
      </c>
      <c r="Q32" s="64">
        <v>8010.6570000000002</v>
      </c>
      <c r="R32" s="64">
        <v>303.08499999999998</v>
      </c>
      <c r="S32" s="64">
        <v>7707.5720000000001</v>
      </c>
      <c r="T32" s="64">
        <v>0</v>
      </c>
      <c r="U32" s="64">
        <v>58866.898999999998</v>
      </c>
      <c r="V32" s="64">
        <v>574.07600000000002</v>
      </c>
    </row>
    <row r="33" spans="1:22" x14ac:dyDescent="0.25">
      <c r="A33" s="63" t="s">
        <v>106</v>
      </c>
      <c r="B33" s="64">
        <v>235933.351</v>
      </c>
      <c r="C33" s="64">
        <v>106000.54399999999</v>
      </c>
      <c r="D33" s="64">
        <v>8119.67</v>
      </c>
      <c r="E33" s="64">
        <v>2552.7730000000001</v>
      </c>
      <c r="F33" s="64">
        <v>38411.328999999998</v>
      </c>
      <c r="G33" s="64">
        <v>39006.288</v>
      </c>
      <c r="H33" s="64">
        <v>2682.4859999999999</v>
      </c>
      <c r="I33" s="64">
        <v>31368.985000000001</v>
      </c>
      <c r="J33" s="64">
        <v>27628.803</v>
      </c>
      <c r="K33" s="64">
        <v>2370.6080000000002</v>
      </c>
      <c r="L33" s="64">
        <v>1367.172</v>
      </c>
      <c r="M33" s="64">
        <v>509.11900000000003</v>
      </c>
      <c r="N33" s="64">
        <v>35178</v>
      </c>
      <c r="O33" s="64">
        <v>21844.205000000002</v>
      </c>
      <c r="P33" s="64">
        <v>3632.2669999999998</v>
      </c>
      <c r="Q33" s="64">
        <v>3771.9479999999999</v>
      </c>
      <c r="R33" s="64">
        <v>69.971000000000004</v>
      </c>
      <c r="S33" s="64">
        <v>3701.9769999999999</v>
      </c>
      <c r="T33" s="64">
        <v>0</v>
      </c>
      <c r="U33" s="64">
        <v>58502.144</v>
      </c>
      <c r="V33" s="64">
        <v>602.61199999999997</v>
      </c>
    </row>
    <row r="34" spans="1:22" s="69" customFormat="1" ht="14.4" thickBot="1" x14ac:dyDescent="0.3">
      <c r="A34" s="67" t="s">
        <v>107</v>
      </c>
      <c r="B34" s="68">
        <v>244502.345</v>
      </c>
      <c r="C34" s="68">
        <v>95844.843999999997</v>
      </c>
      <c r="D34" s="68">
        <v>8598.0830000000005</v>
      </c>
      <c r="E34" s="68">
        <v>2599.1219999999998</v>
      </c>
      <c r="F34" s="68">
        <v>33554.364000000001</v>
      </c>
      <c r="G34" s="68">
        <v>33709.285000000003</v>
      </c>
      <c r="H34" s="68">
        <v>2841.9879999999998</v>
      </c>
      <c r="I34" s="68">
        <v>36354.432000000001</v>
      </c>
      <c r="J34" s="68">
        <v>31823.146000000001</v>
      </c>
      <c r="K34" s="68">
        <v>2699.16</v>
      </c>
      <c r="L34" s="68">
        <v>1829.529</v>
      </c>
      <c r="M34" s="68">
        <v>508.80799999999999</v>
      </c>
      <c r="N34" s="68">
        <v>43379.33</v>
      </c>
      <c r="O34" s="68">
        <v>30511.766</v>
      </c>
      <c r="P34" s="68">
        <v>4855.9939999999997</v>
      </c>
      <c r="Q34" s="68">
        <v>3688.7750000000001</v>
      </c>
      <c r="R34" s="68">
        <v>68.977999999999994</v>
      </c>
      <c r="S34" s="68">
        <v>3619.6840000000002</v>
      </c>
      <c r="T34" s="68">
        <v>0</v>
      </c>
      <c r="U34" s="68">
        <v>64157.122000000003</v>
      </c>
      <c r="V34" s="68">
        <v>569.03599999999994</v>
      </c>
    </row>
    <row r="35" spans="1:22" x14ac:dyDescent="0.25">
      <c r="A35" s="65" t="s">
        <v>108</v>
      </c>
      <c r="B35" s="66">
        <v>256069.052</v>
      </c>
      <c r="C35" s="66">
        <v>107873.001</v>
      </c>
      <c r="D35" s="66">
        <v>8418.2260000000006</v>
      </c>
      <c r="E35" s="66">
        <v>2835.2080000000001</v>
      </c>
      <c r="F35" s="66">
        <v>34020.637000000002</v>
      </c>
      <c r="G35" s="66">
        <v>42232.699000000001</v>
      </c>
      <c r="H35" s="66">
        <v>2944.8380000000002</v>
      </c>
      <c r="I35" s="66">
        <v>31432.067999999999</v>
      </c>
      <c r="J35" s="66">
        <v>27385.666000000001</v>
      </c>
      <c r="K35" s="66">
        <v>2352.4090000000001</v>
      </c>
      <c r="L35" s="66">
        <v>1594.749</v>
      </c>
      <c r="M35" s="66">
        <v>543.98</v>
      </c>
      <c r="N35" s="66">
        <v>43181.667000000001</v>
      </c>
      <c r="O35" s="66">
        <v>31593.401999999998</v>
      </c>
      <c r="P35" s="66">
        <v>5254.7510000000002</v>
      </c>
      <c r="Q35" s="66">
        <v>4623.4070000000002</v>
      </c>
      <c r="R35" s="66">
        <v>85.968999999999994</v>
      </c>
      <c r="S35" s="66">
        <v>4537.4380000000001</v>
      </c>
      <c r="T35" s="66">
        <v>5.3310000000000004</v>
      </c>
      <c r="U35" s="66">
        <v>67941.123000000007</v>
      </c>
      <c r="V35" s="66">
        <v>468.476</v>
      </c>
    </row>
    <row r="36" spans="1:22" x14ac:dyDescent="0.25">
      <c r="A36" s="63" t="s">
        <v>109</v>
      </c>
      <c r="B36" s="64">
        <v>236624.66</v>
      </c>
      <c r="C36" s="64">
        <v>86999.460999999996</v>
      </c>
      <c r="D36" s="64">
        <v>7528.1279999999997</v>
      </c>
      <c r="E36" s="64">
        <v>2579.337</v>
      </c>
      <c r="F36" s="64">
        <v>26534.225999999999</v>
      </c>
      <c r="G36" s="64">
        <v>33096.03</v>
      </c>
      <c r="H36" s="64">
        <v>2656.098</v>
      </c>
      <c r="I36" s="64">
        <v>30389.255000000001</v>
      </c>
      <c r="J36" s="64">
        <v>26703.723999999998</v>
      </c>
      <c r="K36" s="64">
        <v>1978.874</v>
      </c>
      <c r="L36" s="64">
        <v>1607.414</v>
      </c>
      <c r="M36" s="64">
        <v>514.32299999999998</v>
      </c>
      <c r="N36" s="64">
        <v>50782.902000000002</v>
      </c>
      <c r="O36" s="64">
        <v>39082.493000000002</v>
      </c>
      <c r="P36" s="64">
        <v>5081.7269999999999</v>
      </c>
      <c r="Q36" s="64">
        <v>6910.8119999999999</v>
      </c>
      <c r="R36" s="64">
        <v>227.608</v>
      </c>
      <c r="S36" s="64">
        <v>6683.2039999999997</v>
      </c>
      <c r="T36" s="64">
        <v>5.3310000000000004</v>
      </c>
      <c r="U36" s="64">
        <v>60438.614999999998</v>
      </c>
      <c r="V36" s="64">
        <v>583.96400000000006</v>
      </c>
    </row>
    <row r="37" spans="1:22" x14ac:dyDescent="0.25">
      <c r="A37" s="63" t="s">
        <v>110</v>
      </c>
      <c r="B37" s="64">
        <v>231526.179</v>
      </c>
      <c r="C37" s="64">
        <v>84033.66</v>
      </c>
      <c r="D37" s="64">
        <v>8265.4539999999997</v>
      </c>
      <c r="E37" s="64">
        <v>2669.3449999999998</v>
      </c>
      <c r="F37" s="64">
        <v>26765.682000000001</v>
      </c>
      <c r="G37" s="64">
        <v>30709.309000000001</v>
      </c>
      <c r="H37" s="64">
        <v>2553.8969999999999</v>
      </c>
      <c r="I37" s="64">
        <v>33639.294000000002</v>
      </c>
      <c r="J37" s="64">
        <v>29334.731</v>
      </c>
      <c r="K37" s="64">
        <v>2434.0529999999999</v>
      </c>
      <c r="L37" s="64">
        <v>1771.2650000000001</v>
      </c>
      <c r="M37" s="64">
        <v>551.899</v>
      </c>
      <c r="N37" s="64">
        <v>41586.940999999999</v>
      </c>
      <c r="O37" s="64">
        <v>29850.771000000001</v>
      </c>
      <c r="P37" s="64">
        <v>4386.3760000000002</v>
      </c>
      <c r="Q37" s="64">
        <v>11516.145</v>
      </c>
      <c r="R37" s="64">
        <v>235.95699999999999</v>
      </c>
      <c r="S37" s="64">
        <v>11280.188</v>
      </c>
      <c r="T37" s="64">
        <v>5.3310000000000004</v>
      </c>
      <c r="U37" s="64">
        <v>59573.951999999997</v>
      </c>
      <c r="V37" s="64">
        <v>618.96</v>
      </c>
    </row>
    <row r="38" spans="1:22" x14ac:dyDescent="0.25">
      <c r="A38" s="63" t="s">
        <v>111</v>
      </c>
      <c r="B38" s="64">
        <v>189890.13500000001</v>
      </c>
      <c r="C38" s="64">
        <v>64384.824999999997</v>
      </c>
      <c r="D38" s="64">
        <v>7299.63</v>
      </c>
      <c r="E38" s="64">
        <v>2206.6179999999999</v>
      </c>
      <c r="F38" s="64">
        <v>19363.385999999999</v>
      </c>
      <c r="G38" s="64">
        <v>22023.121999999999</v>
      </c>
      <c r="H38" s="64">
        <v>2112.4459999999999</v>
      </c>
      <c r="I38" s="64">
        <v>29485.195</v>
      </c>
      <c r="J38" s="64">
        <v>25495.62</v>
      </c>
      <c r="K38" s="64">
        <v>2095.1619999999998</v>
      </c>
      <c r="L38" s="64">
        <v>1795.1669999999999</v>
      </c>
      <c r="M38" s="64">
        <v>529.44600000000003</v>
      </c>
      <c r="N38" s="64">
        <v>27066.991999999998</v>
      </c>
      <c r="O38" s="64">
        <v>19200.669999999998</v>
      </c>
      <c r="P38" s="64">
        <v>2920.2759999999998</v>
      </c>
      <c r="Q38" s="64">
        <v>16265.43</v>
      </c>
      <c r="R38" s="64">
        <v>206.86500000000001</v>
      </c>
      <c r="S38" s="64">
        <v>16058.565000000001</v>
      </c>
      <c r="T38" s="64">
        <v>5.3310000000000004</v>
      </c>
      <c r="U38" s="64">
        <v>51423.394</v>
      </c>
      <c r="V38" s="64">
        <v>729.52300000000002</v>
      </c>
    </row>
    <row r="39" spans="1:22" x14ac:dyDescent="0.25">
      <c r="A39" s="63" t="s">
        <v>112</v>
      </c>
      <c r="B39" s="64">
        <v>192895.51199999999</v>
      </c>
      <c r="C39" s="64">
        <v>66918.104999999996</v>
      </c>
      <c r="D39" s="64">
        <v>7125.6859999999997</v>
      </c>
      <c r="E39" s="64">
        <v>2224.8589999999999</v>
      </c>
      <c r="F39" s="64">
        <v>18770.25</v>
      </c>
      <c r="G39" s="64">
        <v>25277.197</v>
      </c>
      <c r="H39" s="64">
        <v>2134.5410000000002</v>
      </c>
      <c r="I39" s="64">
        <v>33149.392</v>
      </c>
      <c r="J39" s="64">
        <v>29117.623</v>
      </c>
      <c r="K39" s="64">
        <v>2319.1239999999998</v>
      </c>
      <c r="L39" s="64">
        <v>1613.404</v>
      </c>
      <c r="M39" s="64">
        <v>527.14099999999996</v>
      </c>
      <c r="N39" s="64">
        <v>26042.534</v>
      </c>
      <c r="O39" s="64">
        <v>17624.749</v>
      </c>
      <c r="P39" s="64">
        <v>2732.002</v>
      </c>
      <c r="Q39" s="64">
        <v>17715.678</v>
      </c>
      <c r="R39" s="64">
        <v>552.48500000000001</v>
      </c>
      <c r="S39" s="64">
        <v>17163.192999999999</v>
      </c>
      <c r="T39" s="64">
        <v>5.3310000000000004</v>
      </c>
      <c r="U39" s="64">
        <v>47708.989000000001</v>
      </c>
      <c r="V39" s="64">
        <v>828.34400000000005</v>
      </c>
    </row>
    <row r="40" spans="1:22" x14ac:dyDescent="0.25">
      <c r="A40" s="63" t="s">
        <v>113</v>
      </c>
      <c r="B40" s="64">
        <v>193016.565</v>
      </c>
      <c r="C40" s="64">
        <v>76912.72</v>
      </c>
      <c r="D40" s="64">
        <v>6486.8879999999999</v>
      </c>
      <c r="E40" s="64">
        <v>2443.2539999999999</v>
      </c>
      <c r="F40" s="64">
        <v>20621.758000000002</v>
      </c>
      <c r="G40" s="64">
        <v>31618.727999999999</v>
      </c>
      <c r="H40" s="64">
        <v>2333.4299999999998</v>
      </c>
      <c r="I40" s="64">
        <v>32470.624</v>
      </c>
      <c r="J40" s="64">
        <v>28560.727999999999</v>
      </c>
      <c r="K40" s="64">
        <v>2595.5529999999999</v>
      </c>
      <c r="L40" s="64">
        <v>1215.098</v>
      </c>
      <c r="M40" s="64">
        <v>490.334</v>
      </c>
      <c r="N40" s="64">
        <v>21283.793000000001</v>
      </c>
      <c r="O40" s="64">
        <v>13965.977999999999</v>
      </c>
      <c r="P40" s="64">
        <v>2403.8090000000002</v>
      </c>
      <c r="Q40" s="64">
        <v>17275.151000000002</v>
      </c>
      <c r="R40" s="64">
        <v>711.64700000000005</v>
      </c>
      <c r="S40" s="64">
        <v>16563.504000000001</v>
      </c>
      <c r="T40" s="64">
        <v>5.3310000000000004</v>
      </c>
      <c r="U40" s="64">
        <v>43761.921999999999</v>
      </c>
      <c r="V40" s="64">
        <v>816.69100000000003</v>
      </c>
    </row>
    <row r="41" spans="1:22" x14ac:dyDescent="0.25">
      <c r="A41" s="63" t="s">
        <v>114</v>
      </c>
      <c r="B41" s="64">
        <v>209117.16800000001</v>
      </c>
      <c r="C41" s="64">
        <v>89246.245999999999</v>
      </c>
      <c r="D41" s="64">
        <v>6616.2849999999999</v>
      </c>
      <c r="E41" s="64">
        <v>2463.473</v>
      </c>
      <c r="F41" s="64">
        <v>22496.232</v>
      </c>
      <c r="G41" s="64">
        <v>38431.569000000003</v>
      </c>
      <c r="H41" s="64">
        <v>2710.2860000000001</v>
      </c>
      <c r="I41" s="64">
        <v>28807.987000000001</v>
      </c>
      <c r="J41" s="64">
        <v>24937.917000000001</v>
      </c>
      <c r="K41" s="64">
        <v>2476.1010000000001</v>
      </c>
      <c r="L41" s="64">
        <v>1294.7249999999999</v>
      </c>
      <c r="M41" s="64">
        <v>511.82400000000001</v>
      </c>
      <c r="N41" s="64">
        <v>23767.374</v>
      </c>
      <c r="O41" s="64">
        <v>15772.038</v>
      </c>
      <c r="P41" s="64">
        <v>2771.9630000000002</v>
      </c>
      <c r="Q41" s="64">
        <v>18833.491999999998</v>
      </c>
      <c r="R41" s="64">
        <v>796.17200000000003</v>
      </c>
      <c r="S41" s="64">
        <v>18037.32</v>
      </c>
      <c r="T41" s="64">
        <v>5.3310000000000004</v>
      </c>
      <c r="U41" s="64">
        <v>47107.77</v>
      </c>
      <c r="V41" s="64">
        <v>837.14499999999998</v>
      </c>
    </row>
    <row r="42" spans="1:22" x14ac:dyDescent="0.25">
      <c r="A42" s="63" t="s">
        <v>115</v>
      </c>
      <c r="B42" s="64">
        <v>205348.78200000001</v>
      </c>
      <c r="C42" s="64">
        <v>90335.373999999996</v>
      </c>
      <c r="D42" s="64">
        <v>6974.1790000000001</v>
      </c>
      <c r="E42" s="64">
        <v>2623.569</v>
      </c>
      <c r="F42" s="64">
        <v>25579.587</v>
      </c>
      <c r="G42" s="64">
        <v>36506.936000000002</v>
      </c>
      <c r="H42" s="64">
        <v>2837.6019999999999</v>
      </c>
      <c r="I42" s="64">
        <v>27221.419000000002</v>
      </c>
      <c r="J42" s="64">
        <v>23600.745999999999</v>
      </c>
      <c r="K42" s="64">
        <v>2212.8850000000002</v>
      </c>
      <c r="L42" s="64">
        <v>1308.5450000000001</v>
      </c>
      <c r="M42" s="64">
        <v>513.99400000000003</v>
      </c>
      <c r="N42" s="64">
        <v>21638.375</v>
      </c>
      <c r="O42" s="64">
        <v>14124.071</v>
      </c>
      <c r="P42" s="64">
        <v>2631.6909999999998</v>
      </c>
      <c r="Q42" s="64">
        <v>17024.355</v>
      </c>
      <c r="R42" s="64">
        <v>744.54200000000003</v>
      </c>
      <c r="S42" s="64">
        <v>16279.813</v>
      </c>
      <c r="T42" s="64">
        <v>5.3310000000000004</v>
      </c>
      <c r="U42" s="64">
        <v>47818.148999999998</v>
      </c>
      <c r="V42" s="64">
        <v>791.78200000000004</v>
      </c>
    </row>
    <row r="43" spans="1:22" x14ac:dyDescent="0.25">
      <c r="A43" s="63" t="s">
        <v>116</v>
      </c>
      <c r="B43" s="64">
        <v>203466.22700000001</v>
      </c>
      <c r="C43" s="64">
        <v>91567.217999999993</v>
      </c>
      <c r="D43" s="64">
        <v>7037.4780000000001</v>
      </c>
      <c r="E43" s="64">
        <v>2558.0729999999999</v>
      </c>
      <c r="F43" s="64">
        <v>28717.421999999999</v>
      </c>
      <c r="G43" s="64">
        <v>34009.18</v>
      </c>
      <c r="H43" s="64">
        <v>2786.723</v>
      </c>
      <c r="I43" s="64">
        <v>24832.13</v>
      </c>
      <c r="J43" s="64">
        <v>21178.251</v>
      </c>
      <c r="K43" s="64">
        <v>2191.348</v>
      </c>
      <c r="L43" s="64">
        <v>1363.287</v>
      </c>
      <c r="M43" s="64">
        <v>497.9</v>
      </c>
      <c r="N43" s="64">
        <v>24711.523000000001</v>
      </c>
      <c r="O43" s="64">
        <v>16276.856</v>
      </c>
      <c r="P43" s="64">
        <v>3129.357</v>
      </c>
      <c r="Q43" s="64">
        <v>13875.017</v>
      </c>
      <c r="R43" s="64">
        <v>452.15899999999999</v>
      </c>
      <c r="S43" s="64">
        <v>13422.857</v>
      </c>
      <c r="T43" s="64">
        <v>5.3310000000000004</v>
      </c>
      <c r="U43" s="64">
        <v>47228.580999999998</v>
      </c>
      <c r="V43" s="64">
        <v>748.524</v>
      </c>
    </row>
    <row r="44" spans="1:22" x14ac:dyDescent="0.25">
      <c r="A44" s="63" t="s">
        <v>117</v>
      </c>
      <c r="B44" s="64">
        <v>222101.24299999999</v>
      </c>
      <c r="C44" s="64">
        <v>88658.308000000005</v>
      </c>
      <c r="D44" s="64">
        <v>7438.165</v>
      </c>
      <c r="E44" s="64">
        <v>2682.92</v>
      </c>
      <c r="F44" s="64">
        <v>30130.256000000001</v>
      </c>
      <c r="G44" s="64">
        <v>31835.39</v>
      </c>
      <c r="H44" s="64">
        <v>2620.4769999999999</v>
      </c>
      <c r="I44" s="64">
        <v>30265.752</v>
      </c>
      <c r="J44" s="64">
        <v>26475.708999999999</v>
      </c>
      <c r="K44" s="64">
        <v>2142.3240000000001</v>
      </c>
      <c r="L44" s="64">
        <v>1548.4749999999999</v>
      </c>
      <c r="M44" s="64">
        <v>517.476</v>
      </c>
      <c r="N44" s="64">
        <v>39263.292999999998</v>
      </c>
      <c r="O44" s="64">
        <v>26391.435000000001</v>
      </c>
      <c r="P44" s="64">
        <v>5498.808</v>
      </c>
      <c r="Q44" s="64">
        <v>8584.4840000000004</v>
      </c>
      <c r="R44" s="64">
        <v>340.27499999999998</v>
      </c>
      <c r="S44" s="64">
        <v>8244.2090000000007</v>
      </c>
      <c r="T44" s="64">
        <v>5.3310000000000004</v>
      </c>
      <c r="U44" s="64">
        <v>54062.686999999998</v>
      </c>
      <c r="V44" s="64">
        <v>743.91099999999994</v>
      </c>
    </row>
    <row r="45" spans="1:22" x14ac:dyDescent="0.25">
      <c r="A45" s="63" t="s">
        <v>118</v>
      </c>
      <c r="B45" s="64">
        <v>227800.81</v>
      </c>
      <c r="C45" s="64">
        <v>100680.51</v>
      </c>
      <c r="D45" s="64">
        <v>7966.92</v>
      </c>
      <c r="E45" s="64">
        <v>2818.5439999999999</v>
      </c>
      <c r="F45" s="64">
        <v>33781.430999999997</v>
      </c>
      <c r="G45" s="64">
        <v>38266.410000000003</v>
      </c>
      <c r="H45" s="64">
        <v>2492.0680000000002</v>
      </c>
      <c r="I45" s="64">
        <v>28690.931</v>
      </c>
      <c r="J45" s="64">
        <v>25085.773000000001</v>
      </c>
      <c r="K45" s="64">
        <v>2060.39</v>
      </c>
      <c r="L45" s="64">
        <v>1445.5219999999999</v>
      </c>
      <c r="M45" s="64">
        <v>508.28800000000001</v>
      </c>
      <c r="N45" s="64">
        <v>34040.843999999997</v>
      </c>
      <c r="O45" s="64">
        <v>24077.136999999999</v>
      </c>
      <c r="P45" s="64">
        <v>4698.09</v>
      </c>
      <c r="Q45" s="64">
        <v>5682.1850000000004</v>
      </c>
      <c r="R45" s="64">
        <v>108.048</v>
      </c>
      <c r="S45" s="64">
        <v>5574.1369999999997</v>
      </c>
      <c r="T45" s="64">
        <v>5.3310000000000004</v>
      </c>
      <c r="U45" s="64">
        <v>57594.713000000003</v>
      </c>
      <c r="V45" s="64">
        <v>598.01099999999997</v>
      </c>
    </row>
    <row r="46" spans="1:22" s="69" customFormat="1" ht="14.4" thickBot="1" x14ac:dyDescent="0.3">
      <c r="A46" s="67" t="s">
        <v>119</v>
      </c>
      <c r="B46" s="68">
        <v>244062.07199999999</v>
      </c>
      <c r="C46" s="68">
        <v>103065.71</v>
      </c>
      <c r="D46" s="68">
        <v>8990.7129999999997</v>
      </c>
      <c r="E46" s="68">
        <v>2751.6619999999998</v>
      </c>
      <c r="F46" s="68">
        <v>33653.186999999998</v>
      </c>
      <c r="G46" s="68">
        <v>38982.432000000001</v>
      </c>
      <c r="H46" s="68">
        <v>2626.373</v>
      </c>
      <c r="I46" s="68">
        <v>32145.865000000002</v>
      </c>
      <c r="J46" s="68">
        <v>27991.675999999999</v>
      </c>
      <c r="K46" s="68">
        <v>2270.299</v>
      </c>
      <c r="L46" s="68">
        <v>1784.646</v>
      </c>
      <c r="M46" s="68">
        <v>532.08399999999995</v>
      </c>
      <c r="N46" s="68">
        <v>40609.459000000003</v>
      </c>
      <c r="O46" s="68">
        <v>26198.001</v>
      </c>
      <c r="P46" s="68">
        <v>4977.04</v>
      </c>
      <c r="Q46" s="68">
        <v>3428.1979999999999</v>
      </c>
      <c r="R46" s="68">
        <v>76.216999999999999</v>
      </c>
      <c r="S46" s="68">
        <v>3351.9810000000002</v>
      </c>
      <c r="T46" s="68">
        <v>5.3310000000000004</v>
      </c>
      <c r="U46" s="68">
        <v>63756.934999999998</v>
      </c>
      <c r="V46" s="68">
        <v>518.495</v>
      </c>
    </row>
    <row r="47" spans="1:22" x14ac:dyDescent="0.25">
      <c r="A47" s="65" t="s">
        <v>120</v>
      </c>
      <c r="B47" s="66">
        <v>258783.609</v>
      </c>
      <c r="C47" s="66">
        <v>110714.41</v>
      </c>
      <c r="D47" s="66">
        <v>9486.1929999999993</v>
      </c>
      <c r="E47" s="66">
        <v>2851.9360000000001</v>
      </c>
      <c r="F47" s="66">
        <v>39366.991000000002</v>
      </c>
      <c r="G47" s="66">
        <v>40148.991999999998</v>
      </c>
      <c r="H47" s="66">
        <v>2687.7370000000001</v>
      </c>
      <c r="I47" s="66">
        <v>36463.966999999997</v>
      </c>
      <c r="J47" s="66">
        <v>32079.605</v>
      </c>
      <c r="K47" s="66">
        <v>2604.7179999999998</v>
      </c>
      <c r="L47" s="66">
        <v>1706.704</v>
      </c>
      <c r="M47" s="66">
        <v>520.59299999999996</v>
      </c>
      <c r="N47" s="66">
        <v>38739.061999999998</v>
      </c>
      <c r="O47" s="66">
        <v>27148.098000000002</v>
      </c>
      <c r="P47" s="66">
        <v>4489.2190000000001</v>
      </c>
      <c r="Q47" s="66">
        <v>4032.17</v>
      </c>
      <c r="R47" s="66">
        <v>102.634</v>
      </c>
      <c r="S47" s="66">
        <v>3929.5360000000001</v>
      </c>
      <c r="T47" s="66">
        <v>0</v>
      </c>
      <c r="U47" s="66">
        <v>67819.635999999999</v>
      </c>
      <c r="V47" s="66">
        <v>493.77100000000002</v>
      </c>
    </row>
    <row r="48" spans="1:22" x14ac:dyDescent="0.25">
      <c r="A48" s="63" t="s">
        <v>121</v>
      </c>
      <c r="B48" s="64">
        <v>231412.185</v>
      </c>
      <c r="C48" s="64">
        <v>90137.645999999993</v>
      </c>
      <c r="D48" s="64">
        <v>8423.7549999999992</v>
      </c>
      <c r="E48" s="64">
        <v>2756.413</v>
      </c>
      <c r="F48" s="64">
        <v>30355.516</v>
      </c>
      <c r="G48" s="64">
        <v>32657.95</v>
      </c>
      <c r="H48" s="64">
        <v>2411.21</v>
      </c>
      <c r="I48" s="64">
        <v>36562.016000000003</v>
      </c>
      <c r="J48" s="64">
        <v>32196.778999999999</v>
      </c>
      <c r="K48" s="64">
        <v>2656.643</v>
      </c>
      <c r="L48" s="64">
        <v>1635.6489999999999</v>
      </c>
      <c r="M48" s="64">
        <v>477.20400000000001</v>
      </c>
      <c r="N48" s="64">
        <v>38005.436999999998</v>
      </c>
      <c r="O48" s="64">
        <v>26448.882000000001</v>
      </c>
      <c r="P48" s="64">
        <v>5261.7089999999998</v>
      </c>
      <c r="Q48" s="64">
        <v>7278.4530000000004</v>
      </c>
      <c r="R48" s="64">
        <v>138.18100000000001</v>
      </c>
      <c r="S48" s="64">
        <v>7140.2709999999997</v>
      </c>
      <c r="T48" s="64">
        <v>0</v>
      </c>
      <c r="U48" s="64">
        <v>58454.832000000002</v>
      </c>
      <c r="V48" s="64">
        <v>496.59800000000001</v>
      </c>
    </row>
    <row r="49" spans="1:22" x14ac:dyDescent="0.25">
      <c r="A49" s="63" t="s">
        <v>122</v>
      </c>
      <c r="B49" s="64">
        <v>240950.573</v>
      </c>
      <c r="C49" s="64">
        <v>94548.206999999995</v>
      </c>
      <c r="D49" s="64">
        <v>9047.8420000000006</v>
      </c>
      <c r="E49" s="64">
        <v>2584.4749999999999</v>
      </c>
      <c r="F49" s="64">
        <v>30842.89</v>
      </c>
      <c r="G49" s="64">
        <v>35134.167999999998</v>
      </c>
      <c r="H49" s="64">
        <v>2449.3490000000002</v>
      </c>
      <c r="I49" s="64">
        <v>32323.517</v>
      </c>
      <c r="J49" s="64">
        <v>28682.877</v>
      </c>
      <c r="K49" s="64">
        <v>2002.7750000000001</v>
      </c>
      <c r="L49" s="64">
        <v>1564.924</v>
      </c>
      <c r="M49" s="64">
        <v>525.57399999999996</v>
      </c>
      <c r="N49" s="64">
        <v>37450.906000000003</v>
      </c>
      <c r="O49" s="64">
        <v>27379.832999999999</v>
      </c>
      <c r="P49" s="64">
        <v>4463.3509999999997</v>
      </c>
      <c r="Q49" s="64">
        <v>13615.169</v>
      </c>
      <c r="R49" s="64">
        <v>355.01499999999999</v>
      </c>
      <c r="S49" s="64">
        <v>13260.153</v>
      </c>
      <c r="T49" s="64">
        <v>0</v>
      </c>
      <c r="U49" s="64">
        <v>61916.856</v>
      </c>
      <c r="V49" s="64">
        <v>570.34799999999996</v>
      </c>
    </row>
    <row r="50" spans="1:22" x14ac:dyDescent="0.25">
      <c r="A50" s="63" t="s">
        <v>123</v>
      </c>
      <c r="B50" s="64">
        <v>216634.43</v>
      </c>
      <c r="C50" s="64">
        <v>86940.334000000003</v>
      </c>
      <c r="D50" s="64">
        <v>8290.7829999999994</v>
      </c>
      <c r="E50" s="64">
        <v>2669.2640000000001</v>
      </c>
      <c r="F50" s="64">
        <v>27718.702000000001</v>
      </c>
      <c r="G50" s="64">
        <v>32179.288</v>
      </c>
      <c r="H50" s="64">
        <v>2373.038</v>
      </c>
      <c r="I50" s="64">
        <v>27746.601999999999</v>
      </c>
      <c r="J50" s="64">
        <v>24809.991000000002</v>
      </c>
      <c r="K50" s="64">
        <v>1644.4570000000001</v>
      </c>
      <c r="L50" s="64">
        <v>1219.2090000000001</v>
      </c>
      <c r="M50" s="64">
        <v>505.17399999999998</v>
      </c>
      <c r="N50" s="64">
        <v>30470.26</v>
      </c>
      <c r="O50" s="64">
        <v>22748.164000000001</v>
      </c>
      <c r="P50" s="64">
        <v>3626.9670000000001</v>
      </c>
      <c r="Q50" s="64">
        <v>16430.103999999999</v>
      </c>
      <c r="R50" s="64">
        <v>266.78800000000001</v>
      </c>
      <c r="S50" s="64">
        <v>16163.316999999999</v>
      </c>
      <c r="T50" s="64">
        <v>0</v>
      </c>
      <c r="U50" s="64">
        <v>53857.053999999996</v>
      </c>
      <c r="V50" s="64">
        <v>684.90300000000002</v>
      </c>
    </row>
    <row r="51" spans="1:22" x14ac:dyDescent="0.25">
      <c r="A51" s="63" t="s">
        <v>124</v>
      </c>
      <c r="B51" s="64">
        <v>210605.18599999999</v>
      </c>
      <c r="C51" s="64">
        <v>70476.036999999997</v>
      </c>
      <c r="D51" s="64">
        <v>7721.4849999999997</v>
      </c>
      <c r="E51" s="64">
        <v>2683.1869999999999</v>
      </c>
      <c r="F51" s="64">
        <v>22833.165000000001</v>
      </c>
      <c r="G51" s="64">
        <v>23744.078000000001</v>
      </c>
      <c r="H51" s="64">
        <v>2364.076</v>
      </c>
      <c r="I51" s="64">
        <v>34469.976000000002</v>
      </c>
      <c r="J51" s="64">
        <v>30779.071</v>
      </c>
      <c r="K51" s="64">
        <v>2362.306</v>
      </c>
      <c r="L51" s="64">
        <v>1255.655</v>
      </c>
      <c r="M51" s="64">
        <v>511.92599999999999</v>
      </c>
      <c r="N51" s="64">
        <v>32116.542000000001</v>
      </c>
      <c r="O51" s="64">
        <v>24474.172999999999</v>
      </c>
      <c r="P51" s="64">
        <v>2857.143</v>
      </c>
      <c r="Q51" s="64">
        <v>19312.822</v>
      </c>
      <c r="R51" s="64">
        <v>645.65300000000002</v>
      </c>
      <c r="S51" s="64">
        <v>18667.169000000002</v>
      </c>
      <c r="T51" s="64">
        <v>0</v>
      </c>
      <c r="U51" s="64">
        <v>52825.951000000001</v>
      </c>
      <c r="V51" s="64">
        <v>891.93200000000002</v>
      </c>
    </row>
    <row r="52" spans="1:22" x14ac:dyDescent="0.25">
      <c r="A52" s="63" t="s">
        <v>125</v>
      </c>
      <c r="B52" s="64">
        <v>204967.39499999999</v>
      </c>
      <c r="C52" s="64">
        <v>79477.455000000002</v>
      </c>
      <c r="D52" s="64">
        <v>6642.424</v>
      </c>
      <c r="E52" s="64">
        <v>2725.857</v>
      </c>
      <c r="F52" s="64">
        <v>26037.776000000002</v>
      </c>
      <c r="G52" s="64">
        <v>27807.319</v>
      </c>
      <c r="H52" s="64">
        <v>2523.6219999999998</v>
      </c>
      <c r="I52" s="64">
        <v>32895.360999999997</v>
      </c>
      <c r="J52" s="64">
        <v>29168.5</v>
      </c>
      <c r="K52" s="64">
        <v>2637.93</v>
      </c>
      <c r="L52" s="64">
        <v>1015.989</v>
      </c>
      <c r="M52" s="64">
        <v>496.11</v>
      </c>
      <c r="N52" s="64">
        <v>17576.198</v>
      </c>
      <c r="O52" s="64">
        <v>11882.02</v>
      </c>
      <c r="P52" s="64">
        <v>2011.1310000000001</v>
      </c>
      <c r="Q52" s="64">
        <v>21441.374</v>
      </c>
      <c r="R52" s="64">
        <v>655.36400000000003</v>
      </c>
      <c r="S52" s="64">
        <v>20786.009999999998</v>
      </c>
      <c r="T52" s="64">
        <v>0</v>
      </c>
      <c r="U52" s="64">
        <v>52175.546999999999</v>
      </c>
      <c r="V52" s="64">
        <v>905.34699999999998</v>
      </c>
    </row>
    <row r="53" spans="1:22" x14ac:dyDescent="0.25">
      <c r="A53" s="63" t="s">
        <v>126</v>
      </c>
      <c r="B53" s="64">
        <v>217654.185</v>
      </c>
      <c r="C53" s="64">
        <v>85242.641000000003</v>
      </c>
      <c r="D53" s="64">
        <v>7114.732</v>
      </c>
      <c r="E53" s="64">
        <v>2775.8240000000001</v>
      </c>
      <c r="F53" s="64">
        <v>28804.267</v>
      </c>
      <c r="G53" s="64">
        <v>27562.57</v>
      </c>
      <c r="H53" s="64">
        <v>2907.5920000000001</v>
      </c>
      <c r="I53" s="64">
        <v>31132.875</v>
      </c>
      <c r="J53" s="64">
        <v>27644.395</v>
      </c>
      <c r="K53" s="64">
        <v>2472.2440000000001</v>
      </c>
      <c r="L53" s="64">
        <v>943.29399999999998</v>
      </c>
      <c r="M53" s="64">
        <v>518.79999999999995</v>
      </c>
      <c r="N53" s="64">
        <v>22807.472000000002</v>
      </c>
      <c r="O53" s="64">
        <v>15834.636</v>
      </c>
      <c r="P53" s="64">
        <v>2690.8249999999998</v>
      </c>
      <c r="Q53" s="64">
        <v>20656.78</v>
      </c>
      <c r="R53" s="64">
        <v>828.49199999999996</v>
      </c>
      <c r="S53" s="64">
        <v>19828.288</v>
      </c>
      <c r="T53" s="64">
        <v>0</v>
      </c>
      <c r="U53" s="64">
        <v>56470.315000000002</v>
      </c>
      <c r="V53" s="64">
        <v>825.3</v>
      </c>
    </row>
    <row r="54" spans="1:22" x14ac:dyDescent="0.25">
      <c r="A54" s="63" t="s">
        <v>127</v>
      </c>
      <c r="B54" s="64">
        <v>211321.60000000001</v>
      </c>
      <c r="C54" s="64">
        <v>79308.429000000004</v>
      </c>
      <c r="D54" s="64">
        <v>7731.3829999999998</v>
      </c>
      <c r="E54" s="64">
        <v>2693.3620000000001</v>
      </c>
      <c r="F54" s="64">
        <v>29260.547999999999</v>
      </c>
      <c r="G54" s="64">
        <v>23152.455999999998</v>
      </c>
      <c r="H54" s="64">
        <v>2986.3510000000001</v>
      </c>
      <c r="I54" s="64">
        <v>29050.04</v>
      </c>
      <c r="J54" s="64">
        <v>25136.125</v>
      </c>
      <c r="K54" s="64">
        <v>2660.2429999999999</v>
      </c>
      <c r="L54" s="64">
        <v>1180.7280000000001</v>
      </c>
      <c r="M54" s="64">
        <v>510.44900000000001</v>
      </c>
      <c r="N54" s="64">
        <v>25893.199000000001</v>
      </c>
      <c r="O54" s="64">
        <v>18339.161</v>
      </c>
      <c r="P54" s="64">
        <v>3809.5390000000002</v>
      </c>
      <c r="Q54" s="64">
        <v>18515.814999999999</v>
      </c>
      <c r="R54" s="64">
        <v>661.322</v>
      </c>
      <c r="S54" s="64">
        <v>17854.492999999999</v>
      </c>
      <c r="T54" s="64">
        <v>0</v>
      </c>
      <c r="U54" s="64">
        <v>57197.726000000002</v>
      </c>
      <c r="V54" s="64">
        <v>845.94299999999998</v>
      </c>
    </row>
    <row r="55" spans="1:22" x14ac:dyDescent="0.25">
      <c r="A55" s="63" t="s">
        <v>128</v>
      </c>
      <c r="B55" s="64">
        <v>209999.106</v>
      </c>
      <c r="C55" s="64">
        <v>92548.328999999998</v>
      </c>
      <c r="D55" s="64">
        <v>7623.1459999999997</v>
      </c>
      <c r="E55" s="64">
        <v>2703.1289999999999</v>
      </c>
      <c r="F55" s="64">
        <v>35267.864999999998</v>
      </c>
      <c r="G55" s="64">
        <v>27868.573</v>
      </c>
      <c r="H55" s="64">
        <v>2900.5</v>
      </c>
      <c r="I55" s="64">
        <v>22650.669000000002</v>
      </c>
      <c r="J55" s="64">
        <v>19548.972000000002</v>
      </c>
      <c r="K55" s="64">
        <v>1849.625</v>
      </c>
      <c r="L55" s="64">
        <v>1179.1279999999999</v>
      </c>
      <c r="M55" s="64">
        <v>501.113</v>
      </c>
      <c r="N55" s="64">
        <v>21641.061000000002</v>
      </c>
      <c r="O55" s="64">
        <v>15708.382</v>
      </c>
      <c r="P55" s="64">
        <v>2702.0819999999999</v>
      </c>
      <c r="Q55" s="64">
        <v>15645.611999999999</v>
      </c>
      <c r="R55" s="64">
        <v>447.44499999999999</v>
      </c>
      <c r="S55" s="64">
        <v>15198.166999999999</v>
      </c>
      <c r="T55" s="64">
        <v>0</v>
      </c>
      <c r="U55" s="64">
        <v>56330.216999999997</v>
      </c>
      <c r="V55" s="64">
        <v>682.10500000000002</v>
      </c>
    </row>
    <row r="56" spans="1:22" x14ac:dyDescent="0.25">
      <c r="A56" s="63" t="s">
        <v>129</v>
      </c>
      <c r="B56" s="64">
        <v>225992.489</v>
      </c>
      <c r="C56" s="64">
        <v>92461.673999999999</v>
      </c>
      <c r="D56" s="64">
        <v>8397.8070000000007</v>
      </c>
      <c r="E56" s="64">
        <v>2771.549</v>
      </c>
      <c r="F56" s="64">
        <v>35719.633000000002</v>
      </c>
      <c r="G56" s="64">
        <v>27452.915000000001</v>
      </c>
      <c r="H56" s="64">
        <v>2764.1280000000002</v>
      </c>
      <c r="I56" s="64">
        <v>21940.519</v>
      </c>
      <c r="J56" s="64">
        <v>18682.906999999999</v>
      </c>
      <c r="K56" s="64">
        <v>1763.8320000000001</v>
      </c>
      <c r="L56" s="64">
        <v>1420.836</v>
      </c>
      <c r="M56" s="64">
        <v>523.57399999999996</v>
      </c>
      <c r="N56" s="64">
        <v>39691.298999999999</v>
      </c>
      <c r="O56" s="64">
        <v>29620.391</v>
      </c>
      <c r="P56" s="64">
        <v>5718.4769999999999</v>
      </c>
      <c r="Q56" s="64">
        <v>11585.424999999999</v>
      </c>
      <c r="R56" s="64">
        <v>328.149</v>
      </c>
      <c r="S56" s="64">
        <v>11257.276</v>
      </c>
      <c r="T56" s="64">
        <v>0</v>
      </c>
      <c r="U56" s="64">
        <v>59174.96</v>
      </c>
      <c r="V56" s="64">
        <v>615.03599999999994</v>
      </c>
    </row>
    <row r="57" spans="1:22" x14ac:dyDescent="0.25">
      <c r="A57" s="63" t="s">
        <v>130</v>
      </c>
      <c r="B57" s="64">
        <v>238422.34599999999</v>
      </c>
      <c r="C57" s="64">
        <v>113554.749</v>
      </c>
      <c r="D57" s="64">
        <v>9098.9359999999997</v>
      </c>
      <c r="E57" s="64">
        <v>2932.125</v>
      </c>
      <c r="F57" s="64">
        <v>39423.455000000002</v>
      </c>
      <c r="G57" s="64">
        <v>40889.61</v>
      </c>
      <c r="H57" s="64">
        <v>2690.3649999999998</v>
      </c>
      <c r="I57" s="64">
        <v>23787.523000000001</v>
      </c>
      <c r="J57" s="64">
        <v>20024.724999999999</v>
      </c>
      <c r="K57" s="64">
        <v>2183.1579999999999</v>
      </c>
      <c r="L57" s="64">
        <v>1506.6980000000001</v>
      </c>
      <c r="M57" s="64">
        <v>492.17599999999999</v>
      </c>
      <c r="N57" s="64">
        <v>35876.580999999998</v>
      </c>
      <c r="O57" s="64">
        <v>24639.98</v>
      </c>
      <c r="P57" s="64">
        <v>4826.1170000000002</v>
      </c>
      <c r="Q57" s="64">
        <v>5860.3180000000002</v>
      </c>
      <c r="R57" s="64">
        <v>172.42599999999999</v>
      </c>
      <c r="S57" s="64">
        <v>5687.8919999999998</v>
      </c>
      <c r="T57" s="64">
        <v>0</v>
      </c>
      <c r="U57" s="64">
        <v>58343.482000000004</v>
      </c>
      <c r="V57" s="64">
        <v>507.51299999999998</v>
      </c>
    </row>
    <row r="58" spans="1:22" x14ac:dyDescent="0.25">
      <c r="A58" s="63" t="s">
        <v>131</v>
      </c>
      <c r="B58" s="64">
        <v>255146.83499999999</v>
      </c>
      <c r="C58" s="64">
        <v>114363.58100000001</v>
      </c>
      <c r="D58" s="64" t="s">
        <v>132</v>
      </c>
      <c r="E58" s="64">
        <v>2634.6889999999999</v>
      </c>
      <c r="F58" s="64">
        <v>41219.034</v>
      </c>
      <c r="G58" s="64">
        <v>39215.203999999998</v>
      </c>
      <c r="H58" s="64">
        <v>2510.442</v>
      </c>
      <c r="I58" s="64">
        <v>30190.909</v>
      </c>
      <c r="J58" s="64">
        <v>26134.618999999999</v>
      </c>
      <c r="K58" s="64">
        <v>2286.549</v>
      </c>
      <c r="L58" s="64">
        <v>1696.796</v>
      </c>
      <c r="M58" s="64">
        <v>513.28399999999999</v>
      </c>
      <c r="N58" s="64">
        <v>44155.048000000003</v>
      </c>
      <c r="O58" s="64">
        <v>32036.412</v>
      </c>
      <c r="P58" s="64">
        <v>5212.3059999999996</v>
      </c>
      <c r="Q58" s="64">
        <v>4451.7920000000004</v>
      </c>
      <c r="R58" s="64">
        <v>103.956</v>
      </c>
      <c r="S58" s="64">
        <v>4347.8360000000002</v>
      </c>
      <c r="T58" s="64">
        <v>0</v>
      </c>
      <c r="U58" s="64">
        <v>60975.828999999998</v>
      </c>
      <c r="V58" s="64">
        <v>496.39400000000001</v>
      </c>
    </row>
    <row r="60" spans="1:22" x14ac:dyDescent="0.25">
      <c r="A60" s="3" t="s">
        <v>133</v>
      </c>
    </row>
    <row r="61" spans="1:22" x14ac:dyDescent="0.25">
      <c r="A61" s="3" t="s">
        <v>132</v>
      </c>
      <c r="B61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FIGURES 1 and 2</vt:lpstr>
      <vt:lpstr>HYDRO</vt:lpstr>
      <vt:lpstr>WIND</vt:lpstr>
      <vt:lpstr>SOLAR</vt:lpstr>
      <vt:lpstr>nrg_cb_pem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ERRARD Audrey (ESTAT-EXT)</dc:creator>
  <cp:lastModifiedBy>ROSS Wendy (ESTAT)</cp:lastModifiedBy>
  <dcterms:created xsi:type="dcterms:W3CDTF">2020-10-28T16:04:31Z</dcterms:created>
  <dcterms:modified xsi:type="dcterms:W3CDTF">2022-03-31T13:52:01Z</dcterms:modified>
</cp:coreProperties>
</file>