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raczkjo\Downloads\avia SE article\"/>
    </mc:Choice>
  </mc:AlternateContent>
  <xr:revisionPtr revIDLastSave="0" documentId="13_ncr:1_{BF17F8BA-2DA7-4373-A8CB-497221E96C0C}" xr6:coauthVersionLast="47" xr6:coauthVersionMax="47" xr10:uidLastSave="{00000000-0000-0000-0000-000000000000}"/>
  <bookViews>
    <workbookView xWindow="-108" yWindow="-108" windowWidth="23256" windowHeight="12576" tabRatio="517" xr2:uid="{00000000-000D-0000-FFFF-FFFF00000000}"/>
  </bookViews>
  <sheets>
    <sheet name="Figure 1" sheetId="56" r:id="rId1"/>
    <sheet name="Figure 2" sheetId="54" r:id="rId2"/>
    <sheet name="Figure 3" sheetId="55" r:id="rId3"/>
    <sheet name="Table1" sheetId="52" r:id="rId4"/>
    <sheet name="Table2" sheetId="5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53" l="1"/>
  <c r="Q12" i="53"/>
  <c r="Q34" i="53"/>
  <c r="U30" i="53" l="1"/>
  <c r="Q30" i="53"/>
  <c r="U29" i="53"/>
  <c r="Q29" i="53"/>
  <c r="U26" i="53"/>
  <c r="Q26" i="53"/>
  <c r="U16" i="53"/>
  <c r="Q16" i="53"/>
  <c r="U14" i="53"/>
  <c r="U12" i="53"/>
  <c r="X75" i="54" l="1"/>
  <c r="U69" i="54"/>
  <c r="F76" i="54"/>
  <c r="H75" i="54" l="1"/>
  <c r="O5" i="52"/>
  <c r="S5" i="52"/>
  <c r="O6" i="52"/>
  <c r="S6" i="52"/>
  <c r="O7" i="52"/>
  <c r="S7" i="52"/>
  <c r="O8" i="52"/>
  <c r="S8" i="52"/>
  <c r="O9" i="52"/>
  <c r="S9" i="52"/>
  <c r="O10" i="52"/>
  <c r="S10" i="52"/>
  <c r="O11" i="52"/>
  <c r="S11" i="52"/>
  <c r="O12" i="52"/>
  <c r="S12" i="52"/>
  <c r="O13" i="52"/>
  <c r="S13" i="52"/>
  <c r="O14" i="52"/>
  <c r="S14" i="52"/>
  <c r="O15" i="52"/>
  <c r="S15" i="52"/>
  <c r="O16" i="52"/>
  <c r="S16" i="52"/>
  <c r="O17" i="52"/>
  <c r="S17" i="52"/>
  <c r="O18" i="52"/>
  <c r="S18" i="52"/>
  <c r="O19" i="52"/>
  <c r="S19" i="52"/>
  <c r="O20" i="52"/>
  <c r="S20" i="52"/>
  <c r="O21" i="52"/>
  <c r="S21" i="52"/>
  <c r="O22" i="52"/>
  <c r="S22" i="52"/>
  <c r="O23" i="52"/>
  <c r="S23" i="52"/>
  <c r="O24" i="52"/>
  <c r="S24" i="52"/>
  <c r="O25" i="52"/>
  <c r="S25" i="52"/>
  <c r="O26" i="52"/>
  <c r="S26" i="52"/>
  <c r="O27" i="52"/>
  <c r="S27" i="52"/>
  <c r="O28" i="52"/>
  <c r="S28" i="52"/>
  <c r="O29" i="52"/>
  <c r="S29" i="52"/>
  <c r="O30" i="52"/>
  <c r="S30" i="52"/>
  <c r="O31" i="52"/>
  <c r="S31" i="52"/>
  <c r="O32" i="52"/>
  <c r="S32" i="52"/>
  <c r="O33" i="52"/>
  <c r="S33" i="52"/>
  <c r="O34" i="52"/>
  <c r="S34" i="52"/>
  <c r="O35" i="52"/>
  <c r="S35" i="52"/>
  <c r="O37" i="52"/>
  <c r="S37" i="52"/>
  <c r="O38" i="52"/>
  <c r="S38" i="52"/>
  <c r="O39" i="52"/>
  <c r="O40" i="52"/>
  <c r="Q33" i="53" l="1"/>
  <c r="Q32" i="53"/>
  <c r="Q31" i="53"/>
  <c r="Q28" i="53"/>
  <c r="Q27" i="53"/>
  <c r="Q25" i="53"/>
  <c r="Q24" i="53"/>
  <c r="Q23" i="53"/>
  <c r="Q22" i="53"/>
  <c r="Q21" i="53"/>
  <c r="Q20" i="53"/>
  <c r="Q19" i="53"/>
  <c r="Q18" i="53"/>
  <c r="Q17" i="53"/>
  <c r="Q15" i="53"/>
  <c r="Q13" i="53"/>
  <c r="Q11" i="53"/>
  <c r="Q10" i="53"/>
  <c r="Q9" i="53"/>
  <c r="Q8" i="53"/>
  <c r="Q7" i="53"/>
  <c r="Q6" i="53"/>
  <c r="Q5" i="53"/>
  <c r="U5" i="53" l="1"/>
  <c r="F78" i="54"/>
  <c r="K66" i="54" l="1"/>
  <c r="E66" i="54"/>
  <c r="U34" i="53" l="1"/>
  <c r="U33" i="53"/>
  <c r="U32" i="53"/>
  <c r="U31" i="53"/>
  <c r="U28" i="53"/>
  <c r="U27" i="53"/>
  <c r="U25" i="53"/>
  <c r="U24" i="53"/>
  <c r="U23" i="53"/>
  <c r="U22" i="53"/>
  <c r="U21" i="53"/>
  <c r="U20" i="53"/>
  <c r="U19" i="53"/>
  <c r="U18" i="53"/>
  <c r="U17" i="53"/>
  <c r="U15" i="53"/>
  <c r="U13" i="53"/>
  <c r="U11" i="53"/>
  <c r="U10" i="53"/>
  <c r="U9" i="53"/>
  <c r="U8" i="53"/>
  <c r="U7" i="53"/>
  <c r="U6" i="53"/>
  <c r="M66" i="54" l="1"/>
  <c r="E77" i="54" l="1"/>
  <c r="F66" i="54" l="1"/>
  <c r="G66" i="54"/>
  <c r="H66" i="54"/>
  <c r="I66" i="54"/>
  <c r="J66" i="54"/>
  <c r="L66" i="54"/>
  <c r="N66" i="54"/>
  <c r="O66" i="54"/>
  <c r="P66" i="54"/>
  <c r="Q66" i="54"/>
  <c r="D66" i="54"/>
  <c r="F77" i="54" l="1"/>
  <c r="F75" i="54" s="1"/>
  <c r="E75" i="54" l="1"/>
  <c r="C66" i="55" l="1"/>
  <c r="C65" i="55"/>
  <c r="C64" i="55"/>
  <c r="E78" i="54"/>
  <c r="E76" i="54"/>
  <c r="C63" i="55"/>
  <c r="G62" i="55" l="1"/>
  <c r="F62" i="55"/>
</calcChain>
</file>

<file path=xl/sharedStrings.xml><?xml version="1.0" encoding="utf-8"?>
<sst xmlns="http://schemas.openxmlformats.org/spreadsheetml/2006/main" count="210" uniqueCount="146">
  <si>
    <t>Country</t>
  </si>
  <si>
    <t>SE</t>
  </si>
  <si>
    <t>IE</t>
  </si>
  <si>
    <t>IT</t>
  </si>
  <si>
    <t>PT</t>
  </si>
  <si>
    <t>BE</t>
  </si>
  <si>
    <t>AT</t>
  </si>
  <si>
    <t>DE</t>
  </si>
  <si>
    <t>FR</t>
  </si>
  <si>
    <t>ES</t>
  </si>
  <si>
    <t>NL</t>
  </si>
  <si>
    <t>DK</t>
  </si>
  <si>
    <t>Total</t>
  </si>
  <si>
    <t>Extra-EU</t>
  </si>
  <si>
    <t>Intra-EU</t>
  </si>
  <si>
    <t>Jan</t>
  </si>
  <si>
    <t>Feb</t>
  </si>
  <si>
    <t>Mar</t>
  </si>
  <si>
    <t>Apr</t>
  </si>
  <si>
    <t>May</t>
  </si>
  <si>
    <t>Jun</t>
  </si>
  <si>
    <t>Nat.</t>
  </si>
  <si>
    <t>Dec</t>
  </si>
  <si>
    <t>Nov</t>
  </si>
  <si>
    <t>Oct</t>
  </si>
  <si>
    <t>Sep</t>
  </si>
  <si>
    <t>Aug</t>
  </si>
  <si>
    <t>Jul</t>
  </si>
  <si>
    <t>PL</t>
  </si>
  <si>
    <t>EL</t>
  </si>
  <si>
    <t>Year Y</t>
  </si>
  <si>
    <t>Belgium</t>
  </si>
  <si>
    <t>Bulgaria</t>
  </si>
  <si>
    <t>Denmark</t>
  </si>
  <si>
    <t>Germany</t>
  </si>
  <si>
    <t>Estonia</t>
  </si>
  <si>
    <t>Ireland</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</si>
  <si>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</si>
  <si>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</si>
  <si>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</si>
  <si>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</si>
  <si>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</si>
  <si>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</si>
  <si>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</si>
  <si>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</si>
  <si>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</si>
  <si>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</si>
  <si>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</si>
  <si>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</si>
  <si>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</si>
  <si>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</si>
  <si>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</si>
  <si>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</si>
  <si>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</si>
  <si>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</si>
  <si>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</si>
  <si>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</si>
  <si>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</si>
  <si>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Switzerland</t>
  </si>
  <si>
    <t>Montenegro</t>
  </si>
  <si>
    <t>Czechia</t>
  </si>
  <si>
    <t>North Macedonia</t>
  </si>
  <si>
    <t>Serbia</t>
  </si>
  <si>
    <t>Growth (%)</t>
  </si>
  <si>
    <t>-</t>
  </si>
  <si>
    <t xml:space="preserve">EU-27 monthly passengers carried </t>
  </si>
  <si>
    <t>Growth M-1/M</t>
  </si>
  <si>
    <t>(million passengers)</t>
  </si>
  <si>
    <t>UNIT</t>
  </si>
  <si>
    <t>GEO/TIME</t>
  </si>
  <si>
    <t>EU27</t>
  </si>
  <si>
    <t>(million passengers carried)</t>
  </si>
  <si>
    <t>(% change compared to the same period of the previous year)</t>
  </si>
  <si>
    <t>(thousand passengers carried)</t>
  </si>
  <si>
    <t>Note: The national transport (included in total transport at country level) and intra-EU transport aggregates (included in total transport at EU level) have been calculated so as to exclude double counting by taking into account only departure declarations.</t>
  </si>
  <si>
    <t>Airports</t>
  </si>
  <si>
    <t>Commercial flights by reporting country – monthly data (source: Eurocontrol) [avia_tf_cm]</t>
  </si>
  <si>
    <t>RO</t>
  </si>
  <si>
    <t>Percentage change 2019</t>
  </si>
  <si>
    <t>(% change compared to the same month in 2019)</t>
  </si>
  <si>
    <r>
      <t>Source:</t>
    </r>
    <r>
      <rPr>
        <sz val="10"/>
        <rFont val="Arial"/>
        <family val="2"/>
      </rPr>
      <t xml:space="preserve"> European Organisation for the Safety of Air Navigation (Eurocontrol) (online data code: avia_tf_cm)</t>
    </r>
  </si>
  <si>
    <r>
      <t>Source:</t>
    </r>
    <r>
      <rPr>
        <sz val="10"/>
        <rFont val="Arial"/>
        <family val="2"/>
      </rPr>
      <t xml:space="preserve"> Eurostat (online data code: avia_paoc)</t>
    </r>
  </si>
  <si>
    <r>
      <t>Source:</t>
    </r>
    <r>
      <rPr>
        <sz val="10"/>
        <rFont val="Arial"/>
        <family val="2"/>
      </rPr>
      <t xml:space="preserve"> Eurostat (online data code: avia_paoa)</t>
    </r>
  </si>
  <si>
    <t>Bosnia and Herzegovina</t>
  </si>
  <si>
    <t>:</t>
  </si>
  <si>
    <t>FI</t>
  </si>
  <si>
    <t>Note: Airports are ranked based on the total annual passengers carried in 2022.</t>
  </si>
  <si>
    <t>Source: Eurostat (online data code: avia_paoc)</t>
  </si>
  <si>
    <t>EU(¹)</t>
  </si>
  <si>
    <t>Greece(²)</t>
  </si>
  <si>
    <t>Turkey(³)</t>
  </si>
  <si>
    <t>(³) Passengers based on flight stage data</t>
  </si>
  <si>
    <t>Change 
first quarter 2023/2022
(%)</t>
  </si>
  <si>
    <t>BG</t>
  </si>
  <si>
    <t>(²) 2023: Estimated.</t>
  </si>
  <si>
    <t>(¹) 2023: Provisional.</t>
  </si>
  <si>
    <t>Growth 2023Q1/2022Q1</t>
  </si>
  <si>
    <t>Share of EU-27 monthly passengers carried in 2022Q1 and 2023Q1</t>
  </si>
  <si>
    <t>2022Q1</t>
  </si>
  <si>
    <t>2023Q1</t>
  </si>
  <si>
    <t>Share on 2023Q1
Total</t>
  </si>
  <si>
    <t>2022-Q1</t>
  </si>
  <si>
    <t>2022-Q2</t>
  </si>
  <si>
    <t>2022-Q3</t>
  </si>
  <si>
    <t>2022-Q4</t>
  </si>
  <si>
    <t>2023-Q1</t>
  </si>
  <si>
    <t>Change 2022/2023 based on months available in 2023
(%)</t>
  </si>
  <si>
    <t>Figure 3: Air passengers transport, EU, January 2022 - March 2023</t>
  </si>
  <si>
    <t>Note: 2023: provisionnal. Based on passengers carried.</t>
  </si>
  <si>
    <t>PARIS-CHARLES DE GAULLE</t>
  </si>
  <si>
    <t>AMSTERDAM/SCHIPHOL</t>
  </si>
  <si>
    <t>ADOLFO SUAREZ MADRID-BARAJAS</t>
  </si>
  <si>
    <t>FRANKFURT/MAIN</t>
  </si>
  <si>
    <t>BARCELONA/EL PRAT</t>
  </si>
  <si>
    <t>LISBOA</t>
  </si>
  <si>
    <t>MUENCHEN</t>
  </si>
  <si>
    <t>ROMA/FIUMICINO</t>
  </si>
  <si>
    <t>PARIS-ORLY</t>
  </si>
  <si>
    <t>DUBLIN</t>
  </si>
  <si>
    <t>PALMA DE MALLORCA</t>
  </si>
  <si>
    <t>WIEN-SCHWECHAT</t>
  </si>
  <si>
    <t>KOBENHAVN/KASTRUP</t>
  </si>
  <si>
    <t>MILANO/MALPENSA</t>
  </si>
  <si>
    <t>BERLIN-BRANDENBURG</t>
  </si>
  <si>
    <t>BRUSSELS</t>
  </si>
  <si>
    <t>STOCKHOLM/ARLANDA</t>
  </si>
  <si>
    <t>MALAGA/COSTA DEL SOL</t>
  </si>
  <si>
    <t>DUESSELDORF</t>
  </si>
  <si>
    <t>WARSZAWA/CHOPINA</t>
  </si>
  <si>
    <t>BERGAMO/ORIO AL SERIO</t>
  </si>
  <si>
    <t>HELSINKI-VANTAA</t>
  </si>
  <si>
    <t>GRAN CANARIA</t>
  </si>
  <si>
    <t>ALICANTE</t>
  </si>
  <si>
    <t>BUCURESTI/HENRI COANDA</t>
  </si>
  <si>
    <t>PORTO</t>
  </si>
  <si>
    <t>BUDAPEST/LISZT FERENC INTERNATIONAL</t>
  </si>
  <si>
    <t>NICE-COTE D AZUR</t>
  </si>
  <si>
    <t>Rank 2022</t>
  </si>
  <si>
    <r>
      <t>ATHINAI/ELEFTHERIOS VENIZELOS(</t>
    </r>
    <r>
      <rPr>
        <b/>
        <vertAlign val="superscript"/>
        <sz val="10"/>
        <rFont val="Arial"/>
        <family val="2"/>
      </rPr>
      <t>1</t>
    </r>
    <r>
      <rPr>
        <b/>
        <sz val="10"/>
        <rFont val="Arial"/>
        <family val="2"/>
      </rPr>
      <t>)</t>
    </r>
  </si>
  <si>
    <t>(¹) 2023: Estimated.</t>
  </si>
  <si>
    <t>Note: 2023: provisional. The national and intra-EU transport aggregates (included in total transport at EU level) have been calculated so as to exclude double counting by taking into account only departure declarations. The percentages presented next to the arrows correspond to the change between the two periods.</t>
  </si>
  <si>
    <t>HAMBURG</t>
  </si>
  <si>
    <t>Figure 2: Air passengers transport, EU, January 2022 - March 2023</t>
  </si>
  <si>
    <t>Table 1: Air passengers transport, January 2022 - March 2023</t>
  </si>
  <si>
    <t>Table 2: Top 30 EU airports, January 2022 - March 2023</t>
  </si>
  <si>
    <t>Figure 1: Commercial air flights, EU, January 2022 -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</si>
</sst>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_i"/>
    <numFmt numFmtId="167" formatCode="#,##0.000"/>
    <numFmt numFmtId="168" formatCode="dd\.mm\.yy"/>
    <numFmt numFmtId="169" formatCode="#,##0_i"/>
    <numFmt numFmtId="170" formatCode="0.0"/>
  </numFmts>
  <fonts count="15">
    <font>
      <sz val="10"/>
      <name val="Arial "/>
    </font>
    <font>
      <b/>
      <i/>
      <sz val="10"/>
      <name val="Arial "/>
    </font>
    <font>
      <sz val="10"/>
      <name val="Arial"/>
      <family val="2"/>
    </font>
    <font>
      <sz val="10"/>
      <name val="Arial"/>
      <family val="2"/>
    </font>
    <font>
      <sz val="9"/>
      <name val="Arial"/>
      <family val="2"/>
    </font>
    <font>
      <sz val="11"/>
      <name val="Arial"/>
      <family val="2"/>
    </font>
    <font>
      <b/>
      <sz val="12"/>
      <name val="Arial"/>
      <family val="2"/>
    </font>
    <font>
      <sz val="8"/>
      <name val="Arial "/>
    </font>
    <font>
      <b/>
      <sz val="10"/>
      <color rgb="FF000000"/>
      <name val="Arial"/>
      <family val="2"/>
    </font>
    <font>
      <i/>
      <sz val="10"/>
      <name val="Arial"/>
      <family val="2"/>
    </font>
    <font>
      <b/>
      <sz val="10"/>
      <name val="Arial"/>
      <family val="2"/>
    </font>
    <font>
      <sz val="10"/>
      <color theme="0"/>
      <name val="Arial"/>
      <family val="2"/>
    </font>
    <font>
      <b/>
      <sz val="10"/>
      <color theme="0"/>
      <name val="Arial"/>
      <family val="2"/>
    </font>
    <font>
      <sz val="9"/>
      <name val="Arial"/>
    </font>
    <font>
      <b/>
      <vertAlign val="superscript"/>
      <sz val="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76">
    <border>
      <left/>
      <right/>
      <top/>
      <bottom/>
      <diagonal/>
    </border>
    <border>
      <left/>
      <right/>
      <top/>
      <bottom style="hair">
        <color indexed="11"/>
      </bottom>
      <diagonal/>
    </border>
    <border>
      <left/>
      <right/>
      <top style="hair">
        <color indexed="11"/>
      </top>
      <bottom style="hair">
        <color indexed="11"/>
      </bottom>
      <diagonal/>
    </border>
    <border>
      <left/>
      <right/>
      <top style="thin">
        <color rgb="FF000000"/>
      </top>
      <bottom style="hair">
        <color indexed="11"/>
      </bottom>
      <diagonal/>
    </border>
    <border>
      <left/>
      <right/>
      <top style="thin">
        <color rgb="FF000000"/>
      </top>
      <bottom style="thin">
        <color rgb="FF000000"/>
      </bottom>
      <diagonal/>
    </border>
    <border>
      <left/>
      <right/>
      <top style="hair">
        <color indexed="11"/>
      </top>
      <bottom style="thin">
        <color rgb="FF000000"/>
      </bottom>
      <diagonal/>
    </border>
    <border>
      <left style="thin">
        <color indexed="64"/>
      </left>
      <right/>
      <top style="thin">
        <color rgb="FF000000"/>
      </top>
      <bottom style="hair">
        <color rgb="FFC0C0C0"/>
      </bottom>
      <diagonal/>
    </border>
    <border>
      <left/>
      <right/>
      <top style="thin">
        <color rgb="FF000000"/>
      </top>
      <bottom style="hair">
        <color rgb="FFC0C0C0"/>
      </bottom>
      <diagonal/>
    </border>
    <border>
      <left style="thin">
        <color indexed="64"/>
      </left>
      <right/>
      <top style="hair">
        <color rgb="FFC0C0C0"/>
      </top>
      <bottom style="thin">
        <color rgb="FF000000"/>
      </bottom>
      <diagonal/>
    </border>
    <border>
      <left/>
      <right/>
      <top style="hair">
        <color indexed="11"/>
      </top>
      <bottom/>
      <diagonal/>
    </border>
    <border>
      <left style="thin">
        <color indexed="64"/>
      </left>
      <right/>
      <top style="hair">
        <color rgb="FFC0C0C0"/>
      </top>
      <bottom/>
      <diagonal/>
    </border>
    <border>
      <left/>
      <right/>
      <top style="hair">
        <color theme="0" tint="-0.24994659260841701"/>
      </top>
      <bottom style="thin">
        <color rgb="FF000000"/>
      </bottom>
      <diagonal/>
    </border>
    <border>
      <left style="thin">
        <color indexed="64"/>
      </left>
      <right/>
      <top style="hair">
        <color rgb="FFC0C0C0"/>
      </top>
      <bottom style="hair">
        <color rgb="FFC0C0C0"/>
      </bottom>
      <diagonal/>
    </border>
    <border>
      <left style="thin">
        <color indexed="64"/>
      </left>
      <right/>
      <top/>
      <bottom style="hair">
        <color rgb="FFC0C0C0"/>
      </bottom>
      <diagonal/>
    </border>
    <border>
      <left/>
      <right/>
      <top style="thin">
        <color rgb="FF000000"/>
      </top>
      <bottom/>
      <diagonal/>
    </border>
    <border>
      <left style="hair">
        <color rgb="FFA6A6A6"/>
      </left>
      <right/>
      <top style="thin">
        <color rgb="FF000000"/>
      </top>
      <bottom style="thin">
        <color rgb="FF00000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right/>
      <top/>
      <bottom style="hair">
        <color rgb="FFC0C0C0"/>
      </bottom>
      <diagonal/>
    </border>
    <border>
      <left style="hair">
        <color rgb="FFA6A6A6"/>
      </left>
      <right/>
      <top/>
      <bottom style="hair">
        <color rgb="FFC0C0C0"/>
      </bottom>
      <diagonal/>
    </border>
    <border>
      <left/>
      <right/>
      <top/>
      <bottom style="thin">
        <color rgb="FF000000"/>
      </bottom>
      <diagonal/>
    </border>
    <border>
      <left style="thin">
        <color indexed="64"/>
      </left>
      <right/>
      <top/>
      <bottom style="thin">
        <color rgb="FF000000"/>
      </bottom>
      <diagonal/>
    </border>
    <border>
      <left style="hair">
        <color rgb="FFA6A6A6"/>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thin">
        <color indexed="64"/>
      </bottom>
      <diagonal/>
    </border>
    <border>
      <left/>
      <right/>
      <top style="hair">
        <color theme="0" tint="-0.24994659260841701"/>
      </top>
      <bottom/>
      <diagonal/>
    </border>
    <border>
      <left style="hair">
        <color indexed="22"/>
      </left>
      <right/>
      <top style="thin">
        <color rgb="FF000000"/>
      </top>
      <bottom style="thin">
        <color rgb="FF000000"/>
      </bottom>
      <diagonal/>
    </border>
    <border>
      <left style="hair">
        <color rgb="FFA6A6A6"/>
      </left>
      <right/>
      <top/>
      <bottom style="hair">
        <color indexed="11"/>
      </bottom>
      <diagonal/>
    </border>
    <border>
      <left style="hair">
        <color rgb="FFA6A6A6"/>
      </left>
      <right/>
      <top style="hair">
        <color indexed="11"/>
      </top>
      <bottom style="thin">
        <color rgb="FF000000"/>
      </bottom>
      <diagonal/>
    </border>
    <border>
      <left style="hair">
        <color rgb="FFA6A6A6"/>
      </left>
      <right/>
      <top style="hair">
        <color indexed="11"/>
      </top>
      <bottom style="thin">
        <color indexed="64"/>
      </bottom>
      <diagonal/>
    </border>
    <border>
      <left/>
      <right/>
      <top style="hair">
        <color indexed="11"/>
      </top>
      <bottom style="thin">
        <color indexed="64"/>
      </bottom>
      <diagonal/>
    </border>
    <border>
      <left style="hair">
        <color rgb="FFA6A6A6"/>
      </left>
      <right/>
      <top style="hair">
        <color indexed="11"/>
      </top>
      <bottom style="hair">
        <color indexed="11"/>
      </bottom>
      <diagonal/>
    </border>
    <border>
      <left style="hair">
        <color rgb="FFA6A6A6"/>
      </left>
      <right/>
      <top style="hair">
        <color indexed="11"/>
      </top>
      <bottom/>
      <diagonal/>
    </border>
    <border>
      <left style="hair">
        <color rgb="FFA6A6A6"/>
      </left>
      <right/>
      <top/>
      <bottom style="hair">
        <color theme="0" tint="-0.24994659260841701"/>
      </bottom>
      <diagonal/>
    </border>
    <border>
      <left style="hair">
        <color rgb="FFA6A6A6"/>
      </left>
      <right/>
      <top style="hair">
        <color theme="0" tint="-0.24994659260841701"/>
      </top>
      <bottom style="hair">
        <color theme="0" tint="-0.24994659260841701"/>
      </bottom>
      <diagonal/>
    </border>
    <border>
      <left style="hair">
        <color rgb="FFA6A6A6"/>
      </left>
      <right/>
      <top style="hair">
        <color theme="0" tint="-0.24994659260841701"/>
      </top>
      <bottom style="thin">
        <color indexed="64"/>
      </bottom>
      <diagonal/>
    </border>
    <border>
      <left/>
      <right style="hair">
        <color rgb="FFA6A6A6"/>
      </right>
      <top style="thin">
        <color rgb="FF000000"/>
      </top>
      <bottom style="hair">
        <color rgb="FFC0C0C0"/>
      </bottom>
      <diagonal/>
    </border>
    <border>
      <left/>
      <right style="hair">
        <color rgb="FFA6A6A6"/>
      </right>
      <top style="hair">
        <color rgb="FFC0C0C0"/>
      </top>
      <bottom/>
      <diagonal/>
    </border>
    <border>
      <left/>
      <right style="hair">
        <color rgb="FFA6A6A6"/>
      </right>
      <top style="thin">
        <color rgb="FF000000"/>
      </top>
      <bottom style="thin">
        <color rgb="FF000000"/>
      </bottom>
      <diagonal/>
    </border>
    <border>
      <left/>
      <right style="hair">
        <color rgb="FFA6A6A6"/>
      </right>
      <top/>
      <bottom style="hair">
        <color indexed="11"/>
      </bottom>
      <diagonal/>
    </border>
    <border>
      <left/>
      <right style="hair">
        <color rgb="FFA6A6A6"/>
      </right>
      <top/>
      <bottom/>
      <diagonal/>
    </border>
    <border>
      <left/>
      <right style="hair">
        <color rgb="FFA6A6A6"/>
      </right>
      <top style="hair">
        <color indexed="11"/>
      </top>
      <bottom style="thin">
        <color rgb="FF000000"/>
      </bottom>
      <diagonal/>
    </border>
    <border>
      <left/>
      <right style="hair">
        <color rgb="FFA6A6A6"/>
      </right>
      <top/>
      <bottom style="hair">
        <color theme="0" tint="-0.24994659260841701"/>
      </bottom>
      <diagonal/>
    </border>
    <border>
      <left/>
      <right style="hair">
        <color rgb="FFA6A6A6"/>
      </right>
      <top style="hair">
        <color theme="0" tint="-0.24994659260841701"/>
      </top>
      <bottom style="hair">
        <color theme="0" tint="-0.24994659260841701"/>
      </bottom>
      <diagonal/>
    </border>
    <border>
      <left/>
      <right style="hair">
        <color rgb="FFA6A6A6"/>
      </right>
      <top style="hair">
        <color theme="0" tint="-0.24994659260841701"/>
      </top>
      <bottom style="thin">
        <color indexed="64"/>
      </bottom>
      <diagonal/>
    </border>
    <border>
      <left/>
      <right style="hair">
        <color rgb="FFA6A6A6"/>
      </right>
      <top style="hair">
        <color theme="0" tint="-0.24994659260841701"/>
      </top>
      <bottom/>
      <diagonal/>
    </border>
    <border>
      <left style="hair">
        <color rgb="FFA6A6A6"/>
      </left>
      <right/>
      <top style="hair">
        <color theme="0" tint="-0.24994659260841701"/>
      </top>
      <bottom/>
      <diagonal/>
    </border>
    <border>
      <left/>
      <right style="hair">
        <color rgb="FFA6A6A6"/>
      </right>
      <top style="hair">
        <color rgb="FFC0C0C0"/>
      </top>
      <bottom style="thin">
        <color rgb="FF000000"/>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style="hair">
        <color indexed="11"/>
      </bottom>
      <diagonal/>
    </border>
    <border>
      <left/>
      <right style="hair">
        <color rgb="FFA6A6A6"/>
      </right>
      <top style="hair">
        <color indexed="11"/>
      </top>
      <bottom style="hair">
        <color indexed="11"/>
      </bottom>
      <diagonal/>
    </border>
    <border>
      <left style="hair">
        <color rgb="FFA6A6A6"/>
      </left>
      <right style="hair">
        <color rgb="FFA6A6A6"/>
      </right>
      <top style="hair">
        <color indexed="11"/>
      </top>
      <bottom style="thin">
        <color indexed="64"/>
      </bottom>
      <diagonal/>
    </border>
    <border>
      <left style="hair">
        <color rgb="FFA6A6A6"/>
      </left>
      <right/>
      <top style="thin">
        <color indexed="64"/>
      </top>
      <bottom style="hair">
        <color indexed="11"/>
      </bottom>
      <diagonal/>
    </border>
    <border>
      <left style="hair">
        <color rgb="FFA6A6A6"/>
      </left>
      <right/>
      <top style="thin">
        <color rgb="FF000000"/>
      </top>
      <bottom/>
      <diagonal/>
    </border>
    <border>
      <left style="hair">
        <color rgb="FFA6A6A6"/>
      </left>
      <right/>
      <top style="hair">
        <color rgb="FFC0C0C0"/>
      </top>
      <bottom style="thin">
        <color auto="1"/>
      </bottom>
      <diagonal/>
    </border>
    <border>
      <left style="hair">
        <color rgb="FFA6A6A6"/>
      </left>
      <right style="hair">
        <color rgb="FFA6A6A6"/>
      </right>
      <top style="thin">
        <color rgb="FF000000"/>
      </top>
      <bottom/>
      <diagonal/>
    </border>
    <border>
      <left style="hair">
        <color rgb="FFA6A6A6"/>
      </left>
      <right style="hair">
        <color rgb="FFA6A6A6"/>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hair">
        <color rgb="FFC0C0C0"/>
      </bottom>
      <diagonal/>
    </border>
    <border>
      <left style="thin">
        <color indexed="64"/>
      </left>
      <right style="thin">
        <color indexed="64"/>
      </right>
      <top style="hair">
        <color rgb="FFC0C0C0"/>
      </top>
      <bottom/>
      <diagonal/>
    </border>
    <border>
      <left style="thin">
        <color indexed="64"/>
      </left>
      <right style="thin">
        <color indexed="64"/>
      </right>
      <top style="hair">
        <color rgb="FFC0C0C0"/>
      </top>
      <bottom style="hair">
        <color rgb="FFC0C0C0"/>
      </bottom>
      <diagonal/>
    </border>
    <border>
      <left style="thin">
        <color indexed="64"/>
      </left>
      <right style="thin">
        <color indexed="64"/>
      </right>
      <top style="hair">
        <color rgb="FFC0C0C0"/>
      </top>
      <bottom style="thin">
        <color rgb="FF000000"/>
      </bottom>
      <diagonal/>
    </border>
    <border>
      <left/>
      <right style="thin">
        <color indexed="64"/>
      </right>
      <top style="thin">
        <color rgb="FF000000"/>
      </top>
      <bottom/>
      <diagonal/>
    </border>
    <border>
      <left style="hair">
        <color rgb="FFA6A6A6"/>
      </left>
      <right style="thin">
        <color indexed="64"/>
      </right>
      <top style="thin">
        <color rgb="FF000000"/>
      </top>
      <bottom style="hair">
        <color rgb="FFC0C0C0"/>
      </bottom>
      <diagonal/>
    </border>
    <border>
      <left style="hair">
        <color rgb="FFA6A6A6"/>
      </left>
      <right style="thin">
        <color indexed="64"/>
      </right>
      <top style="hair">
        <color rgb="FFC0C0C0"/>
      </top>
      <bottom style="thin">
        <color rgb="FF000000"/>
      </bottom>
      <diagonal/>
    </border>
    <border>
      <left/>
      <right/>
      <top style="thin">
        <color indexed="64"/>
      </top>
      <bottom/>
      <diagonal/>
    </border>
  </borders>
  <cellStyleXfs count="7">
    <xf numFmtId="0" fontId="0" fillId="0" borderId="0"/>
    <xf numFmtId="0" fontId="3"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5" fillId="0" borderId="0"/>
    <xf numFmtId="166" fontId="4" fillId="0" borderId="0" applyFill="0" applyBorder="0" applyProtection="0">
      <alignment horizontal="right"/>
    </xf>
  </cellStyleXfs>
  <cellXfs count="180">
    <xf numFmtId="0" fontId="0" fillId="0" borderId="0" xfId="0"/>
    <xf numFmtId="0" fontId="6" fillId="2" borderId="0" xfId="2" applyFont="1" applyFill="1" applyAlignment="1">
      <alignment horizontal="left"/>
    </xf>
    <xf numFmtId="0" fontId="8" fillId="0" borderId="0" xfId="0" applyFont="1" applyAlignment="1">
      <alignment horizontal="left" vertical="center" readingOrder="1"/>
    </xf>
    <xf numFmtId="0" fontId="9" fillId="0" borderId="0" xfId="0" applyFont="1"/>
    <xf numFmtId="0" fontId="2" fillId="0" borderId="0" xfId="0" applyFont="1"/>
    <xf numFmtId="168" fontId="2" fillId="0" borderId="0" xfId="0" applyNumberFormat="1" applyFont="1"/>
    <xf numFmtId="0" fontId="10" fillId="4" borderId="28" xfId="0" applyFont="1" applyFill="1" applyBorder="1" applyAlignment="1">
      <alignment horizontal="center" vertical="center" wrapText="1"/>
    </xf>
    <xf numFmtId="17" fontId="10" fillId="4" borderId="14" xfId="2" applyNumberFormat="1" applyFont="1" applyFill="1" applyBorder="1" applyAlignment="1">
      <alignment horizontal="center" vertical="center"/>
    </xf>
    <xf numFmtId="0" fontId="10" fillId="5" borderId="23" xfId="0" applyFont="1" applyFill="1" applyBorder="1" applyAlignment="1">
      <alignment horizontal="left" vertical="center" wrapText="1"/>
    </xf>
    <xf numFmtId="165" fontId="2" fillId="0" borderId="6" xfId="2" applyNumberFormat="1" applyBorder="1" applyAlignment="1">
      <alignment horizontal="right" vertical="center"/>
    </xf>
    <xf numFmtId="0" fontId="2" fillId="2" borderId="0" xfId="2" applyFill="1"/>
    <xf numFmtId="0" fontId="10" fillId="2" borderId="0" xfId="2" applyFont="1" applyFill="1" applyAlignment="1">
      <alignment horizontal="left"/>
    </xf>
    <xf numFmtId="0" fontId="2" fillId="0" borderId="0" xfId="2"/>
    <xf numFmtId="1" fontId="2" fillId="0" borderId="0" xfId="0" applyNumberFormat="1" applyFont="1"/>
    <xf numFmtId="0" fontId="10" fillId="0" borderId="0" xfId="0" applyFont="1"/>
    <xf numFmtId="0" fontId="2" fillId="0" borderId="0" xfId="0" applyFont="1" applyAlignment="1">
      <alignment horizontal="left"/>
    </xf>
    <xf numFmtId="3" fontId="2" fillId="0" borderId="0" xfId="0" applyNumberFormat="1" applyFont="1"/>
    <xf numFmtId="167" fontId="2" fillId="0" borderId="6" xfId="2" applyNumberFormat="1" applyBorder="1" applyAlignment="1">
      <alignment horizontal="right" vertical="center"/>
    </xf>
    <xf numFmtId="167" fontId="2" fillId="0" borderId="19" xfId="2" applyNumberFormat="1" applyBorder="1" applyAlignment="1">
      <alignment horizontal="right" vertical="center"/>
    </xf>
    <xf numFmtId="0" fontId="10" fillId="5" borderId="16" xfId="0" applyFont="1" applyFill="1" applyBorder="1" applyAlignment="1">
      <alignment horizontal="left" vertical="center" wrapText="1"/>
    </xf>
    <xf numFmtId="0" fontId="10" fillId="5" borderId="17" xfId="0" applyFont="1" applyFill="1" applyBorder="1" applyAlignment="1">
      <alignment horizontal="left" vertical="center" wrapText="1"/>
    </xf>
    <xf numFmtId="164" fontId="2" fillId="0" borderId="10" xfId="3" applyNumberFormat="1" applyFont="1" applyFill="1" applyBorder="1" applyAlignment="1">
      <alignment horizontal="right"/>
    </xf>
    <xf numFmtId="0" fontId="10" fillId="5" borderId="18" xfId="0" applyFont="1" applyFill="1" applyBorder="1" applyAlignment="1">
      <alignment horizontal="left" vertical="center" wrapText="1"/>
    </xf>
    <xf numFmtId="164" fontId="2" fillId="0" borderId="8" xfId="3" applyNumberFormat="1" applyFont="1" applyFill="1" applyBorder="1" applyAlignment="1">
      <alignment horizontal="right"/>
    </xf>
    <xf numFmtId="164" fontId="2" fillId="0" borderId="22" xfId="3" applyNumberFormat="1" applyFont="1" applyFill="1" applyBorder="1" applyAlignment="1">
      <alignment horizontal="right"/>
    </xf>
    <xf numFmtId="10" fontId="2" fillId="0" borderId="0" xfId="2" applyNumberFormat="1"/>
    <xf numFmtId="0" fontId="2" fillId="3" borderId="0" xfId="2" applyFill="1"/>
    <xf numFmtId="0" fontId="2" fillId="3" borderId="0" xfId="0" applyFont="1" applyFill="1"/>
    <xf numFmtId="164" fontId="2" fillId="3" borderId="0" xfId="3" applyNumberFormat="1" applyFont="1" applyFill="1" applyBorder="1"/>
    <xf numFmtId="0" fontId="10" fillId="4" borderId="29" xfId="2" applyFont="1" applyFill="1" applyBorder="1" applyAlignment="1">
      <alignment horizontal="center" vertical="center" wrapText="1"/>
    </xf>
    <xf numFmtId="1" fontId="2" fillId="3" borderId="0" xfId="2" applyNumberFormat="1" applyFill="1"/>
    <xf numFmtId="164" fontId="2" fillId="0" borderId="29" xfId="3" applyNumberFormat="1" applyFont="1" applyFill="1" applyBorder="1" applyAlignment="1">
      <alignment horizontal="right"/>
    </xf>
    <xf numFmtId="0" fontId="2" fillId="0" borderId="25" xfId="0" applyFont="1" applyBorder="1"/>
    <xf numFmtId="0" fontId="10" fillId="4" borderId="25" xfId="0" applyFont="1" applyFill="1" applyBorder="1" applyAlignment="1">
      <alignment horizontal="center" vertical="center" wrapText="1"/>
    </xf>
    <xf numFmtId="0" fontId="10" fillId="4" borderId="26" xfId="2" applyFont="1" applyFill="1" applyBorder="1" applyAlignment="1">
      <alignment horizontal="center" vertical="center"/>
    </xf>
    <xf numFmtId="0" fontId="10" fillId="4" borderId="27" xfId="2" applyFont="1" applyFill="1" applyBorder="1" applyAlignment="1">
      <alignment horizontal="center" vertical="center"/>
    </xf>
    <xf numFmtId="0" fontId="10" fillId="4" borderId="26" xfId="2" applyFont="1" applyFill="1" applyBorder="1" applyAlignment="1">
      <alignment horizontal="center" vertical="center" wrapText="1"/>
    </xf>
    <xf numFmtId="3" fontId="2" fillId="0" borderId="13" xfId="2" applyNumberFormat="1" applyBorder="1" applyAlignment="1">
      <alignment horizontal="right" vertical="center"/>
    </xf>
    <xf numFmtId="3" fontId="2" fillId="0" borderId="24" xfId="2" applyNumberFormat="1" applyBorder="1" applyAlignment="1">
      <alignment horizontal="right" vertical="center"/>
    </xf>
    <xf numFmtId="164" fontId="2" fillId="0" borderId="13" xfId="3" applyNumberFormat="1" applyFont="1" applyFill="1" applyBorder="1" applyAlignment="1">
      <alignment horizontal="right"/>
    </xf>
    <xf numFmtId="3" fontId="2" fillId="0" borderId="10" xfId="2" applyNumberFormat="1" applyBorder="1" applyAlignment="1">
      <alignment horizontal="right" vertical="center"/>
    </xf>
    <xf numFmtId="3" fontId="2" fillId="0" borderId="21" xfId="2" applyNumberFormat="1" applyBorder="1" applyAlignment="1">
      <alignment horizontal="right" vertical="center"/>
    </xf>
    <xf numFmtId="3" fontId="2" fillId="0" borderId="12" xfId="2" applyNumberFormat="1" applyBorder="1" applyAlignment="1">
      <alignment horizontal="right" vertical="center"/>
    </xf>
    <xf numFmtId="3" fontId="2" fillId="0" borderId="20" xfId="2" applyNumberFormat="1" applyBorder="1" applyAlignment="1">
      <alignment horizontal="right" vertical="center"/>
    </xf>
    <xf numFmtId="164" fontId="2" fillId="0" borderId="12" xfId="3" applyNumberFormat="1" applyFont="1" applyFill="1" applyBorder="1" applyAlignment="1">
      <alignment horizontal="right"/>
    </xf>
    <xf numFmtId="3" fontId="2" fillId="0" borderId="8" xfId="2" applyNumberFormat="1" applyBorder="1" applyAlignment="1">
      <alignment horizontal="right" vertical="center"/>
    </xf>
    <xf numFmtId="3" fontId="2" fillId="0" borderId="22" xfId="2" applyNumberFormat="1" applyBorder="1" applyAlignment="1">
      <alignment horizontal="right" vertical="center"/>
    </xf>
    <xf numFmtId="0" fontId="9" fillId="0" borderId="0" xfId="0" applyFont="1" applyAlignment="1">
      <alignment wrapText="1"/>
    </xf>
    <xf numFmtId="0" fontId="11" fillId="3" borderId="0" xfId="0" applyFont="1" applyFill="1"/>
    <xf numFmtId="0" fontId="10" fillId="4" borderId="30" xfId="0" applyFont="1" applyFill="1" applyBorder="1" applyAlignment="1">
      <alignment horizontal="center" vertical="center"/>
    </xf>
    <xf numFmtId="0" fontId="10" fillId="5" borderId="30" xfId="0" applyFont="1" applyFill="1" applyBorder="1" applyAlignment="1">
      <alignment horizontal="left" vertical="center" wrapText="1"/>
    </xf>
    <xf numFmtId="165" fontId="2" fillId="0" borderId="4" xfId="2" applyNumberFormat="1" applyBorder="1" applyAlignment="1">
      <alignment horizontal="right" vertical="center"/>
    </xf>
    <xf numFmtId="165" fontId="2" fillId="0" borderId="15" xfId="2" applyNumberFormat="1" applyBorder="1" applyAlignment="1">
      <alignment horizontal="right" vertical="center"/>
    </xf>
    <xf numFmtId="10" fontId="2" fillId="3" borderId="0" xfId="2" applyNumberFormat="1" applyFill="1"/>
    <xf numFmtId="17" fontId="10" fillId="3" borderId="0" xfId="0" applyNumberFormat="1" applyFont="1" applyFill="1" applyAlignment="1">
      <alignment horizontal="center" vertical="center" wrapText="1"/>
    </xf>
    <xf numFmtId="0" fontId="10" fillId="3" borderId="0" xfId="0" applyFont="1" applyFill="1" applyAlignment="1">
      <alignment horizontal="center" vertical="center" wrapText="1"/>
    </xf>
    <xf numFmtId="164" fontId="2" fillId="3" borderId="0" xfId="4" applyNumberFormat="1" applyFont="1" applyFill="1" applyBorder="1"/>
    <xf numFmtId="9" fontId="2" fillId="3" borderId="0" xfId="2" applyNumberFormat="1" applyFill="1"/>
    <xf numFmtId="164" fontId="2" fillId="3" borderId="0" xfId="2" applyNumberFormat="1" applyFill="1"/>
    <xf numFmtId="0" fontId="11" fillId="3" borderId="0" xfId="2" applyFont="1" applyFill="1"/>
    <xf numFmtId="164" fontId="11" fillId="3" borderId="0" xfId="2" applyNumberFormat="1" applyFont="1" applyFill="1"/>
    <xf numFmtId="3" fontId="11" fillId="3" borderId="0" xfId="2" applyNumberFormat="1" applyFont="1" applyFill="1"/>
    <xf numFmtId="0" fontId="12" fillId="3" borderId="0" xfId="0" applyFont="1" applyFill="1" applyAlignment="1">
      <alignment horizontal="center" vertical="center" wrapText="1"/>
    </xf>
    <xf numFmtId="9" fontId="11" fillId="3" borderId="0" xfId="2" applyNumberFormat="1" applyFont="1" applyFill="1"/>
    <xf numFmtId="1" fontId="11" fillId="3" borderId="0" xfId="2" applyNumberFormat="1" applyFont="1" applyFill="1"/>
    <xf numFmtId="0" fontId="10" fillId="4" borderId="21" xfId="2" applyFont="1" applyFill="1" applyBorder="1" applyAlignment="1">
      <alignment horizontal="center" vertical="center"/>
    </xf>
    <xf numFmtId="0" fontId="10" fillId="4" borderId="17" xfId="2" applyFont="1" applyFill="1" applyBorder="1" applyAlignment="1">
      <alignment horizontal="center" vertical="center"/>
    </xf>
    <xf numFmtId="0" fontId="10" fillId="4" borderId="46" xfId="2" applyFont="1" applyFill="1" applyBorder="1" applyAlignment="1">
      <alignment horizontal="center" vertical="center"/>
    </xf>
    <xf numFmtId="0" fontId="10" fillId="5" borderId="35" xfId="0" applyFont="1" applyFill="1" applyBorder="1" applyAlignment="1">
      <alignment horizontal="left" vertical="center" wrapText="1"/>
    </xf>
    <xf numFmtId="3" fontId="10" fillId="5" borderId="15" xfId="0" applyNumberFormat="1" applyFont="1" applyFill="1" applyBorder="1" applyAlignment="1">
      <alignment horizontal="right" vertical="center" wrapText="1"/>
    </xf>
    <xf numFmtId="3" fontId="10" fillId="5" borderId="4" xfId="0" applyNumberFormat="1" applyFont="1" applyFill="1" applyBorder="1" applyAlignment="1">
      <alignment horizontal="right" vertical="center" wrapText="1"/>
    </xf>
    <xf numFmtId="3" fontId="10" fillId="5" borderId="47" xfId="0" applyNumberFormat="1" applyFont="1" applyFill="1" applyBorder="1" applyAlignment="1">
      <alignment horizontal="right" vertical="center" wrapText="1"/>
    </xf>
    <xf numFmtId="166" fontId="10" fillId="5" borderId="63" xfId="6" applyFont="1" applyFill="1" applyBorder="1">
      <alignment horizontal="right"/>
    </xf>
    <xf numFmtId="0" fontId="10" fillId="0" borderId="1" xfId="2" applyFont="1" applyBorder="1" applyAlignment="1">
      <alignment horizontal="left" vertical="center"/>
    </xf>
    <xf numFmtId="169" fontId="2" fillId="0" borderId="36" xfId="6" applyNumberFormat="1" applyFont="1" applyFill="1" applyBorder="1">
      <alignment horizontal="right"/>
    </xf>
    <xf numFmtId="169" fontId="2" fillId="0" borderId="1" xfId="6" applyNumberFormat="1" applyFont="1" applyFill="1" applyBorder="1">
      <alignment horizontal="right"/>
    </xf>
    <xf numFmtId="169" fontId="2" fillId="0" borderId="48" xfId="6" applyNumberFormat="1" applyFont="1" applyFill="1" applyBorder="1">
      <alignment horizontal="right"/>
    </xf>
    <xf numFmtId="166" fontId="2" fillId="0" borderId="19" xfId="6" applyFont="1" applyBorder="1">
      <alignment horizontal="right"/>
    </xf>
    <xf numFmtId="0" fontId="10" fillId="0" borderId="2" xfId="2" applyFont="1" applyBorder="1" applyAlignment="1">
      <alignment horizontal="left" vertical="center"/>
    </xf>
    <xf numFmtId="169" fontId="2" fillId="0" borderId="40" xfId="6" applyNumberFormat="1" applyFont="1" applyFill="1" applyBorder="1">
      <alignment horizontal="right"/>
    </xf>
    <xf numFmtId="169" fontId="2" fillId="0" borderId="2" xfId="6" applyNumberFormat="1" applyFont="1" applyFill="1" applyBorder="1">
      <alignment horizontal="right"/>
    </xf>
    <xf numFmtId="166" fontId="2" fillId="0" borderId="20" xfId="6" applyFont="1" applyBorder="1">
      <alignment horizontal="right"/>
    </xf>
    <xf numFmtId="169" fontId="2" fillId="3" borderId="1" xfId="6" applyNumberFormat="1" applyFont="1" applyFill="1" applyBorder="1">
      <alignment horizontal="right"/>
    </xf>
    <xf numFmtId="169" fontId="2" fillId="3" borderId="48" xfId="6" applyNumberFormat="1" applyFont="1" applyFill="1" applyBorder="1">
      <alignment horizontal="right"/>
    </xf>
    <xf numFmtId="0" fontId="10" fillId="0" borderId="9" xfId="2" applyFont="1" applyBorder="1" applyAlignment="1">
      <alignment horizontal="left" vertical="center"/>
    </xf>
    <xf numFmtId="169" fontId="2" fillId="0" borderId="41" xfId="6" applyNumberFormat="1" applyFont="1" applyFill="1" applyBorder="1">
      <alignment horizontal="right"/>
    </xf>
    <xf numFmtId="169" fontId="2" fillId="0" borderId="9" xfId="6" applyNumberFormat="1" applyFont="1" applyFill="1" applyBorder="1">
      <alignment horizontal="right"/>
    </xf>
    <xf numFmtId="169" fontId="2" fillId="0" borderId="0" xfId="6" applyNumberFormat="1" applyFont="1" applyFill="1" applyBorder="1">
      <alignment horizontal="right"/>
    </xf>
    <xf numFmtId="169" fontId="2" fillId="0" borderId="49" xfId="6" applyNumberFormat="1" applyFont="1" applyFill="1" applyBorder="1">
      <alignment horizontal="right"/>
    </xf>
    <xf numFmtId="0" fontId="10" fillId="0" borderId="5" xfId="2" applyFont="1" applyBorder="1" applyAlignment="1">
      <alignment horizontal="left" vertical="center"/>
    </xf>
    <xf numFmtId="169" fontId="2" fillId="0" borderId="37" xfId="6" applyNumberFormat="1" applyFont="1" applyFill="1" applyBorder="1">
      <alignment horizontal="right"/>
    </xf>
    <xf numFmtId="169" fontId="2" fillId="0" borderId="5" xfId="6" applyNumberFormat="1" applyFont="1" applyFill="1" applyBorder="1">
      <alignment horizontal="right"/>
    </xf>
    <xf numFmtId="169" fontId="2" fillId="0" borderId="50" xfId="6" applyNumberFormat="1" applyFont="1" applyFill="1" applyBorder="1">
      <alignment horizontal="right"/>
    </xf>
    <xf numFmtId="169" fontId="2" fillId="0" borderId="42" xfId="6" applyNumberFormat="1" applyFont="1" applyFill="1" applyBorder="1">
      <alignment horizontal="right"/>
    </xf>
    <xf numFmtId="169" fontId="2" fillId="0" borderId="31" xfId="6" applyNumberFormat="1" applyFont="1" applyFill="1" applyBorder="1">
      <alignment horizontal="right"/>
    </xf>
    <xf numFmtId="169" fontId="2" fillId="0" borderId="51" xfId="6" applyNumberFormat="1" applyFont="1" applyFill="1" applyBorder="1">
      <alignment horizontal="right"/>
    </xf>
    <xf numFmtId="0" fontId="10" fillId="0" borderId="2" xfId="2" applyFont="1" applyBorder="1" applyAlignment="1">
      <alignment horizontal="left" vertical="center" wrapText="1"/>
    </xf>
    <xf numFmtId="169" fontId="2" fillId="0" borderId="43" xfId="6" applyNumberFormat="1" applyFont="1" applyFill="1" applyBorder="1">
      <alignment horizontal="right"/>
    </xf>
    <xf numFmtId="169" fontId="2" fillId="0" borderId="32" xfId="6" applyNumberFormat="1" applyFont="1" applyFill="1" applyBorder="1">
      <alignment horizontal="right"/>
    </xf>
    <xf numFmtId="169" fontId="2" fillId="0" borderId="52" xfId="6" applyNumberFormat="1" applyFont="1" applyFill="1" applyBorder="1">
      <alignment horizontal="right"/>
    </xf>
    <xf numFmtId="0" fontId="10" fillId="0" borderId="39" xfId="2" applyFont="1" applyBorder="1" applyAlignment="1">
      <alignment horizontal="left" vertical="center"/>
    </xf>
    <xf numFmtId="169" fontId="2" fillId="0" borderId="44" xfId="6" applyNumberFormat="1" applyFont="1" applyFill="1" applyBorder="1">
      <alignment horizontal="right"/>
    </xf>
    <xf numFmtId="169" fontId="2" fillId="0" borderId="33" xfId="6" applyNumberFormat="1" applyFont="1" applyFill="1" applyBorder="1">
      <alignment horizontal="right"/>
    </xf>
    <xf numFmtId="169" fontId="2" fillId="0" borderId="53" xfId="6" applyNumberFormat="1" applyFont="1" applyFill="1" applyBorder="1">
      <alignment horizontal="right"/>
    </xf>
    <xf numFmtId="169" fontId="2" fillId="0" borderId="39" xfId="6" applyNumberFormat="1" applyFont="1" applyFill="1" applyBorder="1">
      <alignment horizontal="right"/>
    </xf>
    <xf numFmtId="169" fontId="2" fillId="0" borderId="55" xfId="6" applyNumberFormat="1" applyFont="1" applyFill="1" applyBorder="1">
      <alignment horizontal="right"/>
    </xf>
    <xf numFmtId="169" fontId="2" fillId="0" borderId="34" xfId="6" applyNumberFormat="1" applyFont="1" applyFill="1" applyBorder="1">
      <alignment horizontal="right"/>
    </xf>
    <xf numFmtId="169" fontId="2" fillId="0" borderId="54" xfId="6" applyNumberFormat="1" applyFont="1" applyFill="1" applyBorder="1">
      <alignment horizontal="right"/>
    </xf>
    <xf numFmtId="0" fontId="10" fillId="0" borderId="1" xfId="2" applyFont="1" applyBorder="1" applyAlignment="1">
      <alignment horizontal="left" vertical="center" wrapText="1"/>
    </xf>
    <xf numFmtId="169" fontId="2" fillId="0" borderId="0" xfId="2" applyNumberFormat="1"/>
    <xf numFmtId="0" fontId="2" fillId="0" borderId="0" xfId="2" applyAlignment="1">
      <alignment horizontal="center" vertical="center"/>
    </xf>
    <xf numFmtId="0" fontId="10" fillId="4" borderId="18" xfId="2" applyFont="1" applyFill="1" applyBorder="1" applyAlignment="1">
      <alignment horizontal="center" vertical="center"/>
    </xf>
    <xf numFmtId="0" fontId="10" fillId="4" borderId="56" xfId="2" applyFont="1" applyFill="1" applyBorder="1" applyAlignment="1">
      <alignment horizontal="center" vertical="center"/>
    </xf>
    <xf numFmtId="0" fontId="10" fillId="0" borderId="59" xfId="2" applyFont="1" applyBorder="1" applyAlignment="1">
      <alignment horizontal="left" vertical="center"/>
    </xf>
    <xf numFmtId="0" fontId="2" fillId="0" borderId="48" xfId="2" applyBorder="1" applyAlignment="1">
      <alignment horizontal="center" vertical="center"/>
    </xf>
    <xf numFmtId="3" fontId="2" fillId="0" borderId="1" xfId="2" applyNumberFormat="1" applyBorder="1" applyAlignment="1">
      <alignment horizontal="right" vertical="center"/>
    </xf>
    <xf numFmtId="3" fontId="2" fillId="0" borderId="48" xfId="2" applyNumberFormat="1" applyBorder="1" applyAlignment="1">
      <alignment horizontal="right" vertical="center"/>
    </xf>
    <xf numFmtId="3" fontId="2" fillId="0" borderId="31" xfId="2" applyNumberFormat="1" applyBorder="1" applyAlignment="1">
      <alignment horizontal="right" vertical="center"/>
    </xf>
    <xf numFmtId="3" fontId="2" fillId="0" borderId="36" xfId="2" applyNumberFormat="1" applyBorder="1" applyAlignment="1">
      <alignment horizontal="right" vertical="center"/>
    </xf>
    <xf numFmtId="0" fontId="10" fillId="0" borderId="2" xfId="2" applyFont="1" applyBorder="1" applyAlignment="1">
      <alignment horizontal="center" vertical="center"/>
    </xf>
    <xf numFmtId="0" fontId="2" fillId="0" borderId="60" xfId="2" applyBorder="1" applyAlignment="1">
      <alignment horizontal="center" vertical="center"/>
    </xf>
    <xf numFmtId="3" fontId="2" fillId="0" borderId="32" xfId="2" applyNumberFormat="1" applyBorder="1" applyAlignment="1">
      <alignment horizontal="right" vertical="center"/>
    </xf>
    <xf numFmtId="3" fontId="2" fillId="0" borderId="0" xfId="2" applyNumberFormat="1" applyAlignment="1">
      <alignment horizontal="right" vertical="center"/>
    </xf>
    <xf numFmtId="3" fontId="2" fillId="0" borderId="49" xfId="2" applyNumberFormat="1" applyBorder="1" applyAlignment="1">
      <alignment horizontal="right" vertical="center"/>
    </xf>
    <xf numFmtId="0" fontId="10" fillId="0" borderId="39" xfId="2" applyFont="1" applyBorder="1" applyAlignment="1">
      <alignment horizontal="center" vertical="center"/>
    </xf>
    <xf numFmtId="0" fontId="10" fillId="0" borderId="61" xfId="2" applyFont="1" applyBorder="1" applyAlignment="1">
      <alignment horizontal="left" vertical="center"/>
    </xf>
    <xf numFmtId="0" fontId="2" fillId="0" borderId="50" xfId="2" applyBorder="1" applyAlignment="1">
      <alignment horizontal="center" vertical="center"/>
    </xf>
    <xf numFmtId="3" fontId="2" fillId="0" borderId="5" xfId="2" applyNumberFormat="1" applyBorder="1" applyAlignment="1">
      <alignment horizontal="right" vertical="center"/>
    </xf>
    <xf numFmtId="3" fontId="2" fillId="0" borderId="50" xfId="2" applyNumberFormat="1" applyBorder="1" applyAlignment="1">
      <alignment horizontal="right" vertical="center"/>
    </xf>
    <xf numFmtId="3" fontId="2" fillId="0" borderId="11" xfId="2" applyNumberFormat="1" applyBorder="1" applyAlignment="1">
      <alignment horizontal="right" vertical="center"/>
    </xf>
    <xf numFmtId="3" fontId="2" fillId="0" borderId="37" xfId="2" applyNumberFormat="1" applyBorder="1" applyAlignment="1">
      <alignment horizontal="right" vertical="center"/>
    </xf>
    <xf numFmtId="0" fontId="11" fillId="0" borderId="0" xfId="0" applyFont="1"/>
    <xf numFmtId="0" fontId="10" fillId="0" borderId="0" xfId="2" applyFont="1" applyAlignment="1">
      <alignment horizontal="left" vertical="center"/>
    </xf>
    <xf numFmtId="166" fontId="2" fillId="0" borderId="64" xfId="6" applyFont="1" applyBorder="1">
      <alignment horizontal="right"/>
    </xf>
    <xf numFmtId="166" fontId="2" fillId="0" borderId="24" xfId="6" applyFont="1" applyBorder="1">
      <alignment horizontal="right"/>
    </xf>
    <xf numFmtId="170" fontId="2" fillId="0" borderId="0" xfId="3" applyNumberFormat="1" applyFont="1"/>
    <xf numFmtId="2" fontId="2" fillId="0" borderId="0" xfId="3" applyNumberFormat="1" applyFont="1"/>
    <xf numFmtId="170" fontId="2" fillId="0" borderId="0" xfId="2" applyNumberFormat="1"/>
    <xf numFmtId="0" fontId="2" fillId="0" borderId="25" xfId="2" applyBorder="1"/>
    <xf numFmtId="3" fontId="13" fillId="0" borderId="0" xfId="0" applyNumberFormat="1" applyFont="1" applyAlignment="1">
      <alignment horizontal="right" vertical="center" shrinkToFit="1"/>
    </xf>
    <xf numFmtId="0" fontId="2" fillId="0" borderId="0" xfId="2" applyAlignment="1">
      <alignment horizontal="left"/>
    </xf>
    <xf numFmtId="164" fontId="2" fillId="0" borderId="68" xfId="3" applyNumberFormat="1" applyFont="1" applyFill="1" applyBorder="1" applyAlignment="1">
      <alignment horizontal="right"/>
    </xf>
    <xf numFmtId="164" fontId="2" fillId="0" borderId="69" xfId="3" applyNumberFormat="1" applyFont="1" applyFill="1" applyBorder="1" applyAlignment="1">
      <alignment horizontal="right"/>
    </xf>
    <xf numFmtId="164" fontId="2" fillId="0" borderId="70" xfId="3" applyNumberFormat="1" applyFont="1" applyFill="1" applyBorder="1" applyAlignment="1">
      <alignment horizontal="right"/>
    </xf>
    <xf numFmtId="164" fontId="2" fillId="0" borderId="71" xfId="3" applyNumberFormat="1" applyFont="1" applyFill="1" applyBorder="1" applyAlignment="1">
      <alignment horizontal="right"/>
    </xf>
    <xf numFmtId="0" fontId="10" fillId="4" borderId="67" xfId="2" applyFont="1" applyFill="1" applyBorder="1" applyAlignment="1">
      <alignment horizontal="center" vertical="center" wrapText="1"/>
    </xf>
    <xf numFmtId="17" fontId="10" fillId="4" borderId="72" xfId="2" applyNumberFormat="1" applyFont="1" applyFill="1" applyBorder="1" applyAlignment="1">
      <alignment horizontal="center" vertical="center"/>
    </xf>
    <xf numFmtId="167" fontId="2" fillId="0" borderId="73" xfId="2" applyNumberFormat="1" applyBorder="1" applyAlignment="1">
      <alignment horizontal="right" vertical="center"/>
    </xf>
    <xf numFmtId="164" fontId="2" fillId="0" borderId="74" xfId="3" applyNumberFormat="1" applyFont="1" applyFill="1" applyBorder="1" applyAlignment="1">
      <alignment horizontal="right"/>
    </xf>
    <xf numFmtId="0" fontId="10" fillId="4" borderId="29" xfId="2" applyFont="1" applyFill="1" applyBorder="1" applyAlignment="1">
      <alignment horizontal="center" vertical="center"/>
    </xf>
    <xf numFmtId="3" fontId="2" fillId="0" borderId="29" xfId="2" applyNumberFormat="1" applyBorder="1" applyAlignment="1">
      <alignment horizontal="right" vertical="center"/>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166" fontId="2" fillId="0" borderId="36" xfId="6" applyFont="1" applyFill="1" applyBorder="1">
      <alignment horizontal="right"/>
    </xf>
    <xf numFmtId="166" fontId="2" fillId="0" borderId="62" xfId="6" applyFont="1" applyFill="1" applyBorder="1">
      <alignment horizontal="right"/>
    </xf>
    <xf numFmtId="166" fontId="2" fillId="0" borderId="38" xfId="6" applyFont="1" applyFill="1" applyBorder="1">
      <alignment horizontal="right"/>
    </xf>
    <xf numFmtId="0" fontId="2" fillId="0" borderId="25" xfId="2" applyBorder="1" applyAlignment="1"/>
    <xf numFmtId="0" fontId="10" fillId="0" borderId="0" xfId="2" applyFont="1" applyAlignment="1"/>
    <xf numFmtId="0" fontId="2" fillId="0" borderId="0" xfId="0" applyFont="1" applyAlignment="1"/>
    <xf numFmtId="0" fontId="9" fillId="0" borderId="0" xfId="2" applyFont="1" applyAlignment="1"/>
    <xf numFmtId="0" fontId="2" fillId="0" borderId="25" xfId="2" applyBorder="1" applyAlignment="1">
      <alignment horizontal="center"/>
    </xf>
    <xf numFmtId="0" fontId="2" fillId="0" borderId="0" xfId="2" applyAlignment="1"/>
    <xf numFmtId="0" fontId="2" fillId="0" borderId="75" xfId="0" applyFont="1" applyBorder="1" applyAlignment="1">
      <alignment horizontal="left" vertical="top" wrapText="1"/>
    </xf>
    <xf numFmtId="0" fontId="10" fillId="4" borderId="65" xfId="2" applyFont="1" applyFill="1" applyBorder="1" applyAlignment="1">
      <alignment horizontal="center" vertical="center" wrapText="1"/>
    </xf>
    <xf numFmtId="0" fontId="10" fillId="4" borderId="66" xfId="2" applyFont="1" applyFill="1" applyBorder="1" applyAlignment="1">
      <alignment horizontal="center" vertical="center" wrapText="1"/>
    </xf>
    <xf numFmtId="0" fontId="10" fillId="4" borderId="19" xfId="2" applyFont="1" applyFill="1" applyBorder="1" applyAlignment="1">
      <alignment horizontal="center" vertical="center"/>
    </xf>
    <xf numFmtId="0" fontId="10" fillId="4" borderId="7" xfId="2" applyFont="1" applyFill="1" applyBorder="1" applyAlignment="1">
      <alignment horizontal="center" vertical="center"/>
    </xf>
    <xf numFmtId="0" fontId="10" fillId="4" borderId="45" xfId="2" applyFont="1" applyFill="1" applyBorder="1" applyAlignment="1">
      <alignment horizontal="center" vertical="center"/>
    </xf>
    <xf numFmtId="0" fontId="10" fillId="4" borderId="3" xfId="2" applyFont="1" applyFill="1" applyBorder="1" applyAlignment="1">
      <alignment horizontal="center" vertical="center"/>
    </xf>
    <xf numFmtId="0" fontId="10" fillId="4" borderId="9"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17"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45" xfId="2" applyFont="1" applyFill="1" applyBorder="1" applyAlignment="1">
      <alignment horizontal="center" vertical="center" wrapText="1"/>
    </xf>
    <xf numFmtId="0" fontId="10" fillId="4" borderId="56"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4" borderId="57" xfId="2" applyFont="1" applyFill="1" applyBorder="1" applyAlignment="1">
      <alignment horizontal="center" vertical="center" wrapText="1"/>
    </xf>
    <xf numFmtId="0" fontId="10" fillId="4" borderId="58" xfId="2"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4" xfId="5" xr:uid="{00000000-0005-0000-0000-000003000000}"/>
    <cellStyle name="NumberCellStyle" xfId="6" xr:uid="{00000000-0005-0000-0000-000004000000}"/>
    <cellStyle name="Percent" xfId="3" builtinId="5"/>
    <cellStyle name="Percent 2"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80"/>
      <rgbColor rgb="00C0C0C0"/>
      <rgbColor rgb="00FF0000"/>
      <rgbColor rgb="00FFFF00"/>
      <rgbColor rgb="00FF00FF"/>
      <rgbColor rgb="0000FFFF"/>
      <rgbColor rgb="00800000"/>
      <rgbColor rgb="00008000"/>
      <rgbColor rgb="00000080"/>
      <rgbColor rgb="00808000"/>
      <rgbColor rgb="00800080"/>
      <rgbColor rgb="00008080"/>
      <rgbColor rgb="00C0C0C0"/>
      <rgbColor rgb="00808080"/>
      <rgbColor rgb="009D8D85"/>
      <rgbColor rgb="0074AFB6"/>
      <rgbColor rgb="00922B71"/>
      <rgbColor rgb="00026A72"/>
      <rgbColor rgb="00543F4B"/>
      <rgbColor rgb="00DFD7D1"/>
      <rgbColor rgb="00DFE1DE"/>
      <rgbColor rgb="00B2D2D6"/>
      <rgbColor rgb="009D8D85"/>
      <rgbColor rgb="0074AFB6"/>
      <rgbColor rgb="00922B71"/>
      <rgbColor rgb="00026A72"/>
      <rgbColor rgb="00543F4B"/>
      <rgbColor rgb="00DFD7D1"/>
      <rgbColor rgb="00DFE1DE"/>
      <rgbColor rgb="00B2D2D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Commercial air flights, EU,</a:t>
            </a:r>
            <a:r>
              <a:rPr lang="en-US" baseline="0"/>
              <a:t> January </a:t>
            </a:r>
            <a:r>
              <a:rPr lang="en-US"/>
              <a:t>2022 </a:t>
            </a:r>
            <a:r>
              <a:rPr lang="en-US" baseline="0"/>
              <a:t>- March 2023                                                    </a:t>
            </a:r>
          </a:p>
          <a:p>
            <a:pPr algn="l">
              <a:defRPr sz="1800" b="1"/>
            </a:pPr>
            <a:r>
              <a:rPr lang="en-US" sz="1600" b="0"/>
              <a:t>(% change compared to </a:t>
            </a:r>
            <a:r>
              <a:rPr lang="en-US" sz="1600" b="0" i="0" u="none" strike="noStrike" baseline="0">
                <a:effectLst/>
              </a:rPr>
              <a:t>the same month in 2019</a:t>
            </a:r>
            <a:r>
              <a:rPr lang="en-US" sz="1600" b="0"/>
              <a:t>)</a:t>
            </a:r>
          </a:p>
        </c:rich>
      </c:tx>
      <c:layout>
        <c:manualLayout>
          <c:xMode val="edge"/>
          <c:yMode val="edge"/>
          <c:x val="5.2910052910052907E-3"/>
          <c:y val="7.285879406361462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5188886849906527E-2"/>
          <c:y val="0.11934797637797871"/>
          <c:w val="0.93405035888576082"/>
          <c:h val="0.75564831413375477"/>
        </c:manualLayout>
      </c:layout>
      <c:barChart>
        <c:barDir val="col"/>
        <c:grouping val="clustered"/>
        <c:varyColors val="0"/>
        <c:ser>
          <c:idx val="0"/>
          <c:order val="0"/>
          <c:tx>
            <c:strRef>
              <c:f>'Figure 1'!$B$53</c:f>
              <c:strCache>
                <c:ptCount val="1"/>
                <c:pt idx="0">
                  <c:v>EU27</c:v>
                </c:pt>
              </c:strCache>
            </c:strRef>
          </c:tx>
          <c:spPr>
            <a:solidFill>
              <a:schemeClr val="accent1"/>
            </a:solidFill>
            <a:ln>
              <a:noFill/>
            </a:ln>
            <a:effectLst/>
            <a:extLst>
              <a:ext uri="{91240B29-F687-4F45-9708-019B960494DF}">
                <a14:hiddenLine xmlns:a14="http://schemas.microsoft.com/office/drawing/2010/main" cmpd="sng" algn="ctr">
                  <a:solidFill>
                    <a:srgbClr val="B9C31E">
                      <a:lumMod val="100000"/>
                    </a:srgbClr>
                  </a:solidFill>
                  <a:prstDash val="solid"/>
                  <a:headEnd type="none" w="med" len="med"/>
                  <a:tailEnd type="none" w="med" len="med"/>
                </a14:hiddenLine>
              </a:ext>
            </a:extLst>
          </c:spPr>
          <c:invertIfNegative val="0"/>
          <c:dLbls>
            <c:dLbl>
              <c:idx val="0"/>
              <c:layout>
                <c:manualLayout>
                  <c:x val="-2.6454251358115121E-3"/>
                  <c:y val="6.9495792775186062E-3"/>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989-40A9-B54B-9B4583F728D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'Figure 1'!$C$52:$Q$52</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'Figure 1'!$C$53:$Q$53</c:f>
              <c:numCache>
                <c:formatCode>#,##0.0</c:formatCode>
                <c:ptCount val="15"/>
                <c:pt idx="0">
                  <c:v>-34.299999999999997</c:v>
                </c:pt>
                <c:pt idx="1">
                  <c:v>-32.799999999999997</c:v>
                </c:pt>
                <c:pt idx="2">
                  <c:v>-26.6</c:v>
                </c:pt>
                <c:pt idx="3">
                  <c:v>-19.399999999999999</c:v>
                </c:pt>
                <c:pt idx="4">
                  <c:v>-16.100000000000001</c:v>
                </c:pt>
                <c:pt idx="5">
                  <c:v>-16.2</c:v>
                </c:pt>
                <c:pt idx="6">
                  <c:v>-15.3</c:v>
                </c:pt>
                <c:pt idx="7">
                  <c:v>-14.2</c:v>
                </c:pt>
                <c:pt idx="8">
                  <c:v>-15.6</c:v>
                </c:pt>
                <c:pt idx="9">
                  <c:v>-14.1</c:v>
                </c:pt>
                <c:pt idx="10">
                  <c:v>-16.3</c:v>
                </c:pt>
                <c:pt idx="11">
                  <c:v>-15.1</c:v>
                </c:pt>
                <c:pt idx="12">
                  <c:v>-17.5</c:v>
                </c:pt>
                <c:pt idx="13">
                  <c:v>-16.399999999999999</c:v>
                </c:pt>
                <c:pt idx="14">
                  <c:v>-15.3</c:v>
                </c:pt>
              </c:numCache>
            </c:numRef>
          </c:val>
          <c:extLst>
            <c:ext xmlns:c16="http://schemas.microsoft.com/office/drawing/2014/chart" uri="{C3380CC4-5D6E-409C-BE32-E72D297353CC}">
              <c16:uniqueId val="{00000000-A5BE-4840-8578-8179A0036B1C}"/>
            </c:ext>
          </c:extLst>
        </c:ser>
        <c:dLbls>
          <c:showLegendKey val="0"/>
          <c:showVal val="0"/>
          <c:showCatName val="0"/>
          <c:showSerName val="0"/>
          <c:showPercent val="0"/>
          <c:showBubbleSize val="0"/>
        </c:dLbls>
        <c:gapWidth val="150"/>
        <c:axId val="531270840"/>
        <c:axId val="531272408"/>
      </c:barChart>
      <c:dateAx>
        <c:axId val="531270840"/>
        <c:scaling>
          <c:orientation val="minMax"/>
        </c:scaling>
        <c:delete val="0"/>
        <c:axPos val="b"/>
        <c:numFmt formatCode="mmm\-yy" sourceLinked="1"/>
        <c:majorTickMark val="out"/>
        <c:minorTickMark val="none"/>
        <c:tickLblPos val="low"/>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31272408"/>
        <c:crosses val="autoZero"/>
        <c:auto val="1"/>
        <c:lblOffset val="100"/>
        <c:baseTimeUnit val="months"/>
      </c:dateAx>
      <c:valAx>
        <c:axId val="531272408"/>
        <c:scaling>
          <c:orientation val="minMax"/>
          <c:min val="-3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31270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45446507617773E-2"/>
          <c:y val="0.11134591532101151"/>
          <c:w val="0.85449613148009695"/>
          <c:h val="0.82058450785548942"/>
        </c:manualLayout>
      </c:layout>
      <c:lineChart>
        <c:grouping val="standard"/>
        <c:varyColors val="0"/>
        <c:ser>
          <c:idx val="0"/>
          <c:order val="0"/>
          <c:dPt>
            <c:idx val="12"/>
            <c:bubble3D val="0"/>
            <c:extLst>
              <c:ext xmlns:c16="http://schemas.microsoft.com/office/drawing/2014/chart" uri="{C3380CC4-5D6E-409C-BE32-E72D297353CC}">
                <c16:uniqueId val="{00000000-6D6F-4ED0-8074-1B5096AD5740}"/>
              </c:ext>
            </c:extLst>
          </c:dPt>
          <c:cat>
            <c:numRef>
              <c:f>'Figure 2'!$C$64:$Q$64</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'Figure 2'!$C$65:$Q$65</c:f>
              <c:numCache>
                <c:formatCode>#,##0.000</c:formatCode>
                <c:ptCount val="15"/>
                <c:pt idx="0">
                  <c:v>31.536978000000001</c:v>
                </c:pt>
                <c:pt idx="1">
                  <c:v>35.547837000000001</c:v>
                </c:pt>
                <c:pt idx="2">
                  <c:v>48.331091000000001</c:v>
                </c:pt>
                <c:pt idx="3">
                  <c:v>64.993309999999994</c:v>
                </c:pt>
                <c:pt idx="4">
                  <c:v>75.030439999999999</c:v>
                </c:pt>
                <c:pt idx="5">
                  <c:v>84.683396999999999</c:v>
                </c:pt>
                <c:pt idx="6">
                  <c:v>94.838964000000004</c:v>
                </c:pt>
                <c:pt idx="7">
                  <c:v>95.940293999999994</c:v>
                </c:pt>
                <c:pt idx="8">
                  <c:v>87.156801999999999</c:v>
                </c:pt>
                <c:pt idx="9">
                  <c:v>81.346833000000004</c:v>
                </c:pt>
                <c:pt idx="10">
                  <c:v>59.226379999999999</c:v>
                </c:pt>
                <c:pt idx="11">
                  <c:v>61.217336000000003</c:v>
                </c:pt>
                <c:pt idx="12">
                  <c:v>56.825184999999998</c:v>
                </c:pt>
                <c:pt idx="13">
                  <c:v>55.910623999999999</c:v>
                </c:pt>
                <c:pt idx="14">
                  <c:v>66.679783999999998</c:v>
                </c:pt>
              </c:numCache>
            </c:numRef>
          </c:val>
          <c:smooth val="0"/>
          <c:extLst>
            <c:ext xmlns:c16="http://schemas.microsoft.com/office/drawing/2014/chart" uri="{C3380CC4-5D6E-409C-BE32-E72D297353CC}">
              <c16:uniqueId val="{00000001-6D6F-4ED0-8074-1B5096AD5740}"/>
            </c:ext>
          </c:extLst>
        </c:ser>
        <c:dLbls>
          <c:showLegendKey val="0"/>
          <c:showVal val="0"/>
          <c:showCatName val="0"/>
          <c:showSerName val="0"/>
          <c:showPercent val="0"/>
          <c:showBubbleSize val="0"/>
        </c:dLbls>
        <c:marker val="1"/>
        <c:smooth val="0"/>
        <c:axId val="531273192"/>
        <c:axId val="531273584"/>
      </c:lineChart>
      <c:catAx>
        <c:axId val="531273192"/>
        <c:scaling>
          <c:orientation val="minMax"/>
        </c:scaling>
        <c:delete val="0"/>
        <c:axPos val="b"/>
        <c:numFmt formatCode="mmm\-yy" sourceLinked="1"/>
        <c:majorTickMark val="out"/>
        <c:minorTickMark val="none"/>
        <c:tickLblPos val="nextTo"/>
        <c:spPr>
          <a:ln w="3175">
            <a:solidFill>
              <a:srgbClr val="000000"/>
            </a:solidFill>
            <a:prstDash val="solid"/>
          </a:ln>
        </c:spPr>
        <c:txPr>
          <a:bodyPr rot="0" vert="horz"/>
          <a:lstStyle/>
          <a:p>
            <a:pPr>
              <a:defRPr sz="1200" b="0">
                <a:latin typeface="Arial" panose="020B0604020202020204" pitchFamily="34" charset="0"/>
                <a:cs typeface="Arial" panose="020B0604020202020204" pitchFamily="34" charset="0"/>
              </a:defRPr>
            </a:pPr>
            <a:endParaRPr lang="en-US"/>
          </a:p>
        </c:txPr>
        <c:crossAx val="531273584"/>
        <c:crosses val="autoZero"/>
        <c:auto val="0"/>
        <c:lblAlgn val="ctr"/>
        <c:lblOffset val="100"/>
        <c:tickLblSkip val="1"/>
        <c:tickMarkSkip val="1"/>
        <c:noMultiLvlLbl val="0"/>
      </c:catAx>
      <c:valAx>
        <c:axId val="531273584"/>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noFill/>
            <a:prstDash val="solid"/>
          </a:ln>
        </c:spPr>
        <c:txPr>
          <a:bodyPr rot="0" vert="horz"/>
          <a:lstStyle/>
          <a:p>
            <a:pPr>
              <a:defRPr sz="1200" b="0">
                <a:latin typeface="Arial" panose="020B0604020202020204" pitchFamily="34" charset="0"/>
                <a:cs typeface="Arial" panose="020B0604020202020204" pitchFamily="34" charset="0"/>
              </a:defRPr>
            </a:pPr>
            <a:endParaRPr lang="en-US"/>
          </a:p>
        </c:txPr>
        <c:crossAx val="531273192"/>
        <c:crosses val="autoZero"/>
        <c:crossBetween val="between"/>
        <c:majorUnit val="1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c:oddHeader>&amp;A</c:oddHeader>
      <c:oddFooter>Page &amp;P</c:oddFooter>
    </c:headerFooter>
    <c:pageMargins b="0.75" l="0.7" r="0.7" t="0.75" header="0.3" footer="0.3"/>
    <c:pageSetup paperSize="9" orientation="landscape"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2219362308882E-2"/>
          <c:y val="2.2670059527753215E-2"/>
          <c:w val="0.79788904981679931"/>
          <c:h val="0.953179662137126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35-4674-B8F2-DDCB7D7EA8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35-4674-B8F2-DDCB7D7EA8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35-4674-B8F2-DDCB7D7EA86C}"/>
              </c:ext>
            </c:extLst>
          </c:dPt>
          <c:val>
            <c:numRef>
              <c:f>'Figure 2'!$D$76:$D$78</c:f>
              <c:numCache>
                <c:formatCode>#,##0</c:formatCode>
                <c:ptCount val="3"/>
                <c:pt idx="0">
                  <c:v>30421847</c:v>
                </c:pt>
                <c:pt idx="1">
                  <c:v>60057045</c:v>
                </c:pt>
                <c:pt idx="2">
                  <c:v>88936701</c:v>
                </c:pt>
              </c:numCache>
            </c:numRef>
          </c:val>
          <c:extLst>
            <c:ext xmlns:c16="http://schemas.microsoft.com/office/drawing/2014/chart" uri="{C3380CC4-5D6E-409C-BE32-E72D297353CC}">
              <c16:uniqueId val="{00000006-6335-4674-B8F2-DDCB7D7EA86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B655-4A8F-ABB7-7B0FDDBBF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B655-4A8F-ABB7-7B0FDDBBF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B655-4A8F-ABB7-7B0FDDBBF754}"/>
              </c:ext>
            </c:extLst>
          </c:dPt>
          <c:val>
            <c:numRef>
              <c:f>'Figure 2'!$E$76:$E$78</c:f>
              <c:numCache>
                <c:formatCode>0.0%</c:formatCode>
                <c:ptCount val="3"/>
                <c:pt idx="0">
                  <c:v>0.32661942728842241</c:v>
                </c:pt>
                <c:pt idx="1">
                  <c:v>0.50865340456724972</c:v>
                </c:pt>
                <c:pt idx="2">
                  <c:v>0.68838287793239505</c:v>
                </c:pt>
              </c:numCache>
            </c:numRef>
          </c:val>
          <c:extLst>
            <c:ext xmlns:c16="http://schemas.microsoft.com/office/drawing/2014/chart" uri="{C3380CC4-5D6E-409C-BE32-E72D297353CC}">
              <c16:uniqueId val="{00000006-6D3A-410C-9D7D-066D5E6F12C1}"/>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D-B655-4A8F-ABB7-7B0FDDBBF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B655-4A8F-ABB7-7B0FDDBBF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B655-4A8F-ABB7-7B0FDDBBF754}"/>
              </c:ext>
            </c:extLst>
          </c:dPt>
          <c:val>
            <c:numRef>
              <c:f>'Figure 2'!$F$76:$F$78</c:f>
              <c:numCache>
                <c:formatCode>0.0%</c:formatCode>
                <c:ptCount val="3"/>
                <c:pt idx="0">
                  <c:v>0.16956077502137731</c:v>
                </c:pt>
                <c:pt idx="1">
                  <c:v>0.33473704261591131</c:v>
                </c:pt>
                <c:pt idx="2">
                  <c:v>0.49570218236271135</c:v>
                </c:pt>
              </c:numCache>
            </c:numRef>
          </c:val>
          <c:extLst>
            <c:ext xmlns:c16="http://schemas.microsoft.com/office/drawing/2014/chart" uri="{C3380CC4-5D6E-409C-BE32-E72D297353CC}">
              <c16:uniqueId val="{00000007-6D3A-410C-9D7D-066D5E6F12C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solidFill>
            <a:schemeClr val="tx1"/>
          </a:solidFill>
        </a:defRPr>
      </a:pPr>
      <a:endParaRPr lang="en-US"/>
    </a:p>
  </c:txPr>
  <c:printSettings>
    <c:headerFooter alignWithMargins="0"/>
    <c:pageMargins b="1" l="0.75000000000000033" r="0.75000000000000033" t="1" header="0.5" footer="0.5"/>
    <c:pageSetup paperSize="9" orientation="landscape" horizontalDpi="1200" verticalDpi="1200"/>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Air passengers transport, EU, January 2022 - March 2023</a:t>
            </a:r>
          </a:p>
          <a:p>
            <a:pPr algn="l">
              <a:defRPr sz="1800" b="1"/>
            </a:pPr>
            <a:r>
              <a:rPr lang="en-US" sz="1600" b="0"/>
              <a:t>(% change compared to the same period of the previous year)</a:t>
            </a:r>
          </a:p>
        </c:rich>
      </c:tx>
      <c:layout>
        <c:manualLayout>
          <c:xMode val="edge"/>
          <c:yMode val="edge"/>
          <c:x val="4.6509562613269786E-3"/>
          <c:y val="1.2133528043019566E-2"/>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4.5216376914800405E-2"/>
          <c:y val="0.15025814693517295"/>
          <c:w val="0.94180992575774702"/>
          <c:h val="0.6307347687733723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f>'Figure 3'!$C$46:$Q$46</c:f>
              <c:numCache>
                <c:formatCode>mmm\-yy</c:formatCode>
                <c:ptCount val="1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numCache>
            </c:numRef>
          </c:cat>
          <c:val>
            <c:numRef>
              <c:f>'Figure 3'!$C$47:$Q$47</c:f>
              <c:numCache>
                <c:formatCode>#,##0.0</c:formatCode>
                <c:ptCount val="15"/>
                <c:pt idx="0">
                  <c:v>317.65649380193196</c:v>
                </c:pt>
                <c:pt idx="1">
                  <c:v>525.20559615127195</c:v>
                </c:pt>
                <c:pt idx="2">
                  <c:v>568.15116170947454</c:v>
                </c:pt>
                <c:pt idx="3">
                  <c:v>649.84381146030535</c:v>
                </c:pt>
                <c:pt idx="4">
                  <c:v>493.4757404460421</c:v>
                </c:pt>
                <c:pt idx="5">
                  <c:v>313.76524194875969</c:v>
                </c:pt>
                <c:pt idx="6">
                  <c:v>193.70471587084356</c:v>
                </c:pt>
                <c:pt idx="7">
                  <c:v>161.88641541243044</c:v>
                </c:pt>
                <c:pt idx="8">
                  <c:v>166.19390494858601</c:v>
                </c:pt>
                <c:pt idx="9">
                  <c:v>151.43608887624649</c:v>
                </c:pt>
                <c:pt idx="10">
                  <c:v>140.52383883628235</c:v>
                </c:pt>
                <c:pt idx="11">
                  <c:v>153.50310867352121</c:v>
                </c:pt>
                <c:pt idx="12">
                  <c:v>180.18589733568945</c:v>
                </c:pt>
                <c:pt idx="13">
                  <c:v>157.28277805715095</c:v>
                </c:pt>
                <c:pt idx="14">
                  <c:v>137.96457725244764</c:v>
                </c:pt>
              </c:numCache>
            </c:numRef>
          </c:val>
          <c:extLst>
            <c:ext xmlns:c16="http://schemas.microsoft.com/office/drawing/2014/chart" uri="{C3380CC4-5D6E-409C-BE32-E72D297353CC}">
              <c16:uniqueId val="{00000000-3166-473C-8883-AAE4F9FF5B71}"/>
            </c:ext>
          </c:extLst>
        </c:ser>
        <c:dLbls>
          <c:showLegendKey val="0"/>
          <c:showVal val="0"/>
          <c:showCatName val="0"/>
          <c:showSerName val="0"/>
          <c:showPercent val="0"/>
          <c:showBubbleSize val="0"/>
        </c:dLbls>
        <c:gapWidth val="150"/>
        <c:axId val="534471872"/>
        <c:axId val="534468736"/>
      </c:barChart>
      <c:dateAx>
        <c:axId val="534471872"/>
        <c:scaling>
          <c:orientation val="minMax"/>
        </c:scaling>
        <c:delete val="0"/>
        <c:axPos val="b"/>
        <c:numFmt formatCode="mmm\-yy" sourceLinked="0"/>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34468736"/>
        <c:crosses val="autoZero"/>
        <c:auto val="1"/>
        <c:lblOffset val="100"/>
        <c:baseTimeUnit val="months"/>
      </c:dateAx>
      <c:valAx>
        <c:axId val="534468736"/>
        <c:scaling>
          <c:orientation val="minMax"/>
          <c:max val="1100"/>
          <c:min val="-2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34471872"/>
        <c:crosses val="autoZero"/>
        <c:crossBetween val="between"/>
        <c:majorUnit val="100"/>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200" b="0" i="0" u="none" strike="noStrike" baseline="0">
          <a:solidFill>
            <a:srgbClr val="000000"/>
          </a:solidFill>
          <a:latin typeface="Arial"/>
          <a:ea typeface="Arial"/>
          <a:cs typeface="Arial"/>
        </a:defRPr>
      </a:pPr>
      <a:endParaRPr lang="en-US"/>
    </a:p>
  </c:txPr>
  <c:printSettings>
    <c:headerFooter/>
    <c:pageMargins b="1" l="0.75000000000000033" r="0.75000000000000033" t="1" header="0.5" footer="0.5"/>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8</xdr:col>
      <xdr:colOff>232964</xdr:colOff>
      <xdr:row>1</xdr:row>
      <xdr:rowOff>58339</xdr:rowOff>
    </xdr:from>
    <xdr:to>
      <xdr:col>24</xdr:col>
      <xdr:colOff>533399</xdr:colOff>
      <xdr:row>45</xdr:row>
      <xdr:rowOff>119743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0.0043</cdr:x>
      <cdr:y>0.94859</cdr:y>
    </cdr:from>
    <cdr:ext cx="8058607" cy="259257"/>
    <cdr:sp macro="" textlink="">
      <cdr:nvSpPr>
        <cdr:cNvPr id="6" name="FootonotesShape"/>
        <cdr:cNvSpPr txBox="1"/>
      </cdr:nvSpPr>
      <cdr:spPr>
        <a:xfrm xmlns:a="http://schemas.openxmlformats.org/drawingml/2006/main">
          <a:off x="41285" y="6613915"/>
          <a:ext cx="8058607" cy="25925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European Organisation for the Safety of Air Navigation (Eurocontrol) (online data code: avia_tf_cm)</a:t>
          </a:r>
        </a:p>
      </cdr:txBody>
    </cdr:sp>
  </cdr:absSizeAnchor>
  <cdr:absSizeAnchor xmlns:cdr="http://schemas.openxmlformats.org/drawingml/2006/chartDrawing">
    <cdr:from>
      <cdr:x>0.83933</cdr:x>
      <cdr:y>0.94119</cdr:y>
    </cdr:from>
    <cdr:ext cx="1530358" cy="417915"/>
    <cdr:pic>
      <cdr:nvPicPr>
        <cdr:cNvPr id="7" name="LogoShape">
          <a:extLst xmlns:a="http://schemas.openxmlformats.org/drawingml/2006/main">
            <a:ext uri="{FF2B5EF4-FFF2-40B4-BE49-F238E27FC236}">
              <a16:creationId xmlns:a16="http://schemas.microsoft.com/office/drawing/2014/main" id="{2973E833-9502-4B9C-871B-DC195EE8EFC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687826"/>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417598</xdr:colOff>
      <xdr:row>6</xdr:row>
      <xdr:rowOff>9525</xdr:rowOff>
    </xdr:from>
    <xdr:to>
      <xdr:col>24</xdr:col>
      <xdr:colOff>482006</xdr:colOff>
      <xdr:row>54</xdr:row>
      <xdr:rowOff>161921</xdr:rowOff>
    </xdr:to>
    <xdr:grpSp>
      <xdr:nvGrpSpPr>
        <xdr:cNvPr id="2" name="Group 1">
          <a:extLst>
            <a:ext uri="{FF2B5EF4-FFF2-40B4-BE49-F238E27FC236}">
              <a16:creationId xmlns:a16="http://schemas.microsoft.com/office/drawing/2014/main" id="{6A8A9DFD-44B6-4888-B5F1-824FC132C5AC}"/>
            </a:ext>
          </a:extLst>
        </xdr:cNvPr>
        <xdr:cNvGrpSpPr/>
      </xdr:nvGrpSpPr>
      <xdr:grpSpPr>
        <a:xfrm>
          <a:off x="417598" y="1054554"/>
          <a:ext cx="18907579" cy="7990110"/>
          <a:chOff x="19243080" y="2190882"/>
          <a:chExt cx="17149222" cy="7729888"/>
        </a:xfrm>
      </xdr:grpSpPr>
      <xdr:grpSp>
        <xdr:nvGrpSpPr>
          <xdr:cNvPr id="19" name="Group 18">
            <a:extLst>
              <a:ext uri="{FF2B5EF4-FFF2-40B4-BE49-F238E27FC236}">
                <a16:creationId xmlns:a16="http://schemas.microsoft.com/office/drawing/2014/main" id="{5FED2800-16BE-4D9A-B6A5-EFB9E4CE57CF}"/>
              </a:ext>
            </a:extLst>
          </xdr:cNvPr>
          <xdr:cNvGrpSpPr/>
        </xdr:nvGrpSpPr>
        <xdr:grpSpPr>
          <a:xfrm>
            <a:off x="19243080" y="2190882"/>
            <a:ext cx="17149222" cy="7729888"/>
            <a:chOff x="240705" y="724032"/>
            <a:chExt cx="17075743" cy="7210480"/>
          </a:xfrm>
        </xdr:grpSpPr>
        <xdr:grpSp>
          <xdr:nvGrpSpPr>
            <xdr:cNvPr id="15" name="Group 14">
              <a:extLst>
                <a:ext uri="{FF2B5EF4-FFF2-40B4-BE49-F238E27FC236}">
                  <a16:creationId xmlns:a16="http://schemas.microsoft.com/office/drawing/2014/main" id="{00000000-0008-0000-0100-00000F000000}"/>
                </a:ext>
              </a:extLst>
            </xdr:cNvPr>
            <xdr:cNvGrpSpPr/>
          </xdr:nvGrpSpPr>
          <xdr:grpSpPr>
            <a:xfrm>
              <a:off x="240705" y="724032"/>
              <a:ext cx="17075743" cy="7210480"/>
              <a:chOff x="2581092" y="713993"/>
              <a:chExt cx="15916514" cy="7622649"/>
            </a:xfrm>
          </xdr:grpSpPr>
          <xdr:graphicFrame macro="">
            <xdr:nvGraphicFramePr>
              <xdr:cNvPr id="6" name="Chart 1">
                <a:extLst>
                  <a:ext uri="{FF2B5EF4-FFF2-40B4-BE49-F238E27FC236}">
                    <a16:creationId xmlns:a16="http://schemas.microsoft.com/office/drawing/2014/main" id="{00000000-0008-0000-0100-000006000000}"/>
                  </a:ext>
                </a:extLst>
              </xdr:cNvPr>
              <xdr:cNvGraphicFramePr>
                <a:graphicFrameLocks/>
              </xdr:cNvGraphicFramePr>
            </xdr:nvGraphicFramePr>
            <xdr:xfrm>
              <a:off x="2581092" y="713993"/>
              <a:ext cx="15916514" cy="76226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7">
                <a:extLst>
                  <a:ext uri="{FF2B5EF4-FFF2-40B4-BE49-F238E27FC236}">
                    <a16:creationId xmlns:a16="http://schemas.microsoft.com/office/drawing/2014/main" id="{00000000-0008-0000-0100-000007000000}"/>
                  </a:ext>
                </a:extLst>
              </xdr:cNvPr>
              <xdr:cNvGraphicFramePr>
                <a:graphicFrameLocks/>
              </xdr:cNvGraphicFramePr>
            </xdr:nvGraphicFramePr>
            <xdr:xfrm>
              <a:off x="7815233" y="3578537"/>
              <a:ext cx="4233480" cy="374657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Text Box 26">
                <a:extLst>
                  <a:ext uri="{FF2B5EF4-FFF2-40B4-BE49-F238E27FC236}">
                    <a16:creationId xmlns:a16="http://schemas.microsoft.com/office/drawing/2014/main" id="{00000000-0008-0000-0100-000008000000}"/>
                  </a:ext>
                </a:extLst>
              </xdr:cNvPr>
              <xdr:cNvSpPr txBox="1">
                <a:spLocks noChangeArrowheads="1"/>
              </xdr:cNvSpPr>
            </xdr:nvSpPr>
            <xdr:spPr bwMode="auto">
              <a:xfrm>
                <a:off x="3775606" y="1678170"/>
                <a:ext cx="3889095" cy="50788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n-US" sz="1200" b="1" baseline="0">
                    <a:latin typeface="Arial" panose="020B0604020202020204" pitchFamily="34" charset="0"/>
                    <a:ea typeface="+mn-ea"/>
                    <a:cs typeface="Arial" panose="020B0604020202020204" pitchFamily="34" charset="0"/>
                  </a:rPr>
                  <a:t>Air passenger transport, EU, January 2023 - March 2023</a:t>
                </a:r>
              </a:p>
              <a:p>
                <a:pPr algn="ctr" rtl="1">
                  <a:defRPr sz="1000"/>
                </a:pPr>
                <a:r>
                  <a:rPr lang="en-US" sz="1200" b="1" baseline="0">
                    <a:latin typeface="Arial" panose="020B0604020202020204" pitchFamily="34" charset="0"/>
                    <a:ea typeface="+mn-ea"/>
                    <a:cs typeface="Arial" panose="020B0604020202020204" pitchFamily="34" charset="0"/>
                  </a:rPr>
                  <a:t>179 millions passengers carried</a:t>
                </a:r>
              </a:p>
              <a:p>
                <a:pPr algn="ctr" rtl="1">
                  <a:defRPr sz="1000"/>
                </a:pPr>
                <a:endParaRPr lang="en-US" sz="1000" b="1" i="0" strike="noStrike">
                  <a:solidFill>
                    <a:srgbClr val="000000"/>
                  </a:solidFill>
                  <a:latin typeface="Arial" panose="020B0604020202020204" pitchFamily="34" charset="0"/>
                  <a:cs typeface="Arial" panose="020B0604020202020204" pitchFamily="34" charset="0"/>
                </a:endParaRPr>
              </a:p>
            </xdr:txBody>
          </xdr:sp>
          <xdr:sp macro="" textlink="">
            <xdr:nvSpPr>
              <xdr:cNvPr id="9" name="Text Box 168">
                <a:extLst>
                  <a:ext uri="{FF2B5EF4-FFF2-40B4-BE49-F238E27FC236}">
                    <a16:creationId xmlns:a16="http://schemas.microsoft.com/office/drawing/2014/main" id="{00000000-0008-0000-0100-000009000000}"/>
                  </a:ext>
                </a:extLst>
              </xdr:cNvPr>
              <xdr:cNvSpPr txBox="1">
                <a:spLocks noChangeArrowheads="1"/>
              </xdr:cNvSpPr>
            </xdr:nvSpPr>
            <xdr:spPr bwMode="auto">
              <a:xfrm>
                <a:off x="9898819" y="5606357"/>
                <a:ext cx="1298940" cy="970529"/>
              </a:xfrm>
              <a:prstGeom prst="rect">
                <a:avLst/>
              </a:prstGeom>
              <a:solidFill>
                <a:srgbClr val="FFFFFF">
                  <a:alpha val="0"/>
                </a:srgbClr>
              </a:solidFill>
              <a:ln w="9525">
                <a:noFill/>
                <a:miter lim="800000"/>
                <a:headEnd/>
                <a:tailEnd/>
              </a:ln>
            </xdr:spPr>
            <xdr:txBody>
              <a:bodyPr vertOverflow="clip" wrap="square" lIns="27432" tIns="22860" rIns="27432" bIns="0" anchor="t" upright="1"/>
              <a:lstStyle/>
              <a:p>
                <a:pPr algn="ctr" rtl="1">
                  <a:defRPr sz="1000"/>
                </a:pPr>
                <a:r>
                  <a:rPr lang="en-US" sz="1100" b="1" i="0" strike="noStrike">
                    <a:solidFill>
                      <a:srgbClr val="000000"/>
                    </a:solidFill>
                    <a:latin typeface="Arial" panose="020B0604020202020204" pitchFamily="34" charset="0"/>
                    <a:cs typeface="Arial" panose="020B0604020202020204" pitchFamily="34" charset="0"/>
                  </a:rPr>
                  <a:t>Intra-EU</a:t>
                </a:r>
                <a:endParaRPr lang="en-US" sz="1100" b="0" i="0" strike="noStrike">
                  <a:solidFill>
                    <a:srgbClr val="000000"/>
                  </a:solidFill>
                  <a:latin typeface="Arial" panose="020B0604020202020204" pitchFamily="34" charset="0"/>
                  <a:cs typeface="Arial" panose="020B0604020202020204" pitchFamily="34" charset="0"/>
                </a:endParaRPr>
              </a:p>
              <a:p>
                <a:pPr algn="ctr" rtl="1">
                  <a:defRPr sz="1000"/>
                </a:pPr>
                <a:r>
                  <a:rPr lang="en-US" sz="1100" b="0" i="0" strike="noStrike">
                    <a:solidFill>
                      <a:srgbClr val="000000"/>
                    </a:solidFill>
                    <a:latin typeface="Arial" panose="020B0604020202020204" pitchFamily="34" charset="0"/>
                    <a:cs typeface="Arial" panose="020B0604020202020204" pitchFamily="34" charset="0"/>
                  </a:rPr>
                  <a:t> </a:t>
                </a:r>
                <a:r>
                  <a:rPr lang="en-US" sz="1100" b="0" i="0" strike="noStrike">
                    <a:solidFill>
                      <a:sysClr val="windowText" lastClr="000000"/>
                    </a:solidFill>
                    <a:latin typeface="Arial" panose="020B0604020202020204" pitchFamily="34" charset="0"/>
                    <a:cs typeface="Arial" panose="020B0604020202020204" pitchFamily="34" charset="0"/>
                  </a:rPr>
                  <a:t>Share on total: 33.5%</a:t>
                </a:r>
              </a:p>
              <a:p>
                <a:pPr algn="ctr" rtl="1">
                  <a:defRPr sz="1000"/>
                </a:pPr>
                <a:r>
                  <a:rPr lang="en-US" sz="1100" b="0" i="0">
                    <a:effectLst/>
                    <a:latin typeface="Arial" panose="020B0604020202020204" pitchFamily="34" charset="0"/>
                    <a:ea typeface="+mn-ea"/>
                    <a:cs typeface="Arial" panose="020B0604020202020204" pitchFamily="34" charset="0"/>
                  </a:rPr>
                  <a:t>Change M01-03</a:t>
                </a:r>
                <a:r>
                  <a:rPr lang="en-US" sz="1100" b="0" i="0" baseline="0">
                    <a:effectLst/>
                    <a:latin typeface="Arial" panose="020B0604020202020204" pitchFamily="34" charset="0"/>
                    <a:ea typeface="+mn-ea"/>
                    <a:cs typeface="Arial" panose="020B0604020202020204" pitchFamily="34" charset="0"/>
                  </a:rPr>
                  <a:t> 23/22</a:t>
                </a:r>
                <a:r>
                  <a:rPr lang="en-US" sz="1100" b="0" i="0">
                    <a:effectLst/>
                    <a:latin typeface="Arial" panose="020B0604020202020204" pitchFamily="34" charset="0"/>
                    <a:ea typeface="+mn-ea"/>
                    <a:cs typeface="Arial" panose="020B0604020202020204" pitchFamily="34" charset="0"/>
                  </a:rPr>
                  <a:t>: +50.9</a:t>
                </a:r>
                <a:r>
                  <a:rPr lang="en-US" sz="1100" b="0" i="0" strike="noStrike">
                    <a:solidFill>
                      <a:srgbClr val="000000"/>
                    </a:solidFill>
                    <a:latin typeface="Arial" panose="020B0604020202020204" pitchFamily="34" charset="0"/>
                    <a:cs typeface="Arial" panose="020B0604020202020204" pitchFamily="34" charset="0"/>
                  </a:rPr>
                  <a:t>%</a:t>
                </a:r>
              </a:p>
            </xdr:txBody>
          </xdr:sp>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bwMode="auto">
              <a:xfrm flipV="1">
                <a:off x="6078294" y="4115451"/>
                <a:ext cx="788687" cy="83869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bwMode="auto">
              <a:xfrm flipV="1">
                <a:off x="7951771" y="2945991"/>
                <a:ext cx="778992" cy="48415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bwMode="auto">
              <a:xfrm>
                <a:off x="10737070" y="2333416"/>
                <a:ext cx="777813" cy="43053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bwMode="auto">
              <a:xfrm>
                <a:off x="14289218" y="4271379"/>
                <a:ext cx="814268" cy="22973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17" name="Straight Arrow Connector 16">
                <a:extLst>
                  <a:ext uri="{FF2B5EF4-FFF2-40B4-BE49-F238E27FC236}">
                    <a16:creationId xmlns:a16="http://schemas.microsoft.com/office/drawing/2014/main" id="{877A874E-4E3D-871A-EBB6-A56757347DA4}"/>
                  </a:ext>
                </a:extLst>
              </xdr:cNvPr>
              <xdr:cNvCxnSpPr/>
            </xdr:nvCxnSpPr>
            <xdr:spPr bwMode="auto">
              <a:xfrm flipV="1">
                <a:off x="5255358" y="5073499"/>
                <a:ext cx="684698" cy="56781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55" name="Text Box 176">
                <a:extLst>
                  <a:ext uri="{FF2B5EF4-FFF2-40B4-BE49-F238E27FC236}">
                    <a16:creationId xmlns:a16="http://schemas.microsoft.com/office/drawing/2014/main" id="{E4DB9438-2C61-DD4E-F387-C67928A9B70A}"/>
                  </a:ext>
                </a:extLst>
              </xdr:cNvPr>
              <xdr:cNvSpPr txBox="1">
                <a:spLocks noChangeArrowheads="1"/>
              </xdr:cNvSpPr>
            </xdr:nvSpPr>
            <xdr:spPr bwMode="auto">
              <a:xfrm>
                <a:off x="14523712" y="4150284"/>
                <a:ext cx="808932" cy="292837"/>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-7.2 %</a:t>
                </a:r>
              </a:p>
            </xdr:txBody>
          </xdr:sp>
          <xdr:sp macro="" textlink="">
            <xdr:nvSpPr>
              <xdr:cNvPr id="57" name="Text Box 176">
                <a:extLst>
                  <a:ext uri="{FF2B5EF4-FFF2-40B4-BE49-F238E27FC236}">
                    <a16:creationId xmlns:a16="http://schemas.microsoft.com/office/drawing/2014/main" id="{315A9F29-B589-C946-4324-3E3291D56BDF}"/>
                  </a:ext>
                </a:extLst>
              </xdr:cNvPr>
              <xdr:cNvSpPr txBox="1">
                <a:spLocks noChangeArrowheads="1"/>
              </xdr:cNvSpPr>
            </xdr:nvSpPr>
            <xdr:spPr bwMode="auto">
              <a:xfrm>
                <a:off x="5151248" y="5151628"/>
                <a:ext cx="871081" cy="302907"/>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+36.0 %</a:t>
                </a:r>
              </a:p>
            </xdr:txBody>
          </xdr:sp>
          <xdr:cxnSp macro="">
            <xdr:nvCxnSpPr>
              <xdr:cNvPr id="26" name="Straight Arrow Connector 25">
                <a:extLst>
                  <a:ext uri="{FF2B5EF4-FFF2-40B4-BE49-F238E27FC236}">
                    <a16:creationId xmlns:a16="http://schemas.microsoft.com/office/drawing/2014/main" id="{35201068-5735-B059-8A72-BEBECC584C75}"/>
                  </a:ext>
                </a:extLst>
              </xdr:cNvPr>
              <xdr:cNvCxnSpPr/>
            </xdr:nvCxnSpPr>
            <xdr:spPr bwMode="auto">
              <a:xfrm flipV="1">
                <a:off x="7044695" y="3514015"/>
                <a:ext cx="765141" cy="49282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grpSp>
        <xdr:cxnSp macro="">
          <xdr:nvCxnSpPr>
            <xdr:cNvPr id="25" name="Straight Arrow Connector 24">
              <a:extLst>
                <a:ext uri="{FF2B5EF4-FFF2-40B4-BE49-F238E27FC236}">
                  <a16:creationId xmlns:a16="http://schemas.microsoft.com/office/drawing/2014/main" id="{B3ABEED4-B90C-4147-8030-2A22FC2BE094}"/>
                </a:ext>
              </a:extLst>
            </xdr:cNvPr>
            <xdr:cNvCxnSpPr/>
          </xdr:nvCxnSpPr>
          <xdr:spPr bwMode="auto">
            <a:xfrm flipV="1">
              <a:off x="14671699" y="3799383"/>
              <a:ext cx="900057" cy="54253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28" name="Text Box 176">
              <a:extLst>
                <a:ext uri="{FF2B5EF4-FFF2-40B4-BE49-F238E27FC236}">
                  <a16:creationId xmlns:a16="http://schemas.microsoft.com/office/drawing/2014/main" id="{AF0EF36E-FF8B-4089-9C9B-BA8C3A90DE6E}"/>
                </a:ext>
              </a:extLst>
            </xdr:cNvPr>
            <xdr:cNvSpPr txBox="1">
              <a:spLocks noChangeArrowheads="1"/>
            </xdr:cNvSpPr>
          </xdr:nvSpPr>
          <xdr:spPr bwMode="auto">
            <a:xfrm>
              <a:off x="14777613" y="3825205"/>
              <a:ext cx="801601" cy="25023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19.3%</a:t>
              </a:r>
            </a:p>
          </xdr:txBody>
        </xdr:sp>
        <xdr:cxnSp macro="">
          <xdr:nvCxnSpPr>
            <xdr:cNvPr id="44" name="Straight Arrow Connector 43">
              <a:extLst>
                <a:ext uri="{FF2B5EF4-FFF2-40B4-BE49-F238E27FC236}">
                  <a16:creationId xmlns:a16="http://schemas.microsoft.com/office/drawing/2014/main" id="{8B481CC6-FA14-EF91-24A8-24BE5632D1AF}"/>
                </a:ext>
              </a:extLst>
            </xdr:cNvPr>
            <xdr:cNvCxnSpPr/>
          </xdr:nvCxnSpPr>
          <xdr:spPr bwMode="auto">
            <a:xfrm>
              <a:off x="10907888" y="3056586"/>
              <a:ext cx="917429" cy="1116762"/>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5" name="Text Box 176">
              <a:extLst>
                <a:ext uri="{FF2B5EF4-FFF2-40B4-BE49-F238E27FC236}">
                  <a16:creationId xmlns:a16="http://schemas.microsoft.com/office/drawing/2014/main" id="{A34753F9-ED80-2603-E137-4D74B48089A1}"/>
                </a:ext>
              </a:extLst>
            </xdr:cNvPr>
            <xdr:cNvSpPr txBox="1">
              <a:spLocks noChangeArrowheads="1"/>
            </xdr:cNvSpPr>
          </xdr:nvSpPr>
          <xdr:spPr bwMode="auto">
            <a:xfrm>
              <a:off x="11356175" y="3393702"/>
              <a:ext cx="824593" cy="26928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+27.2 %</a:t>
              </a:r>
            </a:p>
          </xdr:txBody>
        </xdr:sp>
      </xdr:grpSp>
      <xdr:sp macro="" textlink="">
        <xdr:nvSpPr>
          <xdr:cNvPr id="24" name="Text Box 176">
            <a:extLst>
              <a:ext uri="{FF2B5EF4-FFF2-40B4-BE49-F238E27FC236}">
                <a16:creationId xmlns:a16="http://schemas.microsoft.com/office/drawing/2014/main" id="{C747B37B-9857-4A06-BC8F-2C08C7701936}"/>
              </a:ext>
            </a:extLst>
          </xdr:cNvPr>
          <xdr:cNvSpPr txBox="1">
            <a:spLocks noChangeArrowheads="1"/>
          </xdr:cNvSpPr>
        </xdr:nvSpPr>
        <xdr:spPr bwMode="auto">
          <a:xfrm>
            <a:off x="26041046" y="3936391"/>
            <a:ext cx="810389" cy="415681"/>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+12 %</a:t>
            </a: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0.39139</cdr:x>
      <cdr:y>0.21829</cdr:y>
    </cdr:from>
    <cdr:to>
      <cdr:x>0.44354</cdr:x>
      <cdr:y>0.28858</cdr:y>
    </cdr:to>
    <cdr:cxnSp macro="">
      <cdr:nvCxnSpPr>
        <cdr:cNvPr id="2" name="Straight Arrow Connector 1">
          <a:extLst xmlns:a="http://schemas.openxmlformats.org/drawingml/2006/main">
            <a:ext uri="{FF2B5EF4-FFF2-40B4-BE49-F238E27FC236}">
              <a16:creationId xmlns:a16="http://schemas.microsoft.com/office/drawing/2014/main" id="{00000000-0008-0000-0100-000017000000}"/>
            </a:ext>
          </a:extLst>
        </cdr:cNvPr>
        <cdr:cNvCxnSpPr/>
      </cdr:nvCxnSpPr>
      <cdr:spPr bwMode="auto">
        <a:xfrm xmlns:a="http://schemas.openxmlformats.org/drawingml/2006/main" flipV="1">
          <a:off x="6765307" y="1778793"/>
          <a:ext cx="901438" cy="572704"/>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0.53256</cdr:x>
      <cdr:y>0.21382</cdr:y>
    </cdr:from>
    <cdr:to>
      <cdr:x>0.58729</cdr:x>
      <cdr:y>0.25692</cdr:y>
    </cdr:to>
    <cdr:sp macro="" textlink="">
      <cdr:nvSpPr>
        <cdr:cNvPr id="5" name="Text Box 176">
          <a:extLst xmlns:a="http://schemas.openxmlformats.org/drawingml/2006/main">
            <a:ext uri="{FF2B5EF4-FFF2-40B4-BE49-F238E27FC236}">
              <a16:creationId xmlns:a16="http://schemas.microsoft.com/office/drawing/2014/main" id="{880DBB78-BE35-E9B0-612E-A33EF23FFBE7}"/>
            </a:ext>
          </a:extLst>
        </cdr:cNvPr>
        <cdr:cNvSpPr txBox="1">
          <a:spLocks xmlns:a="http://schemas.openxmlformats.org/drawingml/2006/main" noChangeArrowheads="1"/>
        </cdr:cNvSpPr>
      </cdr:nvSpPr>
      <cdr:spPr bwMode="auto">
        <a:xfrm xmlns:a="http://schemas.openxmlformats.org/drawingml/2006/main">
          <a:off x="9205482" y="1742363"/>
          <a:ext cx="946024" cy="351206"/>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-9.2%</a:t>
          </a:r>
        </a:p>
      </cdr:txBody>
    </cdr:sp>
  </cdr:relSizeAnchor>
  <cdr:relSizeAnchor xmlns:cdr="http://schemas.openxmlformats.org/drawingml/2006/chartDrawing">
    <cdr:from>
      <cdr:x>0.21358</cdr:x>
      <cdr:y>0.48191</cdr:y>
    </cdr:from>
    <cdr:to>
      <cdr:x>0.2644</cdr:x>
      <cdr:y>0.52357</cdr:y>
    </cdr:to>
    <cdr:sp macro="" textlink="">
      <cdr:nvSpPr>
        <cdr:cNvPr id="6" name="Text Box 176">
          <a:extLst xmlns:a="http://schemas.openxmlformats.org/drawingml/2006/main">
            <a:ext uri="{FF2B5EF4-FFF2-40B4-BE49-F238E27FC236}">
              <a16:creationId xmlns:a16="http://schemas.microsoft.com/office/drawing/2014/main" id="{E4DB9438-2C61-DD4E-F387-C67928A9B70A}"/>
            </a:ext>
          </a:extLst>
        </cdr:cNvPr>
        <cdr:cNvSpPr txBox="1">
          <a:spLocks xmlns:a="http://schemas.openxmlformats.org/drawingml/2006/main" noChangeArrowheads="1"/>
        </cdr:cNvSpPr>
      </cdr:nvSpPr>
      <cdr:spPr bwMode="auto">
        <a:xfrm xmlns:a="http://schemas.openxmlformats.org/drawingml/2006/main">
          <a:off x="3691743" y="3926937"/>
          <a:ext cx="878439" cy="339472"/>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+34.5 %</a:t>
          </a:r>
        </a:p>
      </cdr:txBody>
    </cdr:sp>
  </cdr:relSizeAnchor>
  <cdr:relSizeAnchor xmlns:cdr="http://schemas.openxmlformats.org/drawingml/2006/chartDrawing">
    <cdr:from>
      <cdr:x>0.33794</cdr:x>
      <cdr:y>0.29483</cdr:y>
    </cdr:from>
    <cdr:to>
      <cdr:x>0.38877</cdr:x>
      <cdr:y>0.33649</cdr:y>
    </cdr:to>
    <cdr:sp macro="" textlink="">
      <cdr:nvSpPr>
        <cdr:cNvPr id="7" name="Text Box 176">
          <a:extLst xmlns:a="http://schemas.openxmlformats.org/drawingml/2006/main">
            <a:ext uri="{FF2B5EF4-FFF2-40B4-BE49-F238E27FC236}">
              <a16:creationId xmlns:a16="http://schemas.microsoft.com/office/drawing/2014/main" id="{32B1675B-3B10-C373-740D-D72F815EADCF}"/>
            </a:ext>
          </a:extLst>
        </cdr:cNvPr>
        <cdr:cNvSpPr txBox="1">
          <a:spLocks xmlns:a="http://schemas.openxmlformats.org/drawingml/2006/main" noChangeArrowheads="1"/>
        </cdr:cNvSpPr>
      </cdr:nvSpPr>
      <cdr:spPr bwMode="auto">
        <a:xfrm xmlns:a="http://schemas.openxmlformats.org/drawingml/2006/main">
          <a:off x="5841440" y="2402441"/>
          <a:ext cx="878612" cy="339472"/>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+12.9%</a:t>
          </a:r>
        </a:p>
      </cdr:txBody>
    </cdr:sp>
  </cdr:relSizeAnchor>
  <cdr:relSizeAnchor xmlns:cdr="http://schemas.openxmlformats.org/drawingml/2006/chartDrawing">
    <cdr:from>
      <cdr:x>0.27518</cdr:x>
      <cdr:y>0.37479</cdr:y>
    </cdr:from>
    <cdr:to>
      <cdr:x>0.326</cdr:x>
      <cdr:y>0.41645</cdr:y>
    </cdr:to>
    <cdr:sp macro="" textlink="">
      <cdr:nvSpPr>
        <cdr:cNvPr id="8" name="Text Box 176">
          <a:extLst xmlns:a="http://schemas.openxmlformats.org/drawingml/2006/main">
            <a:ext uri="{FF2B5EF4-FFF2-40B4-BE49-F238E27FC236}">
              <a16:creationId xmlns:a16="http://schemas.microsoft.com/office/drawing/2014/main" id="{62056FA8-D820-BE8B-9BF5-D8E7A69D7690}"/>
            </a:ext>
          </a:extLst>
        </cdr:cNvPr>
        <cdr:cNvSpPr txBox="1">
          <a:spLocks xmlns:a="http://schemas.openxmlformats.org/drawingml/2006/main" noChangeArrowheads="1"/>
        </cdr:cNvSpPr>
      </cdr:nvSpPr>
      <cdr:spPr bwMode="auto">
        <a:xfrm xmlns:a="http://schemas.openxmlformats.org/drawingml/2006/main">
          <a:off x="4756496" y="3054020"/>
          <a:ext cx="878438" cy="339472"/>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+15.4 %</a:t>
          </a:r>
        </a:p>
      </cdr:txBody>
    </cdr:sp>
  </cdr:relSizeAnchor>
</c:userShapes>
</file>

<file path=xl/drawings/drawing5.xml><?xml version="1.0" encoding="utf-8"?>
<c:userShapes xmlns:c="http://schemas.openxmlformats.org/drawingml/2006/chart">
  <cdr:relSizeAnchor xmlns:cdr="http://schemas.openxmlformats.org/drawingml/2006/chartDrawing">
    <cdr:from>
      <cdr:x>0.10656</cdr:x>
      <cdr:y>0.34715</cdr:y>
    </cdr:from>
    <cdr:to>
      <cdr:x>0.47464</cdr:x>
      <cdr:y>0.58328</cdr:y>
    </cdr:to>
    <cdr:sp macro="" textlink="">
      <cdr:nvSpPr>
        <cdr:cNvPr id="94209" name="Text Box 2"/>
        <cdr:cNvSpPr txBox="1">
          <a:spLocks xmlns:a="http://schemas.openxmlformats.org/drawingml/2006/main" noChangeArrowheads="1"/>
        </cdr:cNvSpPr>
      </cdr:nvSpPr>
      <cdr:spPr bwMode="auto">
        <a:xfrm xmlns:a="http://schemas.openxmlformats.org/drawingml/2006/main">
          <a:off x="519827" y="1390386"/>
          <a:ext cx="1795573" cy="9457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US" sz="1100" b="1" i="0" strike="noStrike">
              <a:solidFill>
                <a:srgbClr val="000000"/>
              </a:solidFill>
              <a:latin typeface="Arial" panose="020B0604020202020204" pitchFamily="34" charset="0"/>
              <a:cs typeface="Arial" panose="020B0604020202020204" pitchFamily="34" charset="0"/>
            </a:rPr>
            <a:t>Extra-EU</a:t>
          </a:r>
          <a:endParaRPr lang="en-US" sz="1100" b="0" i="0" strike="noStrike">
            <a:solidFill>
              <a:srgbClr val="000000"/>
            </a:solidFill>
            <a:latin typeface="Arial" panose="020B0604020202020204" pitchFamily="34" charset="0"/>
            <a:cs typeface="Arial" panose="020B0604020202020204" pitchFamily="34" charset="0"/>
          </a:endParaRPr>
        </a:p>
        <a:p xmlns:a="http://schemas.openxmlformats.org/drawingml/2006/main">
          <a:pPr algn="ctr" rtl="1">
            <a:defRPr sz="1000"/>
          </a:pPr>
          <a:r>
            <a:rPr lang="en-US" sz="1100" b="0" i="0" strike="noStrike">
              <a:solidFill>
                <a:sysClr val="windowText" lastClr="000000"/>
              </a:solidFill>
              <a:latin typeface="Arial" panose="020B0604020202020204" pitchFamily="34" charset="0"/>
              <a:cs typeface="Arial" panose="020B0604020202020204" pitchFamily="34" charset="0"/>
            </a:rPr>
            <a:t> Share on total:49.6%</a:t>
          </a:r>
        </a:p>
        <a:p xmlns:a="http://schemas.openxmlformats.org/drawingml/2006/main">
          <a:pPr algn="ctr" rtl="1">
            <a:defRPr sz="1000"/>
          </a:pPr>
          <a:r>
            <a:rPr lang="en-US" sz="1100" b="0" i="0">
              <a:effectLst/>
              <a:latin typeface="Arial" panose="020B0604020202020204" pitchFamily="34" charset="0"/>
              <a:ea typeface="+mn-ea"/>
              <a:cs typeface="Arial" panose="020B0604020202020204" pitchFamily="34" charset="0"/>
            </a:rPr>
            <a:t>Change M01-03</a:t>
          </a:r>
          <a:r>
            <a:rPr lang="en-US" sz="1100" b="0" i="0" baseline="0">
              <a:effectLst/>
              <a:latin typeface="Arial" panose="020B0604020202020204" pitchFamily="34" charset="0"/>
              <a:ea typeface="+mn-ea"/>
              <a:cs typeface="Arial" panose="020B0604020202020204" pitchFamily="34" charset="0"/>
            </a:rPr>
            <a:t> 23/22</a:t>
          </a:r>
          <a:r>
            <a:rPr lang="en-US" sz="1100" b="0" i="0" strike="noStrike" baseline="0">
              <a:solidFill>
                <a:srgbClr val="000000"/>
              </a:solidFill>
              <a:latin typeface="Arial" panose="020B0604020202020204" pitchFamily="34" charset="0"/>
              <a:cs typeface="Arial" panose="020B0604020202020204" pitchFamily="34" charset="0"/>
            </a:rPr>
            <a:t>: +68.8</a:t>
          </a:r>
          <a:r>
            <a:rPr lang="en-US" sz="1100" b="0" i="0" strike="noStrike">
              <a:solidFill>
                <a:srgbClr val="000000"/>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0.44674</cdr:x>
      <cdr:y>0.15432</cdr:y>
    </cdr:from>
    <cdr:to>
      <cdr:x>0.83685</cdr:x>
      <cdr:y>0.37271</cdr:y>
    </cdr:to>
    <cdr:sp macro="" textlink="">
      <cdr:nvSpPr>
        <cdr:cNvPr id="94210" name="Text Box 3"/>
        <cdr:cNvSpPr txBox="1">
          <a:spLocks xmlns:a="http://schemas.openxmlformats.org/drawingml/2006/main" noChangeArrowheads="1"/>
        </cdr:cNvSpPr>
      </cdr:nvSpPr>
      <cdr:spPr bwMode="auto">
        <a:xfrm xmlns:a="http://schemas.openxmlformats.org/drawingml/2006/main">
          <a:off x="2244927" y="616452"/>
          <a:ext cx="1960340" cy="8723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US" sz="1100" b="1" i="0" strike="noStrike">
              <a:solidFill>
                <a:schemeClr val="bg1"/>
              </a:solidFill>
              <a:latin typeface="Arial" panose="020B0604020202020204" pitchFamily="34" charset="0"/>
              <a:cs typeface="Arial" panose="020B0604020202020204" pitchFamily="34" charset="0"/>
            </a:rPr>
            <a:t>National</a:t>
          </a:r>
          <a:endParaRPr lang="en-US" sz="1100" b="0" i="0" strike="noStrike">
            <a:solidFill>
              <a:schemeClr val="bg1"/>
            </a:solidFill>
            <a:latin typeface="Arial" pitchFamily="34" charset="0"/>
            <a:cs typeface="Arial" pitchFamily="34" charset="0"/>
          </a:endParaRPr>
        </a:p>
        <a:p xmlns:a="http://schemas.openxmlformats.org/drawingml/2006/main">
          <a:pPr algn="ctr" rtl="1">
            <a:defRPr sz="1000"/>
          </a:pPr>
          <a:r>
            <a:rPr lang="en-US" sz="1100" b="0" i="0" strike="noStrike">
              <a:solidFill>
                <a:schemeClr val="bg1"/>
              </a:solidFill>
              <a:latin typeface="Arial" pitchFamily="34" charset="0"/>
              <a:cs typeface="Arial" pitchFamily="34" charset="0"/>
            </a:rPr>
            <a:t> Share on total: 17%</a:t>
          </a:r>
        </a:p>
        <a:p xmlns:a="http://schemas.openxmlformats.org/drawingml/2006/main">
          <a:pPr algn="ctr" rtl="1">
            <a:defRPr sz="1000"/>
          </a:pPr>
          <a:r>
            <a:rPr lang="en-US" sz="1100" b="0" i="0" strike="noStrike">
              <a:solidFill>
                <a:schemeClr val="bg1"/>
              </a:solidFill>
              <a:latin typeface="Arial" pitchFamily="34" charset="0"/>
              <a:cs typeface="Arial" pitchFamily="34" charset="0"/>
            </a:rPr>
            <a:t> Change M01-03</a:t>
          </a:r>
          <a:r>
            <a:rPr lang="en-US" sz="1100" b="0" i="0" strike="noStrike" baseline="0">
              <a:solidFill>
                <a:schemeClr val="bg1"/>
              </a:solidFill>
              <a:latin typeface="Arial" pitchFamily="34" charset="0"/>
              <a:cs typeface="Arial" pitchFamily="34" charset="0"/>
            </a:rPr>
            <a:t> 23/22</a:t>
          </a:r>
          <a:r>
            <a:rPr lang="en-US" sz="1100" b="0" i="0">
              <a:solidFill>
                <a:schemeClr val="bg1"/>
              </a:solidFill>
              <a:effectLst/>
              <a:latin typeface="Arial" pitchFamily="34" charset="0"/>
              <a:ea typeface="+mn-ea"/>
              <a:cs typeface="Arial" pitchFamily="34" charset="0"/>
            </a:rPr>
            <a:t>: </a:t>
          </a:r>
          <a:r>
            <a:rPr lang="en-US" sz="1100" b="0" i="0" strike="noStrike">
              <a:solidFill>
                <a:schemeClr val="bg1"/>
              </a:solidFill>
              <a:effectLst/>
              <a:latin typeface="Arial" pitchFamily="34" charset="0"/>
              <a:ea typeface="+mn-ea"/>
              <a:cs typeface="Arial" pitchFamily="34" charset="0"/>
            </a:rPr>
            <a:t>+32.7</a:t>
          </a:r>
          <a:r>
            <a:rPr lang="en-US" sz="1100" b="0" i="0" strike="noStrike">
              <a:solidFill>
                <a:schemeClr val="bg1"/>
              </a:solidFill>
              <a:latin typeface="Arial" pitchFamily="34" charset="0"/>
              <a:cs typeface="Arial" pitchFamily="34" charset="0"/>
            </a:rPr>
            <a:t>%</a:t>
          </a:r>
          <a:endParaRPr lang="en-US" sz="1050" b="0" i="0" strike="noStrike">
            <a:solidFill>
              <a:schemeClr val="bg1"/>
            </a:solidFill>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502921</xdr:colOff>
      <xdr:row>3</xdr:row>
      <xdr:rowOff>89534</xdr:rowOff>
    </xdr:from>
    <xdr:to>
      <xdr:col>26</xdr:col>
      <xdr:colOff>230506</xdr:colOff>
      <xdr:row>35</xdr:row>
      <xdr:rowOff>127634</xdr:rowOff>
    </xdr:to>
    <xdr:graphicFrame macro="">
      <xdr:nvGraphicFramePr>
        <xdr:cNvPr id="3" name="Chart 1025">
          <a:extLst>
            <a:ext uri="{FF2B5EF4-FFF2-40B4-BE49-F238E27FC236}">
              <a16:creationId xmlns:a16="http://schemas.microsoft.com/office/drawing/2014/main" id="{00000000-0008-0000-02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0.00465</cdr:x>
      <cdr:y>0.88419</cdr:y>
    </cdr:from>
    <cdr:ext cx="7994650" cy="484875"/>
    <cdr:sp macro="" textlink="">
      <cdr:nvSpPr>
        <cdr:cNvPr id="4" name="FootonotesShape"/>
        <cdr:cNvSpPr txBox="1"/>
      </cdr:nvSpPr>
      <cdr:spPr>
        <a:xfrm xmlns:a="http://schemas.openxmlformats.org/drawingml/2006/main">
          <a:off x="74099" y="4911658"/>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2023: provisionnal. Based on passengers carried.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avia_paoc)</a:t>
          </a:r>
        </a:p>
      </cdr:txBody>
    </cdr:sp>
  </cdr:absSizeAnchor>
  <cdr:absSizeAnchor xmlns:cdr="http://schemas.openxmlformats.org/drawingml/2006/chartDrawing">
    <cdr:from>
      <cdr:x>0.90461</cdr:x>
      <cdr:y>0.91434</cdr:y>
    </cdr:from>
    <cdr:ext cx="1530358" cy="417916"/>
    <cdr:pic>
      <cdr:nvPicPr>
        <cdr:cNvPr id="5" name="LogoShape">
          <a:extLst xmlns:a="http://schemas.openxmlformats.org/drawingml/2006/main">
            <a:ext uri="{FF2B5EF4-FFF2-40B4-BE49-F238E27FC236}">
              <a16:creationId xmlns:a16="http://schemas.microsoft.com/office/drawing/2014/main" id="{3625A8FC-F9EB-483A-BB3A-DE1B1A53602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5452637" y="4920635"/>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Q53"/>
  <sheetViews>
    <sheetView showGridLines="0" tabSelected="1" topLeftCell="A2" zoomScale="80" zoomScaleNormal="80" workbookViewId="0">
      <selection activeCell="B2" sqref="B2"/>
    </sheetView>
  </sheetViews>
  <sheetFormatPr defaultColWidth="8.88671875" defaultRowHeight="13.2"/>
  <cols>
    <col min="1" max="16384" width="8.88671875" style="4"/>
  </cols>
  <sheetData>
    <row r="2" spans="2:2">
      <c r="B2" s="2" t="s">
        <v>145</v>
      </c>
    </row>
    <row r="3" spans="2:2">
      <c r="B3" s="4" t="s">
        <v>79</v>
      </c>
    </row>
    <row r="6" spans="2:2" ht="15.75" customHeight="1">
      <c r="B6" s="3" t="s">
        <v>80</v>
      </c>
    </row>
    <row r="44" spans="2:3">
      <c r="B44" s="4" t="s">
        <v>76</v>
      </c>
    </row>
    <row r="46" spans="2:3">
      <c r="C46" s="5"/>
    </row>
    <row r="47" spans="2:3">
      <c r="C47" s="5"/>
    </row>
    <row r="50" spans="2:17">
      <c r="B50" s="4" t="s">
        <v>68</v>
      </c>
      <c r="C50" s="4" t="s">
        <v>78</v>
      </c>
    </row>
    <row r="52" spans="2:17" ht="26.4">
      <c r="B52" s="6" t="s">
        <v>69</v>
      </c>
      <c r="C52" s="7">
        <v>44562</v>
      </c>
      <c r="D52" s="7">
        <v>44593</v>
      </c>
      <c r="E52" s="7">
        <v>44621</v>
      </c>
      <c r="F52" s="7">
        <v>44652</v>
      </c>
      <c r="G52" s="7">
        <v>44682</v>
      </c>
      <c r="H52" s="7">
        <v>44713</v>
      </c>
      <c r="I52" s="7">
        <v>44743</v>
      </c>
      <c r="J52" s="7">
        <v>44774</v>
      </c>
      <c r="K52" s="7">
        <v>44805</v>
      </c>
      <c r="L52" s="7">
        <v>44835</v>
      </c>
      <c r="M52" s="7">
        <v>44866</v>
      </c>
      <c r="N52" s="7">
        <v>44896</v>
      </c>
      <c r="O52" s="7">
        <v>44927</v>
      </c>
      <c r="P52" s="7">
        <v>44958</v>
      </c>
      <c r="Q52" s="7">
        <v>44986</v>
      </c>
    </row>
    <row r="53" spans="2:17">
      <c r="B53" s="8" t="s">
        <v>70</v>
      </c>
      <c r="C53" s="9">
        <v>-34.299999999999997</v>
      </c>
      <c r="D53" s="9">
        <v>-32.799999999999997</v>
      </c>
      <c r="E53" s="9">
        <v>-26.6</v>
      </c>
      <c r="F53" s="9">
        <v>-19.399999999999999</v>
      </c>
      <c r="G53" s="9">
        <v>-16.100000000000001</v>
      </c>
      <c r="H53" s="9">
        <v>-16.2</v>
      </c>
      <c r="I53" s="9">
        <v>-15.3</v>
      </c>
      <c r="J53" s="9">
        <v>-14.2</v>
      </c>
      <c r="K53" s="9">
        <v>-15.6</v>
      </c>
      <c r="L53" s="9">
        <v>-14.1</v>
      </c>
      <c r="M53" s="9">
        <v>-16.3</v>
      </c>
      <c r="N53" s="9">
        <v>-15.1</v>
      </c>
      <c r="O53" s="9">
        <v>-17.5</v>
      </c>
      <c r="P53" s="9">
        <v>-16.399999999999999</v>
      </c>
      <c r="Q53" s="9">
        <v>-15.3</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AC134"/>
  <sheetViews>
    <sheetView showGridLines="0" zoomScale="70" zoomScaleNormal="70" workbookViewId="0">
      <selection activeCell="D2" sqref="D2"/>
    </sheetView>
  </sheetViews>
  <sheetFormatPr defaultColWidth="9.109375" defaultRowHeight="13.2"/>
  <cols>
    <col min="1" max="1" width="9.109375" style="4"/>
    <col min="2" max="2" width="8.33203125" style="4" customWidth="1"/>
    <col min="3" max="3" width="11.6640625" style="4" customWidth="1"/>
    <col min="4" max="4" width="12.109375" style="4" customWidth="1"/>
    <col min="5" max="5" width="15.33203125" style="4" customWidth="1"/>
    <col min="6" max="7" width="10" style="4" bestFit="1" customWidth="1"/>
    <col min="8" max="8" width="11.6640625" style="4" bestFit="1" customWidth="1"/>
    <col min="9" max="9" width="9.88671875" style="4" customWidth="1"/>
    <col min="10" max="10" width="13.33203125" style="4" customWidth="1"/>
    <col min="11" max="12" width="9.44140625" style="4" bestFit="1" customWidth="1"/>
    <col min="13" max="13" width="10" style="4" bestFit="1" customWidth="1"/>
    <col min="14" max="14" width="10.33203125" style="4" customWidth="1"/>
    <col min="15" max="16" width="10" style="4" bestFit="1" customWidth="1"/>
    <col min="17" max="17" width="11.109375" style="4" customWidth="1"/>
    <col min="18" max="19" width="12" style="4" bestFit="1" customWidth="1"/>
    <col min="20" max="20" width="16.5546875" style="4" bestFit="1" customWidth="1"/>
    <col min="21" max="21" width="17.88671875" style="4" customWidth="1"/>
    <col min="22" max="22" width="12" style="4" bestFit="1" customWidth="1"/>
    <col min="23" max="23" width="10" style="4" bestFit="1" customWidth="1"/>
    <col min="24" max="24" width="12" style="4" bestFit="1" customWidth="1"/>
    <col min="25" max="26" width="9.33203125" style="4" bestFit="1" customWidth="1"/>
    <col min="27" max="16384" width="9.109375" style="4"/>
  </cols>
  <sheetData>
    <row r="2" spans="1:19" ht="15.6">
      <c r="A2" s="10"/>
      <c r="B2" s="10"/>
      <c r="C2" s="10"/>
      <c r="D2" s="1" t="s">
        <v>142</v>
      </c>
      <c r="E2" s="10"/>
      <c r="F2" s="10"/>
      <c r="G2" s="10"/>
      <c r="H2" s="10"/>
    </row>
    <row r="3" spans="1:19" ht="15.6">
      <c r="A3" s="10"/>
      <c r="B3" s="10"/>
      <c r="C3" s="10"/>
      <c r="D3" s="1" t="s">
        <v>71</v>
      </c>
      <c r="E3" s="10"/>
      <c r="F3" s="10"/>
      <c r="G3" s="10"/>
      <c r="H3" s="10"/>
    </row>
    <row r="4" spans="1:19">
      <c r="A4" s="10"/>
      <c r="B4" s="10"/>
      <c r="D4" s="12"/>
      <c r="E4" s="10"/>
      <c r="F4" s="10"/>
      <c r="G4" s="10"/>
      <c r="H4" s="10"/>
    </row>
    <row r="5" spans="1:19">
      <c r="A5" s="10"/>
      <c r="B5" s="10"/>
      <c r="C5" s="10"/>
      <c r="D5" s="10"/>
      <c r="E5" s="10"/>
      <c r="F5" s="10"/>
      <c r="G5" s="10"/>
      <c r="H5" s="10"/>
    </row>
    <row r="6" spans="1:19">
      <c r="A6" s="10"/>
      <c r="B6" s="10"/>
      <c r="C6" s="10"/>
      <c r="D6" s="10"/>
      <c r="E6" s="10"/>
      <c r="F6" s="10"/>
      <c r="G6" s="10"/>
      <c r="H6" s="10"/>
      <c r="K6" s="15"/>
    </row>
    <row r="7" spans="1:19">
      <c r="A7" s="10"/>
      <c r="B7" s="10"/>
      <c r="C7" s="10"/>
      <c r="D7" s="10"/>
      <c r="E7" s="10"/>
      <c r="F7" s="10"/>
      <c r="G7" s="10"/>
      <c r="H7" s="10"/>
    </row>
    <row r="8" spans="1:19">
      <c r="A8" s="10"/>
      <c r="B8" s="10"/>
      <c r="C8" s="10"/>
      <c r="D8" s="10"/>
      <c r="E8" s="10"/>
      <c r="F8" s="10"/>
      <c r="G8" s="10"/>
      <c r="H8" s="10"/>
    </row>
    <row r="9" spans="1:19">
      <c r="A9" s="10"/>
      <c r="B9" s="10"/>
      <c r="C9" s="10"/>
      <c r="D9" s="10"/>
      <c r="E9" s="10"/>
      <c r="F9" s="10"/>
      <c r="G9" s="10"/>
      <c r="H9" s="10"/>
    </row>
    <row r="10" spans="1:19">
      <c r="A10" s="10"/>
      <c r="B10" s="10"/>
      <c r="C10" s="10"/>
      <c r="D10" s="10"/>
      <c r="E10" s="10"/>
      <c r="F10" s="10"/>
      <c r="G10" s="10"/>
      <c r="H10" s="10"/>
    </row>
    <row r="11" spans="1:19">
      <c r="A11" s="10"/>
      <c r="B11" s="10"/>
      <c r="C11" s="10"/>
      <c r="D11" s="10"/>
      <c r="E11" s="10"/>
      <c r="F11" s="10"/>
      <c r="G11" s="10"/>
      <c r="H11" s="10"/>
      <c r="I11" s="10"/>
      <c r="J11" s="10"/>
      <c r="K11" s="10"/>
      <c r="L11" s="10"/>
      <c r="M11" s="10"/>
      <c r="N11" s="10"/>
      <c r="O11" s="10"/>
      <c r="P11" s="10"/>
      <c r="Q11" s="10"/>
      <c r="R11" s="10"/>
      <c r="S11" s="10"/>
    </row>
    <row r="12" spans="1:19">
      <c r="A12" s="10"/>
      <c r="B12" s="10"/>
      <c r="C12" s="10"/>
      <c r="D12" s="10"/>
      <c r="E12" s="10"/>
      <c r="F12" s="10"/>
      <c r="G12" s="10"/>
      <c r="H12" s="10"/>
      <c r="I12" s="10"/>
      <c r="J12" s="10"/>
      <c r="K12" s="10"/>
      <c r="L12" s="10"/>
      <c r="M12" s="10"/>
      <c r="N12" s="10"/>
      <c r="O12" s="10"/>
      <c r="P12" s="10"/>
      <c r="Q12" s="10"/>
      <c r="R12" s="10"/>
      <c r="S12" s="10"/>
    </row>
    <row r="13" spans="1:19">
      <c r="A13" s="10"/>
      <c r="B13" s="10"/>
      <c r="C13" s="10"/>
      <c r="D13" s="10"/>
      <c r="E13" s="10"/>
      <c r="F13" s="10"/>
      <c r="G13" s="10"/>
      <c r="H13" s="10"/>
      <c r="I13" s="10"/>
      <c r="J13" s="10"/>
      <c r="K13" s="10"/>
      <c r="L13" s="10"/>
      <c r="M13" s="10"/>
      <c r="N13" s="10"/>
      <c r="O13" s="10"/>
      <c r="P13" s="10"/>
      <c r="Q13" s="10"/>
      <c r="R13" s="10"/>
      <c r="S13" s="10"/>
    </row>
    <row r="14" spans="1:19">
      <c r="A14" s="10"/>
      <c r="B14" s="10"/>
      <c r="C14" s="10"/>
      <c r="D14" s="10"/>
      <c r="E14" s="10"/>
      <c r="F14" s="10"/>
      <c r="G14" s="10"/>
      <c r="H14" s="10"/>
      <c r="I14" s="10"/>
      <c r="J14" s="10"/>
      <c r="K14" s="10"/>
      <c r="L14" s="10"/>
      <c r="M14" s="10"/>
      <c r="N14" s="10"/>
      <c r="O14" s="10"/>
      <c r="P14" s="10"/>
      <c r="Q14" s="10"/>
      <c r="R14" s="10"/>
      <c r="S14" s="10"/>
    </row>
    <row r="15" spans="1:19">
      <c r="A15" s="10"/>
      <c r="B15" s="10"/>
      <c r="C15" s="10"/>
      <c r="D15" s="10"/>
      <c r="E15" s="10"/>
      <c r="F15" s="10"/>
      <c r="G15" s="10"/>
      <c r="H15" s="10"/>
      <c r="I15" s="10"/>
      <c r="J15" s="10"/>
      <c r="K15" s="10"/>
      <c r="L15" s="10"/>
      <c r="M15" s="10"/>
      <c r="N15" s="10"/>
      <c r="O15" s="10"/>
      <c r="P15" s="10"/>
      <c r="Q15" s="10"/>
      <c r="R15" s="10"/>
      <c r="S15" s="10"/>
    </row>
    <row r="16" spans="1:19">
      <c r="A16" s="10"/>
      <c r="B16" s="10"/>
      <c r="C16" s="10"/>
      <c r="D16" s="10"/>
      <c r="E16" s="10"/>
      <c r="F16" s="10"/>
      <c r="G16" s="10"/>
      <c r="H16" s="10"/>
      <c r="I16" s="10"/>
      <c r="J16" s="10"/>
      <c r="K16" s="10"/>
      <c r="L16" s="10"/>
      <c r="M16" s="10"/>
      <c r="N16" s="10"/>
      <c r="O16" s="10"/>
      <c r="P16" s="10"/>
      <c r="Q16" s="10"/>
      <c r="R16" s="10"/>
      <c r="S16" s="10"/>
    </row>
    <row r="17" spans="1:26">
      <c r="A17" s="10"/>
      <c r="B17" s="10"/>
      <c r="C17" s="10"/>
      <c r="D17" s="10"/>
      <c r="E17" s="10"/>
      <c r="F17" s="10"/>
      <c r="G17" s="10"/>
      <c r="H17" s="10"/>
      <c r="I17" s="10"/>
      <c r="J17" s="10"/>
      <c r="K17" s="10"/>
      <c r="L17" s="10"/>
      <c r="M17" s="10"/>
      <c r="N17" s="10"/>
      <c r="O17" s="10"/>
      <c r="P17" s="10"/>
      <c r="Q17" s="10"/>
      <c r="R17" s="10"/>
      <c r="S17" s="10"/>
    </row>
    <row r="18" spans="1:26">
      <c r="A18" s="10"/>
      <c r="B18" s="10"/>
      <c r="C18" s="10"/>
      <c r="D18" s="10"/>
      <c r="E18" s="10"/>
      <c r="F18" s="10"/>
      <c r="G18" s="10"/>
      <c r="H18" s="10"/>
      <c r="I18" s="10"/>
      <c r="J18" s="10"/>
      <c r="K18" s="10"/>
      <c r="L18" s="10"/>
      <c r="M18" s="10"/>
      <c r="N18" s="10"/>
      <c r="O18" s="10"/>
      <c r="P18" s="10"/>
      <c r="Q18" s="10"/>
      <c r="R18" s="10"/>
      <c r="S18" s="10"/>
    </row>
    <row r="19" spans="1:26">
      <c r="A19" s="10"/>
      <c r="B19" s="10"/>
      <c r="C19" s="10"/>
      <c r="D19" s="10"/>
      <c r="E19" s="10"/>
      <c r="F19" s="10"/>
      <c r="G19" s="10"/>
      <c r="H19" s="10"/>
      <c r="I19" s="10"/>
      <c r="J19" s="10"/>
      <c r="K19" s="10"/>
      <c r="L19" s="10"/>
      <c r="M19" s="10"/>
      <c r="N19" s="10"/>
      <c r="O19" s="10"/>
      <c r="P19" s="10"/>
      <c r="Q19" s="10"/>
      <c r="R19" s="10"/>
      <c r="S19" s="10"/>
    </row>
    <row r="20" spans="1:26">
      <c r="A20" s="10"/>
      <c r="B20" s="10"/>
      <c r="C20" s="10"/>
      <c r="D20" s="10"/>
      <c r="E20" s="10"/>
      <c r="F20" s="10"/>
      <c r="G20" s="10"/>
      <c r="H20" s="10"/>
      <c r="I20" s="10"/>
      <c r="J20" s="10"/>
      <c r="K20" s="10"/>
      <c r="L20" s="10"/>
      <c r="M20" s="10"/>
      <c r="N20" s="10"/>
      <c r="O20" s="10"/>
      <c r="P20" s="10"/>
      <c r="Q20" s="10"/>
      <c r="R20" s="10"/>
      <c r="S20" s="10"/>
    </row>
    <row r="21" spans="1:26">
      <c r="A21" s="10"/>
      <c r="B21" s="10"/>
      <c r="C21" s="10"/>
      <c r="D21" s="10"/>
      <c r="E21" s="10"/>
      <c r="F21" s="10"/>
      <c r="G21" s="10"/>
      <c r="H21" s="10"/>
      <c r="I21" s="10"/>
      <c r="J21" s="10"/>
      <c r="K21" s="10"/>
      <c r="L21" s="10"/>
      <c r="M21" s="10"/>
      <c r="N21" s="10"/>
      <c r="O21" s="10"/>
      <c r="P21" s="10"/>
      <c r="Q21" s="10"/>
      <c r="R21" s="10"/>
      <c r="S21" s="10"/>
    </row>
    <row r="22" spans="1:26">
      <c r="A22" s="10"/>
      <c r="B22" s="10"/>
      <c r="C22" s="10"/>
      <c r="D22" s="10"/>
      <c r="E22" s="10"/>
      <c r="F22" s="10"/>
      <c r="G22" s="10"/>
      <c r="H22" s="10"/>
      <c r="I22" s="10"/>
      <c r="J22" s="10"/>
      <c r="K22" s="10"/>
      <c r="L22" s="10"/>
      <c r="M22" s="10"/>
      <c r="N22" s="10"/>
      <c r="O22" s="10"/>
      <c r="P22" s="10"/>
      <c r="Q22" s="10"/>
      <c r="R22" s="10"/>
      <c r="S22" s="10"/>
    </row>
    <row r="23" spans="1:26">
      <c r="A23" s="10"/>
      <c r="B23" s="12"/>
      <c r="C23" s="12"/>
      <c r="D23" s="10"/>
      <c r="E23" s="10"/>
      <c r="F23" s="10"/>
      <c r="G23" s="10"/>
      <c r="H23" s="10"/>
      <c r="I23" s="10"/>
      <c r="J23" s="10"/>
      <c r="K23" s="10"/>
      <c r="L23" s="10"/>
      <c r="M23" s="10"/>
      <c r="N23" s="10"/>
      <c r="O23" s="10"/>
      <c r="P23" s="10"/>
      <c r="Q23" s="10"/>
      <c r="R23" s="10"/>
      <c r="S23" s="10"/>
    </row>
    <row r="28" spans="1:26">
      <c r="Z28" s="131"/>
    </row>
    <row r="48" spans="3:23">
      <c r="C48" s="13"/>
      <c r="D48" s="13"/>
      <c r="E48" s="13"/>
      <c r="F48" s="13"/>
      <c r="G48" s="13"/>
      <c r="H48" s="13"/>
      <c r="I48" s="13"/>
      <c r="J48" s="13"/>
      <c r="K48" s="13"/>
      <c r="L48" s="13"/>
      <c r="M48" s="13"/>
      <c r="N48" s="13"/>
      <c r="O48" s="13"/>
      <c r="P48" s="13"/>
      <c r="Q48" s="13"/>
      <c r="R48" s="13"/>
      <c r="S48" s="13"/>
      <c r="T48" s="13"/>
      <c r="U48" s="13"/>
      <c r="V48" s="13"/>
      <c r="W48" s="13"/>
    </row>
    <row r="49" spans="1:23">
      <c r="D49" s="13"/>
      <c r="E49" s="13"/>
      <c r="F49" s="13"/>
      <c r="G49" s="13"/>
      <c r="H49" s="13"/>
      <c r="I49" s="13"/>
      <c r="J49" s="13"/>
      <c r="K49" s="13"/>
      <c r="L49" s="13"/>
      <c r="M49" s="13"/>
      <c r="N49" s="13"/>
      <c r="O49" s="13"/>
      <c r="P49" s="13"/>
      <c r="Q49" s="13"/>
      <c r="R49" s="13"/>
      <c r="S49" s="13"/>
      <c r="T49" s="13"/>
      <c r="U49" s="13"/>
      <c r="V49" s="13"/>
      <c r="W49" s="13"/>
    </row>
    <row r="53" spans="1:23">
      <c r="U53" s="14"/>
    </row>
    <row r="56" spans="1:23">
      <c r="Q56" s="16"/>
    </row>
    <row r="59" spans="1:23">
      <c r="C59" s="15" t="s">
        <v>140</v>
      </c>
    </row>
    <row r="60" spans="1:23">
      <c r="C60" s="15" t="s">
        <v>87</v>
      </c>
    </row>
    <row r="62" spans="1:23">
      <c r="B62" s="14" t="s">
        <v>65</v>
      </c>
    </row>
    <row r="63" spans="1:23">
      <c r="B63" s="4" t="s">
        <v>67</v>
      </c>
    </row>
    <row r="64" spans="1:23">
      <c r="A64" s="12"/>
      <c r="B64" s="6"/>
      <c r="C64" s="7">
        <v>44562</v>
      </c>
      <c r="D64" s="7">
        <v>44593</v>
      </c>
      <c r="E64" s="7">
        <v>44621</v>
      </c>
      <c r="F64" s="7">
        <v>44652</v>
      </c>
      <c r="G64" s="7">
        <v>44682</v>
      </c>
      <c r="H64" s="7">
        <v>44713</v>
      </c>
      <c r="I64" s="7">
        <v>44743</v>
      </c>
      <c r="J64" s="7">
        <v>44774</v>
      </c>
      <c r="K64" s="7">
        <v>44805</v>
      </c>
      <c r="L64" s="7">
        <v>44835</v>
      </c>
      <c r="M64" s="7">
        <v>44866</v>
      </c>
      <c r="N64" s="7">
        <v>44896</v>
      </c>
      <c r="O64" s="7">
        <v>44927</v>
      </c>
      <c r="P64" s="7">
        <v>44958</v>
      </c>
      <c r="Q64" s="146">
        <v>44986</v>
      </c>
    </row>
    <row r="65" spans="1:29">
      <c r="A65" s="12"/>
      <c r="B65" s="8" t="s">
        <v>30</v>
      </c>
      <c r="C65" s="17">
        <v>31.536978000000001</v>
      </c>
      <c r="D65" s="18">
        <v>35.547837000000001</v>
      </c>
      <c r="E65" s="18">
        <v>48.331091000000001</v>
      </c>
      <c r="F65" s="18">
        <v>64.993309999999994</v>
      </c>
      <c r="G65" s="18">
        <v>75.030439999999999</v>
      </c>
      <c r="H65" s="18">
        <v>84.683396999999999</v>
      </c>
      <c r="I65" s="18">
        <v>94.838964000000004</v>
      </c>
      <c r="J65" s="18">
        <v>95.940293999999994</v>
      </c>
      <c r="K65" s="18">
        <v>87.156801999999999</v>
      </c>
      <c r="L65" s="18">
        <v>81.346833000000004</v>
      </c>
      <c r="M65" s="18">
        <v>59.226379999999999</v>
      </c>
      <c r="N65" s="18">
        <v>61.217336000000003</v>
      </c>
      <c r="O65" s="18">
        <v>56.825184999999998</v>
      </c>
      <c r="P65" s="18">
        <v>55.910623999999999</v>
      </c>
      <c r="Q65" s="147">
        <v>66.679783999999998</v>
      </c>
    </row>
    <row r="66" spans="1:29" ht="26.4">
      <c r="A66" s="12"/>
      <c r="B66" s="22" t="s">
        <v>66</v>
      </c>
      <c r="C66" s="23" t="s">
        <v>64</v>
      </c>
      <c r="D66" s="24">
        <f t="shared" ref="D66:Q66" si="0">(D65/C65)-1</f>
        <v>0.12717956045122647</v>
      </c>
      <c r="E66" s="24">
        <f t="shared" si="0"/>
        <v>0.35960708382903861</v>
      </c>
      <c r="F66" s="24">
        <f t="shared" si="0"/>
        <v>0.34475155961201032</v>
      </c>
      <c r="G66" s="24">
        <f t="shared" si="0"/>
        <v>0.15443327936367623</v>
      </c>
      <c r="H66" s="24">
        <f t="shared" si="0"/>
        <v>0.12865387701311626</v>
      </c>
      <c r="I66" s="24">
        <f t="shared" si="0"/>
        <v>0.11992394447756993</v>
      </c>
      <c r="J66" s="24">
        <f t="shared" si="0"/>
        <v>1.1612632124492483E-2</v>
      </c>
      <c r="K66" s="24">
        <f t="shared" si="0"/>
        <v>-9.1551647736247244E-2</v>
      </c>
      <c r="L66" s="24">
        <f t="shared" si="0"/>
        <v>-6.6661108102612499E-2</v>
      </c>
      <c r="M66" s="24">
        <f t="shared" si="0"/>
        <v>-0.27192764836954386</v>
      </c>
      <c r="N66" s="24">
        <f t="shared" si="0"/>
        <v>3.361603393622925E-2</v>
      </c>
      <c r="O66" s="24">
        <f t="shared" si="0"/>
        <v>-7.1746849617892683E-2</v>
      </c>
      <c r="P66" s="24">
        <f t="shared" si="0"/>
        <v>-1.6094289882206292E-2</v>
      </c>
      <c r="Q66" s="148">
        <f t="shared" si="0"/>
        <v>0.19261384026048423</v>
      </c>
      <c r="R66" s="25"/>
      <c r="S66" s="25"/>
    </row>
    <row r="67" spans="1:29">
      <c r="A67" s="12"/>
      <c r="B67" s="26"/>
      <c r="C67" s="26"/>
      <c r="D67" s="26"/>
      <c r="E67" s="26"/>
      <c r="F67" s="26"/>
      <c r="G67" s="26"/>
      <c r="H67" s="26"/>
      <c r="I67" s="26"/>
      <c r="J67" s="26"/>
      <c r="K67" s="26"/>
      <c r="L67" s="26"/>
      <c r="M67" s="26"/>
      <c r="N67" s="26"/>
      <c r="O67" s="26"/>
      <c r="P67" s="26"/>
      <c r="Q67" s="26"/>
      <c r="R67" s="27"/>
      <c r="S67" s="27"/>
      <c r="T67" s="27"/>
      <c r="U67" s="26"/>
      <c r="V67" s="27"/>
      <c r="W67" s="27"/>
      <c r="X67" s="27"/>
      <c r="Y67" s="27"/>
      <c r="Z67" s="27"/>
      <c r="AA67" s="27"/>
    </row>
    <row r="68" spans="1:29" ht="26.4">
      <c r="A68" s="12"/>
      <c r="B68" s="26"/>
      <c r="C68" s="27"/>
      <c r="D68" s="28"/>
      <c r="E68" s="28"/>
      <c r="F68" s="28"/>
      <c r="G68" s="28"/>
      <c r="H68" s="28"/>
      <c r="I68" s="28"/>
      <c r="J68" s="28"/>
      <c r="K68" s="28"/>
      <c r="L68" s="28"/>
      <c r="M68" s="27"/>
      <c r="N68" s="27"/>
      <c r="O68" s="27"/>
      <c r="P68" s="28"/>
      <c r="Q68" s="27"/>
      <c r="R68" s="27"/>
      <c r="S68" s="27"/>
      <c r="T68" s="27"/>
      <c r="U68" s="29" t="s">
        <v>96</v>
      </c>
      <c r="V68" s="27"/>
    </row>
    <row r="69" spans="1:29">
      <c r="G69" s="30"/>
      <c r="H69" s="26"/>
      <c r="I69" s="30"/>
      <c r="J69" s="30"/>
      <c r="K69" s="30"/>
      <c r="L69" s="28"/>
      <c r="M69" s="30"/>
      <c r="N69" s="30"/>
      <c r="O69" s="28"/>
      <c r="P69" s="30"/>
      <c r="Q69" s="27"/>
      <c r="R69" s="28"/>
      <c r="S69" s="27"/>
      <c r="T69" s="27"/>
      <c r="U69" s="31">
        <f>(SUM(O65:Q65)/SUM(C65:E65))-1</f>
        <v>0.55451357805049839</v>
      </c>
      <c r="V69" s="27"/>
    </row>
    <row r="70" spans="1:29" ht="12" customHeight="1">
      <c r="R70" s="26"/>
      <c r="S70" s="26"/>
      <c r="T70" s="27"/>
      <c r="U70" s="27"/>
      <c r="V70" s="27"/>
      <c r="W70" s="27"/>
      <c r="X70" s="27"/>
      <c r="Y70" s="27"/>
      <c r="Z70" s="27"/>
      <c r="AA70" s="27"/>
    </row>
    <row r="71" spans="1:2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row>
    <row r="72" spans="1:29">
      <c r="I72" s="27"/>
      <c r="J72" s="26"/>
      <c r="K72" s="26"/>
      <c r="L72" s="26"/>
      <c r="M72" s="27"/>
      <c r="N72" s="27"/>
      <c r="O72" s="27"/>
      <c r="P72" s="27"/>
      <c r="Q72" s="27"/>
      <c r="R72" s="27"/>
      <c r="S72" s="27"/>
      <c r="T72" s="27"/>
      <c r="U72" s="27"/>
      <c r="V72" s="27"/>
      <c r="W72" s="27"/>
      <c r="X72" s="27"/>
      <c r="Y72" s="27"/>
      <c r="Z72" s="27"/>
      <c r="AA72" s="27"/>
    </row>
    <row r="73" spans="1:29">
      <c r="B73" s="14" t="s">
        <v>97</v>
      </c>
      <c r="C73" s="32"/>
      <c r="D73" s="32"/>
      <c r="E73" s="32"/>
      <c r="F73" s="32"/>
      <c r="G73" s="28"/>
      <c r="I73" s="27"/>
      <c r="J73" s="27"/>
      <c r="K73" s="27"/>
      <c r="L73" s="27"/>
      <c r="M73" s="27"/>
      <c r="N73" s="27"/>
      <c r="O73" s="27"/>
      <c r="P73" s="27"/>
      <c r="Q73" s="27"/>
      <c r="R73" s="27"/>
      <c r="S73" s="27"/>
      <c r="T73" s="27"/>
      <c r="U73" s="27"/>
      <c r="V73" s="27"/>
      <c r="W73" s="27"/>
      <c r="X73" s="27"/>
      <c r="Y73" s="27"/>
      <c r="Z73" s="27"/>
      <c r="AA73" s="27"/>
    </row>
    <row r="74" spans="1:29" ht="79.2">
      <c r="A74" s="12"/>
      <c r="B74" s="33"/>
      <c r="C74" s="34" t="s">
        <v>98</v>
      </c>
      <c r="D74" s="35" t="s">
        <v>99</v>
      </c>
      <c r="E74" s="36" t="s">
        <v>106</v>
      </c>
      <c r="F74" s="145" t="s">
        <v>100</v>
      </c>
      <c r="G74" s="26"/>
      <c r="I74" s="27"/>
      <c r="J74" s="27"/>
      <c r="K74" s="27"/>
      <c r="L74" s="27"/>
      <c r="M74" s="27"/>
      <c r="N74" s="27"/>
      <c r="O74" s="27"/>
      <c r="P74" s="27"/>
      <c r="R74" s="149" t="s">
        <v>101</v>
      </c>
      <c r="S74" s="149" t="s">
        <v>102</v>
      </c>
      <c r="T74" s="29" t="s">
        <v>103</v>
      </c>
      <c r="U74" s="29" t="s">
        <v>104</v>
      </c>
      <c r="V74" s="149" t="s">
        <v>105</v>
      </c>
      <c r="W74" s="27"/>
      <c r="X74" s="27" t="s">
        <v>12</v>
      </c>
      <c r="Y74" s="27"/>
      <c r="Z74" s="27"/>
      <c r="AA74" s="27"/>
    </row>
    <row r="75" spans="1:29">
      <c r="A75" s="12"/>
      <c r="B75" s="8" t="s">
        <v>12</v>
      </c>
      <c r="C75" s="37">
        <v>115415906</v>
      </c>
      <c r="D75" s="38">
        <v>179415593</v>
      </c>
      <c r="E75" s="39">
        <f>(D75/C75)-1</f>
        <v>0.55451357805049861</v>
      </c>
      <c r="F75" s="141">
        <f>SUM(F76:F78)</f>
        <v>1</v>
      </c>
      <c r="G75" s="10"/>
      <c r="H75" s="4">
        <f>D75/C75</f>
        <v>1.5545135780504986</v>
      </c>
      <c r="R75" s="150">
        <v>115415906</v>
      </c>
      <c r="S75" s="150">
        <v>224707147</v>
      </c>
      <c r="T75" s="150">
        <v>277936060</v>
      </c>
      <c r="U75" s="150">
        <v>201790549</v>
      </c>
      <c r="V75" s="150">
        <v>179415593</v>
      </c>
      <c r="X75" s="16">
        <f>SUM(R75:V75)</f>
        <v>999265255</v>
      </c>
    </row>
    <row r="76" spans="1:29">
      <c r="A76" s="10"/>
      <c r="B76" s="20" t="s">
        <v>21</v>
      </c>
      <c r="C76" s="40">
        <v>22931857</v>
      </c>
      <c r="D76" s="41">
        <v>30421847</v>
      </c>
      <c r="E76" s="21">
        <f>(D76/C76)-1</f>
        <v>0.32661942728842241</v>
      </c>
      <c r="F76" s="142">
        <f>D76/D$75</f>
        <v>0.16956077502137731</v>
      </c>
      <c r="R76" s="13"/>
    </row>
    <row r="77" spans="1:29">
      <c r="A77" s="12"/>
      <c r="B77" s="19" t="s">
        <v>14</v>
      </c>
      <c r="C77" s="42">
        <v>39808378</v>
      </c>
      <c r="D77" s="43">
        <v>60057045</v>
      </c>
      <c r="E77" s="44">
        <f>(D77/C77)-1</f>
        <v>0.50865340456724972</v>
      </c>
      <c r="F77" s="143">
        <f>D77/D$75</f>
        <v>0.33473704261591131</v>
      </c>
      <c r="G77" s="10"/>
    </row>
    <row r="78" spans="1:29" ht="26.4">
      <c r="A78" s="10"/>
      <c r="B78" s="22" t="s">
        <v>13</v>
      </c>
      <c r="C78" s="45">
        <v>52675671</v>
      </c>
      <c r="D78" s="46">
        <v>88936701</v>
      </c>
      <c r="E78" s="23">
        <f>(D78/C78)-1</f>
        <v>0.68838287793239505</v>
      </c>
      <c r="F78" s="144">
        <f>D78/D$75</f>
        <v>0.49570218236271135</v>
      </c>
    </row>
    <row r="134" ht="36.9" customHeight="1"/>
  </sheetData>
  <phoneticPr fontId="7" type="noConversion"/>
  <pageMargins left="0.75" right="0.75" top="1" bottom="1" header="0.5" footer="0.5"/>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72"/>
  <sheetViews>
    <sheetView showGridLines="0" zoomScale="80" zoomScaleNormal="80" workbookViewId="0">
      <selection activeCell="B2" sqref="B2"/>
    </sheetView>
  </sheetViews>
  <sheetFormatPr defaultColWidth="9.109375" defaultRowHeight="13.2"/>
  <cols>
    <col min="1" max="2" width="9.109375" style="4"/>
    <col min="3" max="3" width="10.33203125" style="4" customWidth="1"/>
    <col min="4" max="23" width="9.109375" style="4"/>
    <col min="24" max="24" width="7.33203125" style="4" customWidth="1"/>
    <col min="25" max="16384" width="9.109375" style="4"/>
  </cols>
  <sheetData>
    <row r="1" spans="2:18">
      <c r="B1" s="10"/>
      <c r="C1" s="10"/>
      <c r="D1" s="10"/>
      <c r="E1" s="10"/>
      <c r="F1" s="10"/>
      <c r="G1" s="10"/>
      <c r="H1" s="10"/>
      <c r="I1" s="10"/>
      <c r="J1" s="10"/>
      <c r="K1" s="10"/>
      <c r="L1" s="10"/>
      <c r="M1" s="10"/>
      <c r="N1" s="10"/>
      <c r="O1" s="10"/>
      <c r="P1" s="10"/>
      <c r="Q1" s="10"/>
      <c r="R1" s="10"/>
    </row>
    <row r="2" spans="2:18">
      <c r="B2" s="11" t="s">
        <v>107</v>
      </c>
      <c r="C2" s="10"/>
      <c r="D2" s="10"/>
      <c r="E2" s="10"/>
      <c r="F2" s="10"/>
      <c r="G2" s="10"/>
      <c r="H2" s="10"/>
      <c r="I2" s="10"/>
      <c r="J2" s="10"/>
      <c r="K2" s="10"/>
      <c r="L2" s="10"/>
      <c r="M2" s="10"/>
      <c r="N2" s="10"/>
      <c r="O2" s="10"/>
      <c r="P2" s="10"/>
      <c r="Q2" s="10"/>
      <c r="R2" s="10"/>
    </row>
    <row r="3" spans="2:18">
      <c r="B3" s="4" t="s">
        <v>72</v>
      </c>
      <c r="C3" s="10"/>
      <c r="D3" s="10"/>
      <c r="E3" s="10"/>
      <c r="F3" s="10"/>
      <c r="G3" s="10"/>
      <c r="H3" s="10"/>
      <c r="I3" s="10"/>
      <c r="J3" s="10"/>
      <c r="K3" s="10"/>
      <c r="L3" s="10"/>
      <c r="M3" s="10"/>
      <c r="N3" s="10"/>
      <c r="O3" s="10"/>
      <c r="P3" s="10"/>
      <c r="Q3" s="10"/>
      <c r="R3" s="10"/>
    </row>
    <row r="4" spans="2:18">
      <c r="B4" s="10"/>
      <c r="C4" s="10"/>
      <c r="D4" s="10"/>
      <c r="E4" s="10"/>
      <c r="F4" s="10"/>
      <c r="G4" s="10"/>
      <c r="H4" s="10"/>
      <c r="I4" s="10"/>
      <c r="J4" s="10"/>
      <c r="K4" s="10"/>
      <c r="L4" s="10"/>
      <c r="M4" s="10"/>
      <c r="N4" s="10"/>
      <c r="O4" s="10"/>
      <c r="P4" s="10"/>
      <c r="Q4" s="10"/>
      <c r="R4" s="10"/>
    </row>
    <row r="5" spans="2:18">
      <c r="B5" s="10"/>
      <c r="C5" s="10"/>
      <c r="D5" s="10"/>
      <c r="E5" s="10"/>
      <c r="F5" s="10"/>
      <c r="G5" s="10"/>
      <c r="H5" s="10"/>
      <c r="I5" s="10"/>
      <c r="J5" s="10"/>
      <c r="K5" s="10"/>
      <c r="L5" s="10"/>
      <c r="M5" s="10"/>
      <c r="N5" s="10"/>
      <c r="O5" s="10"/>
      <c r="P5" s="10"/>
      <c r="Q5" s="10"/>
      <c r="R5" s="10"/>
    </row>
    <row r="6" spans="2:18">
      <c r="B6" s="12"/>
      <c r="C6" s="10"/>
      <c r="D6" s="10"/>
      <c r="E6" s="10"/>
      <c r="F6" s="10"/>
      <c r="G6" s="10"/>
      <c r="H6" s="10"/>
      <c r="I6" s="10"/>
      <c r="J6" s="10"/>
      <c r="K6" s="10"/>
      <c r="L6" s="10"/>
      <c r="M6" s="10"/>
      <c r="N6" s="10"/>
      <c r="O6" s="10"/>
      <c r="P6" s="10"/>
      <c r="Q6" s="10"/>
      <c r="R6" s="10"/>
    </row>
    <row r="7" spans="2:18">
      <c r="B7" s="10"/>
      <c r="C7" s="10"/>
      <c r="D7" s="10"/>
      <c r="E7" s="10"/>
      <c r="F7" s="10"/>
      <c r="G7" s="10"/>
      <c r="H7" s="10"/>
      <c r="I7" s="10"/>
      <c r="J7" s="10"/>
      <c r="K7" s="10"/>
      <c r="L7" s="10"/>
      <c r="M7" s="10"/>
      <c r="N7" s="10"/>
      <c r="O7" s="10"/>
      <c r="P7" s="10"/>
      <c r="Q7" s="10"/>
      <c r="R7" s="10"/>
    </row>
    <row r="26" spans="3:20" ht="25.5" customHeight="1">
      <c r="C26" s="47"/>
      <c r="D26" s="47"/>
      <c r="E26" s="47"/>
      <c r="F26" s="47"/>
      <c r="G26" s="47"/>
      <c r="H26" s="47"/>
      <c r="I26" s="47"/>
      <c r="J26" s="47"/>
      <c r="K26" s="47"/>
      <c r="L26" s="47"/>
      <c r="M26" s="47"/>
      <c r="N26" s="47"/>
      <c r="O26" s="47"/>
      <c r="P26" s="47"/>
      <c r="Q26" s="47"/>
      <c r="R26" s="47"/>
      <c r="S26" s="47"/>
      <c r="T26" s="47"/>
    </row>
    <row r="38" spans="1:38">
      <c r="B38" s="15"/>
    </row>
    <row r="39" spans="1:38">
      <c r="B39" s="4" t="s">
        <v>108</v>
      </c>
    </row>
    <row r="40" spans="1:38">
      <c r="B40" s="3" t="s">
        <v>81</v>
      </c>
    </row>
    <row r="42" spans="1:38">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row>
    <row r="43" spans="1:38">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row>
    <row r="44" spans="1:38">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row>
    <row r="45" spans="1:38">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row>
    <row r="46" spans="1:38">
      <c r="A46" s="48"/>
      <c r="B46" s="49"/>
      <c r="C46" s="7">
        <v>44562</v>
      </c>
      <c r="D46" s="7">
        <v>44593</v>
      </c>
      <c r="E46" s="7">
        <v>44621</v>
      </c>
      <c r="F46" s="7">
        <v>44652</v>
      </c>
      <c r="G46" s="7">
        <v>44682</v>
      </c>
      <c r="H46" s="7">
        <v>44713</v>
      </c>
      <c r="I46" s="7">
        <v>44743</v>
      </c>
      <c r="J46" s="7">
        <v>44774</v>
      </c>
      <c r="K46" s="7">
        <v>44805</v>
      </c>
      <c r="L46" s="7">
        <v>44835</v>
      </c>
      <c r="M46" s="7">
        <v>44866</v>
      </c>
      <c r="N46" s="7">
        <v>44896</v>
      </c>
      <c r="O46" s="7">
        <v>44927</v>
      </c>
      <c r="P46" s="7">
        <v>44958</v>
      </c>
      <c r="Q46" s="7">
        <v>44986</v>
      </c>
      <c r="R46" s="48"/>
      <c r="S46" s="48"/>
      <c r="T46" s="48"/>
      <c r="U46" s="48"/>
      <c r="V46" s="48"/>
      <c r="W46" s="48"/>
    </row>
    <row r="47" spans="1:38" ht="26.4">
      <c r="A47" s="27"/>
      <c r="B47" s="50" t="s">
        <v>63</v>
      </c>
      <c r="C47" s="51">
        <v>317.65649380193196</v>
      </c>
      <c r="D47" s="52">
        <v>525.20559615127195</v>
      </c>
      <c r="E47" s="52">
        <v>568.15116170947454</v>
      </c>
      <c r="F47" s="52">
        <v>649.84381146030535</v>
      </c>
      <c r="G47" s="52">
        <v>493.4757404460421</v>
      </c>
      <c r="H47" s="52">
        <v>313.76524194875969</v>
      </c>
      <c r="I47" s="52">
        <v>193.70471587084356</v>
      </c>
      <c r="J47" s="52">
        <v>161.88641541243044</v>
      </c>
      <c r="K47" s="52">
        <v>166.19390494858601</v>
      </c>
      <c r="L47" s="52">
        <v>151.43608887624649</v>
      </c>
      <c r="M47" s="52">
        <v>140.52383883628235</v>
      </c>
      <c r="N47" s="52">
        <v>153.50310867352121</v>
      </c>
      <c r="O47" s="52">
        <v>180.18589733568945</v>
      </c>
      <c r="P47" s="52">
        <v>157.28277805715095</v>
      </c>
      <c r="Q47" s="52">
        <v>137.96457725244764</v>
      </c>
      <c r="R47" s="48"/>
      <c r="S47" s="48"/>
      <c r="T47" s="48"/>
      <c r="U47" s="48"/>
      <c r="V47" s="48"/>
      <c r="W47" s="48"/>
    </row>
    <row r="48" spans="1:38">
      <c r="A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48"/>
      <c r="AB48" s="48"/>
      <c r="AC48" s="48"/>
      <c r="AD48" s="48"/>
      <c r="AE48" s="48"/>
      <c r="AF48" s="48"/>
      <c r="AG48" s="48"/>
      <c r="AH48" s="48"/>
      <c r="AI48" s="48"/>
      <c r="AJ48" s="48"/>
      <c r="AK48" s="48"/>
      <c r="AL48" s="48"/>
    </row>
    <row r="49" spans="1:38">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48"/>
      <c r="AB49" s="48"/>
      <c r="AC49" s="48"/>
      <c r="AD49" s="48"/>
      <c r="AE49" s="48"/>
      <c r="AF49" s="48"/>
      <c r="AG49" s="48"/>
      <c r="AH49" s="48"/>
      <c r="AI49" s="48"/>
      <c r="AJ49" s="48"/>
      <c r="AK49" s="48"/>
      <c r="AL49" s="48"/>
    </row>
    <row r="50" spans="1:38">
      <c r="A50" s="27"/>
      <c r="B50" s="27"/>
      <c r="C50"/>
      <c r="D50"/>
      <c r="E50"/>
      <c r="F50"/>
      <c r="G50"/>
      <c r="H50"/>
      <c r="I50"/>
      <c r="J50"/>
      <c r="K50"/>
      <c r="L50"/>
      <c r="M50"/>
      <c r="N50"/>
      <c r="O50"/>
      <c r="P50"/>
      <c r="Q50"/>
      <c r="R50" s="27"/>
      <c r="S50" s="27"/>
      <c r="T50" s="27"/>
      <c r="U50" s="27"/>
      <c r="V50" s="27"/>
      <c r="W50" s="27"/>
      <c r="X50" s="27"/>
      <c r="Y50" s="27"/>
      <c r="Z50" s="27"/>
      <c r="AA50" s="48"/>
      <c r="AB50" s="48"/>
      <c r="AC50" s="48"/>
      <c r="AD50" s="48"/>
      <c r="AE50" s="48"/>
      <c r="AF50" s="48"/>
      <c r="AG50" s="48"/>
      <c r="AH50" s="48"/>
      <c r="AI50" s="48"/>
      <c r="AJ50" s="48"/>
      <c r="AK50" s="48"/>
      <c r="AL50" s="48"/>
    </row>
    <row r="51" spans="1:38">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48"/>
      <c r="AB51" s="48"/>
      <c r="AC51" s="48"/>
      <c r="AD51" s="48"/>
      <c r="AE51" s="48"/>
      <c r="AF51" s="48"/>
      <c r="AG51" s="48"/>
      <c r="AH51" s="48"/>
      <c r="AI51" s="48"/>
      <c r="AJ51" s="48"/>
      <c r="AK51" s="48"/>
      <c r="AL51" s="48"/>
    </row>
    <row r="52" spans="1:38">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48"/>
      <c r="AB52" s="48"/>
      <c r="AC52" s="48"/>
      <c r="AD52" s="48"/>
      <c r="AE52" s="48"/>
      <c r="AF52" s="48"/>
      <c r="AG52" s="48"/>
      <c r="AH52" s="48"/>
      <c r="AI52" s="48"/>
      <c r="AJ52" s="48"/>
      <c r="AK52" s="48"/>
      <c r="AL52" s="48"/>
    </row>
    <row r="53" spans="1:38">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48"/>
      <c r="AB53" s="48"/>
      <c r="AC53" s="48"/>
      <c r="AD53" s="48"/>
      <c r="AE53" s="48"/>
      <c r="AF53" s="48"/>
      <c r="AG53" s="48"/>
      <c r="AH53" s="48"/>
      <c r="AI53" s="48"/>
      <c r="AJ53" s="48"/>
      <c r="AK53" s="48"/>
      <c r="AL53" s="48"/>
    </row>
    <row r="54" spans="1:38">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48"/>
      <c r="AB54" s="48"/>
      <c r="AC54" s="48"/>
      <c r="AD54" s="48"/>
      <c r="AE54" s="48"/>
      <c r="AF54" s="48"/>
      <c r="AG54" s="48"/>
      <c r="AH54" s="48"/>
      <c r="AI54" s="48"/>
      <c r="AJ54" s="48"/>
      <c r="AK54" s="48"/>
      <c r="AL54" s="48"/>
    </row>
    <row r="55" spans="1:38">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48"/>
      <c r="AB55" s="48"/>
      <c r="AC55" s="48"/>
      <c r="AD55" s="48"/>
      <c r="AE55" s="48"/>
      <c r="AF55" s="48"/>
      <c r="AG55" s="48"/>
      <c r="AH55" s="48"/>
      <c r="AI55" s="48"/>
      <c r="AJ55" s="48"/>
      <c r="AK55" s="48"/>
      <c r="AL55" s="48"/>
    </row>
    <row r="56" spans="1:38">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48"/>
      <c r="AB56" s="48"/>
      <c r="AC56" s="48"/>
      <c r="AD56" s="48"/>
      <c r="AE56" s="48"/>
      <c r="AF56" s="48"/>
      <c r="AG56" s="48"/>
      <c r="AH56" s="48"/>
      <c r="AI56" s="48"/>
      <c r="AJ56" s="48"/>
      <c r="AK56" s="48"/>
      <c r="AL56" s="48"/>
    </row>
    <row r="57" spans="1:38">
      <c r="A57" s="27"/>
      <c r="B57" s="27"/>
      <c r="C57" s="26"/>
      <c r="D57" s="26"/>
      <c r="E57" s="26"/>
      <c r="F57" s="26"/>
      <c r="G57" s="26"/>
      <c r="H57" s="26"/>
      <c r="I57" s="26"/>
      <c r="J57" s="26"/>
      <c r="K57" s="26"/>
      <c r="L57" s="26"/>
      <c r="M57" s="26"/>
      <c r="N57" s="26"/>
      <c r="O57" s="26"/>
      <c r="P57" s="26"/>
      <c r="Q57" s="26"/>
      <c r="R57" s="26"/>
      <c r="S57" s="27"/>
      <c r="T57" s="27"/>
      <c r="U57" s="27"/>
      <c r="V57" s="27"/>
      <c r="W57" s="27"/>
      <c r="X57" s="27"/>
      <c r="Y57" s="27"/>
      <c r="Z57" s="27"/>
      <c r="AA57" s="48"/>
      <c r="AB57" s="48"/>
      <c r="AC57" s="48"/>
      <c r="AD57" s="48"/>
      <c r="AE57" s="48"/>
      <c r="AF57" s="48"/>
      <c r="AG57" s="48"/>
      <c r="AH57" s="48"/>
      <c r="AI57" s="48"/>
      <c r="AJ57" s="48"/>
      <c r="AK57" s="48"/>
      <c r="AL57" s="48"/>
    </row>
    <row r="58" spans="1:38">
      <c r="A58" s="27"/>
      <c r="B58" s="27"/>
      <c r="C58" s="53"/>
      <c r="D58" s="53"/>
      <c r="E58" s="53"/>
      <c r="F58" s="53"/>
      <c r="G58" s="53"/>
      <c r="H58" s="53"/>
      <c r="I58" s="26"/>
      <c r="J58" s="26"/>
      <c r="K58" s="26"/>
      <c r="L58" s="26"/>
      <c r="M58" s="26"/>
      <c r="N58" s="26"/>
      <c r="O58" s="26"/>
      <c r="P58" s="26"/>
      <c r="Q58" s="26"/>
      <c r="R58" s="26"/>
      <c r="S58" s="26"/>
      <c r="T58" s="26"/>
      <c r="U58" s="26"/>
      <c r="V58" s="26"/>
      <c r="W58" s="26"/>
      <c r="X58" s="27"/>
      <c r="Y58" s="27"/>
      <c r="Z58" s="27"/>
      <c r="AA58" s="48"/>
      <c r="AB58" s="48"/>
      <c r="AC58" s="48"/>
      <c r="AD58" s="48"/>
      <c r="AE58" s="48"/>
      <c r="AF58" s="48"/>
      <c r="AG58" s="48"/>
      <c r="AH58" s="48"/>
      <c r="AI58" s="48"/>
      <c r="AJ58" s="48"/>
      <c r="AK58" s="48"/>
      <c r="AL58" s="48"/>
    </row>
    <row r="59" spans="1:38">
      <c r="A59" s="27"/>
      <c r="B59" s="26"/>
      <c r="C59" s="54"/>
      <c r="D59" s="54"/>
      <c r="E59" s="54"/>
      <c r="F59" s="54"/>
      <c r="G59" s="54"/>
      <c r="H59" s="54"/>
      <c r="I59" s="54"/>
      <c r="J59" s="54"/>
      <c r="K59" s="54"/>
      <c r="L59" s="54"/>
      <c r="M59" s="54"/>
      <c r="N59" s="54"/>
      <c r="O59" s="54"/>
      <c r="P59" s="54"/>
      <c r="Q59" s="54"/>
      <c r="R59" s="54"/>
      <c r="S59" s="54"/>
      <c r="T59" s="54"/>
      <c r="U59" s="54"/>
      <c r="V59" s="54"/>
      <c r="W59" s="54"/>
      <c r="X59" s="54"/>
      <c r="Y59" s="54"/>
      <c r="Z59" s="54"/>
      <c r="AA59" s="48"/>
      <c r="AB59" s="48"/>
      <c r="AC59" s="48"/>
      <c r="AD59" s="48"/>
      <c r="AE59" s="48"/>
      <c r="AF59" s="48"/>
      <c r="AG59" s="48"/>
      <c r="AH59" s="48"/>
      <c r="AI59" s="48"/>
      <c r="AJ59" s="48"/>
      <c r="AK59" s="48"/>
      <c r="AL59" s="48"/>
    </row>
    <row r="60" spans="1:38">
      <c r="A60" s="27"/>
      <c r="B60" s="55"/>
      <c r="C60" s="56"/>
      <c r="D60" s="56"/>
      <c r="E60" s="56"/>
      <c r="F60" s="56"/>
      <c r="G60" s="56"/>
      <c r="H60" s="56"/>
      <c r="I60" s="56"/>
      <c r="J60" s="56"/>
      <c r="K60" s="56"/>
      <c r="L60" s="56"/>
      <c r="M60" s="56"/>
      <c r="N60" s="56"/>
      <c r="O60" s="56"/>
      <c r="P60" s="56"/>
      <c r="Q60" s="56"/>
      <c r="R60" s="56"/>
      <c r="S60" s="56"/>
      <c r="T60" s="56"/>
      <c r="U60" s="56"/>
      <c r="V60" s="56"/>
      <c r="W60" s="56"/>
      <c r="X60" s="56"/>
      <c r="Y60" s="56"/>
      <c r="Z60" s="56"/>
      <c r="AA60" s="48"/>
      <c r="AB60" s="48"/>
      <c r="AC60" s="48"/>
      <c r="AD60" s="48"/>
      <c r="AE60" s="48"/>
      <c r="AF60" s="48"/>
      <c r="AG60" s="48"/>
      <c r="AH60" s="48"/>
      <c r="AI60" s="48"/>
      <c r="AJ60" s="48"/>
      <c r="AK60" s="48"/>
      <c r="AL60" s="48"/>
    </row>
    <row r="61" spans="1:38">
      <c r="A61" s="27"/>
      <c r="B61" s="26"/>
      <c r="C61" s="26"/>
      <c r="D61" s="26"/>
      <c r="E61" s="56"/>
      <c r="F61" s="57"/>
      <c r="G61" s="57"/>
      <c r="H61" s="56"/>
      <c r="I61" s="26"/>
      <c r="J61" s="26"/>
      <c r="K61" s="26"/>
      <c r="L61" s="26"/>
      <c r="M61" s="26"/>
      <c r="N61" s="58"/>
      <c r="O61" s="26"/>
      <c r="P61" s="26"/>
      <c r="Q61" s="26"/>
      <c r="R61" s="26"/>
      <c r="S61" s="27"/>
      <c r="T61" s="27"/>
      <c r="U61" s="27"/>
      <c r="V61" s="27"/>
      <c r="W61" s="27"/>
      <c r="X61" s="27"/>
      <c r="Y61" s="27"/>
      <c r="Z61" s="27"/>
      <c r="AA61" s="48"/>
      <c r="AB61" s="48"/>
      <c r="AC61" s="48"/>
      <c r="AD61" s="48"/>
      <c r="AE61" s="48"/>
      <c r="AF61" s="48"/>
      <c r="AG61" s="48"/>
      <c r="AH61" s="48"/>
      <c r="AI61" s="48"/>
      <c r="AJ61" s="48"/>
      <c r="AK61" s="48"/>
      <c r="AL61" s="48"/>
    </row>
    <row r="62" spans="1:38">
      <c r="A62" s="27"/>
      <c r="B62" s="26"/>
      <c r="C62" s="59"/>
      <c r="D62" s="59"/>
      <c r="E62" s="59"/>
      <c r="F62" s="60">
        <f>MIN(C60:N60)</f>
        <v>0</v>
      </c>
      <c r="G62" s="60">
        <f>MAX(C60:N60)</f>
        <v>0</v>
      </c>
      <c r="H62" s="59"/>
      <c r="I62" s="59"/>
      <c r="J62" s="59"/>
      <c r="K62" s="59"/>
      <c r="L62" s="59"/>
      <c r="M62" s="59"/>
      <c r="N62" s="59"/>
      <c r="O62" s="59"/>
      <c r="P62" s="59"/>
      <c r="Q62" s="59"/>
      <c r="R62" s="59"/>
      <c r="S62" s="48"/>
      <c r="T62" s="48"/>
      <c r="U62" s="48"/>
      <c r="V62" s="48"/>
      <c r="W62" s="48"/>
      <c r="X62" s="48"/>
      <c r="Y62" s="48"/>
      <c r="Z62" s="48"/>
      <c r="AA62" s="48"/>
      <c r="AB62" s="48"/>
      <c r="AC62" s="48"/>
      <c r="AD62" s="48"/>
      <c r="AE62" s="48"/>
      <c r="AF62" s="48"/>
      <c r="AG62" s="48"/>
      <c r="AH62" s="48"/>
      <c r="AI62" s="48"/>
      <c r="AJ62" s="48"/>
      <c r="AK62" s="48"/>
      <c r="AL62" s="48"/>
    </row>
    <row r="63" spans="1:38">
      <c r="A63" s="48"/>
      <c r="B63" s="59"/>
      <c r="C63" s="61">
        <f>'Figure 2'!D75</f>
        <v>179415593</v>
      </c>
      <c r="D63" s="59"/>
      <c r="E63" s="59"/>
      <c r="F63" s="59"/>
      <c r="G63" s="59"/>
      <c r="H63" s="59"/>
      <c r="I63" s="59"/>
      <c r="J63" s="59"/>
      <c r="K63" s="59"/>
      <c r="L63" s="59"/>
      <c r="M63" s="59"/>
      <c r="N63" s="59"/>
      <c r="O63" s="59"/>
      <c r="P63" s="59"/>
      <c r="Q63" s="59"/>
      <c r="R63" s="59"/>
      <c r="S63" s="48"/>
      <c r="T63" s="48"/>
      <c r="U63" s="48"/>
      <c r="V63" s="48"/>
      <c r="W63" s="48"/>
      <c r="X63" s="48"/>
      <c r="Y63" s="48"/>
      <c r="Z63" s="48"/>
      <c r="AA63" s="48"/>
      <c r="AB63" s="48"/>
      <c r="AC63" s="48"/>
      <c r="AD63" s="48"/>
      <c r="AE63" s="48"/>
      <c r="AF63" s="48"/>
      <c r="AG63" s="48"/>
      <c r="AH63" s="48"/>
      <c r="AI63" s="48"/>
      <c r="AJ63" s="48"/>
      <c r="AK63" s="48"/>
      <c r="AL63" s="48"/>
    </row>
    <row r="64" spans="1:38">
      <c r="A64" s="48"/>
      <c r="B64" s="62" t="s">
        <v>12</v>
      </c>
      <c r="C64" s="61">
        <f>'Figure 2'!D77</f>
        <v>60057045</v>
      </c>
      <c r="D64" s="63"/>
      <c r="E64" s="59"/>
      <c r="F64" s="59"/>
      <c r="G64" s="59"/>
      <c r="H64" s="59"/>
      <c r="I64" s="59"/>
      <c r="J64" s="59"/>
      <c r="K64" s="59"/>
      <c r="L64" s="59"/>
      <c r="M64" s="59"/>
      <c r="N64" s="59"/>
      <c r="O64" s="59"/>
      <c r="P64" s="59"/>
      <c r="Q64" s="59"/>
      <c r="R64" s="59"/>
      <c r="S64" s="48"/>
      <c r="T64" s="48"/>
      <c r="U64" s="48"/>
      <c r="V64" s="48"/>
      <c r="W64" s="48"/>
      <c r="X64" s="48"/>
      <c r="Y64" s="48"/>
      <c r="Z64" s="48"/>
      <c r="AA64" s="48"/>
      <c r="AB64" s="48"/>
      <c r="AC64" s="48"/>
      <c r="AD64" s="48"/>
      <c r="AE64" s="48"/>
      <c r="AF64" s="48"/>
      <c r="AG64" s="48"/>
      <c r="AH64" s="48"/>
      <c r="AI64" s="48"/>
      <c r="AJ64" s="48"/>
      <c r="AK64" s="48"/>
      <c r="AL64" s="48"/>
    </row>
    <row r="65" spans="1:38">
      <c r="A65" s="48"/>
      <c r="B65" s="62" t="s">
        <v>14</v>
      </c>
      <c r="C65" s="61">
        <f>'Figure 2'!D76</f>
        <v>30421847</v>
      </c>
      <c r="D65" s="63"/>
      <c r="E65" s="59"/>
      <c r="F65" s="59"/>
      <c r="G65" s="59"/>
      <c r="H65" s="59"/>
      <c r="I65" s="59"/>
      <c r="J65" s="59"/>
      <c r="K65" s="59"/>
      <c r="L65" s="59"/>
      <c r="M65" s="59"/>
      <c r="N65" s="59"/>
      <c r="O65" s="59"/>
      <c r="P65" s="59"/>
      <c r="Q65" s="59"/>
      <c r="R65" s="59"/>
      <c r="S65" s="48"/>
      <c r="T65" s="48"/>
      <c r="U65" s="48"/>
      <c r="V65" s="48"/>
      <c r="W65" s="48"/>
      <c r="X65" s="48"/>
      <c r="Y65" s="48"/>
      <c r="Z65" s="48"/>
      <c r="AA65" s="48"/>
      <c r="AB65" s="48"/>
      <c r="AC65" s="48"/>
      <c r="AD65" s="48"/>
      <c r="AE65" s="48"/>
      <c r="AF65" s="48"/>
      <c r="AG65" s="48"/>
      <c r="AH65" s="48"/>
      <c r="AI65" s="48"/>
      <c r="AJ65" s="48"/>
      <c r="AK65" s="48"/>
      <c r="AL65" s="48"/>
    </row>
    <row r="66" spans="1:38">
      <c r="A66" s="48"/>
      <c r="B66" s="62" t="s">
        <v>13</v>
      </c>
      <c r="C66" s="61">
        <f>'Figure 2'!D78</f>
        <v>88936701</v>
      </c>
      <c r="D66" s="63"/>
      <c r="E66" s="59"/>
      <c r="F66" s="59"/>
      <c r="G66" s="59"/>
      <c r="H66" s="59"/>
      <c r="I66" s="59"/>
      <c r="J66" s="59"/>
      <c r="K66" s="59"/>
      <c r="L66" s="59"/>
      <c r="M66" s="59"/>
      <c r="N66" s="59"/>
      <c r="O66" s="59"/>
      <c r="P66" s="59"/>
      <c r="Q66" s="59"/>
      <c r="R66" s="59"/>
      <c r="S66" s="48"/>
      <c r="T66" s="48"/>
      <c r="U66" s="48"/>
      <c r="V66" s="48"/>
      <c r="W66" s="48"/>
      <c r="X66" s="48"/>
      <c r="Y66" s="48"/>
      <c r="Z66" s="48"/>
      <c r="AA66" s="48"/>
      <c r="AB66" s="48"/>
      <c r="AC66" s="48"/>
      <c r="AD66" s="48"/>
      <c r="AE66" s="48"/>
      <c r="AF66" s="48"/>
      <c r="AG66" s="48"/>
      <c r="AH66" s="48"/>
      <c r="AI66" s="48"/>
      <c r="AJ66" s="48"/>
      <c r="AK66" s="48"/>
      <c r="AL66" s="48"/>
    </row>
    <row r="67" spans="1:38">
      <c r="A67" s="48"/>
      <c r="B67" s="62" t="s">
        <v>21</v>
      </c>
      <c r="C67" s="64"/>
      <c r="D67" s="63"/>
      <c r="E67" s="59"/>
      <c r="F67" s="59"/>
      <c r="G67" s="59"/>
      <c r="H67" s="59"/>
      <c r="I67" s="59"/>
      <c r="J67" s="59"/>
      <c r="K67" s="59"/>
      <c r="L67" s="59"/>
      <c r="M67" s="59"/>
      <c r="N67" s="59"/>
      <c r="O67" s="59"/>
      <c r="P67" s="59"/>
      <c r="Q67" s="59"/>
      <c r="R67" s="59"/>
      <c r="S67" s="48"/>
      <c r="T67" s="48"/>
      <c r="U67" s="48"/>
      <c r="V67" s="48"/>
      <c r="W67" s="48"/>
      <c r="X67" s="48"/>
      <c r="Y67" s="48"/>
      <c r="Z67" s="48"/>
      <c r="AA67" s="48"/>
      <c r="AB67" s="48"/>
      <c r="AC67" s="48"/>
      <c r="AD67" s="48"/>
      <c r="AE67" s="48"/>
      <c r="AF67" s="48"/>
      <c r="AG67" s="48"/>
      <c r="AH67" s="48"/>
      <c r="AI67" s="48"/>
      <c r="AJ67" s="48"/>
      <c r="AK67" s="48"/>
      <c r="AL67" s="48"/>
    </row>
    <row r="68" spans="1:38">
      <c r="A68" s="48"/>
      <c r="B68" s="62"/>
      <c r="C68" s="64"/>
      <c r="D68" s="63"/>
      <c r="E68" s="59"/>
      <c r="F68" s="59"/>
      <c r="G68" s="59"/>
      <c r="H68" s="59"/>
      <c r="I68" s="59"/>
      <c r="J68" s="59"/>
      <c r="K68" s="59"/>
      <c r="L68" s="59"/>
      <c r="M68" s="59"/>
      <c r="N68" s="59"/>
      <c r="O68" s="59"/>
      <c r="P68" s="59"/>
      <c r="Q68" s="59"/>
      <c r="R68" s="59"/>
      <c r="S68" s="48"/>
      <c r="T68" s="48"/>
      <c r="U68" s="48"/>
      <c r="V68" s="48"/>
      <c r="W68" s="48"/>
      <c r="X68" s="48"/>
      <c r="Y68" s="48"/>
      <c r="Z68" s="48"/>
      <c r="AA68" s="48"/>
      <c r="AB68" s="48"/>
      <c r="AC68" s="48"/>
      <c r="AD68" s="48"/>
      <c r="AE68" s="48"/>
      <c r="AF68" s="48"/>
      <c r="AG68" s="48"/>
      <c r="AH68" s="48"/>
      <c r="AI68" s="48"/>
      <c r="AJ68" s="48"/>
      <c r="AK68" s="48"/>
      <c r="AL68" s="48"/>
    </row>
    <row r="69" spans="1:38">
      <c r="A69" s="48"/>
      <c r="B69" s="62"/>
      <c r="C69" s="64"/>
      <c r="D69" s="63"/>
      <c r="E69" s="59"/>
      <c r="F69" s="59"/>
      <c r="G69" s="59"/>
      <c r="H69" s="59"/>
      <c r="I69" s="59"/>
      <c r="J69" s="59"/>
      <c r="K69" s="59"/>
      <c r="L69" s="59"/>
      <c r="M69" s="59"/>
      <c r="N69" s="59"/>
      <c r="O69" s="59"/>
      <c r="P69" s="59"/>
      <c r="Q69" s="59"/>
      <c r="R69" s="59"/>
      <c r="S69" s="48"/>
      <c r="T69" s="48"/>
      <c r="U69" s="48"/>
      <c r="V69" s="48"/>
      <c r="W69" s="48"/>
      <c r="X69" s="48"/>
      <c r="Y69" s="48"/>
      <c r="Z69" s="48"/>
      <c r="AA69" s="48"/>
      <c r="AB69" s="48"/>
      <c r="AC69" s="48"/>
      <c r="AD69" s="48"/>
      <c r="AE69" s="48"/>
      <c r="AF69" s="48"/>
      <c r="AG69" s="48"/>
      <c r="AH69" s="48"/>
      <c r="AI69" s="48"/>
      <c r="AJ69" s="48"/>
      <c r="AK69" s="48"/>
      <c r="AL69" s="48"/>
    </row>
    <row r="70" spans="1:38">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row>
    <row r="71" spans="1:38">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row>
    <row r="72" spans="1:38">
      <c r="A72" s="48"/>
      <c r="B72" s="48"/>
      <c r="AA72" s="48"/>
      <c r="AB72" s="48"/>
      <c r="AC72" s="48"/>
      <c r="AD72" s="48"/>
      <c r="AE72" s="48"/>
      <c r="AF72" s="48"/>
      <c r="AG72" s="48"/>
      <c r="AH72" s="48"/>
      <c r="AI72" s="48"/>
      <c r="AJ72" s="48"/>
      <c r="AK72" s="48"/>
      <c r="AL72" s="48"/>
    </row>
  </sheetData>
  <phoneticPr fontId="7" type="noConversion"/>
  <pageMargins left="0.75" right="0.75" top="1" bottom="1" header="0.5" footer="0.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G84"/>
  <sheetViews>
    <sheetView showGridLines="0" zoomScale="80" zoomScaleNormal="80" workbookViewId="0">
      <pane xSplit="2" ySplit="4" topLeftCell="C5" activePane="bottomRight" state="frozen"/>
      <selection pane="topRight" activeCell="C1" sqref="C1"/>
      <selection pane="bottomLeft" activeCell="A5" sqref="A5"/>
      <selection pane="bottomRight" activeCell="B1" sqref="B1"/>
    </sheetView>
  </sheetViews>
  <sheetFormatPr defaultColWidth="9.109375" defaultRowHeight="13.2"/>
  <cols>
    <col min="1" max="1" width="9.109375" style="12"/>
    <col min="2" max="2" width="22.6640625" style="12" customWidth="1"/>
    <col min="3" max="18" width="9.109375" style="12" customWidth="1"/>
    <col min="19" max="19" width="10.5546875" style="12" customWidth="1"/>
    <col min="20" max="27" width="9.109375" style="12" customWidth="1"/>
    <col min="28" max="28" width="9.88671875" style="12" customWidth="1"/>
    <col min="29" max="32" width="10.44140625" style="12" customWidth="1"/>
    <col min="33" max="16384" width="9.109375" style="12"/>
  </cols>
  <sheetData>
    <row r="1" spans="2:30">
      <c r="B1" s="157" t="s">
        <v>143</v>
      </c>
      <c r="C1" s="157"/>
      <c r="D1" s="157"/>
      <c r="E1" s="157"/>
      <c r="F1" s="157"/>
      <c r="G1" s="157"/>
      <c r="H1" s="157"/>
      <c r="I1" s="157"/>
      <c r="J1" s="157"/>
      <c r="K1" s="157"/>
      <c r="L1" s="157"/>
      <c r="M1" s="157"/>
      <c r="N1" s="157"/>
      <c r="O1" s="157"/>
      <c r="P1" s="157"/>
      <c r="Q1" s="157"/>
      <c r="R1" s="157"/>
      <c r="S1" s="157"/>
      <c r="T1"/>
      <c r="U1"/>
      <c r="V1"/>
      <c r="W1"/>
      <c r="X1"/>
      <c r="Y1"/>
      <c r="Z1"/>
      <c r="AA1"/>
      <c r="AB1"/>
      <c r="AC1"/>
      <c r="AD1"/>
    </row>
    <row r="2" spans="2:30">
      <c r="B2" s="156" t="s">
        <v>73</v>
      </c>
      <c r="C2" s="156"/>
      <c r="D2" s="156"/>
      <c r="E2" s="156"/>
      <c r="F2" s="156"/>
      <c r="G2" s="156"/>
      <c r="H2" s="156"/>
      <c r="I2" s="156"/>
      <c r="J2" s="156"/>
      <c r="K2" s="156"/>
      <c r="L2" s="156"/>
      <c r="M2" s="156"/>
      <c r="N2" s="156"/>
      <c r="O2" s="156"/>
      <c r="P2" s="156"/>
      <c r="Q2" s="156"/>
      <c r="R2" s="156"/>
      <c r="S2" s="156"/>
      <c r="T2"/>
      <c r="U2"/>
      <c r="V2"/>
      <c r="W2"/>
      <c r="X2"/>
      <c r="Y2"/>
      <c r="Z2"/>
      <c r="AA2"/>
      <c r="AB2"/>
      <c r="AC2"/>
      <c r="AD2"/>
    </row>
    <row r="3" spans="2:30" ht="16.5" customHeight="1">
      <c r="B3" s="168"/>
      <c r="C3" s="165">
        <v>2022</v>
      </c>
      <c r="D3" s="166"/>
      <c r="E3" s="166"/>
      <c r="F3" s="166"/>
      <c r="G3" s="166"/>
      <c r="H3" s="166"/>
      <c r="I3" s="166"/>
      <c r="J3" s="166"/>
      <c r="K3" s="166"/>
      <c r="L3" s="166"/>
      <c r="M3" s="166"/>
      <c r="N3" s="167"/>
      <c r="O3" s="170">
        <v>2022</v>
      </c>
      <c r="P3" s="165">
        <v>2023</v>
      </c>
      <c r="Q3" s="166"/>
      <c r="R3" s="167"/>
      <c r="S3" s="163" t="s">
        <v>92</v>
      </c>
    </row>
    <row r="4" spans="2:30" ht="54" customHeight="1">
      <c r="B4" s="169"/>
      <c r="C4" s="65" t="s">
        <v>15</v>
      </c>
      <c r="D4" s="66" t="s">
        <v>16</v>
      </c>
      <c r="E4" s="66" t="s">
        <v>17</v>
      </c>
      <c r="F4" s="66" t="s">
        <v>18</v>
      </c>
      <c r="G4" s="66" t="s">
        <v>19</v>
      </c>
      <c r="H4" s="66" t="s">
        <v>20</v>
      </c>
      <c r="I4" s="66" t="s">
        <v>27</v>
      </c>
      <c r="J4" s="66" t="s">
        <v>26</v>
      </c>
      <c r="K4" s="66" t="s">
        <v>25</v>
      </c>
      <c r="L4" s="66" t="s">
        <v>24</v>
      </c>
      <c r="M4" s="66" t="s">
        <v>23</v>
      </c>
      <c r="N4" s="67" t="s">
        <v>22</v>
      </c>
      <c r="O4" s="171"/>
      <c r="P4" s="65" t="s">
        <v>15</v>
      </c>
      <c r="Q4" s="66" t="s">
        <v>16</v>
      </c>
      <c r="R4" s="66" t="s">
        <v>17</v>
      </c>
      <c r="S4" s="164"/>
    </row>
    <row r="5" spans="2:30">
      <c r="B5" s="68" t="s">
        <v>88</v>
      </c>
      <c r="C5" s="69">
        <v>31536.977999999999</v>
      </c>
      <c r="D5" s="70">
        <v>35547.837</v>
      </c>
      <c r="E5" s="70">
        <v>48331.091</v>
      </c>
      <c r="F5" s="70">
        <v>64993.31</v>
      </c>
      <c r="G5" s="70">
        <v>75030.44</v>
      </c>
      <c r="H5" s="70">
        <v>84683.396999999997</v>
      </c>
      <c r="I5" s="70">
        <v>94838.964000000007</v>
      </c>
      <c r="J5" s="70">
        <v>95940.293999999994</v>
      </c>
      <c r="K5" s="70">
        <v>87156.801999999996</v>
      </c>
      <c r="L5" s="70">
        <v>81346.832999999999</v>
      </c>
      <c r="M5" s="70">
        <v>59226.38</v>
      </c>
      <c r="N5" s="71">
        <v>61217.336000000003</v>
      </c>
      <c r="O5" s="70">
        <f t="shared" ref="O5:O40" si="0">SUM(C5:N5)</f>
        <v>819849.66200000001</v>
      </c>
      <c r="P5" s="69">
        <v>56825.184999999998</v>
      </c>
      <c r="Q5" s="70">
        <v>55910.624000000003</v>
      </c>
      <c r="R5" s="70">
        <v>66679.784</v>
      </c>
      <c r="S5" s="72">
        <f t="shared" ref="S5:S35" si="1">(SUM(P5:R5)/SUM(C5:E5)-1)*100</f>
        <v>55.451357805049838</v>
      </c>
    </row>
    <row r="6" spans="2:30">
      <c r="B6" s="73" t="s">
        <v>31</v>
      </c>
      <c r="C6" s="74">
        <v>1164.9390000000001</v>
      </c>
      <c r="D6" s="75">
        <v>1291.9570000000001</v>
      </c>
      <c r="E6" s="75">
        <v>1737.2439999999999</v>
      </c>
      <c r="F6" s="75">
        <v>2329.8919999999998</v>
      </c>
      <c r="G6" s="75">
        <v>2551.1610000000001</v>
      </c>
      <c r="H6" s="75">
        <v>2559.8829999999998</v>
      </c>
      <c r="I6" s="75">
        <v>3202.306</v>
      </c>
      <c r="J6" s="75">
        <v>3122.8719999999998</v>
      </c>
      <c r="K6" s="75">
        <v>2901.9450000000002</v>
      </c>
      <c r="L6" s="75">
        <v>2723.172</v>
      </c>
      <c r="M6" s="75">
        <v>2148.9769999999999</v>
      </c>
      <c r="N6" s="76">
        <v>2139.5439999999999</v>
      </c>
      <c r="O6" s="75">
        <f t="shared" si="0"/>
        <v>27873.892</v>
      </c>
      <c r="P6" s="74">
        <v>1994.5429999999999</v>
      </c>
      <c r="Q6" s="75">
        <v>2002.7339999999999</v>
      </c>
      <c r="R6" s="75">
        <v>2346.0169999999998</v>
      </c>
      <c r="S6" s="77">
        <f t="shared" si="1"/>
        <v>51.241827883666247</v>
      </c>
    </row>
    <row r="7" spans="2:30">
      <c r="B7" s="78" t="s">
        <v>32</v>
      </c>
      <c r="C7" s="79">
        <v>343.19799999999998</v>
      </c>
      <c r="D7" s="80">
        <v>342.55500000000001</v>
      </c>
      <c r="E7" s="80">
        <v>431.23399999999998</v>
      </c>
      <c r="F7" s="80">
        <v>579.30999999999995</v>
      </c>
      <c r="G7" s="80">
        <v>696.40700000000004</v>
      </c>
      <c r="H7" s="80">
        <v>954.25</v>
      </c>
      <c r="I7" s="75">
        <v>1305.2190000000001</v>
      </c>
      <c r="J7" s="75">
        <v>1323.085</v>
      </c>
      <c r="K7" s="75">
        <v>991.40599999999995</v>
      </c>
      <c r="L7" s="75">
        <v>714.58699999999999</v>
      </c>
      <c r="M7" s="75">
        <v>538.88400000000001</v>
      </c>
      <c r="N7" s="76">
        <v>587.36699999999996</v>
      </c>
      <c r="O7" s="75">
        <f t="shared" si="0"/>
        <v>8807.5020000000004</v>
      </c>
      <c r="P7" s="79">
        <v>590.053</v>
      </c>
      <c r="Q7" s="80">
        <v>561.75199999999995</v>
      </c>
      <c r="R7" s="80">
        <v>650.30600000000004</v>
      </c>
      <c r="S7" s="81">
        <f t="shared" si="1"/>
        <v>61.336792639484614</v>
      </c>
      <c r="T7" s="136"/>
    </row>
    <row r="8" spans="2:30">
      <c r="B8" s="78" t="s">
        <v>60</v>
      </c>
      <c r="C8" s="79">
        <v>353.06400000000002</v>
      </c>
      <c r="D8" s="80">
        <v>448.23399999999998</v>
      </c>
      <c r="E8" s="80">
        <v>621.26300000000003</v>
      </c>
      <c r="F8" s="80">
        <v>824.37199999999996</v>
      </c>
      <c r="G8" s="80">
        <v>958.42399999999998</v>
      </c>
      <c r="H8" s="80">
        <v>1280.2059999999999</v>
      </c>
      <c r="I8" s="75">
        <v>1555.9780000000001</v>
      </c>
      <c r="J8" s="75">
        <v>1521.98</v>
      </c>
      <c r="K8" s="75">
        <v>1300.546</v>
      </c>
      <c r="L8" s="75">
        <v>1056.3920000000001</v>
      </c>
      <c r="M8" s="75">
        <v>774.29399999999998</v>
      </c>
      <c r="N8" s="76">
        <v>837.89700000000005</v>
      </c>
      <c r="O8" s="75">
        <f t="shared" si="0"/>
        <v>11532.650000000001</v>
      </c>
      <c r="P8" s="79">
        <v>671.90499999999997</v>
      </c>
      <c r="Q8" s="80">
        <v>706.17</v>
      </c>
      <c r="R8" s="80">
        <v>904.81</v>
      </c>
      <c r="S8" s="81">
        <f t="shared" si="1"/>
        <v>60.477125409736352</v>
      </c>
      <c r="T8" s="136"/>
    </row>
    <row r="9" spans="2:30">
      <c r="B9" s="78" t="s">
        <v>33</v>
      </c>
      <c r="C9" s="79">
        <v>955.27700000000004</v>
      </c>
      <c r="D9" s="80">
        <v>1194.114</v>
      </c>
      <c r="E9" s="80">
        <v>1654.271</v>
      </c>
      <c r="F9" s="80">
        <v>2189.0859999999998</v>
      </c>
      <c r="G9" s="80">
        <v>2507.2089999999998</v>
      </c>
      <c r="H9" s="80">
        <v>2736.5529999999999</v>
      </c>
      <c r="I9" s="75">
        <v>3042.7109999999998</v>
      </c>
      <c r="J9" s="75">
        <v>2855.1120000000001</v>
      </c>
      <c r="K9" s="75">
        <v>2778.7269999999999</v>
      </c>
      <c r="L9" s="75">
        <v>2755.61</v>
      </c>
      <c r="M9" s="75">
        <v>2017.894</v>
      </c>
      <c r="N9" s="76">
        <v>1963.009</v>
      </c>
      <c r="O9" s="75">
        <f t="shared" si="0"/>
        <v>26649.572999999997</v>
      </c>
      <c r="P9" s="79">
        <v>1855.453</v>
      </c>
      <c r="Q9" s="80">
        <v>1899.797</v>
      </c>
      <c r="R9" s="80">
        <v>2286.2179999999998</v>
      </c>
      <c r="S9" s="81">
        <f t="shared" si="1"/>
        <v>58.832935208228278</v>
      </c>
      <c r="T9" s="136"/>
    </row>
    <row r="10" spans="2:30">
      <c r="B10" s="78" t="s">
        <v>34</v>
      </c>
      <c r="C10" s="79">
        <v>5846.5540000000001</v>
      </c>
      <c r="D10" s="80">
        <v>5953.8310000000001</v>
      </c>
      <c r="E10" s="80">
        <v>8800.3109999999997</v>
      </c>
      <c r="F10" s="80">
        <v>12754.206</v>
      </c>
      <c r="G10" s="80">
        <v>14791.466</v>
      </c>
      <c r="H10" s="80">
        <v>16268.203</v>
      </c>
      <c r="I10" s="75">
        <v>16935.054</v>
      </c>
      <c r="J10" s="75">
        <v>17545.739000000001</v>
      </c>
      <c r="K10" s="75">
        <v>16823.304</v>
      </c>
      <c r="L10" s="75">
        <v>16681.865000000002</v>
      </c>
      <c r="M10" s="75">
        <v>11651.673000000001</v>
      </c>
      <c r="N10" s="76">
        <v>11250.437</v>
      </c>
      <c r="O10" s="75">
        <f t="shared" si="0"/>
        <v>155302.64300000001</v>
      </c>
      <c r="P10" s="79">
        <v>10254.268</v>
      </c>
      <c r="Q10" s="80">
        <v>9916.2369999999992</v>
      </c>
      <c r="R10" s="80">
        <v>12373.903</v>
      </c>
      <c r="S10" s="81">
        <f t="shared" si="1"/>
        <v>57.97722562383327</v>
      </c>
      <c r="T10" s="136"/>
    </row>
    <row r="11" spans="2:30">
      <c r="B11" s="78" t="s">
        <v>35</v>
      </c>
      <c r="C11" s="79">
        <v>131.86099999999999</v>
      </c>
      <c r="D11" s="80">
        <v>126.27</v>
      </c>
      <c r="E11" s="80">
        <v>171.744</v>
      </c>
      <c r="F11" s="80">
        <v>216.22200000000001</v>
      </c>
      <c r="G11" s="80">
        <v>271.13799999999998</v>
      </c>
      <c r="H11" s="80">
        <v>278.64699999999999</v>
      </c>
      <c r="I11" s="75">
        <v>282.46100000000001</v>
      </c>
      <c r="J11" s="75">
        <v>285.31299999999999</v>
      </c>
      <c r="K11" s="75">
        <v>273.60199999999998</v>
      </c>
      <c r="L11" s="75">
        <v>282.50400000000002</v>
      </c>
      <c r="M11" s="75">
        <v>206.429</v>
      </c>
      <c r="N11" s="76">
        <v>205.17400000000001</v>
      </c>
      <c r="O11" s="75">
        <f t="shared" si="0"/>
        <v>2731.3649999999998</v>
      </c>
      <c r="P11" s="79">
        <v>194.84200000000001</v>
      </c>
      <c r="Q11" s="80">
        <v>189.80799999999999</v>
      </c>
      <c r="R11" s="80">
        <v>231.34200000000001</v>
      </c>
      <c r="S11" s="81">
        <f t="shared" si="1"/>
        <v>43.295609188717641</v>
      </c>
      <c r="T11" s="136"/>
    </row>
    <row r="12" spans="2:30">
      <c r="B12" s="78" t="s">
        <v>36</v>
      </c>
      <c r="C12" s="79">
        <v>1094.355</v>
      </c>
      <c r="D12" s="80">
        <v>1510.1669999999999</v>
      </c>
      <c r="E12" s="80">
        <v>2078.864</v>
      </c>
      <c r="F12" s="80">
        <v>2780.989</v>
      </c>
      <c r="G12" s="80">
        <v>3008.2</v>
      </c>
      <c r="H12" s="80">
        <v>3317.7750000000001</v>
      </c>
      <c r="I12" s="75">
        <v>3583.22</v>
      </c>
      <c r="J12" s="75">
        <v>3596.6439999999998</v>
      </c>
      <c r="K12" s="75">
        <v>3229.4949999999999</v>
      </c>
      <c r="L12" s="75">
        <v>3125.998</v>
      </c>
      <c r="M12" s="75">
        <v>2541.819</v>
      </c>
      <c r="N12" s="76">
        <v>2538.364</v>
      </c>
      <c r="O12" s="75">
        <f t="shared" si="0"/>
        <v>32405.89</v>
      </c>
      <c r="P12" s="79">
        <v>2405.3580000000002</v>
      </c>
      <c r="Q12" s="80">
        <v>2351.3939999999998</v>
      </c>
      <c r="R12" s="80">
        <v>2835.4630000000002</v>
      </c>
      <c r="S12" s="81">
        <f t="shared" si="1"/>
        <v>62.109529302090394</v>
      </c>
      <c r="T12" s="136"/>
    </row>
    <row r="13" spans="2:30">
      <c r="B13" s="78" t="s">
        <v>89</v>
      </c>
      <c r="C13" s="79">
        <v>1011.847</v>
      </c>
      <c r="D13" s="80">
        <v>1070.2149999999999</v>
      </c>
      <c r="E13" s="80">
        <v>1555.7529999999999</v>
      </c>
      <c r="F13" s="80">
        <v>3141.6619999999998</v>
      </c>
      <c r="G13" s="80">
        <v>5477.43</v>
      </c>
      <c r="H13" s="80">
        <v>7895.4650000000001</v>
      </c>
      <c r="I13" s="82">
        <v>9883.277</v>
      </c>
      <c r="J13" s="82">
        <v>10093.579</v>
      </c>
      <c r="K13" s="82">
        <v>8296.5220000000008</v>
      </c>
      <c r="L13" s="75">
        <v>5615.6679999999997</v>
      </c>
      <c r="M13" s="75">
        <v>1951.5809999999999</v>
      </c>
      <c r="N13" s="76">
        <v>1900.93</v>
      </c>
      <c r="O13" s="75">
        <f t="shared" si="0"/>
        <v>57893.928999999996</v>
      </c>
      <c r="P13" s="79">
        <v>1748.7570000000001</v>
      </c>
      <c r="Q13" s="80">
        <v>1787.2529999999999</v>
      </c>
      <c r="R13" s="80">
        <v>2234.2069999999999</v>
      </c>
      <c r="S13" s="81">
        <f t="shared" si="1"/>
        <v>58.617659226761141</v>
      </c>
      <c r="T13" s="136"/>
    </row>
    <row r="14" spans="2:30">
      <c r="B14" s="78" t="s">
        <v>37</v>
      </c>
      <c r="C14" s="79">
        <v>8085.9539999999997</v>
      </c>
      <c r="D14" s="80">
        <v>9384.4519999999993</v>
      </c>
      <c r="E14" s="80">
        <v>12429.575000000001</v>
      </c>
      <c r="F14" s="80">
        <v>16699.637999999999</v>
      </c>
      <c r="G14" s="80">
        <v>18218.631000000001</v>
      </c>
      <c r="H14" s="80">
        <v>20221.282999999999</v>
      </c>
      <c r="I14" s="75">
        <v>22461.205000000002</v>
      </c>
      <c r="J14" s="75">
        <v>22672.57</v>
      </c>
      <c r="K14" s="82">
        <v>20668.252</v>
      </c>
      <c r="L14" s="82">
        <v>19978.131000000001</v>
      </c>
      <c r="M14" s="82">
        <v>14301.017</v>
      </c>
      <c r="N14" s="83">
        <v>14450.495000000001</v>
      </c>
      <c r="O14" s="75">
        <f t="shared" si="0"/>
        <v>199571.20299999998</v>
      </c>
      <c r="P14" s="79">
        <v>13790.397999999999</v>
      </c>
      <c r="Q14" s="80">
        <v>13538.111999999999</v>
      </c>
      <c r="R14" s="80">
        <v>16428.262999999999</v>
      </c>
      <c r="S14" s="81">
        <f t="shared" si="1"/>
        <v>46.343815402424518</v>
      </c>
      <c r="T14" s="136"/>
    </row>
    <row r="15" spans="2:30">
      <c r="B15" s="78" t="s">
        <v>38</v>
      </c>
      <c r="C15" s="79">
        <v>5654.8649999999998</v>
      </c>
      <c r="D15" s="80">
        <v>6893.3580000000002</v>
      </c>
      <c r="E15" s="80">
        <v>8956.0949999999993</v>
      </c>
      <c r="F15" s="80">
        <v>11131.522000000001</v>
      </c>
      <c r="G15" s="80">
        <v>12679.353999999999</v>
      </c>
      <c r="H15" s="80">
        <v>13187.026</v>
      </c>
      <c r="I15" s="82">
        <v>15007.441999999999</v>
      </c>
      <c r="J15" s="82">
        <v>15204.35</v>
      </c>
      <c r="K15" s="82">
        <v>13047.692999999999</v>
      </c>
      <c r="L15" s="75">
        <v>13130.776</v>
      </c>
      <c r="M15" s="75">
        <v>10286.428</v>
      </c>
      <c r="N15" s="76">
        <v>11382.029</v>
      </c>
      <c r="O15" s="75">
        <f t="shared" si="0"/>
        <v>136560.93799999999</v>
      </c>
      <c r="P15" s="79">
        <v>10262.51</v>
      </c>
      <c r="Q15" s="80">
        <v>10198.986999999999</v>
      </c>
      <c r="R15" s="80">
        <v>11200.287</v>
      </c>
      <c r="S15" s="81">
        <f t="shared" si="1"/>
        <v>47.234541453488553</v>
      </c>
      <c r="T15" s="136"/>
    </row>
    <row r="16" spans="2:30">
      <c r="B16" s="78" t="s">
        <v>39</v>
      </c>
      <c r="C16" s="79">
        <v>152.785</v>
      </c>
      <c r="D16" s="80">
        <v>159.81299999999999</v>
      </c>
      <c r="E16" s="80">
        <v>235.87100000000001</v>
      </c>
      <c r="F16" s="80">
        <v>555.33600000000001</v>
      </c>
      <c r="G16" s="80">
        <v>830.58699999999999</v>
      </c>
      <c r="H16" s="80">
        <v>1243.587</v>
      </c>
      <c r="I16" s="75">
        <v>1724.1130000000001</v>
      </c>
      <c r="J16" s="75">
        <v>1728.2139999999999</v>
      </c>
      <c r="K16" s="82">
        <v>1334.518</v>
      </c>
      <c r="L16" s="82">
        <v>880.24</v>
      </c>
      <c r="M16" s="82">
        <v>294.31099999999998</v>
      </c>
      <c r="N16" s="83">
        <v>275.94600000000003</v>
      </c>
      <c r="O16" s="75">
        <f t="shared" si="0"/>
        <v>9415.3209999999999</v>
      </c>
      <c r="P16" s="79">
        <v>243.71100000000001</v>
      </c>
      <c r="Q16" s="80">
        <v>232.209</v>
      </c>
      <c r="R16" s="80">
        <v>342.25200000000001</v>
      </c>
      <c r="S16" s="81">
        <f t="shared" si="1"/>
        <v>49.173791043796491</v>
      </c>
      <c r="T16" s="136"/>
    </row>
    <row r="17" spans="2:20">
      <c r="B17" s="78" t="s">
        <v>40</v>
      </c>
      <c r="C17" s="79">
        <v>4526.7809999999999</v>
      </c>
      <c r="D17" s="80">
        <v>5490.6289999999999</v>
      </c>
      <c r="E17" s="80">
        <v>7706.3069999999998</v>
      </c>
      <c r="F17" s="80">
        <v>10888.43</v>
      </c>
      <c r="G17" s="80">
        <v>12328.635</v>
      </c>
      <c r="H17" s="80">
        <v>13896.893</v>
      </c>
      <c r="I17" s="75">
        <v>15284.204</v>
      </c>
      <c r="J17" s="75">
        <v>15580.519</v>
      </c>
      <c r="K17" s="75">
        <v>14609.95</v>
      </c>
      <c r="L17" s="75">
        <v>13130.597</v>
      </c>
      <c r="M17" s="75">
        <v>9321.33</v>
      </c>
      <c r="N17" s="76">
        <v>9661.4439999999995</v>
      </c>
      <c r="O17" s="75">
        <f t="shared" si="0"/>
        <v>132425.71899999998</v>
      </c>
      <c r="P17" s="79">
        <v>9337.1530000000002</v>
      </c>
      <c r="Q17" s="80">
        <v>8958.9390000000003</v>
      </c>
      <c r="R17" s="80">
        <v>10890.739</v>
      </c>
      <c r="S17" s="81">
        <f t="shared" si="1"/>
        <v>64.676692817877864</v>
      </c>
      <c r="T17" s="136"/>
    </row>
    <row r="18" spans="2:20">
      <c r="B18" s="78" t="s">
        <v>41</v>
      </c>
      <c r="C18" s="79">
        <v>184.661</v>
      </c>
      <c r="D18" s="80">
        <v>235.095</v>
      </c>
      <c r="E18" s="80">
        <v>326.976</v>
      </c>
      <c r="F18" s="80">
        <v>653.89099999999996</v>
      </c>
      <c r="G18" s="80">
        <v>790.72199999999998</v>
      </c>
      <c r="H18" s="80">
        <v>992.19399999999996</v>
      </c>
      <c r="I18" s="75">
        <v>1141.029</v>
      </c>
      <c r="J18" s="75">
        <v>1210.4860000000001</v>
      </c>
      <c r="K18" s="75">
        <v>1050.672</v>
      </c>
      <c r="L18" s="75">
        <v>955.28399999999999</v>
      </c>
      <c r="M18" s="75">
        <v>558.26499999999999</v>
      </c>
      <c r="N18" s="76">
        <v>514.19600000000003</v>
      </c>
      <c r="O18" s="75">
        <f t="shared" si="0"/>
        <v>8613.4710000000014</v>
      </c>
      <c r="P18" s="79">
        <v>472.58199999999999</v>
      </c>
      <c r="Q18" s="80">
        <v>453.21699999999998</v>
      </c>
      <c r="R18" s="80">
        <v>596.55399999999997</v>
      </c>
      <c r="S18" s="81">
        <f t="shared" si="1"/>
        <v>103.86872398665119</v>
      </c>
      <c r="T18" s="136"/>
    </row>
    <row r="19" spans="2:20">
      <c r="B19" s="78" t="s">
        <v>42</v>
      </c>
      <c r="C19" s="79">
        <v>245.61600000000001</v>
      </c>
      <c r="D19" s="80">
        <v>225.64099999999999</v>
      </c>
      <c r="E19" s="80">
        <v>304.07900000000001</v>
      </c>
      <c r="F19" s="80">
        <v>418.45400000000001</v>
      </c>
      <c r="G19" s="80">
        <v>472.49599999999998</v>
      </c>
      <c r="H19" s="80">
        <v>547.774</v>
      </c>
      <c r="I19" s="75">
        <v>605.09400000000005</v>
      </c>
      <c r="J19" s="75">
        <v>572.51800000000003</v>
      </c>
      <c r="K19" s="75">
        <v>533.69899999999996</v>
      </c>
      <c r="L19" s="75">
        <v>551.923</v>
      </c>
      <c r="M19" s="75">
        <v>433.48399999999998</v>
      </c>
      <c r="N19" s="76">
        <v>457.59100000000001</v>
      </c>
      <c r="O19" s="75">
        <f t="shared" si="0"/>
        <v>5368.3690000000006</v>
      </c>
      <c r="P19" s="79">
        <v>412.52199999999999</v>
      </c>
      <c r="Q19" s="80">
        <v>384.649</v>
      </c>
      <c r="R19" s="80">
        <v>460.536</v>
      </c>
      <c r="S19" s="81">
        <f t="shared" si="1"/>
        <v>62.214446381955703</v>
      </c>
      <c r="T19" s="136"/>
    </row>
    <row r="20" spans="2:20">
      <c r="B20" s="78" t="s">
        <v>43</v>
      </c>
      <c r="C20" s="79">
        <v>248.376</v>
      </c>
      <c r="D20" s="80">
        <v>253.517</v>
      </c>
      <c r="E20" s="80">
        <v>311.041</v>
      </c>
      <c r="F20" s="80">
        <v>445.75799999999998</v>
      </c>
      <c r="G20" s="80">
        <v>526.56500000000005</v>
      </c>
      <c r="H20" s="80">
        <v>558.53200000000004</v>
      </c>
      <c r="I20" s="75">
        <v>575.16800000000001</v>
      </c>
      <c r="J20" s="75">
        <v>570.87599999999998</v>
      </c>
      <c r="K20" s="75">
        <v>531.04700000000003</v>
      </c>
      <c r="L20" s="75">
        <v>547.35900000000004</v>
      </c>
      <c r="M20" s="75">
        <v>391.06799999999998</v>
      </c>
      <c r="N20" s="76">
        <v>374.58300000000003</v>
      </c>
      <c r="O20" s="75">
        <f t="shared" si="0"/>
        <v>5333.89</v>
      </c>
      <c r="P20" s="79">
        <v>381.19</v>
      </c>
      <c r="Q20" s="80">
        <v>369.44099999999997</v>
      </c>
      <c r="R20" s="80">
        <v>420.59500000000003</v>
      </c>
      <c r="S20" s="81">
        <f t="shared" si="1"/>
        <v>44.073934661362443</v>
      </c>
      <c r="T20" s="136"/>
    </row>
    <row r="21" spans="2:20">
      <c r="B21" s="78" t="s">
        <v>44</v>
      </c>
      <c r="C21" s="79">
        <v>147.30500000000001</v>
      </c>
      <c r="D21" s="80">
        <v>192.96899999999999</v>
      </c>
      <c r="E21" s="80">
        <v>241.87100000000001</v>
      </c>
      <c r="F21" s="80">
        <v>346.66</v>
      </c>
      <c r="G21" s="80">
        <v>386.58699999999999</v>
      </c>
      <c r="H21" s="80">
        <v>407.07100000000003</v>
      </c>
      <c r="I21" s="75">
        <v>434.62099999999998</v>
      </c>
      <c r="J21" s="75">
        <v>446.81200000000001</v>
      </c>
      <c r="K21" s="75">
        <v>420.04899999999998</v>
      </c>
      <c r="L21" s="75">
        <v>397.286</v>
      </c>
      <c r="M21" s="75">
        <v>312.3</v>
      </c>
      <c r="N21" s="76">
        <v>323.71600000000001</v>
      </c>
      <c r="O21" s="75">
        <f t="shared" si="0"/>
        <v>4057.2470000000003</v>
      </c>
      <c r="P21" s="79">
        <v>281.49599999999998</v>
      </c>
      <c r="Q21" s="80">
        <v>295.93099999999998</v>
      </c>
      <c r="R21" s="80">
        <v>345.06599999999997</v>
      </c>
      <c r="S21" s="81">
        <f t="shared" si="1"/>
        <v>58.464471909919347</v>
      </c>
      <c r="T21" s="136"/>
    </row>
    <row r="22" spans="2:20">
      <c r="B22" s="78" t="s">
        <v>45</v>
      </c>
      <c r="C22" s="79">
        <v>569.35900000000004</v>
      </c>
      <c r="D22" s="80">
        <v>624.65700000000004</v>
      </c>
      <c r="E22" s="80">
        <v>800.91899999999998</v>
      </c>
      <c r="F22" s="80">
        <v>1013.532</v>
      </c>
      <c r="G22" s="80">
        <v>1113.1600000000001</v>
      </c>
      <c r="H22" s="80">
        <v>1229.7929999999999</v>
      </c>
      <c r="I22" s="75">
        <v>1327.0519999999999</v>
      </c>
      <c r="J22" s="75">
        <v>1332.098</v>
      </c>
      <c r="K22" s="75">
        <v>1208.2950000000001</v>
      </c>
      <c r="L22" s="75">
        <v>1179.923</v>
      </c>
      <c r="M22" s="75">
        <v>979.76099999999997</v>
      </c>
      <c r="N22" s="76">
        <v>1014.963</v>
      </c>
      <c r="O22" s="75">
        <f t="shared" si="0"/>
        <v>12393.512000000001</v>
      </c>
      <c r="P22" s="79">
        <v>950.178</v>
      </c>
      <c r="Q22" s="80">
        <v>893.399</v>
      </c>
      <c r="R22" s="80">
        <v>1068.454</v>
      </c>
      <c r="S22" s="81">
        <f t="shared" si="1"/>
        <v>45.971222120018936</v>
      </c>
      <c r="T22" s="136"/>
    </row>
    <row r="23" spans="2:20">
      <c r="B23" s="78" t="s">
        <v>46</v>
      </c>
      <c r="C23" s="79">
        <v>159.78299999999999</v>
      </c>
      <c r="D23" s="80">
        <v>197.52199999999999</v>
      </c>
      <c r="E23" s="80">
        <v>317.43200000000002</v>
      </c>
      <c r="F23" s="80">
        <v>514.84699999999998</v>
      </c>
      <c r="G23" s="80">
        <v>555.75300000000004</v>
      </c>
      <c r="H23" s="80">
        <v>604.72199999999998</v>
      </c>
      <c r="I23" s="75">
        <v>690.36300000000006</v>
      </c>
      <c r="J23" s="75">
        <v>713.14599999999996</v>
      </c>
      <c r="K23" s="75">
        <v>659.63099999999997</v>
      </c>
      <c r="L23" s="75">
        <v>591.17600000000004</v>
      </c>
      <c r="M23" s="75">
        <v>435.053</v>
      </c>
      <c r="N23" s="76">
        <v>422.16899999999998</v>
      </c>
      <c r="O23" s="75">
        <f t="shared" si="0"/>
        <v>5861.5970000000007</v>
      </c>
      <c r="P23" s="79">
        <v>380.024</v>
      </c>
      <c r="Q23" s="80">
        <v>379.721</v>
      </c>
      <c r="R23" s="80">
        <v>487.98</v>
      </c>
      <c r="S23" s="81">
        <f t="shared" si="1"/>
        <v>84.920198536615004</v>
      </c>
      <c r="T23" s="136"/>
    </row>
    <row r="24" spans="2:20">
      <c r="B24" s="78" t="s">
        <v>47</v>
      </c>
      <c r="C24" s="79">
        <v>2832.527</v>
      </c>
      <c r="D24" s="80">
        <v>3041.2860000000001</v>
      </c>
      <c r="E24" s="80">
        <v>4243.2849999999999</v>
      </c>
      <c r="F24" s="80">
        <v>5142.01</v>
      </c>
      <c r="G24" s="80">
        <v>6094.375</v>
      </c>
      <c r="H24" s="80">
        <v>6120.8649999999998</v>
      </c>
      <c r="I24" s="75">
        <v>6213.9459999999999</v>
      </c>
      <c r="J24" s="75">
        <v>6380.8950000000004</v>
      </c>
      <c r="K24" s="75">
        <v>6110.1719999999996</v>
      </c>
      <c r="L24" s="82">
        <v>5856.6750000000002</v>
      </c>
      <c r="M24" s="82">
        <v>4571.9139999999998</v>
      </c>
      <c r="N24" s="83">
        <v>4681.8209999999999</v>
      </c>
      <c r="O24" s="75">
        <f t="shared" si="0"/>
        <v>61289.770999999993</v>
      </c>
      <c r="P24" s="79">
        <v>4481.0050000000001</v>
      </c>
      <c r="Q24" s="80">
        <v>4349.8459999999995</v>
      </c>
      <c r="R24" s="80">
        <v>5278.6670000000004</v>
      </c>
      <c r="S24" s="81">
        <f t="shared" si="1"/>
        <v>39.462106623855966</v>
      </c>
      <c r="T24" s="136"/>
    </row>
    <row r="25" spans="2:20">
      <c r="B25" s="78" t="s">
        <v>48</v>
      </c>
      <c r="C25" s="79">
        <v>1011.765</v>
      </c>
      <c r="D25" s="80">
        <v>1149.2260000000001</v>
      </c>
      <c r="E25" s="80">
        <v>1553.838</v>
      </c>
      <c r="F25" s="80">
        <v>1965.357</v>
      </c>
      <c r="G25" s="80">
        <v>2306.4589999999998</v>
      </c>
      <c r="H25" s="80">
        <v>2641.1410000000001</v>
      </c>
      <c r="I25" s="75">
        <v>3026.2950000000001</v>
      </c>
      <c r="J25" s="75">
        <v>3028.1439999999998</v>
      </c>
      <c r="K25" s="75">
        <v>2880.9259999999999</v>
      </c>
      <c r="L25" s="75">
        <v>2609.9110000000001</v>
      </c>
      <c r="M25" s="75">
        <v>2021.789</v>
      </c>
      <c r="N25" s="76">
        <v>2186.3290000000002</v>
      </c>
      <c r="O25" s="75">
        <f t="shared" si="0"/>
        <v>26381.18</v>
      </c>
      <c r="P25" s="79">
        <v>2043.922</v>
      </c>
      <c r="Q25" s="80">
        <v>2017.21</v>
      </c>
      <c r="R25" s="80">
        <v>2462.04</v>
      </c>
      <c r="S25" s="81">
        <f t="shared" si="1"/>
        <v>75.598176928197788</v>
      </c>
      <c r="T25" s="136"/>
    </row>
    <row r="26" spans="2:20">
      <c r="B26" s="78" t="s">
        <v>49</v>
      </c>
      <c r="C26" s="79">
        <v>1617.296</v>
      </c>
      <c r="D26" s="80">
        <v>1709.06</v>
      </c>
      <c r="E26" s="80">
        <v>2149.6729999999998</v>
      </c>
      <c r="F26" s="80">
        <v>2766.8739999999998</v>
      </c>
      <c r="G26" s="80">
        <v>3459.703</v>
      </c>
      <c r="H26" s="80">
        <v>4240.8630000000003</v>
      </c>
      <c r="I26" s="75">
        <v>4728.567</v>
      </c>
      <c r="J26" s="75">
        <v>4688.1779999999999</v>
      </c>
      <c r="K26" s="75">
        <v>4342.3639999999996</v>
      </c>
      <c r="L26" s="75">
        <v>3805.9110000000001</v>
      </c>
      <c r="M26" s="75">
        <v>2872.1729999999998</v>
      </c>
      <c r="N26" s="76">
        <v>2966.88</v>
      </c>
      <c r="O26" s="75">
        <f t="shared" si="0"/>
        <v>39347.541999999994</v>
      </c>
      <c r="P26" s="79">
        <v>2942.9609999999998</v>
      </c>
      <c r="Q26" s="80">
        <v>2829.0819999999999</v>
      </c>
      <c r="R26" s="80">
        <v>3238.7750000000001</v>
      </c>
      <c r="S26" s="81">
        <f t="shared" si="1"/>
        <v>64.550224259221409</v>
      </c>
      <c r="T26" s="136"/>
    </row>
    <row r="27" spans="2:20">
      <c r="B27" s="78" t="s">
        <v>50</v>
      </c>
      <c r="C27" s="79">
        <v>2241.7689999999998</v>
      </c>
      <c r="D27" s="80">
        <v>2638.7950000000001</v>
      </c>
      <c r="E27" s="80">
        <v>3609.915</v>
      </c>
      <c r="F27" s="80">
        <v>4939.3440000000001</v>
      </c>
      <c r="G27" s="80">
        <v>5346.8159999999998</v>
      </c>
      <c r="H27" s="80">
        <v>5714.8739999999998</v>
      </c>
      <c r="I27" s="75">
        <v>6313.424</v>
      </c>
      <c r="J27" s="75">
        <v>6371.5749999999998</v>
      </c>
      <c r="K27" s="75">
        <v>5872.1570000000002</v>
      </c>
      <c r="L27" s="75">
        <v>5690.3050000000003</v>
      </c>
      <c r="M27" s="75">
        <v>4167.7389999999996</v>
      </c>
      <c r="N27" s="76">
        <v>4175.01</v>
      </c>
      <c r="O27" s="75">
        <f t="shared" si="0"/>
        <v>57081.722999999998</v>
      </c>
      <c r="P27" s="79">
        <v>3541.2339999999999</v>
      </c>
      <c r="Q27" s="80">
        <v>4092.8</v>
      </c>
      <c r="R27" s="80">
        <v>4894.308</v>
      </c>
      <c r="S27" s="81">
        <f t="shared" si="1"/>
        <v>47.557540628744292</v>
      </c>
      <c r="T27" s="136"/>
    </row>
    <row r="28" spans="2:20">
      <c r="B28" s="78" t="s">
        <v>51</v>
      </c>
      <c r="C28" s="79">
        <v>862.33699999999999</v>
      </c>
      <c r="D28" s="80">
        <v>788.80399999999997</v>
      </c>
      <c r="E28" s="80">
        <v>1218.537</v>
      </c>
      <c r="F28" s="80">
        <v>1706.857</v>
      </c>
      <c r="G28" s="80">
        <v>1786.162</v>
      </c>
      <c r="H28" s="80">
        <v>1955.875</v>
      </c>
      <c r="I28" s="75">
        <v>2148.3910000000001</v>
      </c>
      <c r="J28" s="75">
        <v>2274.7449999999999</v>
      </c>
      <c r="K28" s="75">
        <v>1893.7909999999999</v>
      </c>
      <c r="L28" s="75">
        <v>1817.73</v>
      </c>
      <c r="M28" s="75">
        <v>1513.721</v>
      </c>
      <c r="N28" s="76">
        <v>1569.001</v>
      </c>
      <c r="O28" s="75">
        <f t="shared" si="0"/>
        <v>19535.951000000001</v>
      </c>
      <c r="P28" s="79">
        <v>1571.567</v>
      </c>
      <c r="Q28" s="80">
        <v>1422.567</v>
      </c>
      <c r="R28" s="80">
        <v>1635.26</v>
      </c>
      <c r="S28" s="81">
        <f t="shared" si="1"/>
        <v>61.321026261483013</v>
      </c>
      <c r="T28" s="136"/>
    </row>
    <row r="29" spans="2:20">
      <c r="B29" s="78" t="s">
        <v>52</v>
      </c>
      <c r="C29" s="79">
        <v>37.378999999999998</v>
      </c>
      <c r="D29" s="80">
        <v>37.761000000000003</v>
      </c>
      <c r="E29" s="80">
        <v>50.838999999999999</v>
      </c>
      <c r="F29" s="80">
        <v>69.385000000000005</v>
      </c>
      <c r="G29" s="80">
        <v>84.853999999999999</v>
      </c>
      <c r="H29" s="80">
        <v>102.23</v>
      </c>
      <c r="I29" s="75">
        <v>124.548</v>
      </c>
      <c r="J29" s="75">
        <v>122.64700000000001</v>
      </c>
      <c r="K29" s="75">
        <v>118.78700000000001</v>
      </c>
      <c r="L29" s="75">
        <v>93.02</v>
      </c>
      <c r="M29" s="75">
        <v>66.843000000000004</v>
      </c>
      <c r="N29" s="76">
        <v>60.518000000000001</v>
      </c>
      <c r="O29" s="75">
        <f t="shared" si="0"/>
        <v>968.81100000000004</v>
      </c>
      <c r="P29" s="79">
        <v>57.911999999999999</v>
      </c>
      <c r="Q29" s="80">
        <v>64.876000000000005</v>
      </c>
      <c r="R29" s="80">
        <v>77.971999999999994</v>
      </c>
      <c r="S29" s="81">
        <f t="shared" si="1"/>
        <v>59.359893315552583</v>
      </c>
      <c r="T29" s="136"/>
    </row>
    <row r="30" spans="2:20">
      <c r="B30" s="78" t="s">
        <v>53</v>
      </c>
      <c r="C30" s="79">
        <v>47.734999999999999</v>
      </c>
      <c r="D30" s="80">
        <v>58.767000000000003</v>
      </c>
      <c r="E30" s="80">
        <v>84.606999999999999</v>
      </c>
      <c r="F30" s="80">
        <v>122.623</v>
      </c>
      <c r="G30" s="80">
        <v>139.05699999999999</v>
      </c>
      <c r="H30" s="80">
        <v>233.33699999999999</v>
      </c>
      <c r="I30" s="75">
        <v>351.41699999999997</v>
      </c>
      <c r="J30" s="75">
        <v>347.12700000000001</v>
      </c>
      <c r="K30" s="75">
        <v>228.755</v>
      </c>
      <c r="L30" s="75">
        <v>136.56399999999999</v>
      </c>
      <c r="M30" s="75">
        <v>93.68</v>
      </c>
      <c r="N30" s="76">
        <v>98.899000000000001</v>
      </c>
      <c r="O30" s="75">
        <f t="shared" si="0"/>
        <v>1942.5679999999998</v>
      </c>
      <c r="P30" s="79">
        <v>96.323999999999998</v>
      </c>
      <c r="Q30" s="80">
        <v>92.218999999999994</v>
      </c>
      <c r="R30" s="80">
        <v>115.077</v>
      </c>
      <c r="S30" s="81">
        <f t="shared" si="1"/>
        <v>58.872685221522779</v>
      </c>
      <c r="T30" s="136"/>
    </row>
    <row r="31" spans="2:20">
      <c r="B31" s="84" t="s">
        <v>54</v>
      </c>
      <c r="C31" s="85">
        <v>693.42200000000003</v>
      </c>
      <c r="D31" s="86">
        <v>693.29600000000005</v>
      </c>
      <c r="E31" s="86">
        <v>894.38300000000004</v>
      </c>
      <c r="F31" s="86">
        <v>987.95399999999995</v>
      </c>
      <c r="G31" s="86">
        <v>1185.319</v>
      </c>
      <c r="H31" s="86">
        <v>1348.2760000000001</v>
      </c>
      <c r="I31" s="87">
        <v>1450.9939999999999</v>
      </c>
      <c r="J31" s="87">
        <v>1320.116</v>
      </c>
      <c r="K31" s="87">
        <v>1334.4269999999999</v>
      </c>
      <c r="L31" s="87">
        <v>1324.374</v>
      </c>
      <c r="M31" s="87">
        <v>1132.1690000000001</v>
      </c>
      <c r="N31" s="88">
        <v>1447.847</v>
      </c>
      <c r="O31" s="87">
        <f t="shared" si="0"/>
        <v>13812.576999999997</v>
      </c>
      <c r="P31" s="85">
        <v>1260.5650000000001</v>
      </c>
      <c r="Q31" s="86">
        <v>1238.21</v>
      </c>
      <c r="R31" s="86">
        <v>1388.8430000000001</v>
      </c>
      <c r="S31" s="81">
        <f t="shared" si="1"/>
        <v>70.427262975203647</v>
      </c>
      <c r="T31" s="136"/>
    </row>
    <row r="32" spans="2:20">
      <c r="B32" s="89" t="s">
        <v>55</v>
      </c>
      <c r="C32" s="90">
        <v>1006.3680000000001</v>
      </c>
      <c r="D32" s="91">
        <v>1037.0550000000001</v>
      </c>
      <c r="E32" s="91">
        <v>1543.8710000000001</v>
      </c>
      <c r="F32" s="91">
        <v>2029.3119999999999</v>
      </c>
      <c r="G32" s="91">
        <v>2386.4369999999999</v>
      </c>
      <c r="H32" s="91">
        <v>2633.377</v>
      </c>
      <c r="I32" s="91">
        <v>2693.08</v>
      </c>
      <c r="J32" s="91">
        <v>2633.6770000000001</v>
      </c>
      <c r="K32" s="91">
        <v>2554.44</v>
      </c>
      <c r="L32" s="91">
        <v>2446.0329999999999</v>
      </c>
      <c r="M32" s="91">
        <v>2060.8249999999998</v>
      </c>
      <c r="N32" s="92">
        <v>2014.337</v>
      </c>
      <c r="O32" s="91">
        <f t="shared" si="0"/>
        <v>25038.811999999998</v>
      </c>
      <c r="P32" s="90">
        <v>1901.479</v>
      </c>
      <c r="Q32" s="91">
        <v>1833.6220000000001</v>
      </c>
      <c r="R32" s="91">
        <v>2219.0520000000001</v>
      </c>
      <c r="S32" s="133">
        <f t="shared" si="1"/>
        <v>65.978952380262101</v>
      </c>
      <c r="T32" s="136"/>
    </row>
    <row r="33" spans="2:33">
      <c r="B33" s="73" t="s">
        <v>56</v>
      </c>
      <c r="C33" s="93">
        <v>204.06299999999999</v>
      </c>
      <c r="D33" s="94">
        <v>251.547</v>
      </c>
      <c r="E33" s="94">
        <v>328.87700000000001</v>
      </c>
      <c r="F33" s="94">
        <v>415.16</v>
      </c>
      <c r="G33" s="94">
        <v>518.98400000000004</v>
      </c>
      <c r="H33" s="94">
        <v>725.34699999999998</v>
      </c>
      <c r="I33" s="94">
        <v>891.36900000000003</v>
      </c>
      <c r="J33" s="94">
        <v>879.202</v>
      </c>
      <c r="K33" s="94">
        <v>686.197</v>
      </c>
      <c r="L33" s="94">
        <v>632.85799999999995</v>
      </c>
      <c r="M33" s="94">
        <v>471.536</v>
      </c>
      <c r="N33" s="95">
        <v>458.339</v>
      </c>
      <c r="O33" s="75">
        <f t="shared" si="0"/>
        <v>6463.4790000000003</v>
      </c>
      <c r="P33" s="93">
        <v>426.017</v>
      </c>
      <c r="Q33" s="94">
        <v>434.053</v>
      </c>
      <c r="R33" s="94">
        <v>520.60900000000004</v>
      </c>
      <c r="S33" s="134">
        <f t="shared" si="1"/>
        <v>75.997690210290287</v>
      </c>
      <c r="T33" s="136"/>
    </row>
    <row r="34" spans="2:33">
      <c r="B34" s="96" t="s">
        <v>57</v>
      </c>
      <c r="C34" s="97">
        <v>1268.877</v>
      </c>
      <c r="D34" s="98">
        <v>1535.327</v>
      </c>
      <c r="E34" s="98">
        <v>2233.9780000000001</v>
      </c>
      <c r="F34" s="98">
        <v>2667.759</v>
      </c>
      <c r="G34" s="98">
        <v>3005.8429999999998</v>
      </c>
      <c r="H34" s="98">
        <v>3445.6</v>
      </c>
      <c r="I34" s="98">
        <v>3413.739</v>
      </c>
      <c r="J34" s="98">
        <v>3407.239</v>
      </c>
      <c r="K34" s="98">
        <v>3272.5569999999998</v>
      </c>
      <c r="L34" s="98">
        <v>3283.5650000000001</v>
      </c>
      <c r="M34" s="98">
        <v>2588.855</v>
      </c>
      <c r="N34" s="99">
        <v>2439.3040000000001</v>
      </c>
      <c r="O34" s="75">
        <f t="shared" si="0"/>
        <v>32562.643</v>
      </c>
      <c r="P34" s="97">
        <v>2284.6999999999998</v>
      </c>
      <c r="Q34" s="98">
        <v>2348.683</v>
      </c>
      <c r="R34" s="98">
        <v>2825.2510000000002</v>
      </c>
      <c r="S34" s="81">
        <f t="shared" si="1"/>
        <v>48.042170767153713</v>
      </c>
      <c r="T34" s="136"/>
    </row>
    <row r="35" spans="2:33">
      <c r="B35" s="100" t="s">
        <v>58</v>
      </c>
      <c r="C35" s="101">
        <v>1758.125</v>
      </c>
      <c r="D35" s="102">
        <v>2197.1379999999999</v>
      </c>
      <c r="E35" s="102">
        <v>2889.14</v>
      </c>
      <c r="F35" s="102">
        <v>3564.395</v>
      </c>
      <c r="G35" s="102">
        <v>3622.9589999999998</v>
      </c>
      <c r="H35" s="102">
        <v>3955.2220000000002</v>
      </c>
      <c r="I35" s="102">
        <v>4596.7489999999998</v>
      </c>
      <c r="J35" s="102">
        <v>4566.8530000000001</v>
      </c>
      <c r="K35" s="102">
        <v>4187.3919999999998</v>
      </c>
      <c r="L35" s="102">
        <v>4344.9350000000004</v>
      </c>
      <c r="M35" s="102">
        <v>3093.3040000000001</v>
      </c>
      <c r="N35" s="103">
        <v>3647.97</v>
      </c>
      <c r="O35" s="104">
        <f t="shared" si="0"/>
        <v>42424.182000000001</v>
      </c>
      <c r="P35" s="101">
        <v>3323.8560000000002</v>
      </c>
      <c r="Q35" s="102">
        <v>3395.14</v>
      </c>
      <c r="R35" s="102">
        <v>3948.3130000000001</v>
      </c>
      <c r="S35" s="133">
        <f t="shared" si="1"/>
        <v>55.854484313679386</v>
      </c>
      <c r="T35" s="136"/>
    </row>
    <row r="36" spans="2:33">
      <c r="B36" s="132" t="s">
        <v>83</v>
      </c>
      <c r="C36" s="105" t="s">
        <v>84</v>
      </c>
      <c r="D36" s="106" t="s">
        <v>84</v>
      </c>
      <c r="E36" s="106" t="s">
        <v>84</v>
      </c>
      <c r="F36" s="106" t="s">
        <v>84</v>
      </c>
      <c r="G36" s="106" t="s">
        <v>84</v>
      </c>
      <c r="H36" s="106" t="s">
        <v>84</v>
      </c>
      <c r="I36" s="106" t="s">
        <v>84</v>
      </c>
      <c r="J36" s="106" t="s">
        <v>84</v>
      </c>
      <c r="K36" s="106" t="s">
        <v>84</v>
      </c>
      <c r="L36" s="106" t="s">
        <v>84</v>
      </c>
      <c r="M36" s="106" t="s">
        <v>84</v>
      </c>
      <c r="N36" s="107" t="s">
        <v>84</v>
      </c>
      <c r="O36" s="75" t="s">
        <v>84</v>
      </c>
      <c r="P36" s="105" t="s">
        <v>84</v>
      </c>
      <c r="Q36" s="106" t="s">
        <v>84</v>
      </c>
      <c r="R36" s="106" t="s">
        <v>84</v>
      </c>
      <c r="S36" s="134" t="s">
        <v>84</v>
      </c>
      <c r="T36" s="136"/>
    </row>
    <row r="37" spans="2:33">
      <c r="B37" s="73" t="s">
        <v>59</v>
      </c>
      <c r="C37" s="105">
        <v>49.750999999999998</v>
      </c>
      <c r="D37" s="106">
        <v>51.44</v>
      </c>
      <c r="E37" s="106">
        <v>68.802999999999997</v>
      </c>
      <c r="F37" s="106">
        <v>120.434</v>
      </c>
      <c r="G37" s="106">
        <v>163.452</v>
      </c>
      <c r="H37" s="106">
        <v>222.66300000000001</v>
      </c>
      <c r="I37" s="106">
        <v>301.74700000000001</v>
      </c>
      <c r="J37" s="106">
        <v>315.45600000000002</v>
      </c>
      <c r="K37" s="106">
        <v>239.54499999999999</v>
      </c>
      <c r="L37" s="106">
        <v>169.67400000000001</v>
      </c>
      <c r="M37" s="106">
        <v>103.002</v>
      </c>
      <c r="N37" s="107">
        <v>102.58499999999999</v>
      </c>
      <c r="O37" s="75">
        <f t="shared" si="0"/>
        <v>1908.5520000000001</v>
      </c>
      <c r="P37" s="105">
        <v>99.745000000000005</v>
      </c>
      <c r="Q37" s="106">
        <v>89.313000000000002</v>
      </c>
      <c r="R37" s="106">
        <v>114.226</v>
      </c>
      <c r="S37" s="81">
        <f>(SUM(P37:R37)/SUM(C37:E37)-1)*100</f>
        <v>78.408649717048846</v>
      </c>
      <c r="T37" s="136"/>
    </row>
    <row r="38" spans="2:33">
      <c r="B38" s="108" t="s">
        <v>61</v>
      </c>
      <c r="C38" s="97">
        <v>112.735</v>
      </c>
      <c r="D38" s="98">
        <v>88.858999999999995</v>
      </c>
      <c r="E38" s="98">
        <v>126.258</v>
      </c>
      <c r="F38" s="98">
        <v>151.035</v>
      </c>
      <c r="G38" s="98">
        <v>169.03399999999999</v>
      </c>
      <c r="H38" s="98">
        <v>213.029</v>
      </c>
      <c r="I38" s="98">
        <v>259.79500000000002</v>
      </c>
      <c r="J38" s="98">
        <v>266.61700000000002</v>
      </c>
      <c r="K38" s="98">
        <v>235.054</v>
      </c>
      <c r="L38" s="98">
        <v>198.35</v>
      </c>
      <c r="M38" s="98">
        <v>148.05000000000001</v>
      </c>
      <c r="N38" s="99">
        <v>166.172</v>
      </c>
      <c r="O38" s="75">
        <f t="shared" si="0"/>
        <v>2134.9879999999998</v>
      </c>
      <c r="P38" s="97">
        <v>165.18799999999999</v>
      </c>
      <c r="Q38" s="98">
        <v>144.59899999999999</v>
      </c>
      <c r="R38" s="98">
        <v>183.309</v>
      </c>
      <c r="S38" s="81">
        <f>(SUM(P38:R38)/SUM(C38:E38)-1)*100</f>
        <v>50.402010663348108</v>
      </c>
      <c r="T38" s="136"/>
    </row>
    <row r="39" spans="2:33">
      <c r="B39" s="108" t="s">
        <v>62</v>
      </c>
      <c r="C39" s="97">
        <v>254.77099999999999</v>
      </c>
      <c r="D39" s="98">
        <v>224.065</v>
      </c>
      <c r="E39" s="98">
        <v>314.19400000000002</v>
      </c>
      <c r="F39" s="98">
        <v>422.83100000000002</v>
      </c>
      <c r="G39" s="98">
        <v>501.30399999999997</v>
      </c>
      <c r="H39" s="98">
        <v>576.39400000000001</v>
      </c>
      <c r="I39" s="98">
        <v>758.19799999999998</v>
      </c>
      <c r="J39" s="98">
        <v>764.00400000000002</v>
      </c>
      <c r="K39" s="98">
        <v>643.32100000000003</v>
      </c>
      <c r="L39" s="98">
        <v>555.49199999999996</v>
      </c>
      <c r="M39" s="98">
        <v>468.89699999999999</v>
      </c>
      <c r="N39" s="99">
        <v>508.22199999999998</v>
      </c>
      <c r="O39" s="75">
        <f t="shared" si="0"/>
        <v>5991.6930000000002</v>
      </c>
      <c r="P39" s="97" t="s">
        <v>84</v>
      </c>
      <c r="Q39" s="98" t="s">
        <v>84</v>
      </c>
      <c r="R39" s="98" t="s">
        <v>84</v>
      </c>
      <c r="S39" s="81" t="s">
        <v>84</v>
      </c>
      <c r="T39" s="136"/>
    </row>
    <row r="40" spans="2:33">
      <c r="B40" s="100" t="s">
        <v>90</v>
      </c>
      <c r="C40" s="101">
        <v>6760.0879999999997</v>
      </c>
      <c r="D40" s="102">
        <v>6787.277</v>
      </c>
      <c r="E40" s="102">
        <v>8114.8230000000003</v>
      </c>
      <c r="F40" s="102">
        <v>9001.9750000000004</v>
      </c>
      <c r="G40" s="102">
        <v>12242.897999999999</v>
      </c>
      <c r="H40" s="102">
        <v>14488.866</v>
      </c>
      <c r="I40" s="102">
        <v>17355.395</v>
      </c>
      <c r="J40" s="102">
        <v>17872.831999999999</v>
      </c>
      <c r="K40" s="102">
        <v>15816.994000000001</v>
      </c>
      <c r="L40" s="102">
        <v>14445.423000000001</v>
      </c>
      <c r="M40" s="102">
        <v>10358.638000000001</v>
      </c>
      <c r="N40" s="103">
        <v>9878.4809999999998</v>
      </c>
      <c r="O40" s="104">
        <f t="shared" si="0"/>
        <v>143123.69</v>
      </c>
      <c r="P40" s="101" t="s">
        <v>84</v>
      </c>
      <c r="Q40" s="102" t="s">
        <v>84</v>
      </c>
      <c r="R40" s="102" t="s">
        <v>84</v>
      </c>
      <c r="S40" s="133" t="s">
        <v>84</v>
      </c>
      <c r="T40" s="136"/>
    </row>
    <row r="41" spans="2:33" ht="29.4" customHeight="1">
      <c r="B41" s="162" t="s">
        <v>74</v>
      </c>
      <c r="C41" s="162"/>
      <c r="D41" s="162"/>
      <c r="E41" s="162"/>
      <c r="F41" s="162"/>
      <c r="G41" s="162"/>
      <c r="H41" s="162"/>
      <c r="I41" s="162"/>
      <c r="J41" s="162"/>
      <c r="K41" s="162"/>
      <c r="L41" s="162"/>
      <c r="M41" s="162"/>
      <c r="N41" s="162"/>
      <c r="O41" s="162"/>
      <c r="P41" s="162"/>
      <c r="Q41" s="162"/>
      <c r="R41" s="162"/>
      <c r="S41" s="162"/>
      <c r="T41" s="158"/>
      <c r="U41" s="158"/>
      <c r="V41" s="158"/>
      <c r="W41" s="158"/>
      <c r="X41" s="158"/>
      <c r="Y41" s="158"/>
      <c r="Z41" s="158"/>
      <c r="AA41" s="158"/>
      <c r="AB41" s="158"/>
      <c r="AC41" s="158"/>
      <c r="AD41" s="158"/>
      <c r="AG41" s="135"/>
    </row>
    <row r="42" spans="2:33" ht="15.75" customHeight="1">
      <c r="B42" s="15" t="s">
        <v>95</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G42" s="135"/>
    </row>
    <row r="43" spans="2:33">
      <c r="B43" s="15" t="s">
        <v>94</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G43" s="135"/>
    </row>
    <row r="44" spans="2:33">
      <c r="B44" s="15" t="s">
        <v>91</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G44" s="135"/>
    </row>
    <row r="45" spans="2:33">
      <c r="B45" s="159" t="s">
        <v>81</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G45" s="135"/>
    </row>
    <row r="48" spans="2:33">
      <c r="C48" s="12">
        <v>31536.977999999999</v>
      </c>
    </row>
    <row r="49" spans="3:17">
      <c r="C49" s="12">
        <v>1164.9390000000001</v>
      </c>
      <c r="Q49" s="109"/>
    </row>
    <row r="50" spans="3:17">
      <c r="C50" s="12">
        <v>343.19799999999998</v>
      </c>
      <c r="Q50" s="109"/>
    </row>
    <row r="51" spans="3:17">
      <c r="C51" s="12">
        <v>353.06400000000002</v>
      </c>
      <c r="Q51" s="109"/>
    </row>
    <row r="52" spans="3:17">
      <c r="C52" s="12">
        <v>955.27700000000004</v>
      </c>
      <c r="Q52" s="109"/>
    </row>
    <row r="53" spans="3:17">
      <c r="C53" s="12">
        <v>5846.5540000000001</v>
      </c>
    </row>
    <row r="54" spans="3:17">
      <c r="C54" s="12">
        <v>131.86099999999999</v>
      </c>
    </row>
    <row r="55" spans="3:17">
      <c r="C55" s="12">
        <v>1094.355</v>
      </c>
    </row>
    <row r="56" spans="3:17">
      <c r="C56" s="12">
        <v>1011.847</v>
      </c>
    </row>
    <row r="57" spans="3:17">
      <c r="C57" s="12">
        <v>8085.9539999999997</v>
      </c>
    </row>
    <row r="58" spans="3:17">
      <c r="C58" s="12">
        <v>5654.8649999999998</v>
      </c>
    </row>
    <row r="59" spans="3:17">
      <c r="C59" s="12">
        <v>152.785</v>
      </c>
    </row>
    <row r="60" spans="3:17">
      <c r="C60" s="12">
        <v>4526.7809999999999</v>
      </c>
    </row>
    <row r="61" spans="3:17">
      <c r="C61" s="12">
        <v>184.661</v>
      </c>
    </row>
    <row r="62" spans="3:17">
      <c r="C62" s="12">
        <v>245.61600000000001</v>
      </c>
    </row>
    <row r="63" spans="3:17">
      <c r="C63" s="12">
        <v>248.376</v>
      </c>
    </row>
    <row r="64" spans="3:17">
      <c r="C64" s="12">
        <v>147.30500000000001</v>
      </c>
    </row>
    <row r="65" spans="3:3">
      <c r="C65" s="12">
        <v>569.35900000000004</v>
      </c>
    </row>
    <row r="66" spans="3:3">
      <c r="C66" s="12">
        <v>159.78299999999999</v>
      </c>
    </row>
    <row r="67" spans="3:3">
      <c r="C67" s="12">
        <v>2832.527</v>
      </c>
    </row>
    <row r="68" spans="3:3">
      <c r="C68" s="12">
        <v>1011.765</v>
      </c>
    </row>
    <row r="69" spans="3:3">
      <c r="C69" s="12">
        <v>1617.296</v>
      </c>
    </row>
    <row r="70" spans="3:3">
      <c r="C70" s="12">
        <v>2241.7689999999998</v>
      </c>
    </row>
    <row r="71" spans="3:3">
      <c r="C71" s="12">
        <v>862.33699999999999</v>
      </c>
    </row>
    <row r="72" spans="3:3">
      <c r="C72" s="12">
        <v>37.378999999999998</v>
      </c>
    </row>
    <row r="73" spans="3:3">
      <c r="C73" s="12">
        <v>47.734999999999999</v>
      </c>
    </row>
    <row r="74" spans="3:3">
      <c r="C74" s="12">
        <v>693.42200000000003</v>
      </c>
    </row>
    <row r="75" spans="3:3">
      <c r="C75" s="12">
        <v>1006.3680000000001</v>
      </c>
    </row>
    <row r="76" spans="3:3">
      <c r="C76" s="12">
        <v>204.06299999999999</v>
      </c>
    </row>
    <row r="77" spans="3:3">
      <c r="C77" s="12">
        <v>1268.877</v>
      </c>
    </row>
    <row r="78" spans="3:3">
      <c r="C78" s="12">
        <v>1758.125</v>
      </c>
    </row>
    <row r="81" spans="3:14">
      <c r="C81" s="12">
        <v>49.750999999999998</v>
      </c>
    </row>
    <row r="82" spans="3:14">
      <c r="C82" s="12">
        <v>112.735</v>
      </c>
    </row>
    <row r="83" spans="3:14">
      <c r="C83" s="12">
        <v>254.77099999999999</v>
      </c>
    </row>
    <row r="84" spans="3:14">
      <c r="C84">
        <v>6760.0879999999997</v>
      </c>
      <c r="D84"/>
      <c r="E84"/>
      <c r="F84"/>
      <c r="G84"/>
      <c r="H84"/>
      <c r="I84"/>
      <c r="J84"/>
      <c r="K84"/>
      <c r="L84"/>
      <c r="M84"/>
      <c r="N84"/>
    </row>
  </sheetData>
  <mergeCells count="6">
    <mergeCell ref="B41:S41"/>
    <mergeCell ref="S3:S4"/>
    <mergeCell ref="P3:R3"/>
    <mergeCell ref="B3:B4"/>
    <mergeCell ref="O3:O4"/>
    <mergeCell ref="C3:N3"/>
  </mergeCells>
  <pageMargins left="0.75" right="0.75" top="1" bottom="1" header="0.5" footer="0.5"/>
  <pageSetup paperSize="9" scale="60" orientation="landscape" r:id="rId1"/>
  <headerFooter alignWithMargins="0"/>
  <rowBreaks count="1" manualBreakCount="1">
    <brk id="45" max="16383" man="1"/>
  </rowBreaks>
  <ignoredErrors>
    <ignoredError sqref="S37:S38 S5:S3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K78"/>
  <sheetViews>
    <sheetView showGridLines="0" zoomScale="80" zoomScaleNormal="80" workbookViewId="0">
      <pane xSplit="3" ySplit="4" topLeftCell="D5" activePane="bottomRight" state="frozen"/>
      <selection pane="topRight" activeCell="D1" sqref="D1"/>
      <selection pane="bottomLeft" activeCell="A5" sqref="A5"/>
      <selection pane="bottomRight" activeCell="B1" sqref="B1"/>
    </sheetView>
  </sheetViews>
  <sheetFormatPr defaultColWidth="9.109375" defaultRowHeight="13.2"/>
  <cols>
    <col min="1" max="1" width="9.109375" style="12"/>
    <col min="2" max="2" width="6.109375" style="12" customWidth="1"/>
    <col min="3" max="3" width="39.21875" style="12" customWidth="1"/>
    <col min="4" max="20" width="8.44140625" style="12" customWidth="1"/>
    <col min="21" max="21" width="10.21875" style="12" customWidth="1"/>
    <col min="22" max="30" width="8.44140625" style="12" customWidth="1"/>
    <col min="31" max="31" width="10.109375" style="12" customWidth="1"/>
    <col min="32" max="35" width="11" style="12" customWidth="1"/>
    <col min="36" max="16384" width="9.109375" style="12"/>
  </cols>
  <sheetData>
    <row r="1" spans="2:35">
      <c r="B1" s="157" t="s">
        <v>144</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row>
    <row r="2" spans="2:35">
      <c r="B2" s="138" t="s">
        <v>73</v>
      </c>
      <c r="C2" s="160"/>
      <c r="D2" s="138"/>
      <c r="E2" s="138"/>
      <c r="F2" s="138"/>
      <c r="G2" s="138"/>
      <c r="H2" s="138"/>
      <c r="I2" s="138"/>
      <c r="J2" s="138"/>
      <c r="K2" s="138"/>
      <c r="L2" s="138"/>
      <c r="M2" s="138"/>
      <c r="N2" s="138"/>
      <c r="O2" s="138"/>
      <c r="P2" s="138"/>
      <c r="Q2" s="138"/>
      <c r="R2" s="138"/>
      <c r="S2" s="138"/>
      <c r="T2" s="138"/>
      <c r="U2" s="138"/>
    </row>
    <row r="3" spans="2:35" s="110" customFormat="1" ht="21" customHeight="1">
      <c r="B3" s="176" t="s">
        <v>137</v>
      </c>
      <c r="C3" s="178" t="s">
        <v>75</v>
      </c>
      <c r="D3" s="174" t="s">
        <v>0</v>
      </c>
      <c r="E3" s="166">
        <v>2022</v>
      </c>
      <c r="F3" s="166"/>
      <c r="G3" s="166"/>
      <c r="H3" s="166"/>
      <c r="I3" s="166"/>
      <c r="J3" s="166"/>
      <c r="K3" s="166"/>
      <c r="L3" s="166"/>
      <c r="M3" s="166"/>
      <c r="N3" s="166"/>
      <c r="O3" s="166"/>
      <c r="P3" s="167"/>
      <c r="Q3" s="174">
        <v>2022</v>
      </c>
      <c r="R3" s="172">
        <v>2023</v>
      </c>
      <c r="S3" s="170"/>
      <c r="T3" s="170"/>
      <c r="U3" s="172" t="s">
        <v>92</v>
      </c>
    </row>
    <row r="4" spans="2:35" s="110" customFormat="1" ht="46.8" customHeight="1">
      <c r="B4" s="177"/>
      <c r="C4" s="179"/>
      <c r="D4" s="175"/>
      <c r="E4" s="111" t="s">
        <v>15</v>
      </c>
      <c r="F4" s="111" t="s">
        <v>16</v>
      </c>
      <c r="G4" s="111" t="s">
        <v>17</v>
      </c>
      <c r="H4" s="111" t="s">
        <v>18</v>
      </c>
      <c r="I4" s="111" t="s">
        <v>19</v>
      </c>
      <c r="J4" s="111" t="s">
        <v>20</v>
      </c>
      <c r="K4" s="111" t="s">
        <v>27</v>
      </c>
      <c r="L4" s="111" t="s">
        <v>26</v>
      </c>
      <c r="M4" s="111" t="s">
        <v>25</v>
      </c>
      <c r="N4" s="111" t="s">
        <v>24</v>
      </c>
      <c r="O4" s="111" t="s">
        <v>23</v>
      </c>
      <c r="P4" s="112" t="s">
        <v>22</v>
      </c>
      <c r="Q4" s="175"/>
      <c r="R4" s="111" t="s">
        <v>15</v>
      </c>
      <c r="S4" s="111" t="s">
        <v>16</v>
      </c>
      <c r="T4" s="111" t="s">
        <v>17</v>
      </c>
      <c r="U4" s="173"/>
    </row>
    <row r="5" spans="2:35">
      <c r="B5" s="151">
        <v>1</v>
      </c>
      <c r="C5" s="113" t="s">
        <v>109</v>
      </c>
      <c r="D5" s="114" t="s">
        <v>8</v>
      </c>
      <c r="E5" s="115">
        <v>2720.6489999999999</v>
      </c>
      <c r="F5" s="115">
        <v>2931.0749999999998</v>
      </c>
      <c r="G5" s="115">
        <v>3903.884</v>
      </c>
      <c r="H5" s="115">
        <v>4599.768</v>
      </c>
      <c r="I5" s="115">
        <v>5226.6400000000003</v>
      </c>
      <c r="J5" s="115">
        <v>5447.9669999999996</v>
      </c>
      <c r="K5" s="115">
        <v>6016.6980000000003</v>
      </c>
      <c r="L5" s="115">
        <v>6019.5150000000003</v>
      </c>
      <c r="M5" s="115">
        <v>5366.0140000000001</v>
      </c>
      <c r="N5" s="115">
        <v>5413.0290000000005</v>
      </c>
      <c r="O5" s="115">
        <v>4729.1369999999997</v>
      </c>
      <c r="P5" s="116">
        <v>5087.05</v>
      </c>
      <c r="Q5" s="117">
        <f>SUM(E5:P5)</f>
        <v>57461.426000000014</v>
      </c>
      <c r="R5" s="118">
        <v>4717.4359999999997</v>
      </c>
      <c r="S5" s="115">
        <v>4480.0879999999997</v>
      </c>
      <c r="T5" s="115">
        <v>5112.134</v>
      </c>
      <c r="U5" s="154">
        <f t="shared" ref="U5:U34" si="0">(SUM(R5:T5)/SUM(E5:G5)-1)*100</f>
        <v>49.751412992244973</v>
      </c>
      <c r="W5" s="110"/>
    </row>
    <row r="6" spans="2:35">
      <c r="B6" s="152">
        <v>2</v>
      </c>
      <c r="C6" s="113" t="s">
        <v>110</v>
      </c>
      <c r="D6" s="120" t="s">
        <v>10</v>
      </c>
      <c r="E6" s="115">
        <v>2488.0830000000001</v>
      </c>
      <c r="F6" s="115">
        <v>2660.6759999999999</v>
      </c>
      <c r="G6" s="115">
        <v>3732.0479999999998</v>
      </c>
      <c r="H6" s="115">
        <v>4434.5870000000004</v>
      </c>
      <c r="I6" s="115">
        <v>5217.0349999999999</v>
      </c>
      <c r="J6" s="115">
        <v>5232.63</v>
      </c>
      <c r="K6" s="115">
        <v>5179.7250000000004</v>
      </c>
      <c r="L6" s="115">
        <v>5327.3609999999999</v>
      </c>
      <c r="M6" s="115">
        <v>5196.9309999999996</v>
      </c>
      <c r="N6" s="115">
        <v>4912.4210000000003</v>
      </c>
      <c r="O6" s="115">
        <v>3987.4050000000002</v>
      </c>
      <c r="P6" s="116">
        <v>4101.9780000000001</v>
      </c>
      <c r="Q6" s="121">
        <f t="shared" ref="Q6:Q33" si="1">SUM(E6:P6)</f>
        <v>52470.879999999997</v>
      </c>
      <c r="R6" s="118">
        <v>3896.3879999999999</v>
      </c>
      <c r="S6" s="115">
        <v>3782.2280000000001</v>
      </c>
      <c r="T6" s="115">
        <v>4585.1009999999997</v>
      </c>
      <c r="U6" s="153">
        <f t="shared" si="0"/>
        <v>38.092371560377323</v>
      </c>
      <c r="W6" s="110"/>
    </row>
    <row r="7" spans="2:35">
      <c r="B7" s="152">
        <v>3</v>
      </c>
      <c r="C7" s="113" t="s">
        <v>111</v>
      </c>
      <c r="D7" s="120" t="s">
        <v>9</v>
      </c>
      <c r="E7" s="115">
        <v>2556.0889999999999</v>
      </c>
      <c r="F7" s="115">
        <v>2748.9279999999999</v>
      </c>
      <c r="G7" s="115">
        <v>3407.652</v>
      </c>
      <c r="H7" s="115">
        <v>3879.317</v>
      </c>
      <c r="I7" s="115">
        <v>4143.7209999999995</v>
      </c>
      <c r="J7" s="115">
        <v>4530.6170000000002</v>
      </c>
      <c r="K7" s="115">
        <v>5017.1120000000001</v>
      </c>
      <c r="L7" s="115">
        <v>4976.8230000000003</v>
      </c>
      <c r="M7" s="115">
        <v>4783.0709999999999</v>
      </c>
      <c r="N7" s="115">
        <v>4805.5209999999997</v>
      </c>
      <c r="O7" s="115">
        <v>4443.491</v>
      </c>
      <c r="P7" s="116">
        <v>4533.116</v>
      </c>
      <c r="Q7" s="121">
        <f t="shared" si="1"/>
        <v>49825.458000000006</v>
      </c>
      <c r="R7" s="118">
        <v>4426.7439999999997</v>
      </c>
      <c r="S7" s="115">
        <v>4170.8590000000004</v>
      </c>
      <c r="T7" s="115">
        <v>4817.2309999999998</v>
      </c>
      <c r="U7" s="153">
        <f t="shared" si="0"/>
        <v>53.969283120935721</v>
      </c>
      <c r="W7" s="110"/>
    </row>
    <row r="8" spans="2:35">
      <c r="B8" s="152">
        <v>4</v>
      </c>
      <c r="C8" s="113" t="s">
        <v>112</v>
      </c>
      <c r="D8" s="120" t="s">
        <v>7</v>
      </c>
      <c r="E8" s="115">
        <v>2203.2130000000002</v>
      </c>
      <c r="F8" s="115">
        <v>2110.694</v>
      </c>
      <c r="G8" s="115">
        <v>2929.0149999999999</v>
      </c>
      <c r="H8" s="115">
        <v>3964.0160000000001</v>
      </c>
      <c r="I8" s="115">
        <v>4567.7700000000004</v>
      </c>
      <c r="J8" s="115">
        <v>4978.3389999999999</v>
      </c>
      <c r="K8" s="115">
        <v>5011.4799999999996</v>
      </c>
      <c r="L8" s="115">
        <v>5180.598</v>
      </c>
      <c r="M8" s="115">
        <v>4878.7139999999999</v>
      </c>
      <c r="N8" s="115">
        <v>4928.0990000000002</v>
      </c>
      <c r="O8" s="115">
        <v>4082.4679999999998</v>
      </c>
      <c r="P8" s="116">
        <v>3957.913</v>
      </c>
      <c r="Q8" s="121">
        <f t="shared" si="1"/>
        <v>48792.319000000003</v>
      </c>
      <c r="R8" s="118">
        <v>3648.8690000000001</v>
      </c>
      <c r="S8" s="115">
        <v>3407.43</v>
      </c>
      <c r="T8" s="115">
        <v>4270.2259999999997</v>
      </c>
      <c r="U8" s="153">
        <f t="shared" si="0"/>
        <v>56.38060164116083</v>
      </c>
      <c r="W8" s="110"/>
    </row>
    <row r="9" spans="2:35">
      <c r="B9" s="152">
        <v>5</v>
      </c>
      <c r="C9" s="113" t="s">
        <v>113</v>
      </c>
      <c r="D9" s="120" t="s">
        <v>9</v>
      </c>
      <c r="E9" s="115">
        <v>1651.201</v>
      </c>
      <c r="F9" s="115">
        <v>1934.271</v>
      </c>
      <c r="G9" s="115">
        <v>2627.605</v>
      </c>
      <c r="H9" s="115">
        <v>3443.2730000000001</v>
      </c>
      <c r="I9" s="115">
        <v>3733.8009999999999</v>
      </c>
      <c r="J9" s="115">
        <v>4058.3420000000001</v>
      </c>
      <c r="K9" s="115">
        <v>4424.9780000000001</v>
      </c>
      <c r="L9" s="115">
        <v>4458.7759999999998</v>
      </c>
      <c r="M9" s="115">
        <v>4198.4219999999996</v>
      </c>
      <c r="N9" s="115">
        <v>4184.174</v>
      </c>
      <c r="O9" s="115">
        <v>3231.482</v>
      </c>
      <c r="P9" s="116">
        <v>3294.692</v>
      </c>
      <c r="Q9" s="121">
        <f t="shared" si="1"/>
        <v>41241.017</v>
      </c>
      <c r="R9" s="118">
        <v>3072.01</v>
      </c>
      <c r="S9" s="115">
        <v>3126.319</v>
      </c>
      <c r="T9" s="115">
        <v>3753.5590000000002</v>
      </c>
      <c r="U9" s="153">
        <f t="shared" si="0"/>
        <v>60.176479383725656</v>
      </c>
      <c r="W9" s="110"/>
    </row>
    <row r="10" spans="2:35">
      <c r="B10" s="152">
        <v>6</v>
      </c>
      <c r="C10" s="113" t="s">
        <v>114</v>
      </c>
      <c r="D10" s="120" t="s">
        <v>4</v>
      </c>
      <c r="E10" s="115">
        <v>1569.5239999999999</v>
      </c>
      <c r="F10" s="115">
        <v>1720.7809999999999</v>
      </c>
      <c r="G10" s="115">
        <v>2266.739</v>
      </c>
      <c r="H10" s="115">
        <v>2879.924</v>
      </c>
      <c r="I10" s="115">
        <v>3075.5749999999998</v>
      </c>
      <c r="J10" s="115">
        <v>3326.2579999999998</v>
      </c>
      <c r="K10" s="115">
        <v>3670.83</v>
      </c>
      <c r="L10" s="115">
        <v>3692.788</v>
      </c>
      <c r="M10" s="115">
        <v>3403.105</v>
      </c>
      <c r="N10" s="115">
        <v>3339.2579999999998</v>
      </c>
      <c r="O10" s="115">
        <v>2828.4</v>
      </c>
      <c r="P10" s="116">
        <v>2785.5569999999998</v>
      </c>
      <c r="Q10" s="121">
        <f t="shared" si="1"/>
        <v>34558.739000000001</v>
      </c>
      <c r="R10" s="118">
        <v>2242.4609999999998</v>
      </c>
      <c r="S10" s="115">
        <v>2727.3180000000002</v>
      </c>
      <c r="T10" s="115">
        <v>3149.41</v>
      </c>
      <c r="U10" s="153">
        <f t="shared" si="0"/>
        <v>46.106257211567893</v>
      </c>
      <c r="W10" s="110"/>
    </row>
    <row r="11" spans="2:35">
      <c r="B11" s="152">
        <v>7</v>
      </c>
      <c r="C11" s="113" t="s">
        <v>115</v>
      </c>
      <c r="D11" s="120" t="s">
        <v>7</v>
      </c>
      <c r="E11" s="115">
        <v>1152.7190000000001</v>
      </c>
      <c r="F11" s="115">
        <v>1174.367</v>
      </c>
      <c r="G11" s="115">
        <v>1750.0139999999999</v>
      </c>
      <c r="H11" s="115">
        <v>2565.6889999999999</v>
      </c>
      <c r="I11" s="115">
        <v>2999.7849999999999</v>
      </c>
      <c r="J11" s="115">
        <v>3294.4740000000002</v>
      </c>
      <c r="K11" s="115">
        <v>3298.0030000000002</v>
      </c>
      <c r="L11" s="115">
        <v>3476.134</v>
      </c>
      <c r="M11" s="115">
        <v>3443.1559999999999</v>
      </c>
      <c r="N11" s="115">
        <v>3360.3</v>
      </c>
      <c r="O11" s="115">
        <v>2633.7950000000001</v>
      </c>
      <c r="P11" s="116">
        <v>2464.835</v>
      </c>
      <c r="Q11" s="121">
        <f t="shared" si="1"/>
        <v>31613.271000000001</v>
      </c>
      <c r="R11" s="118">
        <v>2224.739</v>
      </c>
      <c r="S11" s="115">
        <v>2165.3119999999999</v>
      </c>
      <c r="T11" s="115">
        <v>2571.3829999999998</v>
      </c>
      <c r="U11" s="153">
        <f t="shared" si="0"/>
        <v>70.74474503936618</v>
      </c>
      <c r="W11" s="110"/>
    </row>
    <row r="12" spans="2:35">
      <c r="B12" s="152">
        <v>8</v>
      </c>
      <c r="C12" s="113" t="s">
        <v>117</v>
      </c>
      <c r="D12" s="120" t="s">
        <v>8</v>
      </c>
      <c r="E12" s="115">
        <v>1320.8420000000001</v>
      </c>
      <c r="F12" s="115">
        <v>1611.992</v>
      </c>
      <c r="G12" s="115">
        <v>2060.569</v>
      </c>
      <c r="H12" s="115">
        <v>2333.1590000000001</v>
      </c>
      <c r="I12" s="115">
        <v>2588.759</v>
      </c>
      <c r="J12" s="115">
        <v>2696.5859999999998</v>
      </c>
      <c r="K12" s="115">
        <v>3075.0030000000002</v>
      </c>
      <c r="L12" s="115">
        <v>3133.5839999999998</v>
      </c>
      <c r="M12" s="115">
        <v>2763.172</v>
      </c>
      <c r="N12" s="115">
        <v>2804.846</v>
      </c>
      <c r="O12" s="115">
        <v>2295.66</v>
      </c>
      <c r="P12" s="116">
        <v>2500.5360000000001</v>
      </c>
      <c r="Q12" s="121">
        <f>SUM(E12:P12)</f>
        <v>29184.707999999999</v>
      </c>
      <c r="R12" s="118">
        <v>2199.6080000000002</v>
      </c>
      <c r="S12" s="115">
        <v>2228.4699999999998</v>
      </c>
      <c r="T12" s="115">
        <v>2304.9540000000002</v>
      </c>
      <c r="U12" s="153">
        <f t="shared" ref="U12" si="2">(SUM(R12:T12)/SUM(E12:G12)-1)*100</f>
        <v>34.838545977562774</v>
      </c>
      <c r="W12" s="110"/>
    </row>
    <row r="13" spans="2:35">
      <c r="B13" s="152">
        <v>9</v>
      </c>
      <c r="C13" s="113" t="s">
        <v>116</v>
      </c>
      <c r="D13" s="120" t="s">
        <v>3</v>
      </c>
      <c r="E13" s="115">
        <v>920.64599999999996</v>
      </c>
      <c r="F13" s="115">
        <v>1096.5609999999999</v>
      </c>
      <c r="G13" s="115">
        <v>1622.664</v>
      </c>
      <c r="H13" s="115">
        <v>2320.2139999999999</v>
      </c>
      <c r="I13" s="115">
        <v>2623.8090000000002</v>
      </c>
      <c r="J13" s="115">
        <v>3005.6089999999999</v>
      </c>
      <c r="K13" s="115">
        <v>3235.2510000000002</v>
      </c>
      <c r="L13" s="115">
        <v>3278.7469999999998</v>
      </c>
      <c r="M13" s="115">
        <v>3261.7109999999998</v>
      </c>
      <c r="N13" s="115">
        <v>3083.585</v>
      </c>
      <c r="O13" s="115">
        <v>2340.1979999999999</v>
      </c>
      <c r="P13" s="116">
        <v>2384.2750000000001</v>
      </c>
      <c r="Q13" s="121">
        <f t="shared" si="1"/>
        <v>29173.27</v>
      </c>
      <c r="R13" s="118">
        <v>2249.067</v>
      </c>
      <c r="S13" s="115">
        <v>2193.279</v>
      </c>
      <c r="T13" s="115">
        <v>2739.43</v>
      </c>
      <c r="U13" s="153">
        <f t="shared" si="0"/>
        <v>97.308530989147684</v>
      </c>
      <c r="W13" s="110"/>
    </row>
    <row r="14" spans="2:35">
      <c r="B14" s="119">
        <v>10</v>
      </c>
      <c r="C14" s="113" t="s">
        <v>119</v>
      </c>
      <c r="D14" s="120" t="s">
        <v>9</v>
      </c>
      <c r="E14" s="115">
        <v>557.40700000000004</v>
      </c>
      <c r="F14" s="115">
        <v>712.27099999999996</v>
      </c>
      <c r="G14" s="115">
        <v>1096.1279999999999</v>
      </c>
      <c r="H14" s="115">
        <v>2434.1889999999999</v>
      </c>
      <c r="I14" s="115">
        <v>3112.8710000000001</v>
      </c>
      <c r="J14" s="115">
        <v>3712.9059999999999</v>
      </c>
      <c r="K14" s="115">
        <v>4129.9880000000003</v>
      </c>
      <c r="L14" s="115">
        <v>4160.2309999999998</v>
      </c>
      <c r="M14" s="115">
        <v>3660.0990000000002</v>
      </c>
      <c r="N14" s="115">
        <v>3061.7460000000001</v>
      </c>
      <c r="O14" s="115">
        <v>969.22199999999998</v>
      </c>
      <c r="P14" s="116">
        <v>936.80899999999997</v>
      </c>
      <c r="Q14" s="121">
        <f>SUM(E14:P14)</f>
        <v>28543.866999999998</v>
      </c>
      <c r="R14" s="118">
        <v>858.51199999999994</v>
      </c>
      <c r="S14" s="115">
        <v>905.18100000000004</v>
      </c>
      <c r="T14" s="115">
        <v>1343.501</v>
      </c>
      <c r="U14" s="153">
        <f t="shared" ref="U14" si="3">(SUM(R14:T14)/SUM(E14:G14)-1)*100</f>
        <v>31.337649832657476</v>
      </c>
      <c r="W14" s="110"/>
    </row>
    <row r="15" spans="2:35">
      <c r="B15" s="119">
        <v>11</v>
      </c>
      <c r="C15" s="113" t="s">
        <v>118</v>
      </c>
      <c r="D15" s="120" t="s">
        <v>2</v>
      </c>
      <c r="E15" s="115">
        <v>969.46699999999998</v>
      </c>
      <c r="F15" s="115">
        <v>1312.249</v>
      </c>
      <c r="G15" s="115">
        <v>1815.857</v>
      </c>
      <c r="H15" s="115">
        <v>2369.4859999999999</v>
      </c>
      <c r="I15" s="115">
        <v>2581.8009999999999</v>
      </c>
      <c r="J15" s="115">
        <v>2826.8240000000001</v>
      </c>
      <c r="K15" s="115">
        <v>3037.68</v>
      </c>
      <c r="L15" s="115">
        <v>3045.1089999999999</v>
      </c>
      <c r="M15" s="115">
        <v>2755.2310000000002</v>
      </c>
      <c r="N15" s="115">
        <v>2689.9609999999998</v>
      </c>
      <c r="O15" s="115">
        <v>2193.424</v>
      </c>
      <c r="P15" s="116">
        <v>2188.5239999999999</v>
      </c>
      <c r="Q15" s="121">
        <f t="shared" si="1"/>
        <v>27785.613000000001</v>
      </c>
      <c r="R15" s="118">
        <v>2089.5830000000001</v>
      </c>
      <c r="S15" s="115">
        <v>2038.461</v>
      </c>
      <c r="T15" s="115">
        <v>2459.39</v>
      </c>
      <c r="U15" s="153">
        <f t="shared" si="0"/>
        <v>60.764286566706652</v>
      </c>
      <c r="W15" s="110"/>
    </row>
    <row r="16" spans="2:35" ht="15.6">
      <c r="B16" s="119">
        <v>12</v>
      </c>
      <c r="C16" s="113" t="s">
        <v>138</v>
      </c>
      <c r="D16" s="120" t="s">
        <v>29</v>
      </c>
      <c r="E16" s="115">
        <v>844.173</v>
      </c>
      <c r="F16" s="115">
        <v>900.52599999999995</v>
      </c>
      <c r="G16" s="115">
        <v>1279.81</v>
      </c>
      <c r="H16" s="115">
        <v>1811.0719999999999</v>
      </c>
      <c r="I16" s="115">
        <v>2219.6179999999999</v>
      </c>
      <c r="J16" s="115">
        <v>2642.5990000000002</v>
      </c>
      <c r="K16" s="115">
        <v>3095.08</v>
      </c>
      <c r="L16" s="115">
        <v>3136.7570000000001</v>
      </c>
      <c r="M16" s="115">
        <v>2814.788</v>
      </c>
      <c r="N16" s="115">
        <v>2440.181</v>
      </c>
      <c r="O16" s="115">
        <v>1594.7840000000001</v>
      </c>
      <c r="P16" s="116">
        <v>1585.383</v>
      </c>
      <c r="Q16" s="121">
        <f t="shared" ref="Q16" si="4">SUM(E16:P16)</f>
        <v>24364.771000000001</v>
      </c>
      <c r="R16" s="118">
        <v>1458.585</v>
      </c>
      <c r="S16" s="115">
        <v>1503.8689999999999</v>
      </c>
      <c r="T16" s="115">
        <v>1879.93</v>
      </c>
      <c r="U16" s="153">
        <f t="shared" ref="U16" si="5">(SUM(R16:T16)/SUM(E16:G16)-1)*100</f>
        <v>60.104797175343158</v>
      </c>
      <c r="W16" s="110"/>
    </row>
    <row r="17" spans="2:23">
      <c r="B17" s="119">
        <v>13</v>
      </c>
      <c r="C17" s="113" t="s">
        <v>120</v>
      </c>
      <c r="D17" s="120" t="s">
        <v>6</v>
      </c>
      <c r="E17" s="115">
        <v>823.48</v>
      </c>
      <c r="F17" s="115">
        <v>876.67</v>
      </c>
      <c r="G17" s="115">
        <v>1243.5999999999999</v>
      </c>
      <c r="H17" s="115">
        <v>1793.9880000000001</v>
      </c>
      <c r="I17" s="115">
        <v>2122.6759999999999</v>
      </c>
      <c r="J17" s="115">
        <v>2413.0830000000001</v>
      </c>
      <c r="K17" s="115">
        <v>2789.4740000000002</v>
      </c>
      <c r="L17" s="115">
        <v>2788.65</v>
      </c>
      <c r="M17" s="115">
        <v>2662.7820000000002</v>
      </c>
      <c r="N17" s="115">
        <v>2455.3200000000002</v>
      </c>
      <c r="O17" s="115">
        <v>1889.32</v>
      </c>
      <c r="P17" s="116">
        <v>1929.345</v>
      </c>
      <c r="Q17" s="121">
        <f t="shared" si="1"/>
        <v>23788.388000000003</v>
      </c>
      <c r="R17" s="118">
        <v>1675.5219999999999</v>
      </c>
      <c r="S17" s="115">
        <v>1608.585</v>
      </c>
      <c r="T17" s="115">
        <v>2055.5520000000001</v>
      </c>
      <c r="U17" s="153">
        <f t="shared" si="0"/>
        <v>81.389690021231416</v>
      </c>
      <c r="W17" s="110"/>
    </row>
    <row r="18" spans="2:23">
      <c r="B18" s="119">
        <v>14</v>
      </c>
      <c r="C18" s="113" t="s">
        <v>121</v>
      </c>
      <c r="D18" s="120" t="s">
        <v>11</v>
      </c>
      <c r="E18" s="115">
        <v>814.56500000000005</v>
      </c>
      <c r="F18" s="115">
        <v>1019.526</v>
      </c>
      <c r="G18" s="115">
        <v>1406.92</v>
      </c>
      <c r="H18" s="115">
        <v>1797.8789999999999</v>
      </c>
      <c r="I18" s="115">
        <v>2059.145</v>
      </c>
      <c r="J18" s="115">
        <v>2249.2440000000001</v>
      </c>
      <c r="K18" s="115">
        <v>2413.6390000000001</v>
      </c>
      <c r="L18" s="115">
        <v>2321.7779999999998</v>
      </c>
      <c r="M18" s="115">
        <v>2277.37</v>
      </c>
      <c r="N18" s="115">
        <v>2260.12</v>
      </c>
      <c r="O18" s="115">
        <v>1745.4390000000001</v>
      </c>
      <c r="P18" s="116">
        <v>1698.0429999999999</v>
      </c>
      <c r="Q18" s="121">
        <f t="shared" si="1"/>
        <v>22063.668000000001</v>
      </c>
      <c r="R18" s="118">
        <v>1591.884</v>
      </c>
      <c r="S18" s="115">
        <v>1638.4739999999999</v>
      </c>
      <c r="T18" s="115">
        <v>1975.348</v>
      </c>
      <c r="U18" s="153">
        <f t="shared" si="0"/>
        <v>60.619818939213729</v>
      </c>
      <c r="W18" s="110"/>
    </row>
    <row r="19" spans="2:23">
      <c r="B19" s="119">
        <v>15</v>
      </c>
      <c r="C19" s="113" t="s">
        <v>122</v>
      </c>
      <c r="D19" s="120" t="s">
        <v>3</v>
      </c>
      <c r="E19" s="115">
        <v>813.67700000000002</v>
      </c>
      <c r="F19" s="115">
        <v>947.85299999999995</v>
      </c>
      <c r="G19" s="115">
        <v>1361.4269999999999</v>
      </c>
      <c r="H19" s="115">
        <v>1738.731</v>
      </c>
      <c r="I19" s="115">
        <v>1920.9490000000001</v>
      </c>
      <c r="J19" s="115">
        <v>2144.5839999999998</v>
      </c>
      <c r="K19" s="115">
        <v>2302.2759999999998</v>
      </c>
      <c r="L19" s="115">
        <v>2380.547</v>
      </c>
      <c r="M19" s="115">
        <v>2300.27</v>
      </c>
      <c r="N19" s="115">
        <v>2084.1640000000002</v>
      </c>
      <c r="O19" s="115">
        <v>1561.2449999999999</v>
      </c>
      <c r="P19" s="116">
        <v>1664.5719999999999</v>
      </c>
      <c r="Q19" s="121">
        <f t="shared" si="1"/>
        <v>21220.295000000002</v>
      </c>
      <c r="R19" s="118">
        <v>1578.5519999999999</v>
      </c>
      <c r="S19" s="115">
        <v>1612.83</v>
      </c>
      <c r="T19" s="115">
        <v>1894.8910000000001</v>
      </c>
      <c r="U19" s="153">
        <f t="shared" si="0"/>
        <v>62.867212068561919</v>
      </c>
      <c r="W19" s="110"/>
    </row>
    <row r="20" spans="2:23">
      <c r="B20" s="119">
        <v>16</v>
      </c>
      <c r="C20" s="113" t="s">
        <v>123</v>
      </c>
      <c r="D20" s="120" t="s">
        <v>7</v>
      </c>
      <c r="E20" s="115">
        <v>766.63300000000004</v>
      </c>
      <c r="F20" s="115">
        <v>952.10199999999998</v>
      </c>
      <c r="G20" s="115">
        <v>1300.8510000000001</v>
      </c>
      <c r="H20" s="115">
        <v>1787.79</v>
      </c>
      <c r="I20" s="115">
        <v>1928.5509999999999</v>
      </c>
      <c r="J20" s="115">
        <v>1940.5239999999999</v>
      </c>
      <c r="K20" s="115">
        <v>1971.807</v>
      </c>
      <c r="L20" s="115">
        <v>1933.645</v>
      </c>
      <c r="M20" s="115">
        <v>2064.375</v>
      </c>
      <c r="N20" s="115">
        <v>2099.4789999999998</v>
      </c>
      <c r="O20" s="115">
        <v>1558.6659999999999</v>
      </c>
      <c r="P20" s="116">
        <v>1527.653</v>
      </c>
      <c r="Q20" s="121">
        <f t="shared" si="1"/>
        <v>19832.076000000001</v>
      </c>
      <c r="R20" s="118">
        <v>1309.135</v>
      </c>
      <c r="S20" s="115">
        <v>1417.4090000000001</v>
      </c>
      <c r="T20" s="115">
        <v>1669.0920000000001</v>
      </c>
      <c r="U20" s="153">
        <f t="shared" si="0"/>
        <v>45.570816661621841</v>
      </c>
      <c r="W20" s="110"/>
    </row>
    <row r="21" spans="2:23">
      <c r="B21" s="119">
        <v>17</v>
      </c>
      <c r="C21" s="113" t="s">
        <v>124</v>
      </c>
      <c r="D21" s="120" t="s">
        <v>5</v>
      </c>
      <c r="E21" s="115">
        <v>798.50199999999995</v>
      </c>
      <c r="F21" s="115">
        <v>819.29</v>
      </c>
      <c r="G21" s="115">
        <v>1122.0640000000001</v>
      </c>
      <c r="H21" s="115">
        <v>1561.943</v>
      </c>
      <c r="I21" s="115">
        <v>1692.3969999999999</v>
      </c>
      <c r="J21" s="115">
        <v>1729.413</v>
      </c>
      <c r="K21" s="115">
        <v>2216.5349999999999</v>
      </c>
      <c r="L21" s="115">
        <v>2147.837</v>
      </c>
      <c r="M21" s="115">
        <v>1999.538</v>
      </c>
      <c r="N21" s="115">
        <v>1867.029</v>
      </c>
      <c r="O21" s="115">
        <v>1466.664</v>
      </c>
      <c r="P21" s="116">
        <v>1454.835</v>
      </c>
      <c r="Q21" s="121">
        <f t="shared" si="1"/>
        <v>18876.046999999999</v>
      </c>
      <c r="R21" s="118">
        <v>1325.77</v>
      </c>
      <c r="S21" s="115">
        <v>1360.7339999999999</v>
      </c>
      <c r="T21" s="115">
        <v>1601.7539999999999</v>
      </c>
      <c r="U21" s="153">
        <f t="shared" si="0"/>
        <v>56.513991976220645</v>
      </c>
      <c r="W21" s="110"/>
    </row>
    <row r="22" spans="2:23">
      <c r="B22" s="119">
        <v>18</v>
      </c>
      <c r="C22" s="113" t="s">
        <v>125</v>
      </c>
      <c r="D22" s="120" t="s">
        <v>1</v>
      </c>
      <c r="E22" s="115">
        <v>731.86199999999997</v>
      </c>
      <c r="F22" s="115">
        <v>767.79700000000003</v>
      </c>
      <c r="G22" s="115">
        <v>1157.6189999999999</v>
      </c>
      <c r="H22" s="115">
        <v>1477.873</v>
      </c>
      <c r="I22" s="115">
        <v>1740.7170000000001</v>
      </c>
      <c r="J22" s="115">
        <v>1920.5650000000001</v>
      </c>
      <c r="K22" s="115">
        <v>1926.356</v>
      </c>
      <c r="L22" s="115">
        <v>1926.557</v>
      </c>
      <c r="M22" s="115">
        <v>1862.172</v>
      </c>
      <c r="N22" s="115">
        <v>1813.5840000000001</v>
      </c>
      <c r="O22" s="115">
        <v>1542.1220000000001</v>
      </c>
      <c r="P22" s="116">
        <v>1501.3720000000001</v>
      </c>
      <c r="Q22" s="121">
        <f t="shared" si="1"/>
        <v>18368.596000000001</v>
      </c>
      <c r="R22" s="118">
        <v>1422.354</v>
      </c>
      <c r="S22" s="115">
        <v>1372.8040000000001</v>
      </c>
      <c r="T22" s="115">
        <v>1680.528</v>
      </c>
      <c r="U22" s="153">
        <f t="shared" si="0"/>
        <v>68.431229250383296</v>
      </c>
      <c r="W22" s="110"/>
    </row>
    <row r="23" spans="2:23">
      <c r="B23" s="119">
        <v>19</v>
      </c>
      <c r="C23" s="113" t="s">
        <v>126</v>
      </c>
      <c r="D23" s="120" t="s">
        <v>9</v>
      </c>
      <c r="E23" s="115">
        <v>683.64499999999998</v>
      </c>
      <c r="F23" s="115">
        <v>858.23500000000001</v>
      </c>
      <c r="G23" s="115">
        <v>1162.5540000000001</v>
      </c>
      <c r="H23" s="115">
        <v>1635.6189999999999</v>
      </c>
      <c r="I23" s="115">
        <v>1826.84</v>
      </c>
      <c r="J23" s="115">
        <v>1901.902</v>
      </c>
      <c r="K23" s="115">
        <v>2056.8009999999999</v>
      </c>
      <c r="L23" s="115">
        <v>2045.2260000000001</v>
      </c>
      <c r="M23" s="115">
        <v>1882.8630000000001</v>
      </c>
      <c r="N23" s="115">
        <v>1887.6479999999999</v>
      </c>
      <c r="O23" s="115">
        <v>1198.8040000000001</v>
      </c>
      <c r="P23" s="116">
        <v>1181.1890000000001</v>
      </c>
      <c r="Q23" s="121">
        <f t="shared" si="1"/>
        <v>18321.325999999997</v>
      </c>
      <c r="R23" s="118">
        <v>1115.17</v>
      </c>
      <c r="S23" s="115">
        <v>1120.886</v>
      </c>
      <c r="T23" s="115">
        <v>1471.2190000000001</v>
      </c>
      <c r="U23" s="153">
        <f t="shared" si="0"/>
        <v>37.081363420220256</v>
      </c>
      <c r="W23" s="110"/>
    </row>
    <row r="24" spans="2:23">
      <c r="B24" s="119">
        <v>20</v>
      </c>
      <c r="C24" s="113" t="s">
        <v>127</v>
      </c>
      <c r="D24" s="120" t="s">
        <v>7</v>
      </c>
      <c r="E24" s="115">
        <v>551.61199999999997</v>
      </c>
      <c r="F24" s="115">
        <v>529.13300000000004</v>
      </c>
      <c r="G24" s="115">
        <v>866.22299999999996</v>
      </c>
      <c r="H24" s="115">
        <v>1296.4269999999999</v>
      </c>
      <c r="I24" s="115">
        <v>1560.44</v>
      </c>
      <c r="J24" s="115">
        <v>1738.4559999999999</v>
      </c>
      <c r="K24" s="115">
        <v>1866.671</v>
      </c>
      <c r="L24" s="115">
        <v>1902.883</v>
      </c>
      <c r="M24" s="115">
        <v>1836.0640000000001</v>
      </c>
      <c r="N24" s="115">
        <v>1750.415</v>
      </c>
      <c r="O24" s="115">
        <v>1110.415</v>
      </c>
      <c r="P24" s="116">
        <v>1040.0419999999999</v>
      </c>
      <c r="Q24" s="121">
        <f t="shared" si="1"/>
        <v>16048.781000000001</v>
      </c>
      <c r="R24" s="118">
        <v>956.702</v>
      </c>
      <c r="S24" s="115">
        <v>942.19399999999996</v>
      </c>
      <c r="T24" s="115">
        <v>1227.867</v>
      </c>
      <c r="U24" s="153">
        <f t="shared" si="0"/>
        <v>60.596527523821649</v>
      </c>
      <c r="W24" s="110"/>
    </row>
    <row r="25" spans="2:23">
      <c r="B25" s="119">
        <v>21</v>
      </c>
      <c r="C25" s="113" t="s">
        <v>128</v>
      </c>
      <c r="D25" s="120" t="s">
        <v>28</v>
      </c>
      <c r="E25" s="115">
        <v>646.55700000000002</v>
      </c>
      <c r="F25" s="115">
        <v>588.13800000000003</v>
      </c>
      <c r="G25" s="115">
        <v>776.57899999999995</v>
      </c>
      <c r="H25" s="115">
        <v>950.101</v>
      </c>
      <c r="I25" s="115">
        <v>1247.6369999999999</v>
      </c>
      <c r="J25" s="115">
        <v>1565.3</v>
      </c>
      <c r="K25" s="115">
        <v>1686.1279999999999</v>
      </c>
      <c r="L25" s="115">
        <v>1623.04</v>
      </c>
      <c r="M25" s="115">
        <v>1585.3779999999999</v>
      </c>
      <c r="N25" s="115">
        <v>1391.932</v>
      </c>
      <c r="O25" s="115">
        <v>1152.366</v>
      </c>
      <c r="P25" s="116">
        <v>1162.5150000000001</v>
      </c>
      <c r="Q25" s="121">
        <f t="shared" si="1"/>
        <v>14375.671</v>
      </c>
      <c r="R25" s="118">
        <v>1131.9939999999999</v>
      </c>
      <c r="S25" s="115">
        <v>1115.0930000000001</v>
      </c>
      <c r="T25" s="115">
        <v>1275.5619999999999</v>
      </c>
      <c r="U25" s="153">
        <f t="shared" si="0"/>
        <v>75.145156751392392</v>
      </c>
      <c r="W25" s="110"/>
    </row>
    <row r="26" spans="2:23">
      <c r="B26" s="119">
        <v>22</v>
      </c>
      <c r="C26" s="113" t="s">
        <v>132</v>
      </c>
      <c r="D26" s="120" t="s">
        <v>9</v>
      </c>
      <c r="E26" s="115">
        <v>471.30399999999997</v>
      </c>
      <c r="F26" s="115">
        <v>580.49800000000005</v>
      </c>
      <c r="G26" s="115">
        <v>826.91200000000003</v>
      </c>
      <c r="H26" s="115">
        <v>1196.9100000000001</v>
      </c>
      <c r="I26" s="115">
        <v>1266.5740000000001</v>
      </c>
      <c r="J26" s="115">
        <v>1342.2929999999999</v>
      </c>
      <c r="K26" s="115">
        <v>1518.5329999999999</v>
      </c>
      <c r="L26" s="115">
        <v>1509.979</v>
      </c>
      <c r="M26" s="115">
        <v>1354.1880000000001</v>
      </c>
      <c r="N26" s="115">
        <v>1353.915</v>
      </c>
      <c r="O26" s="115">
        <v>904.91099999999994</v>
      </c>
      <c r="P26" s="116">
        <v>845.96500000000003</v>
      </c>
      <c r="Q26" s="121">
        <f t="shared" ref="Q26" si="6">SUM(E26:P26)</f>
        <v>13171.982</v>
      </c>
      <c r="R26" s="118">
        <v>794.05700000000002</v>
      </c>
      <c r="S26" s="115">
        <v>790.10699999999997</v>
      </c>
      <c r="T26" s="115">
        <v>1043.876</v>
      </c>
      <c r="U26" s="153">
        <f t="shared" ref="U26" si="7">(SUM(R26:T26)/SUM(E26:G26)-1)*100</f>
        <v>39.885049028218234</v>
      </c>
      <c r="W26" s="110"/>
    </row>
    <row r="27" spans="2:23">
      <c r="B27" s="119">
        <v>23</v>
      </c>
      <c r="C27" s="113" t="s">
        <v>129</v>
      </c>
      <c r="D27" s="120" t="s">
        <v>3</v>
      </c>
      <c r="E27" s="115">
        <v>547.18700000000001</v>
      </c>
      <c r="F27" s="115">
        <v>752.88599999999997</v>
      </c>
      <c r="G27" s="115">
        <v>961.82299999999998</v>
      </c>
      <c r="H27" s="115">
        <v>1110.9939999999999</v>
      </c>
      <c r="I27" s="115">
        <v>1193.4110000000001</v>
      </c>
      <c r="J27" s="115">
        <v>1250.001</v>
      </c>
      <c r="K27" s="115">
        <v>1319.7090000000001</v>
      </c>
      <c r="L27" s="115">
        <v>1348.239</v>
      </c>
      <c r="M27" s="115">
        <v>1230.6110000000001</v>
      </c>
      <c r="N27" s="115">
        <v>1210.002</v>
      </c>
      <c r="O27" s="115">
        <v>1097.2729999999999</v>
      </c>
      <c r="P27" s="116">
        <v>1132.2719999999999</v>
      </c>
      <c r="Q27" s="121">
        <f t="shared" si="1"/>
        <v>13154.407999999999</v>
      </c>
      <c r="R27" s="118">
        <v>1169.528</v>
      </c>
      <c r="S27" s="115">
        <v>1052.213</v>
      </c>
      <c r="T27" s="115">
        <v>1213.037</v>
      </c>
      <c r="U27" s="153">
        <f t="shared" si="0"/>
        <v>51.853931392071104</v>
      </c>
      <c r="W27" s="110"/>
    </row>
    <row r="28" spans="2:23">
      <c r="B28" s="119">
        <v>24</v>
      </c>
      <c r="C28" s="113" t="s">
        <v>130</v>
      </c>
      <c r="D28" s="120" t="s">
        <v>85</v>
      </c>
      <c r="E28" s="115">
        <v>611.23400000000004</v>
      </c>
      <c r="F28" s="115">
        <v>614.42700000000002</v>
      </c>
      <c r="G28" s="115">
        <v>844.92200000000003</v>
      </c>
      <c r="H28" s="115">
        <v>969.99800000000005</v>
      </c>
      <c r="I28" s="115">
        <v>1148.443</v>
      </c>
      <c r="J28" s="115">
        <v>1305.9010000000001</v>
      </c>
      <c r="K28" s="115">
        <v>1405.845</v>
      </c>
      <c r="L28" s="115">
        <v>1278.7570000000001</v>
      </c>
      <c r="M28" s="115">
        <v>1287.4549999999999</v>
      </c>
      <c r="N28" s="115">
        <v>1270.134</v>
      </c>
      <c r="O28" s="115">
        <v>1062.231</v>
      </c>
      <c r="P28" s="116">
        <v>1178.1089999999999</v>
      </c>
      <c r="Q28" s="121">
        <f t="shared" si="1"/>
        <v>12977.456</v>
      </c>
      <c r="R28" s="118">
        <v>1121.174</v>
      </c>
      <c r="S28" s="115">
        <v>1107.066</v>
      </c>
      <c r="T28" s="115">
        <v>1287.152</v>
      </c>
      <c r="U28" s="153">
        <f t="shared" si="0"/>
        <v>69.777883813399399</v>
      </c>
      <c r="W28" s="110"/>
    </row>
    <row r="29" spans="2:23">
      <c r="B29" s="119">
        <v>25</v>
      </c>
      <c r="C29" s="113" t="s">
        <v>133</v>
      </c>
      <c r="D29" s="120" t="s">
        <v>77</v>
      </c>
      <c r="E29" s="115">
        <v>592.86300000000006</v>
      </c>
      <c r="F29" s="115">
        <v>573.86900000000003</v>
      </c>
      <c r="G29" s="115">
        <v>825.37800000000004</v>
      </c>
      <c r="H29" s="115">
        <v>1086.6690000000001</v>
      </c>
      <c r="I29" s="115">
        <v>1122.453</v>
      </c>
      <c r="J29" s="115">
        <v>1225.943</v>
      </c>
      <c r="K29" s="115">
        <v>1342.13</v>
      </c>
      <c r="L29" s="115">
        <v>1401.2360000000001</v>
      </c>
      <c r="M29" s="115">
        <v>1181.365</v>
      </c>
      <c r="N29" s="115">
        <v>1181.5450000000001</v>
      </c>
      <c r="O29" s="115">
        <v>1023.297</v>
      </c>
      <c r="P29" s="116">
        <v>1032.5219999999999</v>
      </c>
      <c r="Q29" s="121">
        <f t="shared" ref="Q29:Q30" si="8">SUM(E29:P29)</f>
        <v>12589.27</v>
      </c>
      <c r="R29" s="118">
        <v>1034.3420000000001</v>
      </c>
      <c r="S29" s="115">
        <v>959.702</v>
      </c>
      <c r="T29" s="115">
        <v>1093.191</v>
      </c>
      <c r="U29" s="153">
        <f t="shared" ref="U29:U30" si="9">(SUM(R29:T29)/SUM(E29:G29)-1)*100</f>
        <v>54.973118954274611</v>
      </c>
      <c r="W29" s="110"/>
    </row>
    <row r="30" spans="2:23">
      <c r="B30" s="119">
        <v>26</v>
      </c>
      <c r="C30" s="113" t="s">
        <v>134</v>
      </c>
      <c r="D30" s="120" t="s">
        <v>4</v>
      </c>
      <c r="E30" s="115">
        <v>474.017</v>
      </c>
      <c r="F30" s="115">
        <v>616.42700000000002</v>
      </c>
      <c r="G30" s="115">
        <v>848.44399999999996</v>
      </c>
      <c r="H30" s="115">
        <v>1131.5540000000001</v>
      </c>
      <c r="I30" s="115">
        <v>1196.28</v>
      </c>
      <c r="J30" s="115">
        <v>1227.3440000000001</v>
      </c>
      <c r="K30" s="115">
        <v>1308.0419999999999</v>
      </c>
      <c r="L30" s="115">
        <v>1362.538</v>
      </c>
      <c r="M30" s="115">
        <v>1295.7760000000001</v>
      </c>
      <c r="N30" s="115">
        <v>1257.8150000000001</v>
      </c>
      <c r="O30" s="115">
        <v>892.47400000000005</v>
      </c>
      <c r="P30" s="116">
        <v>973.33799999999997</v>
      </c>
      <c r="Q30" s="121">
        <f t="shared" si="8"/>
        <v>12584.049000000001</v>
      </c>
      <c r="R30" s="118">
        <v>891.82600000000002</v>
      </c>
      <c r="S30" s="115">
        <v>923.49599999999998</v>
      </c>
      <c r="T30" s="115">
        <v>1093.739</v>
      </c>
      <c r="U30" s="153">
        <f t="shared" si="9"/>
        <v>50.037598871105502</v>
      </c>
      <c r="W30" s="110"/>
    </row>
    <row r="31" spans="2:23">
      <c r="B31" s="119">
        <v>27</v>
      </c>
      <c r="C31" s="113" t="s">
        <v>131</v>
      </c>
      <c r="D31" s="120" t="s">
        <v>9</v>
      </c>
      <c r="E31" s="115">
        <v>826.69100000000003</v>
      </c>
      <c r="F31" s="115">
        <v>871.44299999999998</v>
      </c>
      <c r="G31" s="115">
        <v>1035.2429999999999</v>
      </c>
      <c r="H31" s="115">
        <v>1059.155</v>
      </c>
      <c r="I31" s="115">
        <v>891.07899999999995</v>
      </c>
      <c r="J31" s="115">
        <v>922.423</v>
      </c>
      <c r="K31" s="115">
        <v>1063.809</v>
      </c>
      <c r="L31" s="115">
        <v>1085.55</v>
      </c>
      <c r="M31" s="115">
        <v>954.97</v>
      </c>
      <c r="N31" s="115">
        <v>1130.8900000000001</v>
      </c>
      <c r="O31" s="115">
        <v>1180.3800000000001</v>
      </c>
      <c r="P31" s="116">
        <v>1252.971</v>
      </c>
      <c r="Q31" s="121">
        <f t="shared" si="1"/>
        <v>12274.603999999998</v>
      </c>
      <c r="R31" s="118">
        <v>1186.51</v>
      </c>
      <c r="S31" s="115">
        <v>1141.8399999999999</v>
      </c>
      <c r="T31" s="115">
        <v>1263.9490000000001</v>
      </c>
      <c r="U31" s="153">
        <f t="shared" si="0"/>
        <v>31.423473600604666</v>
      </c>
      <c r="W31" s="110"/>
    </row>
    <row r="32" spans="2:23">
      <c r="B32" s="119">
        <v>28</v>
      </c>
      <c r="C32" s="113" t="s">
        <v>135</v>
      </c>
      <c r="D32" s="120" t="s">
        <v>93</v>
      </c>
      <c r="E32" s="115">
        <v>559.56500000000005</v>
      </c>
      <c r="F32" s="115">
        <v>618.06100000000004</v>
      </c>
      <c r="G32" s="115">
        <v>791.995</v>
      </c>
      <c r="H32" s="115">
        <v>993.36800000000005</v>
      </c>
      <c r="I32" s="115">
        <v>1091.652</v>
      </c>
      <c r="J32" s="115">
        <v>1199.588</v>
      </c>
      <c r="K32" s="115">
        <v>1288.914</v>
      </c>
      <c r="L32" s="115">
        <v>1293.8040000000001</v>
      </c>
      <c r="M32" s="115">
        <v>1181.057</v>
      </c>
      <c r="N32" s="115">
        <v>1164.616</v>
      </c>
      <c r="O32" s="115">
        <v>965.053</v>
      </c>
      <c r="P32" s="116">
        <v>997.601</v>
      </c>
      <c r="Q32" s="121">
        <f t="shared" si="1"/>
        <v>12145.274000000001</v>
      </c>
      <c r="R32" s="118">
        <v>935.92600000000004</v>
      </c>
      <c r="S32" s="115">
        <v>880.74900000000002</v>
      </c>
      <c r="T32" s="115">
        <v>1052.1420000000001</v>
      </c>
      <c r="U32" s="153">
        <f t="shared" si="0"/>
        <v>45.653250041505444</v>
      </c>
      <c r="W32" s="110"/>
    </row>
    <row r="33" spans="2:37">
      <c r="B33" s="119">
        <v>29</v>
      </c>
      <c r="C33" s="113" t="s">
        <v>136</v>
      </c>
      <c r="D33" s="120" t="s">
        <v>8</v>
      </c>
      <c r="E33" s="122">
        <v>435.86799999999999</v>
      </c>
      <c r="F33" s="122">
        <v>570.04600000000005</v>
      </c>
      <c r="G33" s="122">
        <v>741.65499999999997</v>
      </c>
      <c r="H33" s="122">
        <v>1016.77</v>
      </c>
      <c r="I33" s="122">
        <v>1209.2139999999999</v>
      </c>
      <c r="J33" s="122">
        <v>1317.806</v>
      </c>
      <c r="K33" s="122">
        <v>1489.729</v>
      </c>
      <c r="L33" s="122">
        <v>1428.9090000000001</v>
      </c>
      <c r="M33" s="122">
        <v>1202.8679999999999</v>
      </c>
      <c r="N33" s="122">
        <v>1146.855</v>
      </c>
      <c r="O33" s="122">
        <v>736.61</v>
      </c>
      <c r="P33" s="123">
        <v>803.96100000000001</v>
      </c>
      <c r="Q33" s="121">
        <f t="shared" si="1"/>
        <v>12100.291000000001</v>
      </c>
      <c r="R33" s="118">
        <v>665.36699999999996</v>
      </c>
      <c r="S33" s="115">
        <v>742.48599999999999</v>
      </c>
      <c r="T33" s="115">
        <v>873.83399999999995</v>
      </c>
      <c r="U33" s="153">
        <f t="shared" si="0"/>
        <v>30.563485619165821</v>
      </c>
      <c r="W33" s="110"/>
    </row>
    <row r="34" spans="2:37">
      <c r="B34" s="124">
        <v>30</v>
      </c>
      <c r="C34" s="125" t="s">
        <v>141</v>
      </c>
      <c r="D34" s="126" t="s">
        <v>7</v>
      </c>
      <c r="E34" s="130">
        <v>395.30700000000002</v>
      </c>
      <c r="F34" s="127">
        <v>429.93799999999999</v>
      </c>
      <c r="G34" s="127">
        <v>681.7</v>
      </c>
      <c r="H34" s="127">
        <v>928.97799999999995</v>
      </c>
      <c r="I34" s="127">
        <v>1092.2650000000001</v>
      </c>
      <c r="J34" s="127">
        <v>1141.5450000000001</v>
      </c>
      <c r="K34" s="127">
        <v>1218.48</v>
      </c>
      <c r="L34" s="127">
        <v>1151.7090000000001</v>
      </c>
      <c r="M34" s="127">
        <v>1193.3399999999999</v>
      </c>
      <c r="N34" s="127">
        <v>1234.0350000000001</v>
      </c>
      <c r="O34" s="127">
        <v>829.10599999999999</v>
      </c>
      <c r="P34" s="128">
        <v>793.51900000000001</v>
      </c>
      <c r="Q34" s="129">
        <f t="shared" ref="Q34" si="10">SUM(E34:P34)</f>
        <v>11089.921999999999</v>
      </c>
      <c r="R34" s="130">
        <v>730.42399999999998</v>
      </c>
      <c r="S34" s="127">
        <v>713.66800000000001</v>
      </c>
      <c r="T34" s="127">
        <v>954.65599999999995</v>
      </c>
      <c r="U34" s="155">
        <f t="shared" si="0"/>
        <v>59.179532099711651</v>
      </c>
      <c r="W34" s="110"/>
    </row>
    <row r="35" spans="2:37">
      <c r="B35" s="161" t="s">
        <v>86</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10"/>
      <c r="AK35" s="110"/>
    </row>
    <row r="36" spans="2:37">
      <c r="B36" s="15" t="s">
        <v>139</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10"/>
      <c r="AK36" s="110"/>
    </row>
    <row r="37" spans="2:37">
      <c r="B37" s="159" t="s">
        <v>82</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10"/>
      <c r="AK37" s="110"/>
    </row>
    <row r="38" spans="2:37">
      <c r="AK38" s="110"/>
    </row>
    <row r="39" spans="2:37">
      <c r="AK39" s="110"/>
    </row>
    <row r="40" spans="2:37">
      <c r="E40"/>
      <c r="F40"/>
      <c r="G40"/>
      <c r="H40"/>
      <c r="I40"/>
      <c r="J40"/>
      <c r="K40"/>
      <c r="L40"/>
      <c r="M40"/>
      <c r="N40"/>
      <c r="O40"/>
      <c r="P40"/>
      <c r="S40"/>
      <c r="T40"/>
    </row>
    <row r="41" spans="2:37">
      <c r="E41"/>
      <c r="F41"/>
      <c r="G41"/>
      <c r="H41"/>
      <c r="I41"/>
      <c r="J41"/>
      <c r="K41"/>
      <c r="L41"/>
      <c r="M41"/>
      <c r="N41"/>
      <c r="O41"/>
      <c r="P41"/>
      <c r="S41"/>
      <c r="T41"/>
    </row>
    <row r="42" spans="2:37">
      <c r="E42"/>
      <c r="F42"/>
      <c r="G42"/>
      <c r="H42"/>
      <c r="I42"/>
      <c r="J42"/>
      <c r="K42"/>
      <c r="L42"/>
      <c r="M42"/>
      <c r="N42"/>
      <c r="O42"/>
      <c r="P42"/>
      <c r="S42"/>
      <c r="T42"/>
    </row>
    <row r="43" spans="2:37">
      <c r="E43"/>
      <c r="F43"/>
      <c r="G43"/>
      <c r="H43"/>
      <c r="I43"/>
      <c r="J43"/>
      <c r="K43"/>
      <c r="L43"/>
      <c r="M43"/>
      <c r="N43"/>
      <c r="O43"/>
      <c r="P43"/>
      <c r="S43"/>
      <c r="T43"/>
    </row>
    <row r="44" spans="2:37">
      <c r="E44"/>
      <c r="F44"/>
      <c r="G44"/>
      <c r="H44"/>
      <c r="I44"/>
      <c r="J44"/>
      <c r="K44"/>
      <c r="L44"/>
      <c r="M44"/>
      <c r="N44"/>
      <c r="O44"/>
      <c r="P44"/>
      <c r="S44"/>
      <c r="T44"/>
    </row>
    <row r="45" spans="2:37">
      <c r="E45"/>
      <c r="F45"/>
      <c r="G45"/>
      <c r="H45"/>
      <c r="I45"/>
      <c r="J45"/>
      <c r="K45"/>
      <c r="L45"/>
      <c r="M45"/>
      <c r="N45"/>
      <c r="O45"/>
      <c r="P45"/>
      <c r="S45"/>
      <c r="T45"/>
    </row>
    <row r="46" spans="2:37">
      <c r="E46"/>
      <c r="F46"/>
      <c r="G46"/>
      <c r="H46"/>
      <c r="I46"/>
      <c r="J46"/>
      <c r="K46"/>
      <c r="L46"/>
      <c r="M46"/>
      <c r="N46"/>
      <c r="O46"/>
      <c r="P46"/>
      <c r="S46"/>
      <c r="T46"/>
    </row>
    <row r="47" spans="2:37">
      <c r="E47"/>
      <c r="F47"/>
      <c r="G47"/>
      <c r="H47"/>
      <c r="I47"/>
      <c r="J47"/>
      <c r="K47"/>
      <c r="L47"/>
      <c r="M47"/>
      <c r="N47"/>
      <c r="O47"/>
      <c r="P47"/>
      <c r="S47"/>
      <c r="T47"/>
    </row>
    <row r="48" spans="2:37">
      <c r="E48"/>
      <c r="F48"/>
      <c r="G48"/>
      <c r="H48"/>
      <c r="I48"/>
      <c r="J48"/>
      <c r="K48"/>
      <c r="L48"/>
      <c r="M48"/>
      <c r="N48"/>
      <c r="O48"/>
      <c r="P48"/>
      <c r="S48"/>
      <c r="T48"/>
    </row>
    <row r="49" spans="4:20">
      <c r="D49" s="137"/>
      <c r="E49"/>
      <c r="F49"/>
      <c r="G49"/>
      <c r="H49"/>
      <c r="I49"/>
      <c r="J49"/>
      <c r="K49"/>
      <c r="L49"/>
      <c r="M49"/>
      <c r="N49"/>
      <c r="O49"/>
      <c r="P49"/>
      <c r="S49"/>
      <c r="T49"/>
    </row>
    <row r="50" spans="4:20">
      <c r="D50" s="137"/>
      <c r="E50"/>
      <c r="F50"/>
      <c r="G50"/>
      <c r="H50"/>
      <c r="I50"/>
      <c r="J50"/>
      <c r="K50"/>
      <c r="L50"/>
      <c r="M50"/>
      <c r="N50"/>
      <c r="O50"/>
      <c r="P50"/>
      <c r="S50"/>
      <c r="T50"/>
    </row>
    <row r="51" spans="4:20">
      <c r="D51" s="137"/>
      <c r="E51"/>
      <c r="F51"/>
      <c r="G51"/>
      <c r="H51"/>
      <c r="I51"/>
      <c r="J51"/>
      <c r="K51"/>
      <c r="L51"/>
      <c r="M51"/>
      <c r="N51"/>
      <c r="O51"/>
      <c r="P51"/>
      <c r="S51"/>
      <c r="T51"/>
    </row>
    <row r="52" spans="4:20">
      <c r="D52" s="137"/>
      <c r="E52"/>
      <c r="F52"/>
      <c r="G52"/>
      <c r="H52"/>
      <c r="I52"/>
      <c r="J52"/>
      <c r="K52"/>
      <c r="L52"/>
      <c r="M52"/>
      <c r="N52"/>
      <c r="O52"/>
      <c r="P52"/>
      <c r="S52"/>
      <c r="T52"/>
    </row>
    <row r="53" spans="4:20">
      <c r="D53" s="137"/>
      <c r="E53"/>
      <c r="F53"/>
      <c r="G53"/>
      <c r="H53"/>
      <c r="I53"/>
      <c r="J53"/>
      <c r="K53"/>
      <c r="L53"/>
      <c r="M53"/>
      <c r="N53"/>
      <c r="O53"/>
      <c r="P53"/>
      <c r="S53"/>
      <c r="T53"/>
    </row>
    <row r="54" spans="4:20">
      <c r="D54" s="137"/>
      <c r="E54"/>
      <c r="F54"/>
      <c r="G54"/>
      <c r="H54"/>
      <c r="I54"/>
      <c r="J54"/>
      <c r="K54"/>
      <c r="L54"/>
      <c r="M54"/>
      <c r="N54"/>
      <c r="O54"/>
      <c r="P54"/>
      <c r="S54"/>
      <c r="T54"/>
    </row>
    <row r="55" spans="4:20">
      <c r="D55" s="137"/>
      <c r="E55"/>
      <c r="F55"/>
      <c r="G55"/>
      <c r="H55"/>
      <c r="I55"/>
      <c r="J55"/>
      <c r="K55"/>
      <c r="L55"/>
      <c r="M55"/>
      <c r="N55"/>
      <c r="O55"/>
      <c r="P55"/>
      <c r="S55"/>
      <c r="T55"/>
    </row>
    <row r="56" spans="4:20">
      <c r="D56" s="137"/>
      <c r="E56"/>
      <c r="F56"/>
      <c r="G56"/>
      <c r="H56"/>
      <c r="I56"/>
      <c r="J56"/>
      <c r="K56"/>
      <c r="L56"/>
      <c r="M56"/>
      <c r="N56"/>
      <c r="O56"/>
      <c r="P56"/>
      <c r="S56"/>
      <c r="T56"/>
    </row>
    <row r="57" spans="4:20">
      <c r="D57" s="137"/>
      <c r="E57"/>
      <c r="F57"/>
      <c r="G57"/>
      <c r="H57"/>
      <c r="I57"/>
      <c r="J57"/>
      <c r="K57"/>
      <c r="L57"/>
      <c r="M57"/>
      <c r="N57"/>
      <c r="O57"/>
      <c r="P57"/>
      <c r="S57"/>
      <c r="T57"/>
    </row>
    <row r="58" spans="4:20">
      <c r="D58" s="137"/>
      <c r="E58"/>
      <c r="F58"/>
      <c r="G58"/>
      <c r="H58"/>
      <c r="I58"/>
      <c r="J58"/>
      <c r="K58"/>
      <c r="L58"/>
      <c r="M58"/>
      <c r="N58"/>
      <c r="O58"/>
      <c r="P58"/>
      <c r="S58"/>
      <c r="T58"/>
    </row>
    <row r="59" spans="4:20">
      <c r="D59" s="137"/>
      <c r="E59"/>
      <c r="F59"/>
      <c r="G59"/>
      <c r="H59"/>
      <c r="I59"/>
      <c r="J59"/>
      <c r="K59"/>
      <c r="L59"/>
      <c r="M59"/>
      <c r="N59"/>
      <c r="O59"/>
      <c r="P59"/>
      <c r="S59"/>
      <c r="T59"/>
    </row>
    <row r="60" spans="4:20">
      <c r="D60" s="137"/>
      <c r="E60"/>
      <c r="F60"/>
      <c r="G60"/>
      <c r="H60"/>
      <c r="I60"/>
      <c r="J60"/>
      <c r="K60"/>
      <c r="L60"/>
      <c r="M60"/>
      <c r="N60"/>
      <c r="O60"/>
      <c r="P60"/>
      <c r="S60"/>
      <c r="T60"/>
    </row>
    <row r="61" spans="4:20">
      <c r="D61" s="137"/>
      <c r="E61"/>
      <c r="F61"/>
      <c r="G61"/>
      <c r="H61"/>
      <c r="I61"/>
      <c r="J61"/>
      <c r="K61"/>
      <c r="L61"/>
      <c r="M61"/>
      <c r="N61"/>
      <c r="O61"/>
      <c r="P61"/>
      <c r="S61"/>
      <c r="T61"/>
    </row>
    <row r="62" spans="4:20">
      <c r="D62" s="137"/>
      <c r="E62"/>
      <c r="F62"/>
      <c r="G62"/>
      <c r="H62"/>
      <c r="I62"/>
      <c r="J62"/>
      <c r="K62"/>
      <c r="L62"/>
      <c r="M62"/>
      <c r="N62"/>
      <c r="O62"/>
      <c r="P62"/>
      <c r="S62"/>
      <c r="T62"/>
    </row>
    <row r="63" spans="4:20">
      <c r="D63" s="137"/>
      <c r="E63"/>
      <c r="F63"/>
      <c r="G63"/>
      <c r="H63"/>
      <c r="I63"/>
      <c r="J63"/>
      <c r="K63"/>
      <c r="L63"/>
      <c r="M63"/>
      <c r="N63"/>
      <c r="O63"/>
      <c r="P63"/>
      <c r="S63"/>
      <c r="T63"/>
    </row>
    <row r="64" spans="4:20">
      <c r="D64" s="137"/>
      <c r="E64"/>
      <c r="F64"/>
      <c r="G64"/>
      <c r="H64"/>
      <c r="I64"/>
      <c r="J64"/>
      <c r="K64"/>
      <c r="L64"/>
      <c r="M64"/>
      <c r="N64"/>
      <c r="O64"/>
      <c r="P64"/>
      <c r="S64"/>
      <c r="T64"/>
    </row>
    <row r="65" spans="4:20">
      <c r="D65" s="137"/>
      <c r="E65"/>
      <c r="F65"/>
      <c r="G65"/>
      <c r="H65"/>
      <c r="I65"/>
      <c r="J65"/>
      <c r="K65"/>
      <c r="L65"/>
      <c r="M65"/>
      <c r="N65"/>
      <c r="O65"/>
      <c r="P65"/>
      <c r="S65"/>
      <c r="T65"/>
    </row>
    <row r="66" spans="4:20">
      <c r="D66" s="137"/>
      <c r="E66"/>
      <c r="F66"/>
      <c r="G66"/>
      <c r="H66"/>
      <c r="I66"/>
      <c r="J66"/>
      <c r="K66"/>
      <c r="L66"/>
      <c r="M66"/>
      <c r="N66"/>
      <c r="O66"/>
      <c r="P66"/>
      <c r="S66"/>
      <c r="T66"/>
    </row>
    <row r="67" spans="4:20">
      <c r="D67" s="137"/>
      <c r="E67"/>
      <c r="F67"/>
      <c r="G67"/>
      <c r="H67"/>
      <c r="I67"/>
      <c r="J67"/>
      <c r="K67"/>
      <c r="L67"/>
      <c r="M67"/>
      <c r="N67"/>
      <c r="O67"/>
      <c r="P67"/>
      <c r="S67"/>
      <c r="T67"/>
    </row>
    <row r="68" spans="4:20">
      <c r="D68" s="137"/>
      <c r="E68"/>
      <c r="F68"/>
      <c r="G68"/>
      <c r="H68"/>
      <c r="I68"/>
      <c r="J68"/>
      <c r="K68"/>
      <c r="L68"/>
      <c r="M68"/>
      <c r="N68"/>
      <c r="O68"/>
      <c r="P68"/>
      <c r="S68"/>
      <c r="T68"/>
    </row>
    <row r="69" spans="4:20">
      <c r="D69" s="137"/>
      <c r="E69"/>
      <c r="F69"/>
      <c r="G69"/>
      <c r="H69"/>
      <c r="I69"/>
      <c r="J69"/>
      <c r="K69"/>
      <c r="L69"/>
      <c r="M69"/>
      <c r="N69"/>
      <c r="O69"/>
      <c r="P69"/>
      <c r="S69"/>
      <c r="T69"/>
    </row>
    <row r="70" spans="4:20">
      <c r="D70" s="137"/>
    </row>
    <row r="71" spans="4:20">
      <c r="D71" s="137"/>
    </row>
    <row r="72" spans="4:20">
      <c r="D72" s="137"/>
    </row>
    <row r="73" spans="4:20">
      <c r="D73" s="137"/>
    </row>
    <row r="74" spans="4:20">
      <c r="D74" s="137"/>
    </row>
    <row r="75" spans="4:20">
      <c r="D75" s="137"/>
    </row>
    <row r="76" spans="4:20">
      <c r="D76" s="137"/>
    </row>
    <row r="77" spans="4:20">
      <c r="D77" s="137"/>
    </row>
    <row r="78" spans="4:20">
      <c r="D78" s="137"/>
    </row>
  </sheetData>
  <sortState xmlns:xlrd2="http://schemas.microsoft.com/office/spreadsheetml/2017/richdata2" ref="C49:D78">
    <sortCondition descending="1" ref="D49:D78"/>
  </sortState>
  <mergeCells count="7">
    <mergeCell ref="R3:T3"/>
    <mergeCell ref="U3:U4"/>
    <mergeCell ref="Q3:Q4"/>
    <mergeCell ref="B3:B4"/>
    <mergeCell ref="C3:C4"/>
    <mergeCell ref="D3:D4"/>
    <mergeCell ref="E3:P3"/>
  </mergeCells>
  <pageMargins left="0.75" right="0.75" top="1" bottom="1" header="0.5" footer="0.5"/>
  <pageSetup paperSize="9" orientation="landscape" r:id="rId1"/>
  <headerFooter alignWithMargins="0"/>
  <ignoredErrors>
    <ignoredError sqref="U31 U32:U34 U5:U11 U17:U25 U27:U30" formulaRange="1"/>
    <ignoredError sqref="Q16 Q26" formula="1"/>
    <ignoredError sqref="U12:U16 U26"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Figure 1</vt:lpstr>
      <vt:lpstr>Figure 2</vt:lpstr>
      <vt:lpstr>Figure 3</vt:lpstr>
      <vt:lpstr>Table1</vt:lpstr>
      <vt:lpstr>Table2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Collet</dc:creator>
  <cp:lastModifiedBy>RACZKOWSKA Joanna (ESTAT)</cp:lastModifiedBy>
  <cp:lastPrinted>2021-04-24T19:41:55Z</cp:lastPrinted>
  <dcterms:created xsi:type="dcterms:W3CDTF">2007-08-09T07:28:07Z</dcterms:created>
  <dcterms:modified xsi:type="dcterms:W3CDTF">2023-11-08T11:12:52Z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2023-11-07T08:25:57Z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602af546-3e31-4ba5-a8fb-087a3e30f77d</vt:lpwstr>
  </property>
  <property fmtid="{D5CDD505-2E9C-101B-9397-08002B2CF9AE}" pid="8" name="MSIP_Label_6bd9ddd1-4d20-43f6-abfa-fc3c07406f94_ContentBits">
    <vt:lpwstr>0</vt:lpwstr>
  </property>
</Properties>
</file>