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Energy\Dissemination\Statistics Explained articles\Energy efficiency statistics\2024 December\"/>
    </mc:Choice>
  </mc:AlternateContent>
  <xr:revisionPtr revIDLastSave="0" documentId="13_ncr:1_{7C04522E-A84E-491C-AFDF-28CE2C269FA2}" xr6:coauthVersionLast="47" xr6:coauthVersionMax="47" xr10:uidLastSave="{00000000-0000-0000-0000-000000000000}"/>
  <bookViews>
    <workbookView xWindow="27375" yWindow="-16320" windowWidth="29040" windowHeight="15840" activeTab="7" xr2:uid="{4B66EE0C-C3B1-4CC0-8EEA-6508E255AE93}"/>
  </bookViews>
  <sheets>
    <sheet name="NRG_BAL_S" sheetId="5" r:id="rId1"/>
    <sheet name="CALC" sheetId="1" r:id="rId2"/>
    <sheet name="Tables" sheetId="2" r:id="rId3"/>
    <sheet name="Chart 1" sheetId="3" r:id="rId4"/>
    <sheet name="Chart 2" sheetId="4" r:id="rId5"/>
    <sheet name="Chart3" sheetId="6" r:id="rId6"/>
    <sheet name="Chart4" sheetId="7" r:id="rId7"/>
    <sheet name="Highlight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0" i="5" l="1"/>
  <c r="AM12" i="5"/>
  <c r="AM52" i="5"/>
  <c r="AL52" i="5"/>
  <c r="AL12" i="5"/>
  <c r="AK52" i="5"/>
  <c r="AK12" i="5"/>
  <c r="B51" i="1" l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C50" i="1"/>
  <c r="B50" i="1"/>
  <c r="P4" i="2"/>
  <c r="P5" i="2"/>
  <c r="AI6" i="1"/>
  <c r="AI16" i="1" s="1"/>
  <c r="AI3" i="1"/>
  <c r="AI4" i="1"/>
  <c r="P15" i="2" s="1"/>
  <c r="C3" i="1"/>
  <c r="C6" i="1" s="1"/>
  <c r="C31" i="1" s="1"/>
  <c r="C36" i="1" s="1"/>
  <c r="D3" i="1"/>
  <c r="D6" i="1" s="1"/>
  <c r="E3" i="1"/>
  <c r="F3" i="1"/>
  <c r="F6" i="1" s="1"/>
  <c r="F16" i="1" s="1"/>
  <c r="F21" i="1" s="1"/>
  <c r="G3" i="1"/>
  <c r="G6" i="1" s="1"/>
  <c r="G16" i="1" s="1"/>
  <c r="G21" i="1" s="1"/>
  <c r="H3" i="1"/>
  <c r="H6" i="1" s="1"/>
  <c r="H16" i="1" s="1"/>
  <c r="H21" i="1" s="1"/>
  <c r="I3" i="1"/>
  <c r="I6" i="1" s="1"/>
  <c r="J3" i="1"/>
  <c r="J6" i="1" s="1"/>
  <c r="J31" i="1" s="1"/>
  <c r="J36" i="1" s="1"/>
  <c r="K3" i="1"/>
  <c r="K6" i="1" s="1"/>
  <c r="K31" i="1" s="1"/>
  <c r="K36" i="1" s="1"/>
  <c r="L3" i="1"/>
  <c r="L6" i="1" s="1"/>
  <c r="L16" i="1" s="1"/>
  <c r="L21" i="1" s="1"/>
  <c r="M3" i="1"/>
  <c r="N3" i="1"/>
  <c r="N6" i="1" s="1"/>
  <c r="N16" i="1" s="1"/>
  <c r="N21" i="1" s="1"/>
  <c r="O3" i="1"/>
  <c r="O6" i="1" s="1"/>
  <c r="O16" i="1" s="1"/>
  <c r="O21" i="1" s="1"/>
  <c r="P3" i="1"/>
  <c r="P6" i="1" s="1"/>
  <c r="P16" i="1" s="1"/>
  <c r="P21" i="1" s="1"/>
  <c r="Q3" i="1"/>
  <c r="C5" i="2" s="1"/>
  <c r="R3" i="1"/>
  <c r="R6" i="1" s="1"/>
  <c r="R16" i="1" s="1"/>
  <c r="R21" i="1" s="1"/>
  <c r="S3" i="1"/>
  <c r="S6" i="1" s="1"/>
  <c r="S31" i="1" s="1"/>
  <c r="S36" i="1" s="1"/>
  <c r="T3" i="1"/>
  <c r="T6" i="1" s="1"/>
  <c r="T31" i="1" s="1"/>
  <c r="T36" i="1" s="1"/>
  <c r="U3" i="1"/>
  <c r="U6" i="1" s="1"/>
  <c r="V3" i="1"/>
  <c r="V6" i="1" s="1"/>
  <c r="W3" i="1"/>
  <c r="X3" i="1"/>
  <c r="Y3" i="1"/>
  <c r="F5" i="2" s="1"/>
  <c r="Z3" i="1"/>
  <c r="Z6" i="1" s="1"/>
  <c r="AA3" i="1"/>
  <c r="AA6" i="1" s="1"/>
  <c r="AA31" i="1" s="1"/>
  <c r="AB3" i="1"/>
  <c r="AC3" i="1"/>
  <c r="AD3" i="1"/>
  <c r="AD6" i="1" s="1"/>
  <c r="AE3" i="1"/>
  <c r="AE6" i="1" s="1"/>
  <c r="AE16" i="1" s="1"/>
  <c r="AF3" i="1"/>
  <c r="AG3" i="1"/>
  <c r="AG6" i="1" s="1"/>
  <c r="N4" i="2" s="1"/>
  <c r="AH3" i="1"/>
  <c r="C4" i="1"/>
  <c r="C7" i="1" s="1"/>
  <c r="C32" i="1" s="1"/>
  <c r="C37" i="1" s="1"/>
  <c r="D4" i="1"/>
  <c r="E4" i="1"/>
  <c r="F4" i="1"/>
  <c r="F7" i="1" s="1"/>
  <c r="F32" i="1" s="1"/>
  <c r="F37" i="1" s="1"/>
  <c r="G4" i="1"/>
  <c r="G7" i="1" s="1"/>
  <c r="G17" i="1" s="1"/>
  <c r="G22" i="1" s="1"/>
  <c r="H4" i="1"/>
  <c r="I4" i="1"/>
  <c r="J4" i="1"/>
  <c r="J7" i="1" s="1"/>
  <c r="J17" i="1" s="1"/>
  <c r="J22" i="1" s="1"/>
  <c r="K4" i="1"/>
  <c r="K7" i="1" s="1"/>
  <c r="K17" i="1" s="1"/>
  <c r="K22" i="1" s="1"/>
  <c r="L4" i="1"/>
  <c r="M4" i="1"/>
  <c r="N4" i="1"/>
  <c r="N7" i="1" s="1"/>
  <c r="N17" i="1" s="1"/>
  <c r="N22" i="1" s="1"/>
  <c r="O4" i="1"/>
  <c r="O7" i="1" s="1"/>
  <c r="O17" i="1" s="1"/>
  <c r="O22" i="1" s="1"/>
  <c r="P4" i="1"/>
  <c r="Q4" i="1"/>
  <c r="J15" i="2" s="1"/>
  <c r="R4" i="1"/>
  <c r="S4" i="1"/>
  <c r="S7" i="1" s="1"/>
  <c r="S32" i="1" s="1"/>
  <c r="S37" i="1" s="1"/>
  <c r="T4" i="1"/>
  <c r="U4" i="1"/>
  <c r="V4" i="1"/>
  <c r="V7" i="1" s="1"/>
  <c r="V32" i="1" s="1"/>
  <c r="W4" i="1"/>
  <c r="D15" i="2" s="1"/>
  <c r="X4" i="1"/>
  <c r="Y4" i="1"/>
  <c r="F15" i="2" s="1"/>
  <c r="Z4" i="1"/>
  <c r="G15" i="2" s="1"/>
  <c r="AA4" i="1"/>
  <c r="H15" i="2" s="1"/>
  <c r="AB4" i="1"/>
  <c r="AC4" i="1"/>
  <c r="AD4" i="1"/>
  <c r="AE4" i="1"/>
  <c r="AE7" i="1" s="1"/>
  <c r="AE32" i="1" s="1"/>
  <c r="AE37" i="1" s="1"/>
  <c r="L19" i="2" s="1"/>
  <c r="AF4" i="1"/>
  <c r="AF7" i="1" s="1"/>
  <c r="M14" i="2" s="1"/>
  <c r="AG4" i="1"/>
  <c r="N15" i="2" s="1"/>
  <c r="AH4" i="1"/>
  <c r="O15" i="2" s="1"/>
  <c r="B4" i="1"/>
  <c r="B7" i="1" s="1"/>
  <c r="B17" i="1" s="1"/>
  <c r="B22" i="1" s="1"/>
  <c r="B3" i="1"/>
  <c r="B6" i="1" s="1"/>
  <c r="B16" i="1" s="1"/>
  <c r="B21" i="1" s="1"/>
  <c r="AC7" i="1"/>
  <c r="AC17" i="1" s="1"/>
  <c r="AC22" i="1" s="1"/>
  <c r="J17" i="2" s="1"/>
  <c r="AB7" i="1"/>
  <c r="I14" i="2" s="1"/>
  <c r="AA7" i="1"/>
  <c r="AA32" i="1" s="1"/>
  <c r="AA37" i="1" s="1"/>
  <c r="H19" i="2" s="1"/>
  <c r="X7" i="1"/>
  <c r="E14" i="2" s="1"/>
  <c r="U7" i="1"/>
  <c r="U17" i="1" s="1"/>
  <c r="U22" i="1" s="1"/>
  <c r="T7" i="1"/>
  <c r="R7" i="1"/>
  <c r="R32" i="1" s="1"/>
  <c r="R37" i="1" s="1"/>
  <c r="Q7" i="1"/>
  <c r="Q17" i="1" s="1"/>
  <c r="Q22" i="1" s="1"/>
  <c r="P7" i="1"/>
  <c r="M7" i="1"/>
  <c r="M17" i="1" s="1"/>
  <c r="M22" i="1" s="1"/>
  <c r="L7" i="1"/>
  <c r="I7" i="1"/>
  <c r="I32" i="1" s="1"/>
  <c r="I37" i="1" s="1"/>
  <c r="H7" i="1"/>
  <c r="E7" i="1"/>
  <c r="E17" i="1" s="1"/>
  <c r="E22" i="1" s="1"/>
  <c r="D7" i="1"/>
  <c r="AF6" i="1"/>
  <c r="AF16" i="1" s="1"/>
  <c r="AF21" i="1" s="1"/>
  <c r="M7" i="2" s="1"/>
  <c r="W6" i="1"/>
  <c r="W31" i="1" s="1"/>
  <c r="M6" i="1"/>
  <c r="E6" i="1"/>
  <c r="P6" i="2" l="1"/>
  <c r="AI21" i="1"/>
  <c r="P7" i="2" s="1"/>
  <c r="N5" i="2"/>
  <c r="E15" i="2"/>
  <c r="AI7" i="1"/>
  <c r="AI31" i="1"/>
  <c r="K15" i="2"/>
  <c r="H5" i="2"/>
  <c r="W7" i="1"/>
  <c r="W32" i="1" s="1"/>
  <c r="W37" i="1" s="1"/>
  <c r="D19" i="2" s="1"/>
  <c r="Z7" i="1"/>
  <c r="Z17" i="1" s="1"/>
  <c r="Y7" i="1"/>
  <c r="Y17" i="1" s="1"/>
  <c r="Y22" i="1" s="1"/>
  <c r="F17" i="2" s="1"/>
  <c r="M15" i="2"/>
  <c r="L15" i="2"/>
  <c r="AG7" i="1"/>
  <c r="AG32" i="1" s="1"/>
  <c r="AG37" i="1" s="1"/>
  <c r="N19" i="2" s="1"/>
  <c r="Q6" i="1"/>
  <c r="Q31" i="1" s="1"/>
  <c r="Q36" i="1" s="1"/>
  <c r="AH6" i="1"/>
  <c r="AH16" i="1" s="1"/>
  <c r="AH21" i="1" s="1"/>
  <c r="O7" i="2" s="1"/>
  <c r="Z42" i="1"/>
  <c r="I15" i="2"/>
  <c r="D5" i="2"/>
  <c r="C15" i="2"/>
  <c r="J5" i="2"/>
  <c r="AH7" i="1"/>
  <c r="AH32" i="1" s="1"/>
  <c r="O18" i="2" s="1"/>
  <c r="AD7" i="1"/>
  <c r="AD17" i="1" s="1"/>
  <c r="AD22" i="1" s="1"/>
  <c r="K17" i="2" s="1"/>
  <c r="S17" i="1"/>
  <c r="S22" i="1" s="1"/>
  <c r="O32" i="1"/>
  <c r="O37" i="1" s="1"/>
  <c r="Y6" i="1"/>
  <c r="F4" i="2" s="1"/>
  <c r="AC6" i="1"/>
  <c r="J4" i="2" s="1"/>
  <c r="M5" i="2"/>
  <c r="I5" i="2"/>
  <c r="E5" i="2"/>
  <c r="D31" i="1"/>
  <c r="D36" i="1" s="1"/>
  <c r="D16" i="1"/>
  <c r="D21" i="1" s="1"/>
  <c r="AB6" i="1"/>
  <c r="AB31" i="1" s="1"/>
  <c r="M4" i="2"/>
  <c r="L5" i="2"/>
  <c r="AF31" i="1"/>
  <c r="AF36" i="1" s="1"/>
  <c r="M9" i="2" s="1"/>
  <c r="X6" i="1"/>
  <c r="X31" i="1" s="1"/>
  <c r="M6" i="2"/>
  <c r="W36" i="1"/>
  <c r="D9" i="2" s="1"/>
  <c r="D8" i="2"/>
  <c r="V37" i="1"/>
  <c r="C19" i="2" s="1"/>
  <c r="C18" i="2"/>
  <c r="Z22" i="1"/>
  <c r="G17" i="2" s="1"/>
  <c r="G16" i="2"/>
  <c r="AE21" i="1"/>
  <c r="L7" i="2" s="1"/>
  <c r="L6" i="2"/>
  <c r="AD16" i="1"/>
  <c r="K4" i="2"/>
  <c r="Z31" i="1"/>
  <c r="G4" i="2"/>
  <c r="V16" i="1"/>
  <c r="C4" i="2"/>
  <c r="AA36" i="1"/>
  <c r="H9" i="2" s="1"/>
  <c r="H8" i="2"/>
  <c r="K16" i="1"/>
  <c r="K21" i="1" s="1"/>
  <c r="F17" i="1"/>
  <c r="F22" i="1" s="1"/>
  <c r="O31" i="1"/>
  <c r="O36" i="1" s="1"/>
  <c r="J32" i="1"/>
  <c r="J37" i="1" s="1"/>
  <c r="C16" i="1"/>
  <c r="C21" i="1" s="1"/>
  <c r="AA16" i="1"/>
  <c r="V17" i="1"/>
  <c r="P31" i="1"/>
  <c r="P36" i="1" s="1"/>
  <c r="AE31" i="1"/>
  <c r="N32" i="1"/>
  <c r="N37" i="1" s="1"/>
  <c r="Z32" i="1"/>
  <c r="C14" i="2"/>
  <c r="L4" i="2"/>
  <c r="H4" i="2"/>
  <c r="D4" i="2"/>
  <c r="N18" i="2"/>
  <c r="J16" i="2"/>
  <c r="F16" i="2"/>
  <c r="J14" i="2"/>
  <c r="F14" i="2"/>
  <c r="O5" i="2"/>
  <c r="K5" i="2"/>
  <c r="G5" i="2"/>
  <c r="S16" i="1"/>
  <c r="S21" i="1" s="1"/>
  <c r="W16" i="1"/>
  <c r="G14" i="2"/>
  <c r="G31" i="1"/>
  <c r="G36" i="1" s="1"/>
  <c r="T16" i="1"/>
  <c r="T21" i="1" s="1"/>
  <c r="C17" i="1"/>
  <c r="C22" i="1" s="1"/>
  <c r="R17" i="1"/>
  <c r="R22" i="1" s="1"/>
  <c r="L18" i="2"/>
  <c r="H18" i="2"/>
  <c r="D18" i="2"/>
  <c r="L14" i="2"/>
  <c r="H14" i="2"/>
  <c r="D14" i="2"/>
  <c r="B32" i="1"/>
  <c r="B37" i="1" s="1"/>
  <c r="I17" i="1"/>
  <c r="I22" i="1" s="1"/>
  <c r="F31" i="1"/>
  <c r="F36" i="1" s="1"/>
  <c r="V31" i="1"/>
  <c r="E32" i="1"/>
  <c r="E37" i="1" s="1"/>
  <c r="U32" i="1"/>
  <c r="U37" i="1" s="1"/>
  <c r="AC32" i="1"/>
  <c r="AE17" i="1"/>
  <c r="B31" i="1"/>
  <c r="B36" i="1" s="1"/>
  <c r="L31" i="1"/>
  <c r="L36" i="1" s="1"/>
  <c r="R31" i="1"/>
  <c r="R36" i="1" s="1"/>
  <c r="K32" i="1"/>
  <c r="K37" i="1" s="1"/>
  <c r="Q32" i="1"/>
  <c r="Q37" i="1" s="1"/>
  <c r="J16" i="1"/>
  <c r="J21" i="1" s="1"/>
  <c r="AA17" i="1"/>
  <c r="AG17" i="1"/>
  <c r="H31" i="1"/>
  <c r="H36" i="1" s="1"/>
  <c r="N31" i="1"/>
  <c r="N36" i="1" s="1"/>
  <c r="AD31" i="1"/>
  <c r="G32" i="1"/>
  <c r="G37" i="1" s="1"/>
  <c r="M32" i="1"/>
  <c r="M37" i="1" s="1"/>
  <c r="Y32" i="1"/>
  <c r="Z16" i="1"/>
  <c r="E31" i="1"/>
  <c r="E36" i="1" s="1"/>
  <c r="E16" i="1"/>
  <c r="E21" i="1" s="1"/>
  <c r="I31" i="1"/>
  <c r="I36" i="1" s="1"/>
  <c r="I16" i="1"/>
  <c r="I21" i="1" s="1"/>
  <c r="M31" i="1"/>
  <c r="M36" i="1" s="1"/>
  <c r="M16" i="1"/>
  <c r="M21" i="1" s="1"/>
  <c r="Q16" i="1"/>
  <c r="Q21" i="1" s="1"/>
  <c r="U31" i="1"/>
  <c r="U36" i="1" s="1"/>
  <c r="U16" i="1"/>
  <c r="U21" i="1" s="1"/>
  <c r="Y16" i="1"/>
  <c r="AC31" i="1"/>
  <c r="AG31" i="1"/>
  <c r="AG16" i="1"/>
  <c r="D32" i="1"/>
  <c r="D37" i="1" s="1"/>
  <c r="D17" i="1"/>
  <c r="D22" i="1" s="1"/>
  <c r="H32" i="1"/>
  <c r="H37" i="1" s="1"/>
  <c r="H17" i="1"/>
  <c r="H22" i="1" s="1"/>
  <c r="L32" i="1"/>
  <c r="L37" i="1" s="1"/>
  <c r="L17" i="1"/>
  <c r="L22" i="1" s="1"/>
  <c r="P32" i="1"/>
  <c r="P37" i="1" s="1"/>
  <c r="P17" i="1"/>
  <c r="P22" i="1" s="1"/>
  <c r="T32" i="1"/>
  <c r="T37" i="1" s="1"/>
  <c r="T17" i="1"/>
  <c r="T22" i="1" s="1"/>
  <c r="X32" i="1"/>
  <c r="X17" i="1"/>
  <c r="AB32" i="1"/>
  <c r="AB17" i="1"/>
  <c r="AF32" i="1"/>
  <c r="AF17" i="1"/>
  <c r="W17" i="1"/>
  <c r="O4" i="2" l="1"/>
  <c r="P14" i="2"/>
  <c r="AI17" i="1"/>
  <c r="AI32" i="1"/>
  <c r="AH31" i="1"/>
  <c r="O6" i="2"/>
  <c r="P8" i="2"/>
  <c r="AI36" i="1"/>
  <c r="P9" i="2" s="1"/>
  <c r="AH17" i="1"/>
  <c r="N14" i="2"/>
  <c r="AH37" i="1"/>
  <c r="O19" i="2" s="1"/>
  <c r="O14" i="2"/>
  <c r="K16" i="2"/>
  <c r="AC16" i="1"/>
  <c r="AD32" i="1"/>
  <c r="K18" i="2" s="1"/>
  <c r="K14" i="2"/>
  <c r="Y31" i="1"/>
  <c r="F8" i="2" s="1"/>
  <c r="M8" i="2"/>
  <c r="X16" i="1"/>
  <c r="E4" i="2"/>
  <c r="AB16" i="1"/>
  <c r="I4" i="2"/>
  <c r="AB22" i="1"/>
  <c r="I17" i="2" s="1"/>
  <c r="I16" i="2"/>
  <c r="V36" i="1"/>
  <c r="C9" i="2" s="1"/>
  <c r="C8" i="2"/>
  <c r="AH22" i="1"/>
  <c r="O17" i="2" s="1"/>
  <c r="O16" i="2"/>
  <c r="W22" i="1"/>
  <c r="D17" i="2" s="1"/>
  <c r="D16" i="2"/>
  <c r="AB37" i="1"/>
  <c r="I19" i="2" s="1"/>
  <c r="I18" i="2"/>
  <c r="AC36" i="1"/>
  <c r="J9" i="2" s="1"/>
  <c r="J8" i="2"/>
  <c r="AC37" i="1"/>
  <c r="J19" i="2" s="1"/>
  <c r="J18" i="2"/>
  <c r="W21" i="1"/>
  <c r="D7" i="2" s="1"/>
  <c r="D6" i="2"/>
  <c r="Z37" i="1"/>
  <c r="G19" i="2" s="1"/>
  <c r="G18" i="2"/>
  <c r="V22" i="1"/>
  <c r="C17" i="2" s="1"/>
  <c r="C16" i="2"/>
  <c r="Z36" i="1"/>
  <c r="G9" i="2" s="1"/>
  <c r="G8" i="2"/>
  <c r="AC21" i="1"/>
  <c r="J7" i="2" s="1"/>
  <c r="J6" i="2"/>
  <c r="AB36" i="1"/>
  <c r="I9" i="2" s="1"/>
  <c r="I8" i="2"/>
  <c r="AF22" i="1"/>
  <c r="M17" i="2" s="1"/>
  <c r="M16" i="2"/>
  <c r="Z21" i="1"/>
  <c r="G7" i="2" s="1"/>
  <c r="G6" i="2"/>
  <c r="AD36" i="1"/>
  <c r="K9" i="2" s="1"/>
  <c r="K8" i="2"/>
  <c r="AG22" i="1"/>
  <c r="N17" i="2" s="1"/>
  <c r="N16" i="2"/>
  <c r="AA21" i="1"/>
  <c r="H7" i="2" s="1"/>
  <c r="H6" i="2"/>
  <c r="AE22" i="1"/>
  <c r="L17" i="2" s="1"/>
  <c r="L16" i="2"/>
  <c r="X22" i="1"/>
  <c r="E17" i="2" s="1"/>
  <c r="E16" i="2"/>
  <c r="Y21" i="1"/>
  <c r="F7" i="2" s="1"/>
  <c r="F6" i="2"/>
  <c r="AF37" i="1"/>
  <c r="M19" i="2" s="1"/>
  <c r="M18" i="2"/>
  <c r="X37" i="1"/>
  <c r="E19" i="2" s="1"/>
  <c r="E18" i="2"/>
  <c r="Y36" i="1"/>
  <c r="F9" i="2" s="1"/>
  <c r="Y37" i="1"/>
  <c r="F19" i="2" s="1"/>
  <c r="F18" i="2"/>
  <c r="X36" i="1"/>
  <c r="E9" i="2" s="1"/>
  <c r="E8" i="2"/>
  <c r="AA22" i="1"/>
  <c r="H17" i="2" s="1"/>
  <c r="H16" i="2"/>
  <c r="AE36" i="1"/>
  <c r="L9" i="2" s="1"/>
  <c r="L8" i="2"/>
  <c r="V21" i="1"/>
  <c r="C7" i="2" s="1"/>
  <c r="C6" i="2"/>
  <c r="AD21" i="1"/>
  <c r="K7" i="2" s="1"/>
  <c r="K6" i="2"/>
  <c r="AG21" i="1"/>
  <c r="N7" i="2" s="1"/>
  <c r="N6" i="2"/>
  <c r="AG36" i="1"/>
  <c r="N9" i="2" s="1"/>
  <c r="N8" i="2"/>
  <c r="AH36" i="1"/>
  <c r="O9" i="2" s="1"/>
  <c r="O8" i="2"/>
  <c r="AI22" i="1" l="1"/>
  <c r="P17" i="2" s="1"/>
  <c r="P16" i="2"/>
  <c r="AI37" i="1"/>
  <c r="P19" i="2" s="1"/>
  <c r="P18" i="2"/>
  <c r="AD37" i="1"/>
  <c r="K19" i="2" s="1"/>
  <c r="AB21" i="1"/>
  <c r="I7" i="2" s="1"/>
  <c r="I6" i="2"/>
  <c r="X21" i="1"/>
  <c r="E7" i="2" s="1"/>
  <c r="E6" i="2"/>
</calcChain>
</file>

<file path=xl/sharedStrings.xml><?xml version="1.0" encoding="utf-8"?>
<sst xmlns="http://schemas.openxmlformats.org/spreadsheetml/2006/main" count="410" uniqueCount="107">
  <si>
    <t>EU-27</t>
  </si>
  <si>
    <t>Energy balances - indicators for Europe 2020-2030 targets</t>
  </si>
  <si>
    <t>Primary Energy Consumption (ktoe)</t>
  </si>
  <si>
    <t>Final Energy Consumption (ktoe)</t>
  </si>
  <si>
    <t>Primary Energy Consumption (Mtoe)</t>
  </si>
  <si>
    <t>Final Energy Consumption (Mtoe)</t>
  </si>
  <si>
    <t>2020 Target (Mtoe)</t>
  </si>
  <si>
    <t>Primary energy</t>
  </si>
  <si>
    <t>Final energy</t>
  </si>
  <si>
    <t>Distance to 2020 target (Mtoe)</t>
  </si>
  <si>
    <t>Distance to 2020 target (%)</t>
  </si>
  <si>
    <t>2030 Target (Mtoe)</t>
  </si>
  <si>
    <t>Distance to 2030 target (Mtoe)</t>
  </si>
  <si>
    <t>Distance to 2030 target (%)</t>
  </si>
  <si>
    <t>Energy consumption (Mtoe)</t>
  </si>
  <si>
    <t>Index (2005=100)</t>
  </si>
  <si>
    <r>
      <t>Source:</t>
    </r>
    <r>
      <rPr>
        <sz val="10"/>
        <color theme="1"/>
        <rFont val="Arial"/>
        <family val="2"/>
      </rPr>
      <t xml:space="preserve"> Eurostat (online data code: nrg_ind_eff)</t>
    </r>
  </si>
  <si>
    <t xml:space="preserve">Dataset: </t>
  </si>
  <si>
    <t xml:space="preserve">Last updated: </t>
  </si>
  <si>
    <t>Time frequency</t>
  </si>
  <si>
    <t>Annual</t>
  </si>
  <si>
    <t>Energy balance</t>
  </si>
  <si>
    <t>Standard international energy product classification (SIEC)</t>
  </si>
  <si>
    <t>Total</t>
  </si>
  <si>
    <t>Unit of measure</t>
  </si>
  <si>
    <t>Thousand tonnes of oil equivalent</t>
  </si>
  <si>
    <t>TIME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</si>
  <si>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</si>
  <si>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</si>
  <si>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</si>
  <si>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</si>
  <si>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</si>
  <si>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</si>
  <si>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</si>
  <si>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</si>
  <si>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</si>
  <si>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</si>
  <si>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</si>
  <si>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</si>
  <si>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</si>
  <si>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</si>
  <si>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</si>
  <si>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</si>
  <si>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</si>
  <si>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</si>
  <si>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</si>
  <si>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</si>
  <si>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</si>
  <si>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</si>
  <si>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</si>
  <si>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</si>
  <si>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</si>
  <si>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</si>
  <si>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</si>
  <si>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</si>
  <si>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</si>
  <si>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</si>
  <si>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</si>
  <si>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</si>
  <si>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</si>
  <si>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GEO (Labels)</t>
  </si>
  <si>
    <t/>
  </si>
  <si>
    <t>European Union - 27 countries (from 2020)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</si>
  <si>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</si>
  <si>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</si>
  <si>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</si>
  <si>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</si>
  <si>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</si>
  <si>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</si>
  <si>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</si>
  <si>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</si>
  <si>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</si>
  <si>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</si>
  <si>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</si>
  <si>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</si>
  <si>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</si>
  <si>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</si>
  <si>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</si>
  <si>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</si>
  <si>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</si>
  <si>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</si>
  <si>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</si>
  <si>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</si>
  <si>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</si>
  <si>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</si>
  <si>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</si>
  <si>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</si>
  <si>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</si>
  <si>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</si>
  <si>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</si>
  <si>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%</t>
  </si>
  <si>
    <t>Table 1: Primary energy consumption and distance to 2020 and 2030 targets, EU</t>
  </si>
  <si>
    <t>Primary energy consumption</t>
  </si>
  <si>
    <t>Final energy consumption</t>
  </si>
  <si>
    <t>Distance to 2030 target for primary energy consumption, EU</t>
  </si>
  <si>
    <t>Distance to 2030 target for final energy consumption, EU</t>
  </si>
  <si>
    <t>Data extracted on 19/12/2023 11:18:12 from [ESTAT]</t>
  </si>
  <si>
    <t>Simplified energy balances [nrg_bal_s__custom_9066346]</t>
  </si>
  <si>
    <t>19/12/2023 11:00</t>
  </si>
  <si>
    <t>Table 2: Final energy consumption and distance to 2020 and 2030 targets, EU</t>
  </si>
  <si>
    <t>Table 4: Changes in final energy consumption between 2012 and 2022</t>
  </si>
  <si>
    <r>
      <t>Source:</t>
    </r>
    <r>
      <rPr>
        <sz val="12"/>
        <color theme="1"/>
        <rFont val="Arial"/>
        <family val="2"/>
      </rPr>
      <t xml:space="preserve"> Eurostat (online data code: nrg_ind_eff)</t>
    </r>
  </si>
  <si>
    <t>EU</t>
  </si>
  <si>
    <t>Table 3: Changes in primary energy consumption between 2013 and 2023</t>
  </si>
  <si>
    <t>2013 &gt; 2023</t>
  </si>
  <si>
    <t>Primary energy consumption - Energy Efficiency Directive</t>
  </si>
  <si>
    <t>Final energy consumption - Energy Efficiency Directive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</si>
</sst>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\+0.0_I%;\-0.0_I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color theme="4"/>
      <name val="Arial"/>
      <family val="2"/>
    </font>
    <font>
      <b/>
      <sz val="10"/>
      <color theme="5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0"/>
      <color theme="5"/>
      <name val="Arial"/>
      <family val="2"/>
    </font>
    <font>
      <sz val="9"/>
      <name val="Arial"/>
    </font>
    <font>
      <b/>
      <sz val="9"/>
      <name val="Arial"/>
    </font>
    <font>
      <b/>
      <sz val="9"/>
      <color indexed="9"/>
      <name val="Arial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 applyAlignment="1"/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0" fillId="2" borderId="0" xfId="0" applyFill="1" applyBorder="1"/>
    <xf numFmtId="164" fontId="0" fillId="2" borderId="2" xfId="0" applyNumberFormat="1" applyFill="1" applyBorder="1"/>
    <xf numFmtId="164" fontId="0" fillId="2" borderId="6" xfId="0" applyNumberFormat="1" applyFill="1" applyBorder="1"/>
    <xf numFmtId="164" fontId="0" fillId="2" borderId="6" xfId="1" applyNumberFormat="1" applyFont="1" applyFill="1" applyBorder="1"/>
    <xf numFmtId="164" fontId="0" fillId="2" borderId="7" xfId="1" applyNumberFormat="1" applyFont="1" applyFill="1" applyBorder="1"/>
    <xf numFmtId="0" fontId="3" fillId="0" borderId="0" xfId="2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2" fillId="0" borderId="1" xfId="0" applyFont="1" applyBorder="1"/>
    <xf numFmtId="165" fontId="2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2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4" borderId="8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0" fillId="6" borderId="0" xfId="0" applyFill="1"/>
    <xf numFmtId="0" fontId="11" fillId="7" borderId="8" xfId="0" applyFont="1" applyFill="1" applyBorder="1" applyAlignment="1">
      <alignment horizontal="left" vertical="center"/>
    </xf>
    <xf numFmtId="3" fontId="10" fillId="8" borderId="0" xfId="0" applyNumberFormat="1" applyFont="1" applyFill="1" applyAlignment="1">
      <alignment horizontal="right" vertical="center" shrinkToFit="1"/>
    </xf>
    <xf numFmtId="3" fontId="10" fillId="0" borderId="0" xfId="0" applyNumberFormat="1" applyFont="1" applyAlignment="1">
      <alignment horizontal="right" vertical="center" shrinkToFit="1"/>
    </xf>
    <xf numFmtId="9" fontId="2" fillId="0" borderId="0" xfId="1" applyFont="1" applyAlignment="1">
      <alignment horizontal="center" vertical="center"/>
    </xf>
    <xf numFmtId="0" fontId="3" fillId="9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/>
    <xf numFmtId="0" fontId="14" fillId="10" borderId="0" xfId="0" applyFont="1" applyFill="1" applyAlignment="1">
      <alignment horizontal="left" vertical="center"/>
    </xf>
    <xf numFmtId="0" fontId="13" fillId="10" borderId="0" xfId="0" applyFont="1" applyFill="1"/>
    <xf numFmtId="166" fontId="0" fillId="2" borderId="3" xfId="1" applyNumberFormat="1" applyFont="1" applyFill="1" applyBorder="1"/>
    <xf numFmtId="166" fontId="0" fillId="2" borderId="4" xfId="1" applyNumberFormat="1" applyFont="1" applyFill="1" applyBorder="1"/>
    <xf numFmtId="166" fontId="0" fillId="2" borderId="10" xfId="1" applyNumberFormat="1" applyFont="1" applyFill="1" applyBorder="1"/>
    <xf numFmtId="166" fontId="2" fillId="9" borderId="9" xfId="1" applyNumberFormat="1" applyFont="1" applyFill="1" applyBorder="1"/>
    <xf numFmtId="166" fontId="0" fillId="2" borderId="11" xfId="1" applyNumberFormat="1" applyFont="1" applyFill="1" applyBorder="1"/>
    <xf numFmtId="166" fontId="0" fillId="2" borderId="5" xfId="1" applyNumberFormat="1" applyFont="1" applyFill="1" applyBorder="1"/>
    <xf numFmtId="166" fontId="2" fillId="2" borderId="4" xfId="1" applyNumberFormat="1" applyFont="1" applyFill="1" applyBorder="1"/>
    <xf numFmtId="165" fontId="0" fillId="2" borderId="0" xfId="1" applyNumberFormat="1" applyFont="1" applyFill="1"/>
    <xf numFmtId="165" fontId="2" fillId="0" borderId="0" xfId="1" applyNumberFormat="1" applyFont="1"/>
    <xf numFmtId="0" fontId="3" fillId="9" borderId="2" xfId="0" applyFont="1" applyFill="1" applyBorder="1" applyAlignment="1">
      <alignment horizontal="left"/>
    </xf>
    <xf numFmtId="166" fontId="2" fillId="9" borderId="2" xfId="1" applyNumberFormat="1" applyFont="1" applyFill="1" applyBorder="1"/>
    <xf numFmtId="0" fontId="15" fillId="0" borderId="0" xfId="0" applyFont="1"/>
    <xf numFmtId="10" fontId="17" fillId="0" borderId="0" xfId="0" applyNumberFormat="1" applyFont="1"/>
    <xf numFmtId="10" fontId="0" fillId="0" borderId="0" xfId="0" applyNumberFormat="1"/>
    <xf numFmtId="165" fontId="0" fillId="0" borderId="0" xfId="1" applyNumberFormat="1" applyFont="1"/>
    <xf numFmtId="10" fontId="0" fillId="0" borderId="0" xfId="1" applyNumberFormat="1" applyFont="1"/>
    <xf numFmtId="3" fontId="0" fillId="0" borderId="0" xfId="0" applyNumberFormat="1"/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 xr:uid="{E84EFECB-5C97-4DDB-B611-62AB8B32EFF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Distance to 2030 target for primary energy consumption, EU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205574303212099E-2"/>
          <c:y val="0.1335702881627929"/>
          <c:w val="0.90477450318710162"/>
          <c:h val="0.64998953403899906"/>
        </c:manualLayout>
      </c:layout>
      <c:lineChart>
        <c:grouping val="standard"/>
        <c:varyColors val="0"/>
        <c:ser>
          <c:idx val="0"/>
          <c:order val="0"/>
          <c:tx>
            <c:v>Primary energy consumption</c:v>
          </c:tx>
          <c:spPr>
            <a:ln w="50800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6350">
                <a:solidFill>
                  <a:schemeClr val="accent1"/>
                </a:solidFill>
              </a:ln>
              <a:effectLst/>
            </c:spPr>
          </c:marker>
          <c:cat>
            <c:numRef>
              <c:f>CALC!$B$1:$AP$1</c:f>
              <c:numCache>
                <c:formatCode>General</c:formatCode>
                <c:ptCount val="4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5">
                  <c:v>2025</c:v>
                </c:pt>
                <c:pt idx="40">
                  <c:v>2030</c:v>
                </c:pt>
              </c:numCache>
            </c:numRef>
          </c:cat>
          <c:val>
            <c:numRef>
              <c:f>CALC!$B$6:$AI$6</c:f>
              <c:numCache>
                <c:formatCode>#,##0.0</c:formatCode>
                <c:ptCount val="34"/>
                <c:pt idx="0">
                  <c:v>1367.7167874812367</c:v>
                </c:pt>
                <c:pt idx="1">
                  <c:v>1363.7323024475129</c:v>
                </c:pt>
                <c:pt idx="2">
                  <c:v>1322.1473204458352</c:v>
                </c:pt>
                <c:pt idx="3">
                  <c:v>1327.1985526711912</c:v>
                </c:pt>
                <c:pt idx="4">
                  <c:v>1312.0613907003556</c:v>
                </c:pt>
                <c:pt idx="5">
                  <c:v>1356.6432330025546</c:v>
                </c:pt>
                <c:pt idx="6">
                  <c:v>1406.3218535467452</c:v>
                </c:pt>
                <c:pt idx="7">
                  <c:v>1391.6694577335134</c:v>
                </c:pt>
                <c:pt idx="8">
                  <c:v>1398.6510340860063</c:v>
                </c:pt>
                <c:pt idx="9">
                  <c:v>1388.2559876195676</c:v>
                </c:pt>
                <c:pt idx="10">
                  <c:v>1396.3917123499632</c:v>
                </c:pt>
                <c:pt idx="11">
                  <c:v>1434.2678685440324</c:v>
                </c:pt>
                <c:pt idx="12">
                  <c:v>1436.5188029810749</c:v>
                </c:pt>
                <c:pt idx="13">
                  <c:v>1474.8544955683715</c:v>
                </c:pt>
                <c:pt idx="14">
                  <c:v>1493.5996053812748</c:v>
                </c:pt>
                <c:pt idx="15">
                  <c:v>1497.7601494415178</c:v>
                </c:pt>
                <c:pt idx="16">
                  <c:v>1511.3967413051482</c:v>
                </c:pt>
                <c:pt idx="17">
                  <c:v>1490.1685702494105</c:v>
                </c:pt>
                <c:pt idx="18">
                  <c:v>1488.7668422702884</c:v>
                </c:pt>
                <c:pt idx="19">
                  <c:v>1403.3052202812974</c:v>
                </c:pt>
                <c:pt idx="20">
                  <c:v>1458.2771651117193</c:v>
                </c:pt>
                <c:pt idx="21">
                  <c:v>1412.819118378193</c:v>
                </c:pt>
                <c:pt idx="22">
                  <c:v>1397.0228137786944</c:v>
                </c:pt>
                <c:pt idx="23">
                  <c:v>1384.7882464554841</c:v>
                </c:pt>
                <c:pt idx="24">
                  <c:v>1330.8394919378482</c:v>
                </c:pt>
                <c:pt idx="25">
                  <c:v>1353.4463599319527</c:v>
                </c:pt>
                <c:pt idx="26">
                  <c:v>1364.8764310160248</c:v>
                </c:pt>
                <c:pt idx="27">
                  <c:v>1385.0776106559754</c:v>
                </c:pt>
                <c:pt idx="28">
                  <c:v>1378.2503028312208</c:v>
                </c:pt>
                <c:pt idx="29">
                  <c:v>1354.4019085715086</c:v>
                </c:pt>
                <c:pt idx="30">
                  <c:v>1235.6750501056233</c:v>
                </c:pt>
                <c:pt idx="31">
                  <c:v>1313.1405512367771</c:v>
                </c:pt>
                <c:pt idx="32">
                  <c:v>1259.8504051621455</c:v>
                </c:pt>
                <c:pt idx="33">
                  <c:v>1210.7713766139609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A1D-B429-7EFE5F760228}"/>
            </c:ext>
          </c:extLst>
        </c:ser>
        <c:ser>
          <c:idx val="1"/>
          <c:order val="1"/>
          <c:tx>
            <c:v>2030 target</c:v>
          </c:tx>
          <c:spPr>
            <a:ln w="50800" cap="rnd" cmpd="sng" algn="ctr">
              <a:solidFill>
                <a:srgbClr val="B09120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CALC!$B$1:$AP$1</c:f>
              <c:numCache>
                <c:formatCode>General</c:formatCode>
                <c:ptCount val="4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5">
                  <c:v>2025</c:v>
                </c:pt>
                <c:pt idx="40">
                  <c:v>2030</c:v>
                </c:pt>
              </c:numCache>
            </c:numRef>
          </c:cat>
          <c:val>
            <c:numRef>
              <c:f>CALC!$B$26:$AP$26</c:f>
              <c:numCache>
                <c:formatCode>#,##0.0</c:formatCode>
                <c:ptCount val="41"/>
                <c:pt idx="0">
                  <c:v>992.5</c:v>
                </c:pt>
                <c:pt idx="1">
                  <c:v>992.5</c:v>
                </c:pt>
                <c:pt idx="2">
                  <c:v>992.5</c:v>
                </c:pt>
                <c:pt idx="3">
                  <c:v>992.5</c:v>
                </c:pt>
                <c:pt idx="4">
                  <c:v>992.5</c:v>
                </c:pt>
                <c:pt idx="5">
                  <c:v>992.5</c:v>
                </c:pt>
                <c:pt idx="6">
                  <c:v>992.5</c:v>
                </c:pt>
                <c:pt idx="7">
                  <c:v>992.5</c:v>
                </c:pt>
                <c:pt idx="8">
                  <c:v>992.5</c:v>
                </c:pt>
                <c:pt idx="9">
                  <c:v>992.5</c:v>
                </c:pt>
                <c:pt idx="10">
                  <c:v>992.5</c:v>
                </c:pt>
                <c:pt idx="11">
                  <c:v>992.5</c:v>
                </c:pt>
                <c:pt idx="12">
                  <c:v>992.5</c:v>
                </c:pt>
                <c:pt idx="13">
                  <c:v>992.5</c:v>
                </c:pt>
                <c:pt idx="14">
                  <c:v>992.5</c:v>
                </c:pt>
                <c:pt idx="15">
                  <c:v>992.5</c:v>
                </c:pt>
                <c:pt idx="16">
                  <c:v>992.5</c:v>
                </c:pt>
                <c:pt idx="17">
                  <c:v>992.5</c:v>
                </c:pt>
                <c:pt idx="18">
                  <c:v>992.5</c:v>
                </c:pt>
                <c:pt idx="19">
                  <c:v>992.5</c:v>
                </c:pt>
                <c:pt idx="20">
                  <c:v>992.5</c:v>
                </c:pt>
                <c:pt idx="21">
                  <c:v>992.5</c:v>
                </c:pt>
                <c:pt idx="22">
                  <c:v>992.5</c:v>
                </c:pt>
                <c:pt idx="23">
                  <c:v>992.5</c:v>
                </c:pt>
                <c:pt idx="24">
                  <c:v>992.5</c:v>
                </c:pt>
                <c:pt idx="25">
                  <c:v>992.5</c:v>
                </c:pt>
                <c:pt idx="26">
                  <c:v>992.5</c:v>
                </c:pt>
                <c:pt idx="27">
                  <c:v>992.5</c:v>
                </c:pt>
                <c:pt idx="28">
                  <c:v>992.5</c:v>
                </c:pt>
                <c:pt idx="29">
                  <c:v>992.5</c:v>
                </c:pt>
                <c:pt idx="30">
                  <c:v>992.5</c:v>
                </c:pt>
                <c:pt idx="31">
                  <c:v>992.5</c:v>
                </c:pt>
                <c:pt idx="32">
                  <c:v>992.5</c:v>
                </c:pt>
                <c:pt idx="33">
                  <c:v>992.5</c:v>
                </c:pt>
                <c:pt idx="34">
                  <c:v>992.5</c:v>
                </c:pt>
                <c:pt idx="35">
                  <c:v>992.5</c:v>
                </c:pt>
                <c:pt idx="36">
                  <c:v>992.5</c:v>
                </c:pt>
                <c:pt idx="37">
                  <c:v>992.5</c:v>
                </c:pt>
                <c:pt idx="38">
                  <c:v>992.5</c:v>
                </c:pt>
                <c:pt idx="39">
                  <c:v>992.5</c:v>
                </c:pt>
                <c:pt idx="40">
                  <c:v>992.5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A1D-B429-7EFE5F760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85839"/>
        <c:axId val="1989615295"/>
      </c:lineChart>
      <c:catAx>
        <c:axId val="5340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9615295"/>
        <c:crosses val="autoZero"/>
        <c:auto val="1"/>
        <c:lblAlgn val="ctr"/>
        <c:lblOffset val="100"/>
        <c:tickMarkSkip val="1"/>
        <c:noMultiLvlLbl val="0"/>
      </c:catAx>
      <c:valAx>
        <c:axId val="1989615295"/>
        <c:scaling>
          <c:orientation val="minMax"/>
          <c:max val="1600"/>
          <c:min val="8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08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5532808398953"/>
          <c:y val="0.85609132282396083"/>
          <c:w val="0.66027846519185107"/>
          <c:h val="4.22749305347490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Distance to 2030 target for final energy consumption, EU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482519685039366E-2"/>
          <c:y val="0.13324403144082625"/>
          <c:w val="0.90088808398950126"/>
          <c:h val="0.65199068361180657"/>
        </c:manualLayout>
      </c:layout>
      <c:lineChart>
        <c:grouping val="standard"/>
        <c:varyColors val="0"/>
        <c:ser>
          <c:idx val="0"/>
          <c:order val="0"/>
          <c:tx>
            <c:v>Final energy consumption</c:v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6350">
                <a:solidFill>
                  <a:schemeClr val="accent1"/>
                </a:solidFill>
              </a:ln>
              <a:effectLst/>
            </c:spPr>
          </c:marker>
          <c:cat>
            <c:numRef>
              <c:f>CALC!$B$1:$AP$1</c:f>
              <c:numCache>
                <c:formatCode>General</c:formatCode>
                <c:ptCount val="4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5">
                  <c:v>2025</c:v>
                </c:pt>
                <c:pt idx="40">
                  <c:v>2030</c:v>
                </c:pt>
              </c:numCache>
            </c:numRef>
          </c:cat>
          <c:val>
            <c:numRef>
              <c:f>CALC!$B$7:$AI$7</c:f>
              <c:numCache>
                <c:formatCode>#,##0.0</c:formatCode>
                <c:ptCount val="34"/>
                <c:pt idx="0">
                  <c:v>924.64333675756097</c:v>
                </c:pt>
                <c:pt idx="1">
                  <c:v>926.9752706525959</c:v>
                </c:pt>
                <c:pt idx="2">
                  <c:v>902.03187203169159</c:v>
                </c:pt>
                <c:pt idx="3">
                  <c:v>904.11456855246547</c:v>
                </c:pt>
                <c:pt idx="4">
                  <c:v>896.01055292081548</c:v>
                </c:pt>
                <c:pt idx="5">
                  <c:v>915.01641112688435</c:v>
                </c:pt>
                <c:pt idx="6">
                  <c:v>956.22011923959758</c:v>
                </c:pt>
                <c:pt idx="7">
                  <c:v>946.0423667532234</c:v>
                </c:pt>
                <c:pt idx="8">
                  <c:v>952.29745065869258</c:v>
                </c:pt>
                <c:pt idx="9">
                  <c:v>951.00324470704197</c:v>
                </c:pt>
                <c:pt idx="10">
                  <c:v>954.57854320683202</c:v>
                </c:pt>
                <c:pt idx="11">
                  <c:v>978.29849797007239</c:v>
                </c:pt>
                <c:pt idx="12">
                  <c:v>972.00531932220213</c:v>
                </c:pt>
                <c:pt idx="13">
                  <c:v>1000.7368163598236</c:v>
                </c:pt>
                <c:pt idx="14">
                  <c:v>1010.9823702332836</c:v>
                </c:pt>
                <c:pt idx="15">
                  <c:v>1017.1776940929274</c:v>
                </c:pt>
                <c:pt idx="16">
                  <c:v>1021.8241036900788</c:v>
                </c:pt>
                <c:pt idx="17">
                  <c:v>1004.3350311480114</c:v>
                </c:pt>
                <c:pt idx="18">
                  <c:v>1013.9339797658812</c:v>
                </c:pt>
                <c:pt idx="19">
                  <c:v>965.14174551882218</c:v>
                </c:pt>
                <c:pt idx="20">
                  <c:v>1003.6486875730237</c:v>
                </c:pt>
                <c:pt idx="21">
                  <c:v>965.12957620449561</c:v>
                </c:pt>
                <c:pt idx="22">
                  <c:v>963.48583856079028</c:v>
                </c:pt>
                <c:pt idx="23">
                  <c:v>961.45387786285301</c:v>
                </c:pt>
                <c:pt idx="24">
                  <c:v>918.98694395817802</c:v>
                </c:pt>
                <c:pt idx="25">
                  <c:v>939.92982548451891</c:v>
                </c:pt>
                <c:pt idx="26">
                  <c:v>959.25594905175581</c:v>
                </c:pt>
                <c:pt idx="27">
                  <c:v>970.91963969832955</c:v>
                </c:pt>
                <c:pt idx="28">
                  <c:v>973.9322109406562</c:v>
                </c:pt>
                <c:pt idx="29">
                  <c:v>968.75526247351422</c:v>
                </c:pt>
                <c:pt idx="30">
                  <c:v>891.36829835637513</c:v>
                </c:pt>
                <c:pt idx="31">
                  <c:v>947.74857444092675</c:v>
                </c:pt>
                <c:pt idx="32">
                  <c:v>921.76267715336553</c:v>
                </c:pt>
                <c:pt idx="33">
                  <c:v>894.40734699351026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4-4B13-88D9-68035105D30A}"/>
            </c:ext>
          </c:extLst>
        </c:ser>
        <c:ser>
          <c:idx val="1"/>
          <c:order val="1"/>
          <c:tx>
            <c:v>2030 target</c:v>
          </c:tx>
          <c:spPr>
            <a:ln w="508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CALC!$B$1:$AP$1</c:f>
              <c:numCache>
                <c:formatCode>General</c:formatCode>
                <c:ptCount val="4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5">
                  <c:v>2025</c:v>
                </c:pt>
                <c:pt idx="40">
                  <c:v>2030</c:v>
                </c:pt>
              </c:numCache>
            </c:numRef>
          </c:cat>
          <c:val>
            <c:numRef>
              <c:f>CALC!$B$27:$AP$27</c:f>
              <c:numCache>
                <c:formatCode>#,##0</c:formatCode>
                <c:ptCount val="41"/>
                <c:pt idx="0">
                  <c:v>763</c:v>
                </c:pt>
                <c:pt idx="1">
                  <c:v>763</c:v>
                </c:pt>
                <c:pt idx="2">
                  <c:v>763</c:v>
                </c:pt>
                <c:pt idx="3">
                  <c:v>763</c:v>
                </c:pt>
                <c:pt idx="4">
                  <c:v>763</c:v>
                </c:pt>
                <c:pt idx="5">
                  <c:v>763</c:v>
                </c:pt>
                <c:pt idx="6">
                  <c:v>763</c:v>
                </c:pt>
                <c:pt idx="7">
                  <c:v>763</c:v>
                </c:pt>
                <c:pt idx="8">
                  <c:v>763</c:v>
                </c:pt>
                <c:pt idx="9">
                  <c:v>763</c:v>
                </c:pt>
                <c:pt idx="10">
                  <c:v>763</c:v>
                </c:pt>
                <c:pt idx="11">
                  <c:v>763</c:v>
                </c:pt>
                <c:pt idx="12">
                  <c:v>763</c:v>
                </c:pt>
                <c:pt idx="13">
                  <c:v>763</c:v>
                </c:pt>
                <c:pt idx="14">
                  <c:v>763</c:v>
                </c:pt>
                <c:pt idx="15">
                  <c:v>763</c:v>
                </c:pt>
                <c:pt idx="16">
                  <c:v>763</c:v>
                </c:pt>
                <c:pt idx="17">
                  <c:v>763</c:v>
                </c:pt>
                <c:pt idx="18">
                  <c:v>763</c:v>
                </c:pt>
                <c:pt idx="19">
                  <c:v>763</c:v>
                </c:pt>
                <c:pt idx="20">
                  <c:v>763</c:v>
                </c:pt>
                <c:pt idx="21">
                  <c:v>763</c:v>
                </c:pt>
                <c:pt idx="22">
                  <c:v>763</c:v>
                </c:pt>
                <c:pt idx="23">
                  <c:v>763</c:v>
                </c:pt>
                <c:pt idx="24">
                  <c:v>763</c:v>
                </c:pt>
                <c:pt idx="25">
                  <c:v>763</c:v>
                </c:pt>
                <c:pt idx="26">
                  <c:v>763</c:v>
                </c:pt>
                <c:pt idx="27">
                  <c:v>763</c:v>
                </c:pt>
                <c:pt idx="28">
                  <c:v>763</c:v>
                </c:pt>
                <c:pt idx="29">
                  <c:v>763</c:v>
                </c:pt>
                <c:pt idx="30">
                  <c:v>763</c:v>
                </c:pt>
                <c:pt idx="31" formatCode="General">
                  <c:v>763</c:v>
                </c:pt>
                <c:pt idx="32" formatCode="General">
                  <c:v>763</c:v>
                </c:pt>
                <c:pt idx="33" formatCode="General">
                  <c:v>763</c:v>
                </c:pt>
                <c:pt idx="34" formatCode="General">
                  <c:v>763</c:v>
                </c:pt>
                <c:pt idx="35" formatCode="General">
                  <c:v>763</c:v>
                </c:pt>
                <c:pt idx="36" formatCode="General">
                  <c:v>763</c:v>
                </c:pt>
                <c:pt idx="37" formatCode="General">
                  <c:v>763</c:v>
                </c:pt>
                <c:pt idx="38" formatCode="General">
                  <c:v>763</c:v>
                </c:pt>
                <c:pt idx="39" formatCode="General">
                  <c:v>763</c:v>
                </c:pt>
                <c:pt idx="40" formatCode="General">
                  <c:v>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4-4B13-88D9-68035105D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85839"/>
        <c:axId val="1989615295"/>
      </c:lineChart>
      <c:catAx>
        <c:axId val="5340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9615295"/>
        <c:crosses val="autoZero"/>
        <c:auto val="1"/>
        <c:lblAlgn val="ctr"/>
        <c:lblOffset val="100"/>
        <c:tickMarkSkip val="1"/>
        <c:noMultiLvlLbl val="0"/>
      </c:catAx>
      <c:valAx>
        <c:axId val="1989615295"/>
        <c:scaling>
          <c:orientation val="minMax"/>
          <c:max val="1200"/>
          <c:min val="4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08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47219947506562"/>
          <c:y val="0.85609132282396083"/>
          <c:w val="0.66922267716535422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Changes in primary energy consumption between 2013 and 2023</a:t>
            </a:r>
          </a:p>
        </c:rich>
      </c:tx>
      <c:layout>
        <c:manualLayout>
          <c:xMode val="edge"/>
          <c:yMode val="edge"/>
          <c:x val="5.3333333333333332E-3"/>
          <c:y val="8.83929910622157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9939868405804563E-2"/>
          <c:w val="0.97066666666666668"/>
          <c:h val="0.8037231893443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Tables!$B$24:$B$52</c:f>
              <c:strCache>
                <c:ptCount val="29"/>
                <c:pt idx="0">
                  <c:v>EU</c:v>
                </c:pt>
                <c:pt idx="2">
                  <c:v>Cyprus</c:v>
                </c:pt>
                <c:pt idx="3">
                  <c:v>Lithuania</c:v>
                </c:pt>
                <c:pt idx="4">
                  <c:v>Ireland</c:v>
                </c:pt>
                <c:pt idx="5">
                  <c:v>Croatia</c:v>
                </c:pt>
                <c:pt idx="6">
                  <c:v>Malta</c:v>
                </c:pt>
                <c:pt idx="7">
                  <c:v>Bulgaria</c:v>
                </c:pt>
                <c:pt idx="8">
                  <c:v>Poland</c:v>
                </c:pt>
                <c:pt idx="9">
                  <c:v>Hungary</c:v>
                </c:pt>
                <c:pt idx="10">
                  <c:v>Romania</c:v>
                </c:pt>
                <c:pt idx="11">
                  <c:v>Portugal</c:v>
                </c:pt>
                <c:pt idx="12">
                  <c:v>Latvia</c:v>
                </c:pt>
                <c:pt idx="13">
                  <c:v>Finland</c:v>
                </c:pt>
                <c:pt idx="14">
                  <c:v>Spain</c:v>
                </c:pt>
                <c:pt idx="15">
                  <c:v>Slovakia</c:v>
                </c:pt>
                <c:pt idx="16">
                  <c:v>Austria</c:v>
                </c:pt>
                <c:pt idx="17">
                  <c:v>Sweden</c:v>
                </c:pt>
                <c:pt idx="18">
                  <c:v>Slovenia</c:v>
                </c:pt>
                <c:pt idx="19">
                  <c:v>Italy</c:v>
                </c:pt>
                <c:pt idx="20">
                  <c:v>Czechia</c:v>
                </c:pt>
                <c:pt idx="21">
                  <c:v>Belgium</c:v>
                </c:pt>
                <c:pt idx="22">
                  <c:v>Denmark</c:v>
                </c:pt>
                <c:pt idx="23">
                  <c:v>Luxembourg</c:v>
                </c:pt>
                <c:pt idx="24">
                  <c:v>Greece</c:v>
                </c:pt>
                <c:pt idx="25">
                  <c:v>France</c:v>
                </c:pt>
                <c:pt idx="26">
                  <c:v>Netherlands</c:v>
                </c:pt>
                <c:pt idx="27">
                  <c:v>Germany</c:v>
                </c:pt>
                <c:pt idx="28">
                  <c:v>Estonia</c:v>
                </c:pt>
              </c:strCache>
            </c:strRef>
          </c:cat>
          <c:val>
            <c:numRef>
              <c:f>Tables!$C$24:$C$52</c:f>
              <c:numCache>
                <c:formatCode>\+0.0_I%;\-0.0_I%</c:formatCode>
                <c:ptCount val="29"/>
                <c:pt idx="0">
                  <c:v>-0.1256631620660692</c:v>
                </c:pt>
                <c:pt idx="2">
                  <c:v>0.15761888217528153</c:v>
                </c:pt>
                <c:pt idx="3">
                  <c:v>9.2721692256355404E-2</c:v>
                </c:pt>
                <c:pt idx="4">
                  <c:v>8.2563189756833077E-2</c:v>
                </c:pt>
                <c:pt idx="5">
                  <c:v>6.7643172122499262E-2</c:v>
                </c:pt>
                <c:pt idx="6">
                  <c:v>4.3495269294456795E-2</c:v>
                </c:pt>
                <c:pt idx="7">
                  <c:v>4.1861437913930377E-3</c:v>
                </c:pt>
                <c:pt idx="8">
                  <c:v>1.855693724081231E-3</c:v>
                </c:pt>
                <c:pt idx="9">
                  <c:v>-1.2833928409637041E-2</c:v>
                </c:pt>
                <c:pt idx="10">
                  <c:v>-1.5268700650329481E-2</c:v>
                </c:pt>
                <c:pt idx="11">
                  <c:v>-1.5470141124252157E-2</c:v>
                </c:pt>
                <c:pt idx="12">
                  <c:v>-2.0007312057144122E-2</c:v>
                </c:pt>
                <c:pt idx="13">
                  <c:v>-2.0549486316339904E-2</c:v>
                </c:pt>
                <c:pt idx="14">
                  <c:v>-4.8472232499983781E-2</c:v>
                </c:pt>
                <c:pt idx="15">
                  <c:v>-5.6916613973398422E-2</c:v>
                </c:pt>
                <c:pt idx="16">
                  <c:v>-8.4954264824409709E-2</c:v>
                </c:pt>
                <c:pt idx="17">
                  <c:v>-0.10799456741778546</c:v>
                </c:pt>
                <c:pt idx="18">
                  <c:v>-0.10933315216920203</c:v>
                </c:pt>
                <c:pt idx="19">
                  <c:v>-0.11335558484328867</c:v>
                </c:pt>
                <c:pt idx="20">
                  <c:v>-0.12733206425804688</c:v>
                </c:pt>
                <c:pt idx="21">
                  <c:v>-0.13516254171685671</c:v>
                </c:pt>
                <c:pt idx="22">
                  <c:v>-0.13871962754626599</c:v>
                </c:pt>
                <c:pt idx="23">
                  <c:v>-0.15050101458830134</c:v>
                </c:pt>
                <c:pt idx="24">
                  <c:v>-0.15120744899853711</c:v>
                </c:pt>
                <c:pt idx="25">
                  <c:v>-0.16345773421017751</c:v>
                </c:pt>
                <c:pt idx="26">
                  <c:v>-0.18726057524251527</c:v>
                </c:pt>
                <c:pt idx="27">
                  <c:v>-0.22498170128808093</c:v>
                </c:pt>
                <c:pt idx="28">
                  <c:v>-0.28149965642389008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A-4DB0-B5FD-1373070E1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56075375"/>
        <c:axId val="1936287759"/>
      </c:barChart>
      <c:catAx>
        <c:axId val="1956075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6287759"/>
        <c:crossesAt val="0"/>
        <c:auto val="0"/>
        <c:lblAlgn val="ctr"/>
        <c:lblOffset val="100"/>
        <c:tickMarkSkip val="1"/>
        <c:noMultiLvlLbl val="0"/>
      </c:catAx>
      <c:valAx>
        <c:axId val="1936287759"/>
        <c:scaling>
          <c:orientation val="minMax"/>
          <c:min val="-0.30000000000000004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\+0%;\-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075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Changes in final energy consumption between 2013 and 2023</a:t>
            </a:r>
          </a:p>
        </c:rich>
      </c:tx>
      <c:layout>
        <c:manualLayout>
          <c:xMode val="edge"/>
          <c:yMode val="edge"/>
          <c:x val="5.3333333333333332E-3"/>
          <c:y val="8.83929910622157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9939868405804563E-2"/>
          <c:w val="0.97066666666666668"/>
          <c:h val="0.8037231893443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E5-4BAF-A7C2-AD8C3ADACB95}"/>
              </c:ext>
            </c:extLst>
          </c:dPt>
          <c:cat>
            <c:strRef>
              <c:f>Tables!$B$57:$B$85</c:f>
              <c:strCache>
                <c:ptCount val="29"/>
                <c:pt idx="0">
                  <c:v>EU</c:v>
                </c:pt>
                <c:pt idx="2">
                  <c:v>Malta</c:v>
                </c:pt>
                <c:pt idx="3">
                  <c:v>Cyprus</c:v>
                </c:pt>
                <c:pt idx="4">
                  <c:v>Poland</c:v>
                </c:pt>
                <c:pt idx="5">
                  <c:v>Lithuania</c:v>
                </c:pt>
                <c:pt idx="6">
                  <c:v>Ireland</c:v>
                </c:pt>
                <c:pt idx="7">
                  <c:v>Bulgaria</c:v>
                </c:pt>
                <c:pt idx="8">
                  <c:v>Portugal</c:v>
                </c:pt>
                <c:pt idx="9">
                  <c:v>Croatia</c:v>
                </c:pt>
                <c:pt idx="10">
                  <c:v>Romania</c:v>
                </c:pt>
                <c:pt idx="11">
                  <c:v>Greece</c:v>
                </c:pt>
                <c:pt idx="12">
                  <c:v>Hungary</c:v>
                </c:pt>
                <c:pt idx="13">
                  <c:v>Spain</c:v>
                </c:pt>
                <c:pt idx="14">
                  <c:v>Latvia</c:v>
                </c:pt>
                <c:pt idx="15">
                  <c:v>Czechia</c:v>
                </c:pt>
                <c:pt idx="16">
                  <c:v>Sweden</c:v>
                </c:pt>
                <c:pt idx="17">
                  <c:v>Denmark</c:v>
                </c:pt>
                <c:pt idx="18">
                  <c:v>Slovenia</c:v>
                </c:pt>
                <c:pt idx="19">
                  <c:v>Italy</c:v>
                </c:pt>
                <c:pt idx="20">
                  <c:v>Austria</c:v>
                </c:pt>
                <c:pt idx="21">
                  <c:v>Finland</c:v>
                </c:pt>
                <c:pt idx="22">
                  <c:v>Slovakia</c:v>
                </c:pt>
                <c:pt idx="23">
                  <c:v>Estonia</c:v>
                </c:pt>
                <c:pt idx="24">
                  <c:v>Belgium</c:v>
                </c:pt>
                <c:pt idx="25">
                  <c:v>Germany</c:v>
                </c:pt>
                <c:pt idx="26">
                  <c:v>Luxembourg</c:v>
                </c:pt>
                <c:pt idx="27">
                  <c:v>France</c:v>
                </c:pt>
                <c:pt idx="28">
                  <c:v>Netherlands</c:v>
                </c:pt>
              </c:strCache>
            </c:strRef>
          </c:cat>
          <c:val>
            <c:numRef>
              <c:f>Tables!$C$57:$C$85</c:f>
              <c:numCache>
                <c:formatCode>\+0.0_I%;\-0.0_I%</c:formatCode>
                <c:ptCount val="29"/>
                <c:pt idx="0">
                  <c:v>-6.973452644278233E-2</c:v>
                </c:pt>
                <c:pt idx="2">
                  <c:v>0.37127327330900872</c:v>
                </c:pt>
                <c:pt idx="3">
                  <c:v>0.15812581926578462</c:v>
                </c:pt>
                <c:pt idx="4">
                  <c:v>0.11737360911246908</c:v>
                </c:pt>
                <c:pt idx="5">
                  <c:v>0.11236020241915279</c:v>
                </c:pt>
                <c:pt idx="6">
                  <c:v>0.10397760665772049</c:v>
                </c:pt>
                <c:pt idx="7">
                  <c:v>9.2413702841548817E-2</c:v>
                </c:pt>
                <c:pt idx="8">
                  <c:v>8.5527331141394436E-2</c:v>
                </c:pt>
                <c:pt idx="9">
                  <c:v>8.1468110698386997E-2</c:v>
                </c:pt>
                <c:pt idx="10">
                  <c:v>6.8037893802034066E-2</c:v>
                </c:pt>
                <c:pt idx="11">
                  <c:v>2.538379153227166E-2</c:v>
                </c:pt>
                <c:pt idx="12">
                  <c:v>2.0741643323435976E-2</c:v>
                </c:pt>
                <c:pt idx="13">
                  <c:v>1.0592095006930702E-2</c:v>
                </c:pt>
                <c:pt idx="14">
                  <c:v>1.0471603882707958E-2</c:v>
                </c:pt>
                <c:pt idx="15">
                  <c:v>-3.1201726415411413E-2</c:v>
                </c:pt>
                <c:pt idx="16">
                  <c:v>-3.5157842516000293E-2</c:v>
                </c:pt>
                <c:pt idx="17">
                  <c:v>-5.3258464330605659E-2</c:v>
                </c:pt>
                <c:pt idx="18">
                  <c:v>-6.7528678674903531E-2</c:v>
                </c:pt>
                <c:pt idx="19">
                  <c:v>-7.1448644235671543E-2</c:v>
                </c:pt>
                <c:pt idx="20">
                  <c:v>-7.8791092112482142E-2</c:v>
                </c:pt>
                <c:pt idx="21">
                  <c:v>-8.1373321667755238E-2</c:v>
                </c:pt>
                <c:pt idx="22">
                  <c:v>-8.4207372499529143E-2</c:v>
                </c:pt>
                <c:pt idx="23">
                  <c:v>-9.5078684538528746E-2</c:v>
                </c:pt>
                <c:pt idx="24">
                  <c:v>-0.11201342815803739</c:v>
                </c:pt>
                <c:pt idx="25">
                  <c:v>-0.13280208389030046</c:v>
                </c:pt>
                <c:pt idx="26">
                  <c:v>-0.14908154730097412</c:v>
                </c:pt>
                <c:pt idx="27">
                  <c:v>-0.15239643225603883</c:v>
                </c:pt>
                <c:pt idx="28">
                  <c:v>-0.18500591492797636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5-4D03-833C-DD81F6562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56075375"/>
        <c:axId val="1936287759"/>
      </c:barChart>
      <c:catAx>
        <c:axId val="1956075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6287759"/>
        <c:crossesAt val="0"/>
        <c:auto val="0"/>
        <c:lblAlgn val="ctr"/>
        <c:lblOffset val="100"/>
        <c:tickMarkSkip val="1"/>
        <c:noMultiLvlLbl val="0"/>
      </c:catAx>
      <c:valAx>
        <c:axId val="1936287759"/>
        <c:scaling>
          <c:orientation val="minMax"/>
          <c:max val="0.4"/>
          <c:min val="-0.2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\+0%;\-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075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Changes in energy consumption between 2013 and 2023</a:t>
            </a:r>
          </a:p>
        </c:rich>
      </c:tx>
      <c:layout>
        <c:manualLayout>
          <c:xMode val="edge"/>
          <c:yMode val="edge"/>
          <c:x val="5.3333333333333332E-3"/>
          <c:y val="8.66692758440785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8185988171349941E-2"/>
          <c:w val="0.97066666666666668"/>
          <c:h val="0.73328400463919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CALC!$B$49</c:f>
              <c:strCache>
                <c:ptCount val="1"/>
                <c:pt idx="0">
                  <c:v>Primary energy consumption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CALC!$A$50:$A$77</c:f>
              <c:strCache>
                <c:ptCount val="28"/>
                <c:pt idx="0">
                  <c:v>EU</c:v>
                </c:pt>
                <c:pt idx="1">
                  <c:v>Belgium</c:v>
                </c:pt>
                <c:pt idx="2">
                  <c:v>Bulgaria</c:v>
                </c:pt>
                <c:pt idx="3">
                  <c:v>Czechia</c:v>
                </c:pt>
                <c:pt idx="4">
                  <c:v>Denmark</c:v>
                </c:pt>
                <c:pt idx="5">
                  <c:v>Germany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CALC!$B$50:$B$77</c:f>
              <c:numCache>
                <c:formatCode>0%</c:formatCode>
                <c:ptCount val="28"/>
                <c:pt idx="0">
                  <c:v>-0.1256631620660692</c:v>
                </c:pt>
                <c:pt idx="1">
                  <c:v>-0.13516254171685671</c:v>
                </c:pt>
                <c:pt idx="2">
                  <c:v>4.1861437913930377E-3</c:v>
                </c:pt>
                <c:pt idx="3">
                  <c:v>-0.12733206425804688</c:v>
                </c:pt>
                <c:pt idx="4">
                  <c:v>-0.13871962754626599</c:v>
                </c:pt>
                <c:pt idx="5">
                  <c:v>-0.22498170128808093</c:v>
                </c:pt>
                <c:pt idx="6">
                  <c:v>-0.28149965642389008</c:v>
                </c:pt>
                <c:pt idx="7">
                  <c:v>8.2563189756833077E-2</c:v>
                </c:pt>
                <c:pt idx="8">
                  <c:v>-0.15120744899853711</c:v>
                </c:pt>
                <c:pt idx="9">
                  <c:v>-4.8472232499983781E-2</c:v>
                </c:pt>
                <c:pt idx="10">
                  <c:v>-0.16345773421017751</c:v>
                </c:pt>
                <c:pt idx="11">
                  <c:v>6.7643172122499262E-2</c:v>
                </c:pt>
                <c:pt idx="12">
                  <c:v>-0.11335558484328867</c:v>
                </c:pt>
                <c:pt idx="13">
                  <c:v>0.15761888217528153</c:v>
                </c:pt>
                <c:pt idx="14">
                  <c:v>-2.0007312057144122E-2</c:v>
                </c:pt>
                <c:pt idx="15">
                  <c:v>9.2721692256355404E-2</c:v>
                </c:pt>
                <c:pt idx="16">
                  <c:v>-0.15050101458830134</c:v>
                </c:pt>
                <c:pt idx="17">
                  <c:v>-1.2833928409637041E-2</c:v>
                </c:pt>
                <c:pt idx="18">
                  <c:v>4.3495269294456795E-2</c:v>
                </c:pt>
                <c:pt idx="19">
                  <c:v>-0.18726057524251527</c:v>
                </c:pt>
                <c:pt idx="20">
                  <c:v>-8.4954264824409709E-2</c:v>
                </c:pt>
                <c:pt idx="21">
                  <c:v>1.855693724081231E-3</c:v>
                </c:pt>
                <c:pt idx="22">
                  <c:v>-1.5470141124252157E-2</c:v>
                </c:pt>
                <c:pt idx="23">
                  <c:v>-1.5268700650329481E-2</c:v>
                </c:pt>
                <c:pt idx="24">
                  <c:v>-0.10933315216920203</c:v>
                </c:pt>
                <c:pt idx="25">
                  <c:v>-5.6916613973398422E-2</c:v>
                </c:pt>
                <c:pt idx="26">
                  <c:v>-2.0549486316339904E-2</c:v>
                </c:pt>
                <c:pt idx="27">
                  <c:v>-0.10799456741778546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F-4924-AB24-E7C51F97347C}"/>
            </c:ext>
          </c:extLst>
        </c:ser>
        <c:ser>
          <c:idx val="1"/>
          <c:order val="1"/>
          <c:tx>
            <c:strRef>
              <c:f>CALC!$C$49</c:f>
              <c:strCache>
                <c:ptCount val="1"/>
                <c:pt idx="0">
                  <c:v>Final energy consumption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4"/>
            <c:invertIfNegative val="0"/>
            <c:bubble3D val="0"/>
            <c:spPr>
              <a:solidFill>
                <a:srgbClr val="B09120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335C-4303-9C31-0E9FE3DCA4EF}"/>
              </c:ext>
            </c:extLst>
          </c:dPt>
          <c:cat>
            <c:strRef>
              <c:f>CALC!$A$50:$A$77</c:f>
              <c:strCache>
                <c:ptCount val="28"/>
                <c:pt idx="0">
                  <c:v>EU</c:v>
                </c:pt>
                <c:pt idx="1">
                  <c:v>Belgium</c:v>
                </c:pt>
                <c:pt idx="2">
                  <c:v>Bulgaria</c:v>
                </c:pt>
                <c:pt idx="3">
                  <c:v>Czechia</c:v>
                </c:pt>
                <c:pt idx="4">
                  <c:v>Denmark</c:v>
                </c:pt>
                <c:pt idx="5">
                  <c:v>Germany</c:v>
                </c:pt>
                <c:pt idx="6">
                  <c:v>Estonia</c:v>
                </c:pt>
                <c:pt idx="7">
                  <c:v>Ireland</c:v>
                </c:pt>
                <c:pt idx="8">
                  <c:v>Greece</c:v>
                </c:pt>
                <c:pt idx="9">
                  <c:v>Spain</c:v>
                </c:pt>
                <c:pt idx="10">
                  <c:v>France</c:v>
                </c:pt>
                <c:pt idx="11">
                  <c:v>Croatia</c:v>
                </c:pt>
                <c:pt idx="12">
                  <c:v>Italy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Hungary</c:v>
                </c:pt>
                <c:pt idx="18">
                  <c:v>Malta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</c:strCache>
            </c:strRef>
          </c:cat>
          <c:val>
            <c:numRef>
              <c:f>CALC!$C$50:$C$77</c:f>
              <c:numCache>
                <c:formatCode>0%</c:formatCode>
                <c:ptCount val="28"/>
                <c:pt idx="0">
                  <c:v>-6.973452644278233E-2</c:v>
                </c:pt>
                <c:pt idx="1">
                  <c:v>-0.11201342815803739</c:v>
                </c:pt>
                <c:pt idx="2">
                  <c:v>9.2413702841548817E-2</c:v>
                </c:pt>
                <c:pt idx="3">
                  <c:v>-3.1201726415411413E-2</c:v>
                </c:pt>
                <c:pt idx="4">
                  <c:v>-5.3258464330605659E-2</c:v>
                </c:pt>
                <c:pt idx="5">
                  <c:v>-0.13280208389030046</c:v>
                </c:pt>
                <c:pt idx="6">
                  <c:v>-9.5078684538528746E-2</c:v>
                </c:pt>
                <c:pt idx="7">
                  <c:v>0.10397760665772049</c:v>
                </c:pt>
                <c:pt idx="8">
                  <c:v>2.538379153227166E-2</c:v>
                </c:pt>
                <c:pt idx="9">
                  <c:v>1.0592095006930702E-2</c:v>
                </c:pt>
                <c:pt idx="10">
                  <c:v>-0.15239643225603883</c:v>
                </c:pt>
                <c:pt idx="11">
                  <c:v>8.1468110698386997E-2</c:v>
                </c:pt>
                <c:pt idx="12">
                  <c:v>-7.1448644235671543E-2</c:v>
                </c:pt>
                <c:pt idx="13">
                  <c:v>0.15812581926578462</c:v>
                </c:pt>
                <c:pt idx="14">
                  <c:v>1.0471603882707958E-2</c:v>
                </c:pt>
                <c:pt idx="15">
                  <c:v>0.11236020241915279</c:v>
                </c:pt>
                <c:pt idx="16">
                  <c:v>-0.14908154730097412</c:v>
                </c:pt>
                <c:pt idx="17">
                  <c:v>2.0741643323435976E-2</c:v>
                </c:pt>
                <c:pt idx="18">
                  <c:v>0.37127327330900872</c:v>
                </c:pt>
                <c:pt idx="19">
                  <c:v>-0.18500591492797636</c:v>
                </c:pt>
                <c:pt idx="20">
                  <c:v>-7.8791092112482142E-2</c:v>
                </c:pt>
                <c:pt idx="21">
                  <c:v>0.11737360911246908</c:v>
                </c:pt>
                <c:pt idx="22">
                  <c:v>8.5527331141394436E-2</c:v>
                </c:pt>
                <c:pt idx="23">
                  <c:v>6.8037893802034066E-2</c:v>
                </c:pt>
                <c:pt idx="24">
                  <c:v>-6.7528678674903531E-2</c:v>
                </c:pt>
                <c:pt idx="25">
                  <c:v>-8.4207372499529143E-2</c:v>
                </c:pt>
                <c:pt idx="26">
                  <c:v>-8.1373321667755238E-2</c:v>
                </c:pt>
                <c:pt idx="27">
                  <c:v>-3.5157842516000293E-2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DF-4924-AB24-E7C51F973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56075375"/>
        <c:axId val="1936287759"/>
      </c:barChart>
      <c:catAx>
        <c:axId val="1956075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6287759"/>
        <c:crossesAt val="0"/>
        <c:auto val="0"/>
        <c:lblAlgn val="ctr"/>
        <c:lblOffset val="100"/>
        <c:tickMarkSkip val="1"/>
        <c:noMultiLvlLbl val="0"/>
      </c:catAx>
      <c:valAx>
        <c:axId val="1936287759"/>
        <c:scaling>
          <c:orientation val="minMax"/>
          <c:max val="0.4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075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35674540682416"/>
          <c:y val="0.84530404366766632"/>
          <c:w val="0.54328650918635168"/>
          <c:h val="4.17657192986886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394336</xdr:colOff>
      <xdr:row>4</xdr:row>
      <xdr:rowOff>38792</xdr:rowOff>
    </xdr:from>
    <xdr:to>
      <xdr:col>16</xdr:col>
      <xdr:colOff>413673</xdr:colOff>
      <xdr:row>36</xdr:row>
      <xdr:rowOff>136146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D07822-9257-99C2-3BA4-1243A87664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400113</xdr:colOff>
      <xdr:row>19</xdr:row>
      <xdr:rowOff>82572</xdr:rowOff>
    </xdr:from>
    <xdr:to>
      <xdr:col>13</xdr:col>
      <xdr:colOff>409575</xdr:colOff>
      <xdr:row>24</xdr:row>
      <xdr:rowOff>47625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14E2CC9-FFC1-9BE1-9DF4-7C941E9EEEF2}"/>
            </a:ext>
          </a:extLst>
        </xdr:cNvPr>
        <xdr:cNvCxnSpPr/>
      </xdr:nvCxnSpPr>
      <xdr:spPr>
        <a:xfrm flipH="1" flipV="1">
          <a:off x="8696388" y="3540147"/>
          <a:ext cx="9462" cy="869928"/>
        </a:xfrm>
        <a:prstGeom prst="straightConnector1">
          <a:avLst/>
        </a:prstGeom>
        <a:ln w="50800">
          <a:solidFill>
            <a:schemeClr val="accent3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616805</xdr:colOff>
      <xdr:row>11</xdr:row>
      <xdr:rowOff>102848</xdr:rowOff>
    </xdr:from>
    <xdr:to>
      <xdr:col>7</xdr:col>
      <xdr:colOff>627784</xdr:colOff>
      <xdr:row>24</xdr:row>
      <xdr:rowOff>8659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565F836-18B7-4A0B-86E6-5FF6379F74D2}"/>
            </a:ext>
          </a:extLst>
        </xdr:cNvPr>
        <xdr:cNvCxnSpPr/>
      </xdr:nvCxnSpPr>
      <xdr:spPr>
        <a:xfrm flipH="1" flipV="1">
          <a:off x="5071907" y="2120416"/>
          <a:ext cx="10979" cy="2269743"/>
        </a:xfrm>
        <a:prstGeom prst="straightConnector1">
          <a:avLst/>
        </a:prstGeom>
        <a:ln w="50800">
          <a:solidFill>
            <a:schemeClr val="accent3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552451</xdr:colOff>
      <xdr:row>17</xdr:row>
      <xdr:rowOff>85725</xdr:rowOff>
    </xdr:from>
    <xdr:to>
      <xdr:col>9</xdr:col>
      <xdr:colOff>104962</xdr:colOff>
      <xdr:row>18</xdr:row>
      <xdr:rowOff>168275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5CD8656-51D3-4A46-9797-4A6FF15CC41B}"/>
            </a:ext>
          </a:extLst>
        </xdr:cNvPr>
        <xdr:cNvSpPr txBox="1"/>
      </xdr:nvSpPr>
      <xdr:spPr>
        <a:xfrm>
          <a:off x="5019676" y="3181350"/>
          <a:ext cx="828861" cy="26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2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D1EAB06-6A30-1080-FEC0-D314E1A4173B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nrg_ind_eff)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DD39439-BC83-88E5-545C-DAF8360E5D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0.45111</cdr:x>
      <cdr:y>0.30962</cdr:y>
    </cdr:from>
    <cdr:to>
      <cdr:x>0.54254</cdr:x>
      <cdr:y>0.45974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6FFACDD-1275-8B40-0206-9949144CE114}"/>
            </a:ext>
          </a:extLst>
        </cdr:cNvPr>
        <cdr:cNvSpPr txBox="1"/>
      </cdr:nvSpPr>
      <cdr:spPr>
        <a:xfrm xmlns:a="http://schemas.openxmlformats.org/drawingml/2006/main">
          <a:off x="4511675" y="1885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0.44349</cdr:x>
      <cdr:y>0.30232</cdr:y>
    </cdr:from>
    <cdr:to>
      <cdr:x>0.53492</cdr:x>
      <cdr:y>0.45244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8F7C30D3-6816-F840-C765-E34FBAD5C940}"/>
            </a:ext>
          </a:extLst>
        </cdr:cNvPr>
        <cdr:cNvSpPr txBox="1"/>
      </cdr:nvSpPr>
      <cdr:spPr>
        <a:xfrm xmlns:a="http://schemas.openxmlformats.org/drawingml/2006/main">
          <a:off x="4435475" y="18415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0.42374</cdr:x>
      <cdr:y>0.40737</cdr:y>
    </cdr:from>
    <cdr:to>
      <cdr:x>0.4866</cdr:x>
      <cdr:y>0.45219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7535E441-7984-011B-6A00-6EA7122A6032}"/>
            </a:ext>
          </a:extLst>
        </cdr:cNvPr>
        <cdr:cNvSpPr txBox="1"/>
      </cdr:nvSpPr>
      <cdr:spPr>
        <a:xfrm xmlns:a="http://schemas.openxmlformats.org/drawingml/2006/main">
          <a:off x="4053468" y="2410129"/>
          <a:ext cx="601318" cy="26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E" sz="1100" b="1">
              <a:solidFill>
                <a:srgbClr val="FF0000"/>
              </a:solidFill>
            </a:rPr>
            <a:t>52.3%</a:t>
          </a:r>
        </a:p>
      </cdr:txBody>
    </cdr:sp>
  </cdr:relSizeAnchor>
  <cdr:relSizeAnchor xmlns:cdr="http://schemas.openxmlformats.org/drawingml/2006/chartDrawing">
    <cdr:from>
      <cdr:x>0.8039</cdr:x>
      <cdr:y>0.53211</cdr:y>
    </cdr:from>
    <cdr:to>
      <cdr:x>0.89533</cdr:x>
      <cdr:y>0.56339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6490AAF9-3278-48A7-40E3-533FD9FEB24E}"/>
            </a:ext>
          </a:extLst>
        </cdr:cNvPr>
        <cdr:cNvSpPr txBox="1"/>
      </cdr:nvSpPr>
      <cdr:spPr>
        <a:xfrm xmlns:a="http://schemas.openxmlformats.org/drawingml/2006/main">
          <a:off x="7690111" y="3148113"/>
          <a:ext cx="874618" cy="185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E" sz="1100" b="1">
              <a:solidFill>
                <a:srgbClr val="FF0000"/>
              </a:solidFill>
            </a:rPr>
            <a:t>22.0%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165100</xdr:rowOff>
    </xdr:from>
    <xdr:to>
      <xdr:col>16</xdr:col>
      <xdr:colOff>504825</xdr:colOff>
      <xdr:row>35</xdr:row>
      <xdr:rowOff>179325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E513B6-27F8-42DE-8EE5-49A201EAD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478930</xdr:colOff>
      <xdr:row>15</xdr:row>
      <xdr:rowOff>169893</xdr:rowOff>
    </xdr:from>
    <xdr:to>
      <xdr:col>13</xdr:col>
      <xdr:colOff>480154</xdr:colOff>
      <xdr:row>18</xdr:row>
      <xdr:rowOff>144436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6D77659-EB7A-47A6-861E-F362D29358C6}"/>
            </a:ext>
          </a:extLst>
        </xdr:cNvPr>
        <xdr:cNvCxnSpPr/>
      </xdr:nvCxnSpPr>
      <xdr:spPr>
        <a:xfrm flipH="1" flipV="1">
          <a:off x="8750846" y="2882957"/>
          <a:ext cx="1224" cy="513252"/>
        </a:xfrm>
        <a:prstGeom prst="straightConnector1">
          <a:avLst/>
        </a:prstGeom>
        <a:ln w="50800">
          <a:solidFill>
            <a:schemeClr val="accent3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588010</xdr:colOff>
      <xdr:row>16</xdr:row>
      <xdr:rowOff>118359</xdr:rowOff>
    </xdr:from>
    <xdr:to>
      <xdr:col>15</xdr:col>
      <xdr:colOff>113386</xdr:colOff>
      <xdr:row>18</xdr:row>
      <xdr:rowOff>3826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1B59C7-22D7-4A9F-B958-0F70D6789581}"/>
            </a:ext>
          </a:extLst>
        </xdr:cNvPr>
        <xdr:cNvSpPr txBox="1"/>
      </xdr:nvSpPr>
      <xdr:spPr>
        <a:xfrm rot="10800000" flipV="1">
          <a:off x="8863144" y="3036261"/>
          <a:ext cx="798474" cy="247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17.2%</a:t>
          </a:r>
        </a:p>
      </xdr:txBody>
    </xdr:sp>
    <xdr:clientData/>
  </xdr:twoCellAnchor>
  <xdr:twoCellAnchor>
    <xdr:from>
      <xdr:col>7</xdr:col>
      <xdr:colOff>598975</xdr:colOff>
      <xdr:row>12</xdr:row>
      <xdr:rowOff>102127</xdr:rowOff>
    </xdr:from>
    <xdr:to>
      <xdr:col>7</xdr:col>
      <xdr:colOff>599379</xdr:colOff>
      <xdr:row>18</xdr:row>
      <xdr:rowOff>120805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60FC5C84-1485-498E-B527-5420973D0EA5}"/>
            </a:ext>
          </a:extLst>
        </xdr:cNvPr>
        <xdr:cNvCxnSpPr/>
      </xdr:nvCxnSpPr>
      <xdr:spPr>
        <a:xfrm flipH="1" flipV="1">
          <a:off x="5054816" y="2295200"/>
          <a:ext cx="404" cy="1105922"/>
        </a:xfrm>
        <a:prstGeom prst="straightConnector1">
          <a:avLst/>
        </a:prstGeom>
        <a:ln w="50800">
          <a:solidFill>
            <a:schemeClr val="accent3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606363</xdr:colOff>
      <xdr:row>15</xdr:row>
      <xdr:rowOff>104528</xdr:rowOff>
    </xdr:from>
    <xdr:to>
      <xdr:col>9</xdr:col>
      <xdr:colOff>68874</xdr:colOff>
      <xdr:row>16</xdr:row>
      <xdr:rowOff>156830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4829AC-1824-4348-A63D-2F9F60B20175}"/>
            </a:ext>
          </a:extLst>
        </xdr:cNvPr>
        <xdr:cNvSpPr txBox="1"/>
      </xdr:nvSpPr>
      <xdr:spPr>
        <a:xfrm rot="10800000" flipV="1">
          <a:off x="5062204" y="2841223"/>
          <a:ext cx="735609" cy="23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33.9%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D1EAB06-6A30-1080-FEC0-D314E1A4173B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nrg_ind_eff)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DD39439-BC83-88E5-545C-DAF8360E5D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176212</xdr:rowOff>
    </xdr:from>
    <xdr:to>
      <xdr:col>15</xdr:col>
      <xdr:colOff>314325</xdr:colOff>
      <xdr:row>34</xdr:row>
      <xdr:rowOff>30474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D4577D-1FC2-2CF4-9A97-99AB12C14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0.95313</cdr:y>
    </cdr:from>
    <cdr:ext cx="799500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B5AE91C-43F7-FC23-ADDA-32DD5D6D8273}"/>
            </a:ext>
          </a:extLst>
        </cdr:cNvPr>
        <cdr:cNvSpPr txBox="1"/>
      </cdr:nvSpPr>
      <cdr:spPr>
        <a:xfrm xmlns:a="http://schemas.openxmlformats.org/drawingml/2006/main">
          <a:off x="0" y="547769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nrg_ind_eff)</a:t>
          </a:r>
        </a:p>
      </cdr:txBody>
    </cdr:sp>
  </cdr:absSizeAnchor>
  <cdr:absSizeAnchor xmlns:cdr="http://schemas.openxmlformats.org/drawingml/2006/chartDrawing">
    <cdr:from>
      <cdr:x>0.83936</cdr:x>
      <cdr:y>0.92681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0B775B2-7ABF-F345-46F4-2D39187D22A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2643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3</xdr:row>
      <xdr:rowOff>55562</xdr:rowOff>
    </xdr:from>
    <xdr:to>
      <xdr:col>15</xdr:col>
      <xdr:colOff>234950</xdr:colOff>
      <xdr:row>34</xdr:row>
      <xdr:rowOff>93974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2F5E86-8BDB-43E9-9D4A-3A333EDA8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0.95313</cdr:y>
    </cdr:from>
    <cdr:ext cx="799500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083FC7B-226E-5E39-8593-98338D847ACF}"/>
            </a:ext>
          </a:extLst>
        </cdr:cNvPr>
        <cdr:cNvSpPr txBox="1"/>
      </cdr:nvSpPr>
      <cdr:spPr>
        <a:xfrm xmlns:a="http://schemas.openxmlformats.org/drawingml/2006/main">
          <a:off x="0" y="547769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nrg_ind_eff)</a:t>
          </a:r>
        </a:p>
      </cdr:txBody>
    </cdr:sp>
  </cdr:absSizeAnchor>
  <cdr:absSizeAnchor xmlns:cdr="http://schemas.openxmlformats.org/drawingml/2006/chartDrawing">
    <cdr:from>
      <cdr:x>0.83936</cdr:x>
      <cdr:y>0.92681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AD25B67-3B45-D9CC-5D4C-31AE342031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2643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488950</xdr:colOff>
      <xdr:row>0</xdr:row>
      <xdr:rowOff>177800</xdr:rowOff>
    </xdr:from>
    <xdr:to>
      <xdr:col>15</xdr:col>
      <xdr:colOff>393700</xdr:colOff>
      <xdr:row>32</xdr:row>
      <xdr:rowOff>146362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4073BF-A7DC-4DA4-A480-0952C16B7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0.95404</cdr:y>
    </cdr:from>
    <cdr:ext cx="799500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CB06861-68FE-413C-A291-142FDF86F260}"/>
            </a:ext>
          </a:extLst>
        </cdr:cNvPr>
        <cdr:cNvSpPr txBox="1"/>
      </cdr:nvSpPr>
      <cdr:spPr>
        <a:xfrm xmlns:a="http://schemas.openxmlformats.org/drawingml/2006/main">
          <a:off x="0" y="559199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nrg_ind_eff)</a:t>
          </a:r>
        </a:p>
      </cdr:txBody>
    </cdr:sp>
  </cdr:absSizeAnchor>
  <cdr:absSizeAnchor xmlns:cdr="http://schemas.openxmlformats.org/drawingml/2006/chartDrawing">
    <cdr:from>
      <cdr:x>0.83936</cdr:x>
      <cdr:y>0.92824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A7C5B43-4A1D-8B4E-9D06-4837862856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073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2E9F-D42E-4889-B755-B88576E1776B}">
  <sheetPr codeName="Sheet1">
    <tabColor theme="9"/>
  </sheetPr>
  <dimension ref="A1:AM79"/>
  <sheetViews>
    <sheetView workbookViewId="0">
      <pane xSplit="1" topLeftCell="R1" activePane="topRight" state="frozen"/>
      <selection pane="topRight" activeCell="AK10" sqref="AK10"/>
    </sheetView>
  </sheetViews>
  <sheetFormatPr defaultRowHeight="11.5" customHeight="1" x14ac:dyDescent="0.35"/>
  <cols>
    <col min="1" max="1" width="29.81640625" customWidth="1"/>
    <col min="2" max="35" width="10" customWidth="1"/>
    <col min="38" max="38" width="11.36328125" bestFit="1" customWidth="1"/>
  </cols>
  <sheetData>
    <row r="1" spans="1:39" ht="14.5" x14ac:dyDescent="0.35">
      <c r="A1" s="32" t="s">
        <v>96</v>
      </c>
    </row>
    <row r="2" spans="1:39" ht="14.5" x14ac:dyDescent="0.35">
      <c r="A2" s="32" t="s">
        <v>17</v>
      </c>
      <c r="B2" s="33" t="s">
        <v>97</v>
      </c>
    </row>
    <row r="3" spans="1:39" ht="14.5" x14ac:dyDescent="0.35">
      <c r="A3" s="32" t="s">
        <v>18</v>
      </c>
      <c r="B3" s="32" t="s">
        <v>98</v>
      </c>
    </row>
    <row r="4" spans="1:39" ht="14.5" x14ac:dyDescent="0.35"/>
    <row r="5" spans="1:39" ht="14.5" x14ac:dyDescent="0.35">
      <c r="A5" s="33" t="s">
        <v>19</v>
      </c>
      <c r="C5" s="32" t="s">
        <v>20</v>
      </c>
    </row>
    <row r="6" spans="1:39" ht="14.5" x14ac:dyDescent="0.35">
      <c r="A6" s="33" t="s">
        <v>21</v>
      </c>
      <c r="C6" s="47" t="s">
        <v>105</v>
      </c>
      <c r="D6" s="48"/>
      <c r="E6" s="48"/>
      <c r="F6" s="48"/>
    </row>
    <row r="7" spans="1:39" ht="14.5" x14ac:dyDescent="0.35">
      <c r="A7" s="33" t="s">
        <v>22</v>
      </c>
      <c r="C7" s="32" t="s">
        <v>23</v>
      </c>
    </row>
    <row r="8" spans="1:39" ht="14.5" x14ac:dyDescent="0.35">
      <c r="A8" s="33" t="s">
        <v>24</v>
      </c>
      <c r="C8" s="32" t="s">
        <v>25</v>
      </c>
    </row>
    <row r="9" spans="1:39" ht="14.5" x14ac:dyDescent="0.35"/>
    <row r="10" spans="1:39" ht="14.5" x14ac:dyDescent="0.35">
      <c r="A10" s="34" t="s">
        <v>26</v>
      </c>
      <c r="B10" s="35" t="s">
        <v>27</v>
      </c>
      <c r="C10" s="35" t="s">
        <v>28</v>
      </c>
      <c r="D10" s="35" t="s">
        <v>29</v>
      </c>
      <c r="E10" s="35" t="s">
        <v>30</v>
      </c>
      <c r="F10" s="35" t="s">
        <v>31</v>
      </c>
      <c r="G10" s="35" t="s">
        <v>32</v>
      </c>
      <c r="H10" s="35" t="s">
        <v>33</v>
      </c>
      <c r="I10" s="35" t="s">
        <v>34</v>
      </c>
      <c r="J10" s="35" t="s">
        <v>35</v>
      </c>
      <c r="K10" s="35" t="s">
        <v>36</v>
      </c>
      <c r="L10" s="35" t="s">
        <v>37</v>
      </c>
      <c r="M10" s="35" t="s">
        <v>38</v>
      </c>
      <c r="N10" s="35" t="s">
        <v>39</v>
      </c>
      <c r="O10" s="35" t="s">
        <v>40</v>
      </c>
      <c r="P10" s="35" t="s">
        <v>41</v>
      </c>
      <c r="Q10" s="35" t="s">
        <v>42</v>
      </c>
      <c r="R10" s="35" t="s">
        <v>43</v>
      </c>
      <c r="S10" s="35" t="s">
        <v>44</v>
      </c>
      <c r="T10" s="35" t="s">
        <v>45</v>
      </c>
      <c r="U10" s="35" t="s">
        <v>46</v>
      </c>
      <c r="V10" s="35" t="s">
        <v>47</v>
      </c>
      <c r="W10" s="35" t="s">
        <v>48</v>
      </c>
      <c r="X10" s="35" t="s">
        <v>49</v>
      </c>
      <c r="Y10" s="35" t="s">
        <v>50</v>
      </c>
      <c r="Z10" s="35" t="s">
        <v>51</v>
      </c>
      <c r="AA10" s="35" t="s">
        <v>52</v>
      </c>
      <c r="AB10" s="35" t="s">
        <v>53</v>
      </c>
      <c r="AC10" s="35" t="s">
        <v>54</v>
      </c>
      <c r="AD10" s="35" t="s">
        <v>55</v>
      </c>
      <c r="AE10" s="35" t="s">
        <v>56</v>
      </c>
      <c r="AF10" s="35" t="s">
        <v>57</v>
      </c>
      <c r="AG10" s="35" t="s">
        <v>58</v>
      </c>
      <c r="AH10" s="35" t="s">
        <v>59</v>
      </c>
      <c r="AI10" s="35">
        <v>2023</v>
      </c>
      <c r="AK10" s="62">
        <f>AG12/AF12-1</f>
        <v>6.2690835365278419E-2</v>
      </c>
    </row>
    <row r="11" spans="1:39" ht="14.5" x14ac:dyDescent="0.35">
      <c r="A11" s="36" t="s">
        <v>60</v>
      </c>
      <c r="B11" s="37" t="s">
        <v>61</v>
      </c>
      <c r="C11" s="37" t="s">
        <v>61</v>
      </c>
      <c r="D11" s="37" t="s">
        <v>61</v>
      </c>
      <c r="E11" s="37" t="s">
        <v>61</v>
      </c>
      <c r="F11" s="37" t="s">
        <v>61</v>
      </c>
      <c r="G11" s="37" t="s">
        <v>61</v>
      </c>
      <c r="H11" s="37" t="s">
        <v>61</v>
      </c>
      <c r="I11" s="37" t="s">
        <v>61</v>
      </c>
      <c r="J11" s="37" t="s">
        <v>61</v>
      </c>
      <c r="K11" s="37" t="s">
        <v>61</v>
      </c>
      <c r="L11" s="37" t="s">
        <v>61</v>
      </c>
      <c r="M11" s="37" t="s">
        <v>61</v>
      </c>
      <c r="N11" s="37" t="s">
        <v>61</v>
      </c>
      <c r="O11" s="37" t="s">
        <v>61</v>
      </c>
      <c r="P11" s="37" t="s">
        <v>61</v>
      </c>
      <c r="Q11" s="37" t="s">
        <v>61</v>
      </c>
      <c r="R11" s="37" t="s">
        <v>61</v>
      </c>
      <c r="S11" s="37" t="s">
        <v>61</v>
      </c>
      <c r="T11" s="37" t="s">
        <v>61</v>
      </c>
      <c r="U11" s="37" t="s">
        <v>61</v>
      </c>
      <c r="V11" s="37" t="s">
        <v>61</v>
      </c>
      <c r="W11" s="37" t="s">
        <v>61</v>
      </c>
      <c r="X11" s="37" t="s">
        <v>61</v>
      </c>
      <c r="Y11" s="37" t="s">
        <v>61</v>
      </c>
      <c r="Z11" s="37" t="s">
        <v>61</v>
      </c>
      <c r="AA11" s="37" t="s">
        <v>61</v>
      </c>
      <c r="AB11" s="37" t="s">
        <v>61</v>
      </c>
      <c r="AC11" s="37" t="s">
        <v>61</v>
      </c>
      <c r="AD11" s="37" t="s">
        <v>61</v>
      </c>
      <c r="AE11" s="37" t="s">
        <v>61</v>
      </c>
      <c r="AF11" s="37" t="s">
        <v>61</v>
      </c>
      <c r="AG11" s="37" t="s">
        <v>61</v>
      </c>
      <c r="AH11" s="37" t="s">
        <v>61</v>
      </c>
      <c r="AI11" s="37"/>
    </row>
    <row r="12" spans="1:39" ht="14.5" x14ac:dyDescent="0.35">
      <c r="A12" s="38" t="s">
        <v>62</v>
      </c>
      <c r="B12" s="39">
        <v>1367716.7874812367</v>
      </c>
      <c r="C12" s="39">
        <v>1363732.302447513</v>
      </c>
      <c r="D12" s="39">
        <v>1322147.3204458354</v>
      </c>
      <c r="E12" s="39">
        <v>1327198.5526711913</v>
      </c>
      <c r="F12" s="39">
        <v>1312061.3907003556</v>
      </c>
      <c r="G12" s="39">
        <v>1356643.2330025546</v>
      </c>
      <c r="H12" s="39">
        <v>1406321.8535467451</v>
      </c>
      <c r="I12" s="39">
        <v>1391669.4577335133</v>
      </c>
      <c r="J12" s="39">
        <v>1398651.0340860065</v>
      </c>
      <c r="K12" s="39">
        <v>1388255.9876195677</v>
      </c>
      <c r="L12" s="39">
        <v>1396391.7123499631</v>
      </c>
      <c r="M12" s="39">
        <v>1434267.8685440323</v>
      </c>
      <c r="N12" s="39">
        <v>1436518.8029810749</v>
      </c>
      <c r="O12" s="39">
        <v>1474854.4955683714</v>
      </c>
      <c r="P12" s="39">
        <v>1493599.6053812748</v>
      </c>
      <c r="Q12" s="39">
        <v>1497760.1494415179</v>
      </c>
      <c r="R12" s="39">
        <v>1511396.7413051482</v>
      </c>
      <c r="S12" s="39">
        <v>1490168.5702494106</v>
      </c>
      <c r="T12" s="39">
        <v>1488766.8422702884</v>
      </c>
      <c r="U12" s="39">
        <v>1403305.2202812973</v>
      </c>
      <c r="V12" s="39">
        <v>1458277.1651117194</v>
      </c>
      <c r="W12" s="39">
        <v>1412819.1183781931</v>
      </c>
      <c r="X12" s="39">
        <v>1397022.8137786945</v>
      </c>
      <c r="Y12" s="39">
        <v>1384788.2464554841</v>
      </c>
      <c r="Z12" s="39">
        <v>1330839.491937848</v>
      </c>
      <c r="AA12" s="39">
        <v>1353446.3599319526</v>
      </c>
      <c r="AB12" s="39">
        <v>1364876.4310160247</v>
      </c>
      <c r="AC12" s="39">
        <v>1385077.6106559753</v>
      </c>
      <c r="AD12" s="39">
        <v>1378250.3028312207</v>
      </c>
      <c r="AE12" s="39">
        <v>1354401.9085715085</v>
      </c>
      <c r="AF12" s="39">
        <v>1235675.0501056232</v>
      </c>
      <c r="AG12" s="39">
        <v>1313140.5512367771</v>
      </c>
      <c r="AH12" s="39">
        <v>1259850.4051621456</v>
      </c>
      <c r="AI12" s="39">
        <v>1210771.3766139608</v>
      </c>
      <c r="AK12" s="62">
        <f>AI12/AH12-1</f>
        <v>-3.8956235079249946E-2</v>
      </c>
      <c r="AL12" s="64">
        <f>AI12/AF12-1</f>
        <v>-2.0153901698940713E-2</v>
      </c>
      <c r="AM12" s="64">
        <f>AI12/R12-1</f>
        <v>-0.19890565890170309</v>
      </c>
    </row>
    <row r="13" spans="1:39" ht="14.5" x14ac:dyDescent="0.35">
      <c r="A13" s="38" t="s">
        <v>63</v>
      </c>
      <c r="B13" s="40">
        <v>45630.231322978798</v>
      </c>
      <c r="C13" s="40">
        <v>47508.360444409795</v>
      </c>
      <c r="D13" s="40">
        <v>47855.75999889549</v>
      </c>
      <c r="E13" s="40">
        <v>46628.747412724428</v>
      </c>
      <c r="F13" s="40">
        <v>47580.223188753225</v>
      </c>
      <c r="G13" s="40">
        <v>48239.73667278362</v>
      </c>
      <c r="H13" s="40">
        <v>51068.912946094788</v>
      </c>
      <c r="I13" s="40">
        <v>51278.722014269886</v>
      </c>
      <c r="J13" s="40">
        <v>52568.644449149331</v>
      </c>
      <c r="K13" s="40">
        <v>52277.203512890374</v>
      </c>
      <c r="L13" s="40">
        <v>52435.82125914075</v>
      </c>
      <c r="M13" s="40">
        <v>52144.792244775126</v>
      </c>
      <c r="N13" s="40">
        <v>50095.52532987934</v>
      </c>
      <c r="O13" s="40">
        <v>52620.58867902925</v>
      </c>
      <c r="P13" s="40">
        <v>52400.047298414989</v>
      </c>
      <c r="Q13" s="40">
        <v>51621.51285372414</v>
      </c>
      <c r="R13" s="40">
        <v>51462.781733645825</v>
      </c>
      <c r="S13" s="40">
        <v>50382.209220411249</v>
      </c>
      <c r="T13" s="40">
        <v>51185.120405061243</v>
      </c>
      <c r="U13" s="40">
        <v>50083.62449283601</v>
      </c>
      <c r="V13" s="40">
        <v>53369.264231525114</v>
      </c>
      <c r="W13" s="40">
        <v>49503.44154236</v>
      </c>
      <c r="X13" s="40">
        <v>47074.995018673282</v>
      </c>
      <c r="Y13" s="40">
        <v>48634.549514407889</v>
      </c>
      <c r="Z13" s="40">
        <v>45237.723407630961</v>
      </c>
      <c r="AA13" s="40">
        <v>45655.141024245786</v>
      </c>
      <c r="AB13" s="40">
        <v>48453.317730330891</v>
      </c>
      <c r="AC13" s="40">
        <v>48486.074380952072</v>
      </c>
      <c r="AD13" s="40">
        <v>46444.915789760613</v>
      </c>
      <c r="AE13" s="40">
        <v>48400.404938480679</v>
      </c>
      <c r="AF13" s="40">
        <v>43845.074134916256</v>
      </c>
      <c r="AG13" s="40">
        <v>48751.463065492469</v>
      </c>
      <c r="AH13" s="40">
        <v>45222.007911922337</v>
      </c>
      <c r="AI13" s="40">
        <v>42060.980186786197</v>
      </c>
    </row>
    <row r="14" spans="1:39" ht="14.5" x14ac:dyDescent="0.35">
      <c r="A14" s="38" t="s">
        <v>64</v>
      </c>
      <c r="B14" s="39">
        <v>26769.648534507225</v>
      </c>
      <c r="C14" s="39">
        <v>21741.645967709832</v>
      </c>
      <c r="D14" s="39">
        <v>19905.829866925385</v>
      </c>
      <c r="E14" s="39">
        <v>21041.849525490423</v>
      </c>
      <c r="F14" s="39">
        <v>20403.10540526094</v>
      </c>
      <c r="G14" s="39">
        <v>22137.016370659232</v>
      </c>
      <c r="H14" s="39">
        <v>21697.358398439224</v>
      </c>
      <c r="I14" s="39">
        <v>19963.594017920197</v>
      </c>
      <c r="J14" s="39">
        <v>19120.107817013799</v>
      </c>
      <c r="K14" s="39">
        <v>17443.403576149143</v>
      </c>
      <c r="L14" s="39">
        <v>17650.012225434319</v>
      </c>
      <c r="M14" s="39">
        <v>18444.124518643293</v>
      </c>
      <c r="N14" s="39">
        <v>18374.762879385271</v>
      </c>
      <c r="O14" s="39">
        <v>18717.803324151093</v>
      </c>
      <c r="P14" s="39">
        <v>18196.57253244166</v>
      </c>
      <c r="Q14" s="39">
        <v>19215.363093304164</v>
      </c>
      <c r="R14" s="39">
        <v>19851.724108884824</v>
      </c>
      <c r="S14" s="39">
        <v>19512.606291107295</v>
      </c>
      <c r="T14" s="39">
        <v>19016.502899263243</v>
      </c>
      <c r="U14" s="39">
        <v>16914.798151797171</v>
      </c>
      <c r="V14" s="39">
        <v>17398.789238476664</v>
      </c>
      <c r="W14" s="39">
        <v>18574.793164310609</v>
      </c>
      <c r="X14" s="39">
        <v>17827.584708028331</v>
      </c>
      <c r="Y14" s="39">
        <v>16506.849625608749</v>
      </c>
      <c r="Z14" s="39">
        <v>17257.640420968721</v>
      </c>
      <c r="AA14" s="39">
        <v>17957.957697925311</v>
      </c>
      <c r="AB14" s="39">
        <v>17665.372094538219</v>
      </c>
      <c r="AC14" s="39">
        <v>18321.8162059557</v>
      </c>
      <c r="AD14" s="39">
        <v>18227.331329283094</v>
      </c>
      <c r="AE14" s="39">
        <v>18044.382040004562</v>
      </c>
      <c r="AF14" s="39">
        <v>17067.788144444621</v>
      </c>
      <c r="AG14" s="39">
        <v>18569.938533768684</v>
      </c>
      <c r="AH14" s="39">
        <v>18941.650354114961</v>
      </c>
      <c r="AI14" s="39">
        <v>16575.949671684451</v>
      </c>
    </row>
    <row r="15" spans="1:39" ht="14.5" x14ac:dyDescent="0.35">
      <c r="A15" s="38" t="s">
        <v>65</v>
      </c>
      <c r="B15" s="40">
        <v>48206.858746536731</v>
      </c>
      <c r="C15" s="40">
        <v>44168.923640966845</v>
      </c>
      <c r="D15" s="40">
        <v>42843.131890704113</v>
      </c>
      <c r="E15" s="40">
        <v>41598.663704977545</v>
      </c>
      <c r="F15" s="40">
        <v>39728.674739657974</v>
      </c>
      <c r="G15" s="40">
        <v>39427.427605808749</v>
      </c>
      <c r="H15" s="40">
        <v>40472.93945256521</v>
      </c>
      <c r="I15" s="40">
        <v>41097.036782268093</v>
      </c>
      <c r="J15" s="40">
        <v>39811.415782936841</v>
      </c>
      <c r="K15" s="40">
        <v>36979.052140059226</v>
      </c>
      <c r="L15" s="40">
        <v>39146.122575714151</v>
      </c>
      <c r="M15" s="40">
        <v>40215.300004776916</v>
      </c>
      <c r="N15" s="40">
        <v>40690.273710232155</v>
      </c>
      <c r="O15" s="40">
        <v>42516.163476879723</v>
      </c>
      <c r="P15" s="40">
        <v>43053.484045094097</v>
      </c>
      <c r="Q15" s="40">
        <v>42513.188229674211</v>
      </c>
      <c r="R15" s="40">
        <v>43487.055912630174</v>
      </c>
      <c r="S15" s="40">
        <v>43653.251423521535</v>
      </c>
      <c r="T15" s="40">
        <v>42514.753768988245</v>
      </c>
      <c r="U15" s="40">
        <v>40155.485146705629</v>
      </c>
      <c r="V15" s="40">
        <v>42540.515809557844</v>
      </c>
      <c r="W15" s="40">
        <v>40871.209090640208</v>
      </c>
      <c r="X15" s="40">
        <v>40380.181083227755</v>
      </c>
      <c r="Y15" s="40">
        <v>40672.264511131492</v>
      </c>
      <c r="Z15" s="40">
        <v>38980.734391964681</v>
      </c>
      <c r="AA15" s="40">
        <v>39437.711818351228</v>
      </c>
      <c r="AB15" s="40">
        <v>39740.295411342609</v>
      </c>
      <c r="AC15" s="40">
        <v>40355.201310033917</v>
      </c>
      <c r="AD15" s="40">
        <v>40480.712005866815</v>
      </c>
      <c r="AE15" s="40">
        <v>39741.154207183165</v>
      </c>
      <c r="AF15" s="40">
        <v>37582.734599665462</v>
      </c>
      <c r="AG15" s="40">
        <v>39529.922552963253</v>
      </c>
      <c r="AH15" s="40">
        <v>38619.599081917899</v>
      </c>
      <c r="AI15" s="40">
        <v>35493.381112879819</v>
      </c>
    </row>
    <row r="16" spans="1:39" ht="14.5" x14ac:dyDescent="0.35">
      <c r="A16" s="38" t="s">
        <v>66</v>
      </c>
      <c r="B16" s="39">
        <v>17606.846374319288</v>
      </c>
      <c r="C16" s="39">
        <v>19465.476378140826</v>
      </c>
      <c r="D16" s="39">
        <v>18651.879382822197</v>
      </c>
      <c r="E16" s="39">
        <v>19159.450773860703</v>
      </c>
      <c r="F16" s="39">
        <v>19879.14406706794</v>
      </c>
      <c r="G16" s="39">
        <v>19708.943966752657</v>
      </c>
      <c r="H16" s="39">
        <v>22262.80124677558</v>
      </c>
      <c r="I16" s="39">
        <v>20683.19996178466</v>
      </c>
      <c r="J16" s="39">
        <v>20442.490933409765</v>
      </c>
      <c r="K16" s="39">
        <v>19633.048843985864</v>
      </c>
      <c r="L16" s="39">
        <v>19116.091157719657</v>
      </c>
      <c r="M16" s="39">
        <v>19742.738584652147</v>
      </c>
      <c r="N16" s="39">
        <v>19432.038459528929</v>
      </c>
      <c r="O16" s="39">
        <v>20534.134953102766</v>
      </c>
      <c r="P16" s="39">
        <v>19947.537732748955</v>
      </c>
      <c r="Q16" s="39">
        <v>19443.080878676134</v>
      </c>
      <c r="R16" s="39">
        <v>20834.332325099342</v>
      </c>
      <c r="S16" s="39">
        <v>20362.619136333229</v>
      </c>
      <c r="T16" s="39">
        <v>19846.330302001199</v>
      </c>
      <c r="U16" s="39">
        <v>19059.940108760376</v>
      </c>
      <c r="V16" s="39">
        <v>19930.931628294056</v>
      </c>
      <c r="W16" s="39">
        <v>18503.871818531341</v>
      </c>
      <c r="X16" s="39">
        <v>17732.560912505778</v>
      </c>
      <c r="Y16" s="39">
        <v>17822.888154506556</v>
      </c>
      <c r="Z16" s="39">
        <v>16911.210394890506</v>
      </c>
      <c r="AA16" s="39">
        <v>16818.91036830037</v>
      </c>
      <c r="AB16" s="39">
        <v>17281.311425551739</v>
      </c>
      <c r="AC16" s="39">
        <v>17401.664633103839</v>
      </c>
      <c r="AD16" s="39">
        <v>17405.498143765581</v>
      </c>
      <c r="AE16" s="39">
        <v>16881.456864496169</v>
      </c>
      <c r="AF16" s="39">
        <v>15471.7863711955</v>
      </c>
      <c r="AG16" s="39">
        <v>16322.801899738199</v>
      </c>
      <c r="AH16" s="39">
        <v>15708.934164525703</v>
      </c>
      <c r="AI16" s="39">
        <v>15350.50374791465</v>
      </c>
    </row>
    <row r="17" spans="1:35" ht="14.5" x14ac:dyDescent="0.35">
      <c r="A17" s="38" t="s">
        <v>67</v>
      </c>
      <c r="B17" s="40">
        <v>332632.99765931017</v>
      </c>
      <c r="C17" s="40">
        <v>326495.89144454006</v>
      </c>
      <c r="D17" s="40">
        <v>319461.90341071947</v>
      </c>
      <c r="E17" s="40">
        <v>317417.82411388174</v>
      </c>
      <c r="F17" s="40">
        <v>314219.82174930733</v>
      </c>
      <c r="G17" s="40">
        <v>317359.29060380236</v>
      </c>
      <c r="H17" s="40">
        <v>329545.3472819337</v>
      </c>
      <c r="I17" s="40">
        <v>325356.8149660838</v>
      </c>
      <c r="J17" s="40">
        <v>322562.59830897104</v>
      </c>
      <c r="K17" s="40">
        <v>315565.53114550491</v>
      </c>
      <c r="L17" s="40">
        <v>317130.59071367153</v>
      </c>
      <c r="M17" s="40">
        <v>327119.87790675455</v>
      </c>
      <c r="N17" s="40">
        <v>319413.89062768698</v>
      </c>
      <c r="O17" s="40">
        <v>321918.26153175608</v>
      </c>
      <c r="P17" s="40">
        <v>323712.67292400653</v>
      </c>
      <c r="Q17" s="40">
        <v>321617.14397410216</v>
      </c>
      <c r="R17" s="40">
        <v>332745.77164345444</v>
      </c>
      <c r="S17" s="40">
        <v>315788.19557388866</v>
      </c>
      <c r="T17" s="40">
        <v>320756.92710215913</v>
      </c>
      <c r="U17" s="40">
        <v>299919.95307434036</v>
      </c>
      <c r="V17" s="40">
        <v>315154.26953745564</v>
      </c>
      <c r="W17" s="40">
        <v>297797.16031822632</v>
      </c>
      <c r="X17" s="40">
        <v>301124.01888374169</v>
      </c>
      <c r="Y17" s="40">
        <v>308287.92758036521</v>
      </c>
      <c r="Z17" s="40">
        <v>293600.3343965534</v>
      </c>
      <c r="AA17" s="40">
        <v>295929.40346084384</v>
      </c>
      <c r="AB17" s="40">
        <v>297625.00802101998</v>
      </c>
      <c r="AC17" s="40">
        <v>298121.27940373047</v>
      </c>
      <c r="AD17" s="40">
        <v>291954.17147538118</v>
      </c>
      <c r="AE17" s="40">
        <v>285239.53564069921</v>
      </c>
      <c r="AF17" s="40">
        <v>262150.24813709536</v>
      </c>
      <c r="AG17" s="40">
        <v>271490.73845889588</v>
      </c>
      <c r="AH17" s="40">
        <v>261060.3903741705</v>
      </c>
      <c r="AI17" s="40">
        <v>238928.78514675796</v>
      </c>
    </row>
    <row r="18" spans="1:35" ht="14.5" x14ac:dyDescent="0.35">
      <c r="A18" s="38" t="s">
        <v>68</v>
      </c>
      <c r="B18" s="39">
        <v>10484.931604785374</v>
      </c>
      <c r="C18" s="39">
        <v>9724.2891385363055</v>
      </c>
      <c r="D18" s="39">
        <v>6216.4431709910659</v>
      </c>
      <c r="E18" s="39">
        <v>5304.2978399505018</v>
      </c>
      <c r="F18" s="39">
        <v>5848.2741145501568</v>
      </c>
      <c r="G18" s="39">
        <v>5468.0976453186204</v>
      </c>
      <c r="H18" s="39">
        <v>5706.8491976556797</v>
      </c>
      <c r="I18" s="39">
        <v>5516.7987243030466</v>
      </c>
      <c r="J18" s="39">
        <v>5067.6059438045277</v>
      </c>
      <c r="K18" s="39">
        <v>4791.338335196665</v>
      </c>
      <c r="L18" s="39">
        <v>4556.6322063554016</v>
      </c>
      <c r="M18" s="39">
        <v>4817.6892377377708</v>
      </c>
      <c r="N18" s="39">
        <v>4534.9560684350809</v>
      </c>
      <c r="O18" s="39">
        <v>4858.9702699919753</v>
      </c>
      <c r="P18" s="39">
        <v>5210.6233030642734</v>
      </c>
      <c r="Q18" s="39">
        <v>5280.2351605346321</v>
      </c>
      <c r="R18" s="39">
        <v>5221.1736826764118</v>
      </c>
      <c r="S18" s="39">
        <v>6152.3817996934167</v>
      </c>
      <c r="T18" s="39">
        <v>5377.5944553083009</v>
      </c>
      <c r="U18" s="39">
        <v>4326.1013891824323</v>
      </c>
      <c r="V18" s="39">
        <v>5834.0271525497992</v>
      </c>
      <c r="W18" s="39">
        <v>5688.6890235258188</v>
      </c>
      <c r="X18" s="39">
        <v>5201.7040317432402</v>
      </c>
      <c r="Y18" s="39">
        <v>5723.0440052999893</v>
      </c>
      <c r="Z18" s="39">
        <v>5480.1863838881482</v>
      </c>
      <c r="AA18" s="39">
        <v>4759.133770644883</v>
      </c>
      <c r="AB18" s="39">
        <v>5957.9175164218959</v>
      </c>
      <c r="AC18" s="39">
        <v>5775.5264766117471</v>
      </c>
      <c r="AD18" s="39">
        <v>5595.3046398528622</v>
      </c>
      <c r="AE18" s="39">
        <v>4794.3479830799615</v>
      </c>
      <c r="AF18" s="39">
        <v>4319.8258401713856</v>
      </c>
      <c r="AG18" s="39">
        <v>4451.2725216934959</v>
      </c>
      <c r="AH18" s="39">
        <v>4722.9320854856524</v>
      </c>
      <c r="AI18" s="39">
        <v>4112.0090841092388</v>
      </c>
    </row>
    <row r="19" spans="1:35" ht="14.5" x14ac:dyDescent="0.35">
      <c r="A19" s="38" t="s">
        <v>69</v>
      </c>
      <c r="B19" s="40">
        <v>9642.6506076169608</v>
      </c>
      <c r="C19" s="40">
        <v>9767.7795182239424</v>
      </c>
      <c r="D19" s="40">
        <v>9733.2106313174736</v>
      </c>
      <c r="E19" s="40">
        <v>10018.604402718065</v>
      </c>
      <c r="F19" s="40">
        <v>10406.603599835196</v>
      </c>
      <c r="G19" s="40">
        <v>10250.323531647082</v>
      </c>
      <c r="H19" s="40">
        <v>11131.527842081876</v>
      </c>
      <c r="I19" s="40">
        <v>11863.738363381624</v>
      </c>
      <c r="J19" s="40">
        <v>12635.565919567167</v>
      </c>
      <c r="K19" s="40">
        <v>13162.647707093485</v>
      </c>
      <c r="L19" s="40">
        <v>13696.142601064847</v>
      </c>
      <c r="M19" s="40">
        <v>14582.785562199841</v>
      </c>
      <c r="N19" s="40">
        <v>14875.133227742905</v>
      </c>
      <c r="O19" s="40">
        <v>14494.843514080056</v>
      </c>
      <c r="P19" s="40">
        <v>14766.580077631083</v>
      </c>
      <c r="Q19" s="40">
        <v>14948.655178900886</v>
      </c>
      <c r="R19" s="40">
        <v>15124.899017389931</v>
      </c>
      <c r="S19" s="40">
        <v>15982.198853568954</v>
      </c>
      <c r="T19" s="40">
        <v>15653.11967307781</v>
      </c>
      <c r="U19" s="40">
        <v>14905.592773179682</v>
      </c>
      <c r="V19" s="40">
        <v>14710.134072639325</v>
      </c>
      <c r="W19" s="40">
        <v>13557.009597432392</v>
      </c>
      <c r="X19" s="40">
        <v>13726.033059453963</v>
      </c>
      <c r="Y19" s="40">
        <v>12991.693857322109</v>
      </c>
      <c r="Z19" s="40">
        <v>13173.772659717235</v>
      </c>
      <c r="AA19" s="40">
        <v>13924.856593606572</v>
      </c>
      <c r="AB19" s="40">
        <v>14655.671155141728</v>
      </c>
      <c r="AC19" s="40">
        <v>14555.8915981385</v>
      </c>
      <c r="AD19" s="40">
        <v>14630.697504783995</v>
      </c>
      <c r="AE19" s="40">
        <v>14694.895042506125</v>
      </c>
      <c r="AF19" s="40">
        <v>13486.971444908922</v>
      </c>
      <c r="AG19" s="40">
        <v>13829.613368588034</v>
      </c>
      <c r="AH19" s="40">
        <v>14344.665311853008</v>
      </c>
      <c r="AI19" s="40">
        <v>14064.329542526875</v>
      </c>
    </row>
    <row r="20" spans="1:35" ht="14.5" x14ac:dyDescent="0.35">
      <c r="A20" s="38" t="s">
        <v>70</v>
      </c>
      <c r="B20" s="39">
        <v>21526.728738129226</v>
      </c>
      <c r="C20" s="39">
        <v>21707.35777366165</v>
      </c>
      <c r="D20" s="39">
        <v>22308.280068334181</v>
      </c>
      <c r="E20" s="39">
        <v>22147.116784853562</v>
      </c>
      <c r="F20" s="39">
        <v>22929.898301379722</v>
      </c>
      <c r="G20" s="39">
        <v>22995.622653574625</v>
      </c>
      <c r="H20" s="39">
        <v>23655.718570108613</v>
      </c>
      <c r="I20" s="39">
        <v>24574.99534163639</v>
      </c>
      <c r="J20" s="39">
        <v>25766.338311006861</v>
      </c>
      <c r="K20" s="39">
        <v>26026.568358743119</v>
      </c>
      <c r="L20" s="39">
        <v>27167.429718325184</v>
      </c>
      <c r="M20" s="39">
        <v>28064.785081255159</v>
      </c>
      <c r="N20" s="39">
        <v>28477.230513639319</v>
      </c>
      <c r="O20" s="39">
        <v>29205.883039609816</v>
      </c>
      <c r="P20" s="39">
        <v>29662.432560857247</v>
      </c>
      <c r="Q20" s="39">
        <v>30291.419021686695</v>
      </c>
      <c r="R20" s="39">
        <v>30273.522054509853</v>
      </c>
      <c r="S20" s="39">
        <v>30308.668220120038</v>
      </c>
      <c r="T20" s="39">
        <v>30475.475860330389</v>
      </c>
      <c r="U20" s="39">
        <v>29433.101419838364</v>
      </c>
      <c r="V20" s="39">
        <v>27238.257689823527</v>
      </c>
      <c r="W20" s="39">
        <v>26654.495660637956</v>
      </c>
      <c r="X20" s="39">
        <v>26537.123687467545</v>
      </c>
      <c r="Y20" s="39">
        <v>23418.307433319373</v>
      </c>
      <c r="Z20" s="39">
        <v>23289.040404892217</v>
      </c>
      <c r="AA20" s="39">
        <v>23388.515989608062</v>
      </c>
      <c r="AB20" s="39">
        <v>23062.199868171785</v>
      </c>
      <c r="AC20" s="39">
        <v>23235.470897432115</v>
      </c>
      <c r="AD20" s="39">
        <v>22608.319395257226</v>
      </c>
      <c r="AE20" s="39">
        <v>22288.847485722443</v>
      </c>
      <c r="AF20" s="39">
        <v>19241.052689287142</v>
      </c>
      <c r="AG20" s="39">
        <v>20334.145651245839</v>
      </c>
      <c r="AH20" s="39">
        <v>20935.911337618618</v>
      </c>
      <c r="AI20" s="39">
        <v>19877.284906463672</v>
      </c>
    </row>
    <row r="21" spans="1:35" ht="14.5" x14ac:dyDescent="0.35">
      <c r="A21" s="38" t="s">
        <v>71</v>
      </c>
      <c r="B21" s="40">
        <v>82413.368037120235</v>
      </c>
      <c r="C21" s="40">
        <v>85289.640380910729</v>
      </c>
      <c r="D21" s="40">
        <v>87424.898377162346</v>
      </c>
      <c r="E21" s="40">
        <v>84363.939189215365</v>
      </c>
      <c r="F21" s="40">
        <v>88593.784498397916</v>
      </c>
      <c r="G21" s="40">
        <v>94647.774016222131</v>
      </c>
      <c r="H21" s="40">
        <v>94375.364931901684</v>
      </c>
      <c r="I21" s="40">
        <v>99540.996575166573</v>
      </c>
      <c r="J21" s="40">
        <v>103868.67908009276</v>
      </c>
      <c r="K21" s="40">
        <v>109728.74112828659</v>
      </c>
      <c r="L21" s="40">
        <v>114531.30986995182</v>
      </c>
      <c r="M21" s="40">
        <v>117538.59568514346</v>
      </c>
      <c r="N21" s="40">
        <v>121302.51419425773</v>
      </c>
      <c r="O21" s="40">
        <v>126048.76749334694</v>
      </c>
      <c r="P21" s="40">
        <v>132817.08608749424</v>
      </c>
      <c r="Q21" s="40">
        <v>136034.99096380264</v>
      </c>
      <c r="R21" s="40">
        <v>136586.29118353999</v>
      </c>
      <c r="S21" s="40">
        <v>138838.09340586697</v>
      </c>
      <c r="T21" s="40">
        <v>133917.74965725644</v>
      </c>
      <c r="U21" s="40">
        <v>123014.03768347882</v>
      </c>
      <c r="V21" s="40">
        <v>123007.60436992964</v>
      </c>
      <c r="W21" s="40">
        <v>122664.45153190206</v>
      </c>
      <c r="X21" s="40">
        <v>123027.98136828053</v>
      </c>
      <c r="Y21" s="40">
        <v>115671.5104186406</v>
      </c>
      <c r="Z21" s="40">
        <v>113815.63051421077</v>
      </c>
      <c r="AA21" s="40">
        <v>118156.42648320249</v>
      </c>
      <c r="AB21" s="40">
        <v>118432.71252937645</v>
      </c>
      <c r="AC21" s="40">
        <v>124920.20391266706</v>
      </c>
      <c r="AD21" s="40">
        <v>124304.02095264656</v>
      </c>
      <c r="AE21" s="40">
        <v>120628.76060808626</v>
      </c>
      <c r="AF21" s="40">
        <v>105026.16836016095</v>
      </c>
      <c r="AG21" s="40">
        <v>111361.25297323459</v>
      </c>
      <c r="AH21" s="40">
        <v>113536.84496528373</v>
      </c>
      <c r="AI21" s="40">
        <v>110064.65407200395</v>
      </c>
    </row>
    <row r="22" spans="1:35" ht="14.5" x14ac:dyDescent="0.35">
      <c r="A22" s="38" t="s">
        <v>72</v>
      </c>
      <c r="B22" s="39">
        <v>212937.55579732382</v>
      </c>
      <c r="C22" s="39">
        <v>223913.18571979628</v>
      </c>
      <c r="D22" s="39">
        <v>219839.33054141913</v>
      </c>
      <c r="E22" s="39">
        <v>225646.69718524884</v>
      </c>
      <c r="F22" s="39">
        <v>215800.85053142306</v>
      </c>
      <c r="G22" s="39">
        <v>223984.45016627372</v>
      </c>
      <c r="H22" s="39">
        <v>238080.07356712615</v>
      </c>
      <c r="I22" s="39">
        <v>229321.49270899079</v>
      </c>
      <c r="J22" s="39">
        <v>236175.95284893323</v>
      </c>
      <c r="K22" s="39">
        <v>236434.57371032974</v>
      </c>
      <c r="L22" s="39">
        <v>238959.46284802497</v>
      </c>
      <c r="M22" s="39">
        <v>247269.93287931857</v>
      </c>
      <c r="N22" s="39">
        <v>248747.21515839064</v>
      </c>
      <c r="O22" s="39">
        <v>254917.03799541306</v>
      </c>
      <c r="P22" s="39">
        <v>259215.99833205668</v>
      </c>
      <c r="Q22" s="39">
        <v>260868.73268811958</v>
      </c>
      <c r="R22" s="39">
        <v>256140.88646862219</v>
      </c>
      <c r="S22" s="39">
        <v>252680.49799408624</v>
      </c>
      <c r="T22" s="39">
        <v>255463.25915478123</v>
      </c>
      <c r="U22" s="39">
        <v>246352.68902217879</v>
      </c>
      <c r="V22" s="39">
        <v>254455.38898740409</v>
      </c>
      <c r="W22" s="39">
        <v>249073.47632988499</v>
      </c>
      <c r="X22" s="39">
        <v>249113.71450556302</v>
      </c>
      <c r="Y22" s="39">
        <v>250509.67781854779</v>
      </c>
      <c r="Z22" s="39">
        <v>239868.17769957014</v>
      </c>
      <c r="AA22" s="39">
        <v>244459.32385428133</v>
      </c>
      <c r="AB22" s="39">
        <v>240083.67893725293</v>
      </c>
      <c r="AC22" s="39">
        <v>239290.99079996368</v>
      </c>
      <c r="AD22" s="39">
        <v>238887.90508654635</v>
      </c>
      <c r="AE22" s="39">
        <v>235521.83647121082</v>
      </c>
      <c r="AF22" s="39">
        <v>208024.81684889051</v>
      </c>
      <c r="AG22" s="39">
        <v>224752.80157527109</v>
      </c>
      <c r="AH22" s="39">
        <v>205938.51588141648</v>
      </c>
      <c r="AI22" s="39">
        <v>209561.93348460642</v>
      </c>
    </row>
    <row r="23" spans="1:35" ht="14.5" x14ac:dyDescent="0.35">
      <c r="A23" s="38" t="s">
        <v>73</v>
      </c>
      <c r="B23" s="40">
        <v>8907.7656949221346</v>
      </c>
      <c r="C23" s="40">
        <v>7420.0082346899781</v>
      </c>
      <c r="D23" s="40">
        <v>6659.6132929683745</v>
      </c>
      <c r="E23" s="40">
        <v>6960.6242700391686</v>
      </c>
      <c r="F23" s="40">
        <v>6792.6794059186013</v>
      </c>
      <c r="G23" s="40">
        <v>6996.7230749020737</v>
      </c>
      <c r="H23" s="40">
        <v>7602.677197382247</v>
      </c>
      <c r="I23" s="40">
        <v>7738.3538310881813</v>
      </c>
      <c r="J23" s="40">
        <v>7974.3098834432021</v>
      </c>
      <c r="K23" s="40">
        <v>8133.9924691888764</v>
      </c>
      <c r="L23" s="40">
        <v>7812.9844965128514</v>
      </c>
      <c r="M23" s="40">
        <v>8245.1924715773366</v>
      </c>
      <c r="N23" s="40">
        <v>8461.6518988248808</v>
      </c>
      <c r="O23" s="40">
        <v>8988.9250023884561</v>
      </c>
      <c r="P23" s="40">
        <v>8941.8728886022727</v>
      </c>
      <c r="Q23" s="40">
        <v>9143.3695832810226</v>
      </c>
      <c r="R23" s="40">
        <v>9110.8991353778492</v>
      </c>
      <c r="S23" s="40">
        <v>9433.772021591667</v>
      </c>
      <c r="T23" s="40">
        <v>9195.4265548867825</v>
      </c>
      <c r="U23" s="40">
        <v>8947.984293493837</v>
      </c>
      <c r="V23" s="40">
        <v>8858.1897272379883</v>
      </c>
      <c r="W23" s="40">
        <v>8648.2886142161078</v>
      </c>
      <c r="X23" s="40">
        <v>8177.2452537498802</v>
      </c>
      <c r="Y23" s="40">
        <v>8001.0044377567592</v>
      </c>
      <c r="Z23" s="40">
        <v>7597.3440126827145</v>
      </c>
      <c r="AA23" s="40">
        <v>7958.0786381006974</v>
      </c>
      <c r="AB23" s="40">
        <v>8045.450237779909</v>
      </c>
      <c r="AC23" s="40">
        <v>8330.5796863599917</v>
      </c>
      <c r="AD23" s="40">
        <v>8175.635725836436</v>
      </c>
      <c r="AE23" s="40">
        <v>8208.833837899112</v>
      </c>
      <c r="AF23" s="40">
        <v>7756.0750748304217</v>
      </c>
      <c r="AG23" s="40">
        <v>8265.0787703690166</v>
      </c>
      <c r="AH23" s="40">
        <v>8300.9919742055972</v>
      </c>
      <c r="AI23" s="40">
        <v>8542.2177580928201</v>
      </c>
    </row>
    <row r="24" spans="1:35" ht="14.5" x14ac:dyDescent="0.35">
      <c r="A24" s="38" t="s">
        <v>74</v>
      </c>
      <c r="B24" s="39">
        <v>137710.03905130408</v>
      </c>
      <c r="C24" s="39">
        <v>141673.45454762585</v>
      </c>
      <c r="D24" s="39">
        <v>140934.49312123813</v>
      </c>
      <c r="E24" s="39">
        <v>141065.48800993597</v>
      </c>
      <c r="F24" s="39">
        <v>138968.53537307732</v>
      </c>
      <c r="G24" s="39">
        <v>151404.30417024938</v>
      </c>
      <c r="H24" s="39">
        <v>151362.73141778924</v>
      </c>
      <c r="I24" s="39">
        <v>153182.902503105</v>
      </c>
      <c r="J24" s="39">
        <v>158273.52983185247</v>
      </c>
      <c r="K24" s="39">
        <v>162254.85117512185</v>
      </c>
      <c r="L24" s="39">
        <v>166110.85594248594</v>
      </c>
      <c r="M24" s="39">
        <v>165435.07941148372</v>
      </c>
      <c r="N24" s="39">
        <v>166700.24775007163</v>
      </c>
      <c r="O24" s="39">
        <v>175784.00453807198</v>
      </c>
      <c r="P24" s="39">
        <v>177659.20407471096</v>
      </c>
      <c r="Q24" s="39">
        <v>180834.4269895863</v>
      </c>
      <c r="R24" s="39">
        <v>178950.46227667911</v>
      </c>
      <c r="S24" s="39">
        <v>178673.18012324444</v>
      </c>
      <c r="T24" s="39">
        <v>176119.72241807586</v>
      </c>
      <c r="U24" s="39">
        <v>164083.50713943821</v>
      </c>
      <c r="V24" s="39">
        <v>167284.47744726285</v>
      </c>
      <c r="W24" s="39">
        <v>162004.63263021875</v>
      </c>
      <c r="X24" s="39">
        <v>156560.63600886121</v>
      </c>
      <c r="Y24" s="39">
        <v>152051.73143192887</v>
      </c>
      <c r="Z24" s="39">
        <v>142658.34133753699</v>
      </c>
      <c r="AA24" s="39">
        <v>149124.20276201388</v>
      </c>
      <c r="AB24" s="39">
        <v>148036.18821957108</v>
      </c>
      <c r="AC24" s="39">
        <v>149009.03091134489</v>
      </c>
      <c r="AD24" s="39">
        <v>147289.30831264617</v>
      </c>
      <c r="AE24" s="39">
        <v>145935.45938960341</v>
      </c>
      <c r="AF24" s="39">
        <v>132349.37547363251</v>
      </c>
      <c r="AG24" s="39">
        <v>145613.1799680267</v>
      </c>
      <c r="AH24" s="39">
        <v>139646.69549568399</v>
      </c>
      <c r="AI24" s="39">
        <v>134815.81848902791</v>
      </c>
    </row>
    <row r="25" spans="1:35" ht="14.5" x14ac:dyDescent="0.35">
      <c r="A25" s="38" t="s">
        <v>75</v>
      </c>
      <c r="B25" s="40">
        <v>1586.6748351963311</v>
      </c>
      <c r="C25" s="40">
        <v>1668.6633705932929</v>
      </c>
      <c r="D25" s="40">
        <v>1812.4569599694278</v>
      </c>
      <c r="E25" s="40">
        <v>1868.072059807012</v>
      </c>
      <c r="F25" s="40">
        <v>2117.359176459348</v>
      </c>
      <c r="G25" s="40">
        <v>1910.4534728193366</v>
      </c>
      <c r="H25" s="40">
        <v>2087.909429635999</v>
      </c>
      <c r="I25" s="40">
        <v>2036.9054170249353</v>
      </c>
      <c r="J25" s="40">
        <v>2174.1837202636862</v>
      </c>
      <c r="K25" s="40">
        <v>2177.8985621477023</v>
      </c>
      <c r="L25" s="40">
        <v>2337.7223655297598</v>
      </c>
      <c r="M25" s="40">
        <v>2364.2305818286036</v>
      </c>
      <c r="N25" s="40">
        <v>2378.8785229769746</v>
      </c>
      <c r="O25" s="40">
        <v>2606.3213910385011</v>
      </c>
      <c r="P25" s="40">
        <v>2440.8645074997607</v>
      </c>
      <c r="Q25" s="40">
        <v>2475.4898872647373</v>
      </c>
      <c r="R25" s="40">
        <v>2574.7061526702964</v>
      </c>
      <c r="S25" s="40">
        <v>2703.7964029807977</v>
      </c>
      <c r="T25" s="40">
        <v>2852.4612830801566</v>
      </c>
      <c r="U25" s="40">
        <v>2769.3953138435081</v>
      </c>
      <c r="V25" s="40">
        <v>2674.4780214005923</v>
      </c>
      <c r="W25" s="40">
        <v>2645.2797172064588</v>
      </c>
      <c r="X25" s="40">
        <v>2499.6651571605998</v>
      </c>
      <c r="Y25" s="40">
        <v>2175.1245581350913</v>
      </c>
      <c r="Z25" s="40">
        <v>2221.1004108149418</v>
      </c>
      <c r="AA25" s="40">
        <v>2274.408440813987</v>
      </c>
      <c r="AB25" s="40">
        <v>2424.6711999617837</v>
      </c>
      <c r="AC25" s="40">
        <v>2533.2251951370977</v>
      </c>
      <c r="AD25" s="40">
        <v>2546.7201172733344</v>
      </c>
      <c r="AE25" s="40">
        <v>2535.4428099961783</v>
      </c>
      <c r="AF25" s="40">
        <v>2197.8424020883735</v>
      </c>
      <c r="AG25" s="40">
        <v>2311.7037121184198</v>
      </c>
      <c r="AH25" s="40">
        <v>2482.2386019442765</v>
      </c>
      <c r="AI25" s="40">
        <v>2517.9652595803477</v>
      </c>
    </row>
    <row r="26" spans="1:35" ht="14.5" x14ac:dyDescent="0.35">
      <c r="A26" s="38" t="s">
        <v>76</v>
      </c>
      <c r="B26" s="39">
        <v>7873.890083118371</v>
      </c>
      <c r="C26" s="39">
        <v>7472.996082927295</v>
      </c>
      <c r="D26" s="39">
        <v>6120.2166332282404</v>
      </c>
      <c r="E26" s="39">
        <v>5285.9701920321004</v>
      </c>
      <c r="F26" s="39">
        <v>4778.0938855450459</v>
      </c>
      <c r="G26" s="39">
        <v>4593.4210662080832</v>
      </c>
      <c r="H26" s="39">
        <v>4549.3248686347579</v>
      </c>
      <c r="I26" s="39">
        <v>4415.6764211330856</v>
      </c>
      <c r="J26" s="39">
        <v>4298.4111015572753</v>
      </c>
      <c r="K26" s="39">
        <v>3939.516552020636</v>
      </c>
      <c r="L26" s="39">
        <v>3789.4281885927194</v>
      </c>
      <c r="M26" s="39">
        <v>4079.5953186204256</v>
      </c>
      <c r="N26" s="39">
        <v>4039.8363332377958</v>
      </c>
      <c r="O26" s="39">
        <v>4295.7341597401355</v>
      </c>
      <c r="P26" s="39">
        <v>4405.6875226903603</v>
      </c>
      <c r="Q26" s="39">
        <v>4492.0644119614026</v>
      </c>
      <c r="R26" s="39">
        <v>4656.0248781885903</v>
      </c>
      <c r="S26" s="39">
        <v>4771.8008789528985</v>
      </c>
      <c r="T26" s="39">
        <v>4575.8318047195944</v>
      </c>
      <c r="U26" s="39">
        <v>4433.8327505493453</v>
      </c>
      <c r="V26" s="39">
        <v>4556.4612926339923</v>
      </c>
      <c r="W26" s="39">
        <v>4280.1292156300751</v>
      </c>
      <c r="X26" s="39">
        <v>4439.7601748351963</v>
      </c>
      <c r="Y26" s="39">
        <v>4358.973225374988</v>
      </c>
      <c r="Z26" s="39">
        <v>4358.2593866437364</v>
      </c>
      <c r="AA26" s="39">
        <v>4266.4251934651757</v>
      </c>
      <c r="AB26" s="39">
        <v>4294.9050921974867</v>
      </c>
      <c r="AC26" s="39">
        <v>4465.0327559383886</v>
      </c>
      <c r="AD26" s="39">
        <v>4691.6270216278263</v>
      </c>
      <c r="AE26" s="39">
        <v>4557.3713754858118</v>
      </c>
      <c r="AF26" s="39">
        <v>4263.6284485979022</v>
      </c>
      <c r="AG26" s="39">
        <v>4466.7268100319825</v>
      </c>
      <c r="AH26" s="39">
        <v>4274.1685011332547</v>
      </c>
      <c r="AI26" s="39">
        <v>4271.7618878061749</v>
      </c>
    </row>
    <row r="27" spans="1:35" ht="14.5" x14ac:dyDescent="0.35">
      <c r="A27" s="38" t="s">
        <v>77</v>
      </c>
      <c r="B27" s="40">
        <v>15337.04428202923</v>
      </c>
      <c r="C27" s="40">
        <v>16150.878475207799</v>
      </c>
      <c r="D27" s="40">
        <v>10635.169102894815</v>
      </c>
      <c r="E27" s="40">
        <v>8981.5470048724528</v>
      </c>
      <c r="F27" s="40">
        <v>7843.4840450941074</v>
      </c>
      <c r="G27" s="40">
        <v>8245.214005923377</v>
      </c>
      <c r="H27" s="40">
        <v>8821.2613451800898</v>
      </c>
      <c r="I27" s="40">
        <v>8366.0499665615753</v>
      </c>
      <c r="J27" s="40">
        <v>8725.4046049488879</v>
      </c>
      <c r="K27" s="40">
        <v>7314.4671348046249</v>
      </c>
      <c r="L27" s="40">
        <v>6541.9137527467292</v>
      </c>
      <c r="M27" s="40">
        <v>7544.446832903408</v>
      </c>
      <c r="N27" s="40">
        <v>8047.7575952995139</v>
      </c>
      <c r="O27" s="40">
        <v>8388.5721792299591</v>
      </c>
      <c r="P27" s="40">
        <v>8565.699579631224</v>
      </c>
      <c r="Q27" s="40">
        <v>8047.9948886978054</v>
      </c>
      <c r="R27" s="40">
        <v>7893.091836247253</v>
      </c>
      <c r="S27" s="40">
        <v>8098.878379669437</v>
      </c>
      <c r="T27" s="40">
        <v>8262.4188879335052</v>
      </c>
      <c r="U27" s="40">
        <v>7909.1276870163392</v>
      </c>
      <c r="V27" s="40">
        <v>6167.0436849144908</v>
      </c>
      <c r="W27" s="40">
        <v>5905.7919891086312</v>
      </c>
      <c r="X27" s="40">
        <v>5984.5521400592334</v>
      </c>
      <c r="Y27" s="40">
        <v>5803.2532721887874</v>
      </c>
      <c r="Z27" s="40">
        <v>5752.2509076144088</v>
      </c>
      <c r="AA27" s="40">
        <v>5793.4779545237398</v>
      </c>
      <c r="AB27" s="40">
        <v>6039.539720072612</v>
      </c>
      <c r="AC27" s="40">
        <v>6161.0663252900622</v>
      </c>
      <c r="AD27" s="40">
        <v>6369.9687986837298</v>
      </c>
      <c r="AE27" s="40">
        <v>6277.9634971129326</v>
      </c>
      <c r="AF27" s="40">
        <v>6226.5387087227218</v>
      </c>
      <c r="AG27" s="40">
        <v>6626.9154259103971</v>
      </c>
      <c r="AH27" s="40">
        <v>6312.0664281351128</v>
      </c>
      <c r="AI27" s="40">
        <v>6341.3407361783638</v>
      </c>
    </row>
    <row r="28" spans="1:35" ht="14.5" x14ac:dyDescent="0.35">
      <c r="A28" s="38" t="s">
        <v>78</v>
      </c>
      <c r="B28" s="39">
        <v>3489.656993407853</v>
      </c>
      <c r="C28" s="39">
        <v>3726.8523454667047</v>
      </c>
      <c r="D28" s="39">
        <v>3735.078054839018</v>
      </c>
      <c r="E28" s="39">
        <v>3788.8936180376418</v>
      </c>
      <c r="F28" s="39">
        <v>3696.8401882105663</v>
      </c>
      <c r="G28" s="39">
        <v>3279.2854208464701</v>
      </c>
      <c r="H28" s="39">
        <v>3345.5669246202351</v>
      </c>
      <c r="I28" s="39">
        <v>3307.4488153243524</v>
      </c>
      <c r="J28" s="39">
        <v>3233.9832569026462</v>
      </c>
      <c r="K28" s="39">
        <v>3405.0519012133368</v>
      </c>
      <c r="L28" s="39">
        <v>3601.7655568617406</v>
      </c>
      <c r="M28" s="39">
        <v>3804.3032209618013</v>
      </c>
      <c r="N28" s="39">
        <v>3977.7404257411072</v>
      </c>
      <c r="O28" s="39">
        <v>4193.9106142810761</v>
      </c>
      <c r="P28" s="39">
        <v>4655.5847259666325</v>
      </c>
      <c r="Q28" s="39">
        <v>4773.7712819814642</v>
      </c>
      <c r="R28" s="39">
        <v>4694.5283918535088</v>
      </c>
      <c r="S28" s="39">
        <v>4609.1800658020429</v>
      </c>
      <c r="T28" s="39">
        <v>4613.260146153737</v>
      </c>
      <c r="U28" s="39">
        <v>4340.6576032176254</v>
      </c>
      <c r="V28" s="39">
        <v>4611.2681157686065</v>
      </c>
      <c r="W28" s="39">
        <v>4533.1178986223122</v>
      </c>
      <c r="X28" s="39">
        <v>4419.4508230412266</v>
      </c>
      <c r="Y28" s="39">
        <v>4302.1613708321374</v>
      </c>
      <c r="Z28" s="39">
        <v>4185.6951506149517</v>
      </c>
      <c r="AA28" s="39">
        <v>4143.9040424087907</v>
      </c>
      <c r="AB28" s="39">
        <v>4152.8421574018948</v>
      </c>
      <c r="AC28" s="39">
        <v>4293.6587347591585</v>
      </c>
      <c r="AD28" s="39">
        <v>4461.7017826334531</v>
      </c>
      <c r="AE28" s="39">
        <v>4503.5421701457926</v>
      </c>
      <c r="AF28" s="39">
        <v>3935.8993102761133</v>
      </c>
      <c r="AG28" s="39">
        <v>4186.2873800909119</v>
      </c>
      <c r="AH28" s="39">
        <v>3787.3690850794137</v>
      </c>
      <c r="AI28" s="39">
        <v>3654.6817195993035</v>
      </c>
    </row>
    <row r="29" spans="1:35" ht="14.5" x14ac:dyDescent="0.35">
      <c r="A29" s="38" t="s">
        <v>79</v>
      </c>
      <c r="B29" s="40">
        <v>27399.096828126487</v>
      </c>
      <c r="C29" s="40">
        <v>26390.415138052922</v>
      </c>
      <c r="D29" s="40">
        <v>23876.21455526894</v>
      </c>
      <c r="E29" s="40">
        <v>24556.074710996469</v>
      </c>
      <c r="F29" s="40">
        <v>23623.691315563199</v>
      </c>
      <c r="G29" s="40">
        <v>24415.748184771186</v>
      </c>
      <c r="H29" s="40">
        <v>25240.446020827359</v>
      </c>
      <c r="I29" s="40">
        <v>24746.106549154487</v>
      </c>
      <c r="J29" s="40">
        <v>24239.679397152959</v>
      </c>
      <c r="K29" s="40">
        <v>24404.549345562242</v>
      </c>
      <c r="L29" s="40">
        <v>23643.601366198527</v>
      </c>
      <c r="M29" s="40">
        <v>24427.949842361704</v>
      </c>
      <c r="N29" s="40">
        <v>24244.567736696277</v>
      </c>
      <c r="O29" s="40">
        <v>24974.745653004677</v>
      </c>
      <c r="P29" s="40">
        <v>24912.673473774721</v>
      </c>
      <c r="Q29" s="40">
        <v>26340.712305340599</v>
      </c>
      <c r="R29" s="40">
        <v>25984.20094105283</v>
      </c>
      <c r="S29" s="40">
        <v>25361.641248686341</v>
      </c>
      <c r="T29" s="40">
        <v>25155.716786089612</v>
      </c>
      <c r="U29" s="40">
        <v>23947.914349861469</v>
      </c>
      <c r="V29" s="40">
        <v>24618.237021113971</v>
      </c>
      <c r="W29" s="40">
        <v>24390.621263654026</v>
      </c>
      <c r="X29" s="40">
        <v>23133.983008025225</v>
      </c>
      <c r="Y29" s="40">
        <v>22405.328331135948</v>
      </c>
      <c r="Z29" s="40">
        <v>21994.770147893374</v>
      </c>
      <c r="AA29" s="40">
        <v>23298.06296159358</v>
      </c>
      <c r="AB29" s="40">
        <v>23657.659924343941</v>
      </c>
      <c r="AC29" s="40">
        <v>24462.872537182335</v>
      </c>
      <c r="AD29" s="40">
        <v>24481.341055130339</v>
      </c>
      <c r="AE29" s="40">
        <v>24571.239994590844</v>
      </c>
      <c r="AF29" s="40">
        <v>23886.663807483423</v>
      </c>
      <c r="AG29" s="40">
        <v>24928.864398189427</v>
      </c>
      <c r="AH29" s="40">
        <v>23871.440204391954</v>
      </c>
      <c r="AI29" s="40">
        <v>22117.779951339737</v>
      </c>
    </row>
    <row r="30" spans="1:35" ht="14.5" x14ac:dyDescent="0.35">
      <c r="A30" s="38" t="s">
        <v>80</v>
      </c>
      <c r="B30" s="39">
        <v>762.29578675838343</v>
      </c>
      <c r="C30" s="39">
        <v>751.12496417311547</v>
      </c>
      <c r="D30" s="39">
        <v>743.46278780930538</v>
      </c>
      <c r="E30" s="39">
        <v>928.48953854972751</v>
      </c>
      <c r="F30" s="39">
        <v>850.90283748925185</v>
      </c>
      <c r="G30" s="39">
        <v>790.86653291296443</v>
      </c>
      <c r="H30" s="39">
        <v>748.03190981178943</v>
      </c>
      <c r="I30" s="39">
        <v>949.59635043469962</v>
      </c>
      <c r="J30" s="39">
        <v>753.61851533390666</v>
      </c>
      <c r="K30" s="39">
        <v>815.72322537498803</v>
      </c>
      <c r="L30" s="39">
        <v>808.73937135760002</v>
      </c>
      <c r="M30" s="39">
        <v>889.32119996178471</v>
      </c>
      <c r="N30" s="39">
        <v>832.38033820578949</v>
      </c>
      <c r="O30" s="39">
        <v>915.12849909238537</v>
      </c>
      <c r="P30" s="39">
        <v>933.16614120569386</v>
      </c>
      <c r="Q30" s="39">
        <v>915.72083691602177</v>
      </c>
      <c r="R30" s="39">
        <v>924.56291200917167</v>
      </c>
      <c r="S30" s="39">
        <v>949.07327792108504</v>
      </c>
      <c r="T30" s="39">
        <v>958.19719117225543</v>
      </c>
      <c r="U30" s="39">
        <v>883.80147129072327</v>
      </c>
      <c r="V30" s="39">
        <v>929.67870449985674</v>
      </c>
      <c r="W30" s="39">
        <v>927.77011082449644</v>
      </c>
      <c r="X30" s="39">
        <v>970.56730677366943</v>
      </c>
      <c r="Y30" s="39">
        <v>874.85315754275348</v>
      </c>
      <c r="Z30" s="39">
        <v>887.18121715868995</v>
      </c>
      <c r="AA30" s="39">
        <v>751.91771281169395</v>
      </c>
      <c r="AB30" s="39">
        <v>709.79200343938078</v>
      </c>
      <c r="AC30" s="39">
        <v>805.13910511422307</v>
      </c>
      <c r="AD30" s="39">
        <v>824.37466632856012</v>
      </c>
      <c r="AE30" s="39">
        <v>873.18510652390864</v>
      </c>
      <c r="AF30" s="39">
        <v>741.12251014407389</v>
      </c>
      <c r="AG30" s="39">
        <v>767.52887534022148</v>
      </c>
      <c r="AH30" s="39">
        <v>886.58744594309292</v>
      </c>
      <c r="AI30" s="39">
        <v>912.90513122318146</v>
      </c>
    </row>
    <row r="31" spans="1:35" ht="14.5" x14ac:dyDescent="0.35">
      <c r="A31" s="38" t="s">
        <v>81</v>
      </c>
      <c r="B31" s="40">
        <v>58495.679512513867</v>
      </c>
      <c r="C31" s="40">
        <v>61464.256749315595</v>
      </c>
      <c r="D31" s="40">
        <v>60995.158659149616</v>
      </c>
      <c r="E31" s="40">
        <v>63068.193022383348</v>
      </c>
      <c r="F31" s="40">
        <v>62589.566386886625</v>
      </c>
      <c r="G31" s="40">
        <v>65347.527151266586</v>
      </c>
      <c r="H31" s="40">
        <v>69344.139464384672</v>
      </c>
      <c r="I31" s="40">
        <v>66630.229305827364</v>
      </c>
      <c r="J31" s="40">
        <v>67446.240747022835</v>
      </c>
      <c r="K31" s="40">
        <v>66530.816177068758</v>
      </c>
      <c r="L31" s="40">
        <v>66937.181369796017</v>
      </c>
      <c r="M31" s="40">
        <v>68995.16063600815</v>
      </c>
      <c r="N31" s="40">
        <v>69111.42029779825</v>
      </c>
      <c r="O31" s="40">
        <v>70454.873436773109</v>
      </c>
      <c r="P31" s="40">
        <v>71430.876311852422</v>
      </c>
      <c r="Q31" s="40">
        <v>70105.547881090635</v>
      </c>
      <c r="R31" s="40">
        <v>69519.136609692505</v>
      </c>
      <c r="S31" s="40">
        <v>69368.196629494632</v>
      </c>
      <c r="T31" s="40">
        <v>69882.69236999446</v>
      </c>
      <c r="U31" s="40">
        <v>67625.805691235786</v>
      </c>
      <c r="V31" s="40">
        <v>71718.992442779898</v>
      </c>
      <c r="W31" s="40">
        <v>67052.703227068007</v>
      </c>
      <c r="X31" s="40">
        <v>66746.001494712153</v>
      </c>
      <c r="Y31" s="40">
        <v>66209.558729388023</v>
      </c>
      <c r="Z31" s="40">
        <v>62316.377172686443</v>
      </c>
      <c r="AA31" s="40">
        <v>64059.465550661109</v>
      </c>
      <c r="AB31" s="40">
        <v>65095.275739571065</v>
      </c>
      <c r="AC31" s="40">
        <v>65354.31302406983</v>
      </c>
      <c r="AD31" s="40">
        <v>64756.957206295629</v>
      </c>
      <c r="AE31" s="40">
        <v>63727.276586823733</v>
      </c>
      <c r="AF31" s="40">
        <v>58438.938242638818</v>
      </c>
      <c r="AG31" s="40">
        <v>60791.170943898374</v>
      </c>
      <c r="AH31" s="40">
        <v>56202.199344062799</v>
      </c>
      <c r="AI31" s="40">
        <v>53811.118675169724</v>
      </c>
    </row>
    <row r="32" spans="1:35" ht="14.5" x14ac:dyDescent="0.35">
      <c r="A32" s="38" t="s">
        <v>82</v>
      </c>
      <c r="B32" s="39">
        <v>23708.950617867973</v>
      </c>
      <c r="C32" s="39">
        <v>25349.046720315928</v>
      </c>
      <c r="D32" s="39">
        <v>24300.700672913012</v>
      </c>
      <c r="E32" s="39">
        <v>24683.791775550428</v>
      </c>
      <c r="F32" s="39">
        <v>24643.455750418911</v>
      </c>
      <c r="G32" s="39">
        <v>25903.320934581883</v>
      </c>
      <c r="H32" s="39">
        <v>27478.276573444738</v>
      </c>
      <c r="I32" s="39">
        <v>27031.946337888494</v>
      </c>
      <c r="J32" s="39">
        <v>27659.473303035818</v>
      </c>
      <c r="K32" s="39">
        <v>27610.141796240565</v>
      </c>
      <c r="L32" s="39">
        <v>27494.063620884684</v>
      </c>
      <c r="M32" s="39">
        <v>29079.927144411784</v>
      </c>
      <c r="N32" s="39">
        <v>29290.627150457323</v>
      </c>
      <c r="O32" s="39">
        <v>30877.632390429444</v>
      </c>
      <c r="P32" s="39">
        <v>31180.634134369153</v>
      </c>
      <c r="Q32" s="39">
        <v>32712.996145092085</v>
      </c>
      <c r="R32" s="39">
        <v>32625.016966022005</v>
      </c>
      <c r="S32" s="39">
        <v>32184.919639016571</v>
      </c>
      <c r="T32" s="39">
        <v>32460.229459829075</v>
      </c>
      <c r="U32" s="39">
        <v>30646.851544664343</v>
      </c>
      <c r="V32" s="39">
        <v>32859.995166426052</v>
      </c>
      <c r="W32" s="39">
        <v>31973.773931328644</v>
      </c>
      <c r="X32" s="39">
        <v>31673.769618916951</v>
      </c>
      <c r="Y32" s="39">
        <v>32074.828358334573</v>
      </c>
      <c r="Z32" s="39">
        <v>30801.46336330039</v>
      </c>
      <c r="AA32" s="39">
        <v>31664.06511054327</v>
      </c>
      <c r="AB32" s="39">
        <v>32044.971804480534</v>
      </c>
      <c r="AC32" s="39">
        <v>32818.321110318226</v>
      </c>
      <c r="AD32" s="39">
        <v>31826.699564604525</v>
      </c>
      <c r="AE32" s="39">
        <v>32273.277690970255</v>
      </c>
      <c r="AF32" s="39">
        <v>29852.05517261352</v>
      </c>
      <c r="AG32" s="39">
        <v>31621.575092563307</v>
      </c>
      <c r="AH32" s="39">
        <v>30335.295923644615</v>
      </c>
      <c r="AI32" s="39">
        <v>29349.934895783132</v>
      </c>
    </row>
    <row r="33" spans="1:35" ht="14.5" x14ac:dyDescent="0.35">
      <c r="A33" s="38" t="s">
        <v>83</v>
      </c>
      <c r="B33" s="40">
        <v>99117.651308875516</v>
      </c>
      <c r="C33" s="40">
        <v>97860.692509792672</v>
      </c>
      <c r="D33" s="40">
        <v>95689.496130696454</v>
      </c>
      <c r="E33" s="40">
        <v>98022.103730772898</v>
      </c>
      <c r="F33" s="40">
        <v>93093.897965032942</v>
      </c>
      <c r="G33" s="40">
        <v>96075.070674500821</v>
      </c>
      <c r="H33" s="40">
        <v>99896.992070316206</v>
      </c>
      <c r="I33" s="40">
        <v>98429.289170727061</v>
      </c>
      <c r="J33" s="40">
        <v>91599.756568262164</v>
      </c>
      <c r="K33" s="40">
        <v>89496.850840737578</v>
      </c>
      <c r="L33" s="40">
        <v>84845.332234642192</v>
      </c>
      <c r="M33" s="40">
        <v>85972.672255660655</v>
      </c>
      <c r="N33" s="40">
        <v>85127.901308875531</v>
      </c>
      <c r="O33" s="40">
        <v>86985.623626636079</v>
      </c>
      <c r="P33" s="40">
        <v>87022.964431069064</v>
      </c>
      <c r="Q33" s="40">
        <v>87955.400002985582</v>
      </c>
      <c r="R33" s="40">
        <v>92340.426762013958</v>
      </c>
      <c r="S33" s="40">
        <v>91899.088252221249</v>
      </c>
      <c r="T33" s="40">
        <v>93086.514268653875</v>
      </c>
      <c r="U33" s="40">
        <v>89531.122557800714</v>
      </c>
      <c r="V33" s="40">
        <v>96562.059755974653</v>
      </c>
      <c r="W33" s="40">
        <v>96548.764603869044</v>
      </c>
      <c r="X33" s="40">
        <v>92798.708095282287</v>
      </c>
      <c r="Y33" s="40">
        <v>93402.031503192789</v>
      </c>
      <c r="Z33" s="40">
        <v>89494.211268485538</v>
      </c>
      <c r="AA33" s="40">
        <v>90053.950474017489</v>
      </c>
      <c r="AB33" s="40">
        <v>94832.287618667819</v>
      </c>
      <c r="AC33" s="40">
        <v>99075.560502788518</v>
      </c>
      <c r="AD33" s="40">
        <v>104058.75868358368</v>
      </c>
      <c r="AE33" s="40">
        <v>100194.80881510254</v>
      </c>
      <c r="AF33" s="40">
        <v>96839.984478923216</v>
      </c>
      <c r="AG33" s="40">
        <v>103958.65777489103</v>
      </c>
      <c r="AH33" s="40">
        <v>98601.219022123929</v>
      </c>
      <c r="AI33" s="40">
        <v>93575.357066869692</v>
      </c>
    </row>
    <row r="34" spans="1:35" ht="14.5" x14ac:dyDescent="0.35">
      <c r="A34" s="38" t="s">
        <v>84</v>
      </c>
      <c r="B34" s="39">
        <v>15115.224419604476</v>
      </c>
      <c r="C34" s="39">
        <v>15672.520349670398</v>
      </c>
      <c r="D34" s="39">
        <v>16657.982707557083</v>
      </c>
      <c r="E34" s="39">
        <v>16516.429588229668</v>
      </c>
      <c r="F34" s="39">
        <v>16817.663380147125</v>
      </c>
      <c r="G34" s="39">
        <v>18621.195495366392</v>
      </c>
      <c r="H34" s="39">
        <v>18648.58371548677</v>
      </c>
      <c r="I34" s="39">
        <v>19414.955493455622</v>
      </c>
      <c r="J34" s="39">
        <v>20945.088659596833</v>
      </c>
      <c r="K34" s="39">
        <v>22745.589662749593</v>
      </c>
      <c r="L34" s="39">
        <v>22956.723488105472</v>
      </c>
      <c r="M34" s="39">
        <v>23293.932836533866</v>
      </c>
      <c r="N34" s="39">
        <v>24376.186323683956</v>
      </c>
      <c r="O34" s="39">
        <v>23558.757308684431</v>
      </c>
      <c r="P34" s="39">
        <v>24186.5874558135</v>
      </c>
      <c r="Q34" s="39">
        <v>24851.12829846183</v>
      </c>
      <c r="R34" s="39">
        <v>24043.661020349671</v>
      </c>
      <c r="S34" s="39">
        <v>23861.655548958857</v>
      </c>
      <c r="T34" s="39">
        <v>23599.684610362729</v>
      </c>
      <c r="U34" s="39">
        <v>23628.654287625046</v>
      </c>
      <c r="V34" s="39">
        <v>22654.513651635301</v>
      </c>
      <c r="W34" s="39">
        <v>22012.968366453293</v>
      </c>
      <c r="X34" s="39">
        <v>21042.535869080602</v>
      </c>
      <c r="Y34" s="39">
        <v>21036.967411865862</v>
      </c>
      <c r="Z34" s="39">
        <v>20681.052235597595</v>
      </c>
      <c r="AA34" s="39">
        <v>21649.47697328695</v>
      </c>
      <c r="AB34" s="39">
        <v>21755.965995201394</v>
      </c>
      <c r="AC34" s="39">
        <v>22814.760891880953</v>
      </c>
      <c r="AD34" s="39">
        <v>22664.180702947433</v>
      </c>
      <c r="AE34" s="39">
        <v>22069.467934623939</v>
      </c>
      <c r="AF34" s="39">
        <v>19497.192780792906</v>
      </c>
      <c r="AG34" s="39">
        <v>19531.725666246133</v>
      </c>
      <c r="AH34" s="39">
        <v>20765.790769666088</v>
      </c>
      <c r="AI34" s="39">
        <v>20711.522557178003</v>
      </c>
    </row>
    <row r="35" spans="1:35" ht="14.5" x14ac:dyDescent="0.35">
      <c r="A35" s="38" t="s">
        <v>85</v>
      </c>
      <c r="B35" s="40">
        <v>62364.507284799838</v>
      </c>
      <c r="C35" s="40">
        <v>50580.171706315094</v>
      </c>
      <c r="D35" s="40">
        <v>43454.936944683286</v>
      </c>
      <c r="E35" s="40">
        <v>43775.691960447119</v>
      </c>
      <c r="F35" s="40">
        <v>41835.506639915919</v>
      </c>
      <c r="G35" s="40">
        <v>45545.050468137953</v>
      </c>
      <c r="H35" s="40">
        <v>46267.223440336289</v>
      </c>
      <c r="I35" s="40">
        <v>43158.474371835291</v>
      </c>
      <c r="J35" s="40">
        <v>39763.21104423426</v>
      </c>
      <c r="K35" s="40">
        <v>34598.223053405942</v>
      </c>
      <c r="L35" s="40">
        <v>34865.384518008977</v>
      </c>
      <c r="M35" s="40">
        <v>35154.104614502721</v>
      </c>
      <c r="N35" s="40">
        <v>36543.73008025223</v>
      </c>
      <c r="O35" s="40">
        <v>38304.14471672877</v>
      </c>
      <c r="P35" s="40">
        <v>37312.427744339351</v>
      </c>
      <c r="Q35" s="40">
        <v>36059.75563676317</v>
      </c>
      <c r="R35" s="40">
        <v>37533.595189643645</v>
      </c>
      <c r="S35" s="40">
        <v>37437.598370497755</v>
      </c>
      <c r="T35" s="40">
        <v>37319.82193637146</v>
      </c>
      <c r="U35" s="40">
        <v>32646.708668051971</v>
      </c>
      <c r="V35" s="40">
        <v>32948.577332258523</v>
      </c>
      <c r="W35" s="40">
        <v>33528.134325523075</v>
      </c>
      <c r="X35" s="40">
        <v>33255.575701323207</v>
      </c>
      <c r="Y35" s="40">
        <v>30410.761918792396</v>
      </c>
      <c r="Z35" s="40">
        <v>30065.54417216012</v>
      </c>
      <c r="AA35" s="40">
        <v>30748.022857552303</v>
      </c>
      <c r="AB35" s="40">
        <v>30652.081826573998</v>
      </c>
      <c r="AC35" s="40">
        <v>32456.645776273785</v>
      </c>
      <c r="AD35" s="40">
        <v>32573.676962209418</v>
      </c>
      <c r="AE35" s="40">
        <v>32068.353246744144</v>
      </c>
      <c r="AF35" s="40">
        <v>30926.965327075664</v>
      </c>
      <c r="AG35" s="40">
        <v>33089.65963326444</v>
      </c>
      <c r="AH35" s="40">
        <v>30996.104652469261</v>
      </c>
      <c r="AI35" s="40">
        <v>29946.429098505916</v>
      </c>
    </row>
    <row r="36" spans="1:35" ht="14.5" x14ac:dyDescent="0.35">
      <c r="A36" s="38" t="s">
        <v>86</v>
      </c>
      <c r="B36" s="39">
        <v>5724.5934126301718</v>
      </c>
      <c r="C36" s="39">
        <v>5544.9683529186959</v>
      </c>
      <c r="D36" s="39">
        <v>5143.1445256520492</v>
      </c>
      <c r="E36" s="39">
        <v>5418.7839161173206</v>
      </c>
      <c r="F36" s="39">
        <v>5597.6031336581646</v>
      </c>
      <c r="G36" s="39">
        <v>5973.5969236648507</v>
      </c>
      <c r="H36" s="39">
        <v>6196.1018200057333</v>
      </c>
      <c r="I36" s="39">
        <v>6478.5906659023594</v>
      </c>
      <c r="J36" s="39">
        <v>6261.2124773096393</v>
      </c>
      <c r="K36" s="39">
        <v>6220.658474252411</v>
      </c>
      <c r="L36" s="39">
        <v>6320.4161794210377</v>
      </c>
      <c r="M36" s="39">
        <v>6740.7462931116834</v>
      </c>
      <c r="N36" s="39">
        <v>6771.5160026750727</v>
      </c>
      <c r="O36" s="39">
        <v>6829.2351820005724</v>
      </c>
      <c r="P36" s="39">
        <v>6988.5510174835199</v>
      </c>
      <c r="Q36" s="39">
        <v>7249.8016862520299</v>
      </c>
      <c r="R36" s="39">
        <v>7190.7278828699727</v>
      </c>
      <c r="S36" s="39">
        <v>7282.914130123243</v>
      </c>
      <c r="T36" s="39">
        <v>7725.6234833285553</v>
      </c>
      <c r="U36" s="39">
        <v>6824.051489906562</v>
      </c>
      <c r="V36" s="39">
        <v>7033.4125566064758</v>
      </c>
      <c r="W36" s="39">
        <v>7102.3619475526866</v>
      </c>
      <c r="X36" s="39">
        <v>6823.1288757422371</v>
      </c>
      <c r="Y36" s="39">
        <v>6650.7465056845331</v>
      </c>
      <c r="Z36" s="39">
        <v>6392.324009952993</v>
      </c>
      <c r="AA36" s="39">
        <v>6352.1648896531979</v>
      </c>
      <c r="AB36" s="39">
        <v>6558.1086568747478</v>
      </c>
      <c r="AC36" s="39">
        <v>6743.2436768762827</v>
      </c>
      <c r="AD36" s="39">
        <v>6667.9431641957617</v>
      </c>
      <c r="AE36" s="39">
        <v>6543.0078813718956</v>
      </c>
      <c r="AF36" s="39">
        <v>6151.6627792291938</v>
      </c>
      <c r="AG36" s="39">
        <v>6344.5626912671587</v>
      </c>
      <c r="AH36" s="39">
        <v>6208.9961787519078</v>
      </c>
      <c r="AI36" s="39">
        <v>5923.5994259397376</v>
      </c>
    </row>
    <row r="37" spans="1:35" ht="14.5" x14ac:dyDescent="0.35">
      <c r="A37" s="38" t="s">
        <v>87</v>
      </c>
      <c r="B37" s="40">
        <v>19660.730892328273</v>
      </c>
      <c r="C37" s="40">
        <v>17740.161913633325</v>
      </c>
      <c r="D37" s="40">
        <v>17007.062649278683</v>
      </c>
      <c r="E37" s="40">
        <v>16847.169317856118</v>
      </c>
      <c r="F37" s="40">
        <v>16561.593340976407</v>
      </c>
      <c r="G37" s="40">
        <v>16846.909047482564</v>
      </c>
      <c r="H37" s="40">
        <v>16931.422446737364</v>
      </c>
      <c r="I37" s="40">
        <v>16887.717779688537</v>
      </c>
      <c r="J37" s="40">
        <v>16321.199484092858</v>
      </c>
      <c r="K37" s="40">
        <v>16439.472652144832</v>
      </c>
      <c r="L37" s="40">
        <v>16350.749235693133</v>
      </c>
      <c r="M37" s="40">
        <v>17204.285707461549</v>
      </c>
      <c r="N37" s="40">
        <v>17314.999331231491</v>
      </c>
      <c r="O37" s="40">
        <v>17255.200248399728</v>
      </c>
      <c r="P37" s="40">
        <v>16934.459014044143</v>
      </c>
      <c r="Q37" s="40">
        <v>17414.236982898634</v>
      </c>
      <c r="R37" s="40">
        <v>17243.139127734787</v>
      </c>
      <c r="S37" s="40">
        <v>16427.806797554218</v>
      </c>
      <c r="T37" s="40">
        <v>16985.584771185633</v>
      </c>
      <c r="U37" s="40">
        <v>15520.647238941434</v>
      </c>
      <c r="V37" s="40">
        <v>17375.436520492982</v>
      </c>
      <c r="W37" s="40">
        <v>16639.356936084834</v>
      </c>
      <c r="X37" s="40">
        <v>16336.701203783317</v>
      </c>
      <c r="Y37" s="40">
        <v>16385.18657877138</v>
      </c>
      <c r="Z37" s="40">
        <v>15202.486839591094</v>
      </c>
      <c r="AA37" s="40">
        <v>15803.581804719592</v>
      </c>
      <c r="AB37" s="40">
        <v>16025.853611349954</v>
      </c>
      <c r="AC37" s="40">
        <v>16783.995471609382</v>
      </c>
      <c r="AD37" s="40">
        <v>16278.696605540306</v>
      </c>
      <c r="AE37" s="40">
        <v>15978.365216104585</v>
      </c>
      <c r="AF37" s="40">
        <v>15176.866624271868</v>
      </c>
      <c r="AG37" s="40">
        <v>16435.459015955163</v>
      </c>
      <c r="AH37" s="40">
        <v>15402.083783894497</v>
      </c>
      <c r="AI37" s="40">
        <v>15452.597239385341</v>
      </c>
    </row>
    <row r="38" spans="1:35" ht="14.5" x14ac:dyDescent="0.35">
      <c r="A38" s="38" t="s">
        <v>88</v>
      </c>
      <c r="B38" s="39">
        <v>27196.863189070409</v>
      </c>
      <c r="C38" s="39">
        <v>27359.435559377092</v>
      </c>
      <c r="D38" s="39">
        <v>25584.678475207795</v>
      </c>
      <c r="E38" s="39">
        <v>27187.419848094003</v>
      </c>
      <c r="F38" s="39">
        <v>29057.993732683673</v>
      </c>
      <c r="G38" s="39">
        <v>28074.60927677463</v>
      </c>
      <c r="H38" s="39">
        <v>30359.545839304483</v>
      </c>
      <c r="I38" s="39">
        <v>31566.503912295793</v>
      </c>
      <c r="J38" s="39">
        <v>31832.004662271913</v>
      </c>
      <c r="K38" s="39">
        <v>31810.765768606092</v>
      </c>
      <c r="L38" s="39">
        <v>31622.682755326266</v>
      </c>
      <c r="M38" s="39">
        <v>32624.328890799661</v>
      </c>
      <c r="N38" s="39">
        <v>34227.180471959495</v>
      </c>
      <c r="O38" s="39">
        <v>36137.341267794029</v>
      </c>
      <c r="P38" s="39">
        <v>36572.860848380617</v>
      </c>
      <c r="Q38" s="39">
        <v>33560.189925480081</v>
      </c>
      <c r="R38" s="39">
        <v>36674.972069360854</v>
      </c>
      <c r="S38" s="39">
        <v>36033.0749744348</v>
      </c>
      <c r="T38" s="39">
        <v>34517.534859982363</v>
      </c>
      <c r="U38" s="39">
        <v>32334.861351333151</v>
      </c>
      <c r="V38" s="39">
        <v>35442.133184833328</v>
      </c>
      <c r="W38" s="39">
        <v>34198.109006780993</v>
      </c>
      <c r="X38" s="39">
        <v>32976.446464692046</v>
      </c>
      <c r="Y38" s="39">
        <v>31986.310605636725</v>
      </c>
      <c r="Z38" s="39">
        <v>32673.637118073013</v>
      </c>
      <c r="AA38" s="39">
        <v>31197.10964579153</v>
      </c>
      <c r="AB38" s="39">
        <v>32257.790071916868</v>
      </c>
      <c r="AC38" s="39">
        <v>32176.031760277798</v>
      </c>
      <c r="AD38" s="39">
        <v>32815.687003220635</v>
      </c>
      <c r="AE38" s="39">
        <v>32074.798076395509</v>
      </c>
      <c r="AF38" s="39">
        <v>29933.136021826602</v>
      </c>
      <c r="AG38" s="39">
        <v>31505.094220811239</v>
      </c>
      <c r="AH38" s="39">
        <v>30195.025511759886</v>
      </c>
      <c r="AI38" s="39">
        <v>31329.008353535995</v>
      </c>
    </row>
    <row r="39" spans="1:35" ht="14.5" x14ac:dyDescent="0.35">
      <c r="A39" s="38" t="s">
        <v>89</v>
      </c>
      <c r="B39" s="40">
        <v>45414.30586605522</v>
      </c>
      <c r="C39" s="40">
        <v>47124.105020540737</v>
      </c>
      <c r="D39" s="40">
        <v>44556.787833190028</v>
      </c>
      <c r="E39" s="40">
        <v>44916.619174548585</v>
      </c>
      <c r="F39" s="40">
        <v>47802.143947644981</v>
      </c>
      <c r="G39" s="40">
        <v>48401.253869303524</v>
      </c>
      <c r="H39" s="40">
        <v>49444.725628164706</v>
      </c>
      <c r="I39" s="40">
        <v>48131.321386261574</v>
      </c>
      <c r="J39" s="40">
        <v>49130.32743383968</v>
      </c>
      <c r="K39" s="40">
        <v>48315.310370688821</v>
      </c>
      <c r="L39" s="40">
        <v>45962.55273239706</v>
      </c>
      <c r="M39" s="40">
        <v>48471.969580586599</v>
      </c>
      <c r="N39" s="40">
        <v>49128.641243909427</v>
      </c>
      <c r="O39" s="40">
        <v>48471.8910767173</v>
      </c>
      <c r="P39" s="40">
        <v>50472.456616031319</v>
      </c>
      <c r="Q39" s="40">
        <v>48993.220654939345</v>
      </c>
      <c r="R39" s="40">
        <v>47709.151022929211</v>
      </c>
      <c r="S39" s="40">
        <v>47411.271589662749</v>
      </c>
      <c r="T39" s="40">
        <v>47249.288160241704</v>
      </c>
      <c r="U39" s="40">
        <v>43064.973580729915</v>
      </c>
      <c r="V39" s="40">
        <v>48343.027768223925</v>
      </c>
      <c r="W39" s="40">
        <v>47538.716516599787</v>
      </c>
      <c r="X39" s="40">
        <v>47438.189323970568</v>
      </c>
      <c r="Y39" s="40">
        <v>46420.712139772608</v>
      </c>
      <c r="Z39" s="40">
        <v>45943.002512754385</v>
      </c>
      <c r="AA39" s="40">
        <v>43820.66385898539</v>
      </c>
      <c r="AB39" s="40">
        <v>45335.562447471937</v>
      </c>
      <c r="AC39" s="40">
        <v>46330.013572165961</v>
      </c>
      <c r="AD39" s="40">
        <v>47228.14913531873</v>
      </c>
      <c r="AE39" s="40">
        <v>45773.893660544367</v>
      </c>
      <c r="AF39" s="40">
        <v>41284.636371739747</v>
      </c>
      <c r="AG39" s="40">
        <v>43302.410256911608</v>
      </c>
      <c r="AH39" s="40">
        <v>42550.680770946805</v>
      </c>
      <c r="AI39" s="40">
        <v>41407.527413012322</v>
      </c>
    </row>
    <row r="41" spans="1:35" ht="14.5" x14ac:dyDescent="0.35">
      <c r="A41" s="32" t="s">
        <v>96</v>
      </c>
    </row>
    <row r="42" spans="1:35" ht="14.5" x14ac:dyDescent="0.35">
      <c r="A42" s="32" t="s">
        <v>17</v>
      </c>
      <c r="B42" s="33" t="s">
        <v>97</v>
      </c>
    </row>
    <row r="43" spans="1:35" ht="14.5" x14ac:dyDescent="0.35">
      <c r="A43" s="32" t="s">
        <v>18</v>
      </c>
      <c r="B43" s="32" t="s">
        <v>98</v>
      </c>
    </row>
    <row r="44" spans="1:35" ht="14.5" x14ac:dyDescent="0.35"/>
    <row r="45" spans="1:35" ht="14.5" x14ac:dyDescent="0.35">
      <c r="A45" s="33" t="s">
        <v>19</v>
      </c>
      <c r="C45" s="32" t="s">
        <v>20</v>
      </c>
    </row>
    <row r="46" spans="1:35" ht="14.5" x14ac:dyDescent="0.35">
      <c r="A46" s="33" t="s">
        <v>21</v>
      </c>
      <c r="C46" s="47" t="s">
        <v>106</v>
      </c>
      <c r="D46" s="48"/>
      <c r="E46" s="48"/>
      <c r="F46" s="48"/>
    </row>
    <row r="47" spans="1:35" ht="14.5" x14ac:dyDescent="0.35">
      <c r="A47" s="33" t="s">
        <v>22</v>
      </c>
      <c r="C47" s="32" t="s">
        <v>23</v>
      </c>
    </row>
    <row r="48" spans="1:35" ht="14.5" x14ac:dyDescent="0.35">
      <c r="A48" s="33" t="s">
        <v>24</v>
      </c>
      <c r="C48" s="32" t="s">
        <v>25</v>
      </c>
    </row>
    <row r="49" spans="1:39" ht="14.5" x14ac:dyDescent="0.35"/>
    <row r="50" spans="1:39" ht="14.5" x14ac:dyDescent="0.35">
      <c r="A50" s="34" t="s">
        <v>26</v>
      </c>
      <c r="B50" s="35" t="s">
        <v>27</v>
      </c>
      <c r="C50" s="35" t="s">
        <v>28</v>
      </c>
      <c r="D50" s="35" t="s">
        <v>29</v>
      </c>
      <c r="E50" s="35" t="s">
        <v>30</v>
      </c>
      <c r="F50" s="35" t="s">
        <v>31</v>
      </c>
      <c r="G50" s="35" t="s">
        <v>32</v>
      </c>
      <c r="H50" s="35" t="s">
        <v>33</v>
      </c>
      <c r="I50" s="35" t="s">
        <v>34</v>
      </c>
      <c r="J50" s="35" t="s">
        <v>35</v>
      </c>
      <c r="K50" s="35" t="s">
        <v>36</v>
      </c>
      <c r="L50" s="35" t="s">
        <v>37</v>
      </c>
      <c r="M50" s="35" t="s">
        <v>38</v>
      </c>
      <c r="N50" s="35" t="s">
        <v>39</v>
      </c>
      <c r="O50" s="35" t="s">
        <v>40</v>
      </c>
      <c r="P50" s="35" t="s">
        <v>41</v>
      </c>
      <c r="Q50" s="35" t="s">
        <v>42</v>
      </c>
      <c r="R50" s="35" t="s">
        <v>43</v>
      </c>
      <c r="S50" s="35" t="s">
        <v>44</v>
      </c>
      <c r="T50" s="35" t="s">
        <v>45</v>
      </c>
      <c r="U50" s="35" t="s">
        <v>46</v>
      </c>
      <c r="V50" s="35" t="s">
        <v>47</v>
      </c>
      <c r="W50" s="35" t="s">
        <v>48</v>
      </c>
      <c r="X50" s="35" t="s">
        <v>49</v>
      </c>
      <c r="Y50" s="35" t="s">
        <v>50</v>
      </c>
      <c r="Z50" s="35" t="s">
        <v>51</v>
      </c>
      <c r="AA50" s="35" t="s">
        <v>52</v>
      </c>
      <c r="AB50" s="35" t="s">
        <v>53</v>
      </c>
      <c r="AC50" s="35" t="s">
        <v>54</v>
      </c>
      <c r="AD50" s="35" t="s">
        <v>55</v>
      </c>
      <c r="AE50" s="35" t="s">
        <v>56</v>
      </c>
      <c r="AF50" s="35" t="s">
        <v>57</v>
      </c>
      <c r="AG50" s="35" t="s">
        <v>58</v>
      </c>
      <c r="AH50" s="35" t="s">
        <v>59</v>
      </c>
      <c r="AI50" s="35">
        <v>2023</v>
      </c>
    </row>
    <row r="51" spans="1:39" ht="14.5" x14ac:dyDescent="0.35">
      <c r="A51" s="36" t="s">
        <v>60</v>
      </c>
      <c r="B51" s="37" t="s">
        <v>61</v>
      </c>
      <c r="C51" s="37" t="s">
        <v>61</v>
      </c>
      <c r="D51" s="37" t="s">
        <v>61</v>
      </c>
      <c r="E51" s="37" t="s">
        <v>61</v>
      </c>
      <c r="F51" s="37" t="s">
        <v>61</v>
      </c>
      <c r="G51" s="37" t="s">
        <v>61</v>
      </c>
      <c r="H51" s="37" t="s">
        <v>61</v>
      </c>
      <c r="I51" s="37" t="s">
        <v>61</v>
      </c>
      <c r="J51" s="37" t="s">
        <v>61</v>
      </c>
      <c r="K51" s="37" t="s">
        <v>61</v>
      </c>
      <c r="L51" s="37" t="s">
        <v>61</v>
      </c>
      <c r="M51" s="37" t="s">
        <v>61</v>
      </c>
      <c r="N51" s="37" t="s">
        <v>61</v>
      </c>
      <c r="O51" s="37" t="s">
        <v>61</v>
      </c>
      <c r="P51" s="37" t="s">
        <v>61</v>
      </c>
      <c r="Q51" s="37" t="s">
        <v>61</v>
      </c>
      <c r="R51" s="37" t="s">
        <v>61</v>
      </c>
      <c r="S51" s="37" t="s">
        <v>61</v>
      </c>
      <c r="T51" s="37" t="s">
        <v>61</v>
      </c>
      <c r="U51" s="37" t="s">
        <v>61</v>
      </c>
      <c r="V51" s="37" t="s">
        <v>61</v>
      </c>
      <c r="W51" s="37" t="s">
        <v>61</v>
      </c>
      <c r="X51" s="37" t="s">
        <v>61</v>
      </c>
      <c r="Y51" s="37" t="s">
        <v>61</v>
      </c>
      <c r="Z51" s="37" t="s">
        <v>61</v>
      </c>
      <c r="AA51" s="37" t="s">
        <v>61</v>
      </c>
      <c r="AB51" s="37" t="s">
        <v>61</v>
      </c>
      <c r="AC51" s="37" t="s">
        <v>61</v>
      </c>
      <c r="AD51" s="37" t="s">
        <v>61</v>
      </c>
      <c r="AE51" s="37" t="s">
        <v>61</v>
      </c>
      <c r="AF51" s="37" t="s">
        <v>61</v>
      </c>
      <c r="AG51" s="37" t="s">
        <v>61</v>
      </c>
      <c r="AH51" s="37" t="s">
        <v>61</v>
      </c>
      <c r="AI51" s="37"/>
    </row>
    <row r="52" spans="1:39" ht="14.5" x14ac:dyDescent="0.35">
      <c r="A52" s="38" t="s">
        <v>62</v>
      </c>
      <c r="B52" s="39">
        <v>924643.33675756096</v>
      </c>
      <c r="C52" s="39">
        <v>926975.27065259591</v>
      </c>
      <c r="D52" s="39">
        <v>902031.8720316916</v>
      </c>
      <c r="E52" s="39">
        <v>904114.56855246553</v>
      </c>
      <c r="F52" s="39">
        <v>896010.55292081553</v>
      </c>
      <c r="G52" s="39">
        <v>915016.4111268844</v>
      </c>
      <c r="H52" s="39">
        <v>956220.11923959758</v>
      </c>
      <c r="I52" s="39">
        <v>946042.36675322335</v>
      </c>
      <c r="J52" s="39">
        <v>952297.45065869263</v>
      </c>
      <c r="K52" s="39">
        <v>951003.244707042</v>
      </c>
      <c r="L52" s="39">
        <v>954578.54320683202</v>
      </c>
      <c r="M52" s="39">
        <v>978298.49797007244</v>
      </c>
      <c r="N52" s="39">
        <v>972005.31932220212</v>
      </c>
      <c r="O52" s="39">
        <v>1000736.8163598236</v>
      </c>
      <c r="P52" s="39">
        <v>1010982.3702332836</v>
      </c>
      <c r="Q52" s="39">
        <v>1017177.6940929274</v>
      </c>
      <c r="R52" s="39">
        <v>1021824.1036900788</v>
      </c>
      <c r="S52" s="39">
        <v>1004335.0311480113</v>
      </c>
      <c r="T52" s="39">
        <v>1013933.9797658812</v>
      </c>
      <c r="U52" s="39">
        <v>965141.74551882222</v>
      </c>
      <c r="V52" s="39">
        <v>1003648.6875730237</v>
      </c>
      <c r="W52" s="39">
        <v>965129.57620449562</v>
      </c>
      <c r="X52" s="39">
        <v>963485.83856079029</v>
      </c>
      <c r="Y52" s="39">
        <v>961453.877862853</v>
      </c>
      <c r="Z52" s="39">
        <v>918986.94395817805</v>
      </c>
      <c r="AA52" s="39">
        <v>939929.82548451889</v>
      </c>
      <c r="AB52" s="39">
        <v>959255.94905175583</v>
      </c>
      <c r="AC52" s="39">
        <v>970919.6396983295</v>
      </c>
      <c r="AD52" s="39">
        <v>973932.21094065625</v>
      </c>
      <c r="AE52" s="39">
        <v>968755.26247351419</v>
      </c>
      <c r="AF52" s="39">
        <v>891368.29835637519</v>
      </c>
      <c r="AG52" s="39">
        <v>947748.57444092678</v>
      </c>
      <c r="AH52" s="39">
        <v>921762.67715336557</v>
      </c>
      <c r="AI52" s="39">
        <v>894407.34699351026</v>
      </c>
      <c r="AK52" s="63">
        <f>AI52/AH52-1</f>
        <v>-2.9677194399251872E-2</v>
      </c>
      <c r="AL52" s="64">
        <f>AI52/AF52-1</f>
        <v>3.4094197008565086E-3</v>
      </c>
      <c r="AM52" s="65">
        <f>AI52-AF52</f>
        <v>3039.0486371350707</v>
      </c>
    </row>
    <row r="53" spans="1:39" ht="14.5" x14ac:dyDescent="0.35">
      <c r="A53" s="38" t="s">
        <v>63</v>
      </c>
      <c r="B53" s="40">
        <v>29419.095566719006</v>
      </c>
      <c r="C53" s="40">
        <v>30896.98271320821</v>
      </c>
      <c r="D53" s="40">
        <v>31083.374151672782</v>
      </c>
      <c r="E53" s="40">
        <v>30711.647451522404</v>
      </c>
      <c r="F53" s="40">
        <v>31228.154931513644</v>
      </c>
      <c r="G53" s="40">
        <v>32199.059570942052</v>
      </c>
      <c r="H53" s="40">
        <v>34371.760967713446</v>
      </c>
      <c r="I53" s="40">
        <v>33789.038979650322</v>
      </c>
      <c r="J53" s="40">
        <v>34654.172184006879</v>
      </c>
      <c r="K53" s="40">
        <v>34594.089335964556</v>
      </c>
      <c r="L53" s="40">
        <v>35145.670942524266</v>
      </c>
      <c r="M53" s="40">
        <v>36668.933237746729</v>
      </c>
      <c r="N53" s="40">
        <v>34752.224423743246</v>
      </c>
      <c r="O53" s="40">
        <v>36039.782223555383</v>
      </c>
      <c r="P53" s="40">
        <v>35762.092945771197</v>
      </c>
      <c r="Q53" s="40">
        <v>35357.96900039824</v>
      </c>
      <c r="R53" s="40">
        <v>34937.342916975074</v>
      </c>
      <c r="S53" s="40">
        <v>33834.720781997348</v>
      </c>
      <c r="T53" s="40">
        <v>35302.909817885287</v>
      </c>
      <c r="U53" s="40">
        <v>34208.525353009165</v>
      </c>
      <c r="V53" s="40">
        <v>36761.708486500014</v>
      </c>
      <c r="W53" s="40">
        <v>33999.526861277722</v>
      </c>
      <c r="X53" s="40">
        <v>34296.351641081324</v>
      </c>
      <c r="Y53" s="40">
        <v>35250.099127496098</v>
      </c>
      <c r="Z53" s="40">
        <v>32839.931947098732</v>
      </c>
      <c r="AA53" s="40">
        <v>34522.851115056867</v>
      </c>
      <c r="AB53" s="40">
        <v>34762.22787411778</v>
      </c>
      <c r="AC53" s="40">
        <v>34434.682810987149</v>
      </c>
      <c r="AD53" s="40">
        <v>34732.348490982535</v>
      </c>
      <c r="AE53" s="40">
        <v>34028.189069845401</v>
      </c>
      <c r="AF53" s="40">
        <v>31943.308324506503</v>
      </c>
      <c r="AG53" s="40">
        <v>34361.119650158435</v>
      </c>
      <c r="AH53" s="40">
        <v>31884.951683314954</v>
      </c>
      <c r="AI53" s="40">
        <v>31301.614681314619</v>
      </c>
    </row>
    <row r="54" spans="1:39" ht="14.5" x14ac:dyDescent="0.35">
      <c r="A54" s="38" t="s">
        <v>64</v>
      </c>
      <c r="B54" s="39">
        <v>16203.239565884587</v>
      </c>
      <c r="C54" s="39">
        <v>12160.193716468775</v>
      </c>
      <c r="D54" s="39">
        <v>10807.057942267335</v>
      </c>
      <c r="E54" s="39">
        <v>10572.745850873765</v>
      </c>
      <c r="F54" s="39">
        <v>10542.129662447131</v>
      </c>
      <c r="G54" s="39">
        <v>11066.61261262737</v>
      </c>
      <c r="H54" s="39">
        <v>11248.040810005034</v>
      </c>
      <c r="I54" s="39">
        <v>10333.835816388717</v>
      </c>
      <c r="J54" s="39">
        <v>10027.324071998406</v>
      </c>
      <c r="K54" s="39">
        <v>8733.6529244965841</v>
      </c>
      <c r="L54" s="39">
        <v>8676.8765475732325</v>
      </c>
      <c r="M54" s="39">
        <v>8704.9673237788738</v>
      </c>
      <c r="N54" s="39">
        <v>8711.2803016391208</v>
      </c>
      <c r="O54" s="39">
        <v>9310.0085285650493</v>
      </c>
      <c r="P54" s="39">
        <v>9295.8006518634156</v>
      </c>
      <c r="Q54" s="39">
        <v>9773.671443584597</v>
      </c>
      <c r="R54" s="39">
        <v>10110.795261053776</v>
      </c>
      <c r="S54" s="39">
        <v>9982.0885810754844</v>
      </c>
      <c r="T54" s="39">
        <v>9805.5925903556181</v>
      </c>
      <c r="U54" s="39">
        <v>8591.6604776436325</v>
      </c>
      <c r="V54" s="39">
        <v>8829.0087548889151</v>
      </c>
      <c r="W54" s="39">
        <v>9252.1066907409277</v>
      </c>
      <c r="X54" s="39">
        <v>9219.7027607879099</v>
      </c>
      <c r="Y54" s="39">
        <v>8775.459603906309</v>
      </c>
      <c r="Z54" s="39">
        <v>8985.9573772354088</v>
      </c>
      <c r="AA54" s="39">
        <v>9490.3448745644309</v>
      </c>
      <c r="AB54" s="39">
        <v>9649.3613934349378</v>
      </c>
      <c r="AC54" s="39">
        <v>9896.4595632839664</v>
      </c>
      <c r="AD54" s="39">
        <v>9921.3341805197269</v>
      </c>
      <c r="AE54" s="39">
        <v>9852.239277677636</v>
      </c>
      <c r="AF54" s="39">
        <v>9525.6201770314619</v>
      </c>
      <c r="AG54" s="39">
        <v>10198.751439359909</v>
      </c>
      <c r="AH54" s="39">
        <v>9921.9253719751578</v>
      </c>
      <c r="AI54" s="39">
        <v>9586.432320039723</v>
      </c>
    </row>
    <row r="55" spans="1:39" ht="14.5" x14ac:dyDescent="0.35">
      <c r="A55" s="38" t="s">
        <v>65</v>
      </c>
      <c r="B55" s="40">
        <v>31397.224753988728</v>
      </c>
      <c r="C55" s="40">
        <v>28226.161889748731</v>
      </c>
      <c r="D55" s="40">
        <v>27914.053262634949</v>
      </c>
      <c r="E55" s="40">
        <v>27203.873029521354</v>
      </c>
      <c r="F55" s="40">
        <v>25518.784059424859</v>
      </c>
      <c r="G55" s="40">
        <v>25244.337345944394</v>
      </c>
      <c r="H55" s="40">
        <v>25592.58865959683</v>
      </c>
      <c r="I55" s="40">
        <v>25254.623411674784</v>
      </c>
      <c r="J55" s="40">
        <v>24301.422470621954</v>
      </c>
      <c r="K55" s="40">
        <v>23453.384470239806</v>
      </c>
      <c r="L55" s="40">
        <v>24150.935535492499</v>
      </c>
      <c r="M55" s="40">
        <v>24650.349192700865</v>
      </c>
      <c r="N55" s="40">
        <v>24045.203640011463</v>
      </c>
      <c r="O55" s="40">
        <v>25137.522093245443</v>
      </c>
      <c r="P55" s="40">
        <v>25383.965295691218</v>
      </c>
      <c r="Q55" s="40">
        <v>25190.573803382056</v>
      </c>
      <c r="R55" s="40">
        <v>25471.974706219546</v>
      </c>
      <c r="S55" s="40">
        <v>24936.094702398012</v>
      </c>
      <c r="T55" s="40">
        <v>24925.186968567879</v>
      </c>
      <c r="U55" s="40">
        <v>24099.242356931307</v>
      </c>
      <c r="V55" s="40">
        <v>24388.921467469187</v>
      </c>
      <c r="W55" s="40">
        <v>23590.84644597306</v>
      </c>
      <c r="X55" s="40">
        <v>23551.730175790577</v>
      </c>
      <c r="Y55" s="40">
        <v>23334.074161650904</v>
      </c>
      <c r="Z55" s="40">
        <v>22645.617297219829</v>
      </c>
      <c r="AA55" s="40">
        <v>23288.461951848669</v>
      </c>
      <c r="AB55" s="40">
        <v>23887.376321951488</v>
      </c>
      <c r="AC55" s="40">
        <v>24655.344557457771</v>
      </c>
      <c r="AD55" s="40">
        <v>24429.97915645369</v>
      </c>
      <c r="AE55" s="40">
        <v>24446.21247416488</v>
      </c>
      <c r="AF55" s="40">
        <v>23647.529479435369</v>
      </c>
      <c r="AG55" s="40">
        <v>25182.944995294733</v>
      </c>
      <c r="AH55" s="40">
        <v>24024.12414040884</v>
      </c>
      <c r="AI55" s="40">
        <v>22606.010763502152</v>
      </c>
    </row>
    <row r="56" spans="1:39" ht="14.5" x14ac:dyDescent="0.35">
      <c r="A56" s="38" t="s">
        <v>66</v>
      </c>
      <c r="B56" s="39">
        <v>13460.277538931883</v>
      </c>
      <c r="C56" s="39">
        <v>14218.798366294068</v>
      </c>
      <c r="D56" s="39">
        <v>14029.225661603132</v>
      </c>
      <c r="E56" s="39">
        <v>14497.02206936085</v>
      </c>
      <c r="F56" s="39">
        <v>14523.784059424859</v>
      </c>
      <c r="G56" s="39">
        <v>14823.827457724277</v>
      </c>
      <c r="H56" s="39">
        <v>15425.614789337917</v>
      </c>
      <c r="I56" s="39">
        <v>15080.898203878858</v>
      </c>
      <c r="J56" s="39">
        <v>15052.334049871022</v>
      </c>
      <c r="K56" s="39">
        <v>15011.384350816852</v>
      </c>
      <c r="L56" s="39">
        <v>14723.19529428547</v>
      </c>
      <c r="M56" s="39">
        <v>15127.808856893394</v>
      </c>
      <c r="N56" s="39">
        <v>14798.727071292049</v>
      </c>
      <c r="O56" s="39">
        <v>15132.518980515872</v>
      </c>
      <c r="P56" s="39">
        <v>15366.295283825524</v>
      </c>
      <c r="Q56" s="39">
        <v>15501.724332846203</v>
      </c>
      <c r="R56" s="39">
        <v>15666.497401357559</v>
      </c>
      <c r="S56" s="39">
        <v>15721.26187541798</v>
      </c>
      <c r="T56" s="39">
        <v>15527.187150848929</v>
      </c>
      <c r="U56" s="39">
        <v>14795.705673662071</v>
      </c>
      <c r="V56" s="39">
        <v>15522.412874860856</v>
      </c>
      <c r="W56" s="39">
        <v>14800.815265755848</v>
      </c>
      <c r="X56" s="39">
        <v>14294.404958132616</v>
      </c>
      <c r="Y56" s="39">
        <v>14124.750193435746</v>
      </c>
      <c r="Z56" s="39">
        <v>13656.767410951845</v>
      </c>
      <c r="AA56" s="39">
        <v>14150.997289099074</v>
      </c>
      <c r="AB56" s="39">
        <v>14498.235062577623</v>
      </c>
      <c r="AC56" s="39">
        <v>14575.976115620402</v>
      </c>
      <c r="AD56" s="39">
        <v>14570.03780699564</v>
      </c>
      <c r="AE56" s="39">
        <v>14309.332875158758</v>
      </c>
      <c r="AF56" s="39">
        <v>13086.355724279487</v>
      </c>
      <c r="AG56" s="39">
        <v>13843.55894623042</v>
      </c>
      <c r="AH56" s="39">
        <v>13336.1541003618</v>
      </c>
      <c r="AI56" s="39">
        <v>13372.487689079933</v>
      </c>
    </row>
    <row r="57" spans="1:39" ht="14.5" x14ac:dyDescent="0.35">
      <c r="A57" s="38" t="s">
        <v>67</v>
      </c>
      <c r="B57" s="40">
        <v>223228.49591573514</v>
      </c>
      <c r="C57" s="40">
        <v>221582.35310977357</v>
      </c>
      <c r="D57" s="40">
        <v>215106.88122193562</v>
      </c>
      <c r="E57" s="40">
        <v>217034.22281933695</v>
      </c>
      <c r="F57" s="40">
        <v>212646.03491927005</v>
      </c>
      <c r="G57" s="40">
        <v>215950.26332760102</v>
      </c>
      <c r="H57" s="40">
        <v>225666.8197430018</v>
      </c>
      <c r="I57" s="40">
        <v>221400.65298079676</v>
      </c>
      <c r="J57" s="40">
        <v>220053.84749689503</v>
      </c>
      <c r="K57" s="40">
        <v>216256.62171586894</v>
      </c>
      <c r="L57" s="40">
        <v>213791.02598643352</v>
      </c>
      <c r="M57" s="40">
        <v>217545.52366962837</v>
      </c>
      <c r="N57" s="40">
        <v>214258.03768988248</v>
      </c>
      <c r="O57" s="40">
        <v>218286.0025225869</v>
      </c>
      <c r="P57" s="40">
        <v>217351.75356325944</v>
      </c>
      <c r="Q57" s="40">
        <v>214535.76885907294</v>
      </c>
      <c r="R57" s="40">
        <v>220362.61733090581</v>
      </c>
      <c r="S57" s="40">
        <v>207437.97336868249</v>
      </c>
      <c r="T57" s="40">
        <v>216288.7536212166</v>
      </c>
      <c r="U57" s="40">
        <v>204340.48631674409</v>
      </c>
      <c r="V57" s="40">
        <v>217358.53932004134</v>
      </c>
      <c r="W57" s="40">
        <v>206361.99842457159</v>
      </c>
      <c r="X57" s="40">
        <v>210162.63135350551</v>
      </c>
      <c r="Y57" s="40">
        <v>215638.03123621439</v>
      </c>
      <c r="Z57" s="40">
        <v>204400.09943319453</v>
      </c>
      <c r="AA57" s="40">
        <v>207138.00747587654</v>
      </c>
      <c r="AB57" s="40">
        <v>211302.6744197878</v>
      </c>
      <c r="AC57" s="40">
        <v>212971.86078853486</v>
      </c>
      <c r="AD57" s="40">
        <v>209348.43690766516</v>
      </c>
      <c r="AE57" s="40">
        <v>209288.42529093288</v>
      </c>
      <c r="AF57" s="40">
        <v>197421.41404145345</v>
      </c>
      <c r="AG57" s="40">
        <v>202097.27518755791</v>
      </c>
      <c r="AH57" s="40">
        <v>196937.24782708523</v>
      </c>
      <c r="AI57" s="40">
        <v>187000.85132204343</v>
      </c>
    </row>
    <row r="58" spans="1:39" ht="14.5" x14ac:dyDescent="0.35">
      <c r="A58" s="38" t="s">
        <v>68</v>
      </c>
      <c r="B58" s="39">
        <v>5334.6082774625002</v>
      </c>
      <c r="C58" s="39">
        <v>5240.5304799632177</v>
      </c>
      <c r="D58" s="39">
        <v>3435.4338312673162</v>
      </c>
      <c r="E58" s="39">
        <v>2936.2204629215626</v>
      </c>
      <c r="F58" s="39">
        <v>2894.5577621954712</v>
      </c>
      <c r="G58" s="39">
        <v>2635.346009723416</v>
      </c>
      <c r="H58" s="39">
        <v>2896.2578124104334</v>
      </c>
      <c r="I58" s="39">
        <v>2859.8072346411336</v>
      </c>
      <c r="J58" s="39">
        <v>2635.6853218311121</v>
      </c>
      <c r="K58" s="39">
        <v>2435.7294080392185</v>
      </c>
      <c r="L58" s="39">
        <v>2429.036000100793</v>
      </c>
      <c r="M58" s="39">
        <v>2664.6705773779254</v>
      </c>
      <c r="N58" s="39">
        <v>2620.3703791508551</v>
      </c>
      <c r="O58" s="39">
        <v>2732.6327113700208</v>
      </c>
      <c r="P58" s="39">
        <v>2803.7164329416264</v>
      </c>
      <c r="Q58" s="39">
        <v>2860.8598072197615</v>
      </c>
      <c r="R58" s="39">
        <v>2881.3342960494883</v>
      </c>
      <c r="S58" s="39">
        <v>3082.6711034824207</v>
      </c>
      <c r="T58" s="39">
        <v>3057.4286072181139</v>
      </c>
      <c r="U58" s="39">
        <v>2761.2176644726278</v>
      </c>
      <c r="V58" s="39">
        <v>2912.1302227970045</v>
      </c>
      <c r="W58" s="39">
        <v>2827.0728022439093</v>
      </c>
      <c r="X58" s="39">
        <v>2886.9465184130599</v>
      </c>
      <c r="Y58" s="39">
        <v>2887.9621614120565</v>
      </c>
      <c r="Z58" s="39">
        <v>2822.018440441148</v>
      </c>
      <c r="AA58" s="39">
        <v>2800.3281945214958</v>
      </c>
      <c r="AB58" s="39">
        <v>2840.6695623937135</v>
      </c>
      <c r="AC58" s="39">
        <v>2867.0667599049261</v>
      </c>
      <c r="AD58" s="39">
        <v>2957.504217379289</v>
      </c>
      <c r="AE58" s="39">
        <v>2894.5405590781852</v>
      </c>
      <c r="AF58" s="39">
        <v>2749.4980701742893</v>
      </c>
      <c r="AG58" s="39">
        <v>2832.6968976276858</v>
      </c>
      <c r="AH58" s="39">
        <v>2778.0799657697885</v>
      </c>
      <c r="AI58" s="39">
        <v>2613.378518107952</v>
      </c>
    </row>
    <row r="59" spans="1:39" ht="14.5" x14ac:dyDescent="0.35">
      <c r="A59" s="38" t="s">
        <v>69</v>
      </c>
      <c r="B59" s="40">
        <v>7338.8219336986722</v>
      </c>
      <c r="C59" s="40">
        <v>7452.1235868456097</v>
      </c>
      <c r="D59" s="40">
        <v>7348.7971082625154</v>
      </c>
      <c r="E59" s="40">
        <v>7598.987336855067</v>
      </c>
      <c r="F59" s="40">
        <v>7858.1976699783354</v>
      </c>
      <c r="G59" s="40">
        <v>7978.1606828978684</v>
      </c>
      <c r="H59" s="40">
        <v>8311.2282943893661</v>
      </c>
      <c r="I59" s="40">
        <v>8631.3572151455046</v>
      </c>
      <c r="J59" s="40">
        <v>9342.0332897739554</v>
      </c>
      <c r="K59" s="40">
        <v>9937.5031387991548</v>
      </c>
      <c r="L59" s="40">
        <v>10794.49069595051</v>
      </c>
      <c r="M59" s="40">
        <v>11252.921912352702</v>
      </c>
      <c r="N59" s="40">
        <v>11294.194977445781</v>
      </c>
      <c r="O59" s="40">
        <v>11624.911012441004</v>
      </c>
      <c r="P59" s="40">
        <v>11905.170613133658</v>
      </c>
      <c r="Q59" s="40">
        <v>12614.891651861142</v>
      </c>
      <c r="R59" s="40">
        <v>13135.910046318366</v>
      </c>
      <c r="S59" s="40">
        <v>13201.541173053867</v>
      </c>
      <c r="T59" s="40">
        <v>13213.141384803494</v>
      </c>
      <c r="U59" s="40">
        <v>11789.220962253174</v>
      </c>
      <c r="V59" s="40">
        <v>11912.593923676051</v>
      </c>
      <c r="W59" s="40">
        <v>11036.855156514632</v>
      </c>
      <c r="X59" s="40">
        <v>10732.995952886698</v>
      </c>
      <c r="Y59" s="40">
        <v>10866.398996403172</v>
      </c>
      <c r="Z59" s="40">
        <v>10904.855167461648</v>
      </c>
      <c r="AA59" s="40">
        <v>11322.110361603492</v>
      </c>
      <c r="AB59" s="40">
        <v>11750.301520024532</v>
      </c>
      <c r="AC59" s="40">
        <v>11843.484987844282</v>
      </c>
      <c r="AD59" s="40">
        <v>12385.340783672778</v>
      </c>
      <c r="AE59" s="40">
        <v>12370.070839227912</v>
      </c>
      <c r="AF59" s="40">
        <v>11177.902817982389</v>
      </c>
      <c r="AG59" s="40">
        <v>11414.178292333772</v>
      </c>
      <c r="AH59" s="40">
        <v>11914.242677598922</v>
      </c>
      <c r="AI59" s="40">
        <v>11996.26115703703</v>
      </c>
    </row>
    <row r="60" spans="1:39" ht="14.5" x14ac:dyDescent="0.35">
      <c r="A60" s="38" t="s">
        <v>70</v>
      </c>
      <c r="B60" s="39">
        <v>14698.390465271807</v>
      </c>
      <c r="C60" s="39">
        <v>15011.842767746246</v>
      </c>
      <c r="D60" s="39">
        <v>15103.047960256041</v>
      </c>
      <c r="E60" s="39">
        <v>15144.111015572753</v>
      </c>
      <c r="F60" s="39">
        <v>15454.951681475111</v>
      </c>
      <c r="G60" s="39">
        <v>15831.242858507692</v>
      </c>
      <c r="H60" s="39">
        <v>16940.989426253072</v>
      </c>
      <c r="I60" s="39">
        <v>17448.263148660732</v>
      </c>
      <c r="J60" s="39">
        <v>18348.824934866887</v>
      </c>
      <c r="K60" s="39">
        <v>18287.465192610496</v>
      </c>
      <c r="L60" s="39">
        <v>18749.397270020709</v>
      </c>
      <c r="M60" s="39">
        <v>19355.430931033006</v>
      </c>
      <c r="N60" s="39">
        <v>19711.863924415389</v>
      </c>
      <c r="O60" s="39">
        <v>20755.408163752745</v>
      </c>
      <c r="P60" s="39">
        <v>20532.631845876705</v>
      </c>
      <c r="Q60" s="39">
        <v>21022.403407243612</v>
      </c>
      <c r="R60" s="39">
        <v>21628.355546133644</v>
      </c>
      <c r="S60" s="39">
        <v>22098.375963935436</v>
      </c>
      <c r="T60" s="39">
        <v>21435.765218987508</v>
      </c>
      <c r="U60" s="39">
        <v>20584.623294547935</v>
      </c>
      <c r="V60" s="39">
        <v>19055.752118973836</v>
      </c>
      <c r="W60" s="39">
        <v>18924.798789801287</v>
      </c>
      <c r="X60" s="39">
        <v>17061.316224561429</v>
      </c>
      <c r="Y60" s="39">
        <v>15342.073351625397</v>
      </c>
      <c r="Z60" s="39">
        <v>15581.579165188581</v>
      </c>
      <c r="AA60" s="39">
        <v>16564.70526064323</v>
      </c>
      <c r="AB60" s="39">
        <v>16747.093914206554</v>
      </c>
      <c r="AC60" s="39">
        <v>16405.149236402605</v>
      </c>
      <c r="AD60" s="39">
        <v>15907.238010895529</v>
      </c>
      <c r="AE60" s="39">
        <v>16173.757899493674</v>
      </c>
      <c r="AF60" s="39">
        <v>14438.970051146578</v>
      </c>
      <c r="AG60" s="39">
        <v>15168.797317303775</v>
      </c>
      <c r="AH60" s="39">
        <v>16111.706062903559</v>
      </c>
      <c r="AI60" s="39">
        <v>15731.513343255878</v>
      </c>
    </row>
    <row r="61" spans="1:39" ht="14.5" x14ac:dyDescent="0.35">
      <c r="A61" s="38" t="s">
        <v>71</v>
      </c>
      <c r="B61" s="40">
        <v>56099.417259333743</v>
      </c>
      <c r="C61" s="40">
        <v>58609.633820471739</v>
      </c>
      <c r="D61" s="40">
        <v>59635.51665096853</v>
      </c>
      <c r="E61" s="40">
        <v>58844.175460349303</v>
      </c>
      <c r="F61" s="40">
        <v>61855.524932760542</v>
      </c>
      <c r="G61" s="40">
        <v>63308.711468791465</v>
      </c>
      <c r="H61" s="40">
        <v>64994.775812704262</v>
      </c>
      <c r="I61" s="40">
        <v>67621.23917968254</v>
      </c>
      <c r="J61" s="40">
        <v>71322.15313439352</v>
      </c>
      <c r="K61" s="40">
        <v>73844.138726278339</v>
      </c>
      <c r="L61" s="40">
        <v>79117.35233729209</v>
      </c>
      <c r="M61" s="40">
        <v>82917.218502996009</v>
      </c>
      <c r="N61" s="40">
        <v>84222.303122554542</v>
      </c>
      <c r="O61" s="40">
        <v>89474.683026657614</v>
      </c>
      <c r="P61" s="40">
        <v>93703.833719235161</v>
      </c>
      <c r="Q61" s="40">
        <v>96889.771977741693</v>
      </c>
      <c r="R61" s="40">
        <v>94743.98231838124</v>
      </c>
      <c r="S61" s="40">
        <v>97349.18800081659</v>
      </c>
      <c r="T61" s="40">
        <v>93964.721348679188</v>
      </c>
      <c r="U61" s="40">
        <v>87452.395796074648</v>
      </c>
      <c r="V61" s="40">
        <v>88621.59906421561</v>
      </c>
      <c r="W61" s="40">
        <v>86127.681488009926</v>
      </c>
      <c r="X61" s="40">
        <v>82691.5176596698</v>
      </c>
      <c r="Y61" s="40">
        <v>79735.845814308515</v>
      </c>
      <c r="Z61" s="40">
        <v>78574.830332174548</v>
      </c>
      <c r="AA61" s="40">
        <v>80220.899191927878</v>
      </c>
      <c r="AB61" s="40">
        <v>82068.874091390768</v>
      </c>
      <c r="AC61" s="40">
        <v>84386.854060534723</v>
      </c>
      <c r="AD61" s="40">
        <v>86318.790239692913</v>
      </c>
      <c r="AE61" s="40">
        <v>86245.802482022686</v>
      </c>
      <c r="AF61" s="40">
        <v>73733.30887622849</v>
      </c>
      <c r="AG61" s="40">
        <v>80004.933345977843</v>
      </c>
      <c r="AH61" s="40">
        <v>81096.352943113481</v>
      </c>
      <c r="AI61" s="40">
        <v>80580.415468631647</v>
      </c>
    </row>
    <row r="62" spans="1:39" ht="14.5" x14ac:dyDescent="0.35">
      <c r="A62" s="38" t="s">
        <v>72</v>
      </c>
      <c r="B62" s="39">
        <v>131134.71705808616</v>
      </c>
      <c r="C62" s="39">
        <v>139967.41566351391</v>
      </c>
      <c r="D62" s="39">
        <v>140927.85504818687</v>
      </c>
      <c r="E62" s="39">
        <v>139992.3136139249</v>
      </c>
      <c r="F62" s="39">
        <v>137206.40781313929</v>
      </c>
      <c r="G62" s="39">
        <v>138818.34109495423</v>
      </c>
      <c r="H62" s="39">
        <v>145697.36258742554</v>
      </c>
      <c r="I62" s="39">
        <v>143191.49389204048</v>
      </c>
      <c r="J62" s="39">
        <v>147238.85686863665</v>
      </c>
      <c r="K62" s="39">
        <v>148595.35025203627</v>
      </c>
      <c r="L62" s="39">
        <v>150341.49827819967</v>
      </c>
      <c r="M62" s="39">
        <v>155882.28419738688</v>
      </c>
      <c r="N62" s="39">
        <v>152635.2455681095</v>
      </c>
      <c r="O62" s="39">
        <v>154755.22776321648</v>
      </c>
      <c r="P62" s="39">
        <v>156766.9739018502</v>
      </c>
      <c r="Q62" s="39">
        <v>155972.17193088293</v>
      </c>
      <c r="R62" s="39">
        <v>153377.81384580585</v>
      </c>
      <c r="S62" s="39">
        <v>149571.52234962481</v>
      </c>
      <c r="T62" s="39">
        <v>151818.98913769179</v>
      </c>
      <c r="U62" s="39">
        <v>146642.61792821874</v>
      </c>
      <c r="V62" s="39">
        <v>150446.25034144791</v>
      </c>
      <c r="W62" s="39">
        <v>146258.49395326723</v>
      </c>
      <c r="X62" s="39">
        <v>150744.1944900091</v>
      </c>
      <c r="Y62" s="39">
        <v>153323.37222255842</v>
      </c>
      <c r="Z62" s="39">
        <v>142020.88464955444</v>
      </c>
      <c r="AA62" s="39">
        <v>145353.09987761866</v>
      </c>
      <c r="AB62" s="39">
        <v>147639.2890529155</v>
      </c>
      <c r="AC62" s="39">
        <v>146581.49924730996</v>
      </c>
      <c r="AD62" s="39">
        <v>144743.05301226562</v>
      </c>
      <c r="AE62" s="39">
        <v>143487.9066446588</v>
      </c>
      <c r="AF62" s="39">
        <v>128062.3219883149</v>
      </c>
      <c r="AG62" s="39">
        <v>139280.28406653611</v>
      </c>
      <c r="AH62" s="39">
        <v>135227.29772101474</v>
      </c>
      <c r="AI62" s="39">
        <v>129957.43731437587</v>
      </c>
    </row>
    <row r="63" spans="1:39" ht="14.5" x14ac:dyDescent="0.35">
      <c r="A63" s="38" t="s">
        <v>73</v>
      </c>
      <c r="B63" s="40">
        <v>6496.682605737079</v>
      </c>
      <c r="C63" s="40">
        <v>5648.584413585555</v>
      </c>
      <c r="D63" s="40">
        <v>4884.0994523024747</v>
      </c>
      <c r="E63" s="40">
        <v>5047.403635521162</v>
      </c>
      <c r="F63" s="40">
        <v>5115.0398722890986</v>
      </c>
      <c r="G63" s="40">
        <v>5285.283973440336</v>
      </c>
      <c r="H63" s="40">
        <v>5788.001717301996</v>
      </c>
      <c r="I63" s="40">
        <v>5924.3835220215915</v>
      </c>
      <c r="J63" s="40">
        <v>6009.0898729339833</v>
      </c>
      <c r="K63" s="40">
        <v>6177.390978790484</v>
      </c>
      <c r="L63" s="40">
        <v>5989.1792323492882</v>
      </c>
      <c r="M63" s="40">
        <v>6301.8212238463739</v>
      </c>
      <c r="N63" s="40">
        <v>6376.8704046049479</v>
      </c>
      <c r="O63" s="40">
        <v>6819.488482850863</v>
      </c>
      <c r="P63" s="40">
        <v>6991.8098810547426</v>
      </c>
      <c r="Q63" s="40">
        <v>7245.4765704117699</v>
      </c>
      <c r="R63" s="40">
        <v>7258.1646006496603</v>
      </c>
      <c r="S63" s="40">
        <v>7286.6611732110441</v>
      </c>
      <c r="T63" s="40">
        <v>7405.8719069456392</v>
      </c>
      <c r="U63" s="40">
        <v>7178.109532339734</v>
      </c>
      <c r="V63" s="40">
        <v>7213.47118801949</v>
      </c>
      <c r="W63" s="40">
        <v>6965.2289791726389</v>
      </c>
      <c r="X63" s="40">
        <v>6654.2554453042894</v>
      </c>
      <c r="Y63" s="40">
        <v>6573.5851867774909</v>
      </c>
      <c r="Z63" s="40">
        <v>6238.8975882057903</v>
      </c>
      <c r="AA63" s="40">
        <v>6586.6787336390562</v>
      </c>
      <c r="AB63" s="40">
        <v>6641.30495258668</v>
      </c>
      <c r="AC63" s="40">
        <v>6925.0184218993027</v>
      </c>
      <c r="AD63" s="40">
        <v>6852.1141937744815</v>
      </c>
      <c r="AE63" s="40">
        <v>6911.9971848117893</v>
      </c>
      <c r="AF63" s="40">
        <v>6471.7948903078723</v>
      </c>
      <c r="AG63" s="40">
        <v>6969.9659413504332</v>
      </c>
      <c r="AH63" s="40">
        <v>6891.0021257939243</v>
      </c>
      <c r="AI63" s="40">
        <v>7109.1227524591568</v>
      </c>
    </row>
    <row r="64" spans="1:39" ht="14.5" x14ac:dyDescent="0.35">
      <c r="A64" s="38" t="s">
        <v>74</v>
      </c>
      <c r="B64" s="39">
        <v>106039.27025413205</v>
      </c>
      <c r="C64" s="39">
        <v>108870.05077863763</v>
      </c>
      <c r="D64" s="39">
        <v>108960.68288430307</v>
      </c>
      <c r="E64" s="39">
        <v>109359.1162224133</v>
      </c>
      <c r="F64" s="39">
        <v>107598.04948886979</v>
      </c>
      <c r="G64" s="39">
        <v>112446.88179516574</v>
      </c>
      <c r="H64" s="39">
        <v>113774.26600267508</v>
      </c>
      <c r="I64" s="39">
        <v>114522.59085697908</v>
      </c>
      <c r="J64" s="39">
        <v>118035.4997611541</v>
      </c>
      <c r="K64" s="39">
        <v>122549.39309257666</v>
      </c>
      <c r="L64" s="39">
        <v>122569.62219356072</v>
      </c>
      <c r="M64" s="39">
        <v>123580.02398012801</v>
      </c>
      <c r="N64" s="39">
        <v>124305.63556893094</v>
      </c>
      <c r="O64" s="39">
        <v>130754.1411579249</v>
      </c>
      <c r="P64" s="39">
        <v>131005.20870354447</v>
      </c>
      <c r="Q64" s="39">
        <v>134505.95242189741</v>
      </c>
      <c r="R64" s="39">
        <v>132989.48340021021</v>
      </c>
      <c r="S64" s="39">
        <v>132448.1825021496</v>
      </c>
      <c r="T64" s="39">
        <v>132369.82698003246</v>
      </c>
      <c r="U64" s="39">
        <v>124904.74376612212</v>
      </c>
      <c r="V64" s="39">
        <v>126220.11263972484</v>
      </c>
      <c r="W64" s="39">
        <v>120767.57196426865</v>
      </c>
      <c r="X64" s="39">
        <v>119659.66989108628</v>
      </c>
      <c r="Y64" s="39">
        <v>117054.67767746249</v>
      </c>
      <c r="Z64" s="39">
        <v>111924.32702780166</v>
      </c>
      <c r="AA64" s="39">
        <v>115274.5267985096</v>
      </c>
      <c r="AB64" s="39">
        <v>114850.36636572082</v>
      </c>
      <c r="AC64" s="39">
        <v>114379.99777388459</v>
      </c>
      <c r="AD64" s="39">
        <v>115535.63845872742</v>
      </c>
      <c r="AE64" s="39">
        <v>114589.52745906182</v>
      </c>
      <c r="AF64" s="39">
        <v>102076.71743004203</v>
      </c>
      <c r="AG64" s="39">
        <v>113757.06269965391</v>
      </c>
      <c r="AH64" s="39">
        <v>110868.16050284608</v>
      </c>
      <c r="AI64" s="39">
        <v>108691.27965596427</v>
      </c>
    </row>
    <row r="65" spans="1:35" ht="14.5" x14ac:dyDescent="0.35">
      <c r="A65" s="38" t="s">
        <v>75</v>
      </c>
      <c r="B65" s="40">
        <v>1101.6247253272188</v>
      </c>
      <c r="C65" s="40">
        <v>1287.800850291392</v>
      </c>
      <c r="D65" s="40">
        <v>1319.3816757428108</v>
      </c>
      <c r="E65" s="40">
        <v>1306.5885640584695</v>
      </c>
      <c r="F65" s="40">
        <v>1353.2143880768126</v>
      </c>
      <c r="G65" s="40">
        <v>1425.8309687589565</v>
      </c>
      <c r="H65" s="40">
        <v>1477.9839734403361</v>
      </c>
      <c r="I65" s="40">
        <v>1479.4320244578198</v>
      </c>
      <c r="J65" s="40">
        <v>1549.6163179516575</v>
      </c>
      <c r="K65" s="40">
        <v>1593.2025413203401</v>
      </c>
      <c r="L65" s="40">
        <v>1649.6916499474537</v>
      </c>
      <c r="M65" s="40">
        <v>1708.9539027419507</v>
      </c>
      <c r="N65" s="40">
        <v>1722.5080013375368</v>
      </c>
      <c r="O65" s="40">
        <v>1822.7410910480558</v>
      </c>
      <c r="P65" s="40">
        <v>1834.5361134995701</v>
      </c>
      <c r="Q65" s="40">
        <v>1834.0000716537686</v>
      </c>
      <c r="R65" s="40">
        <v>1865.2274529473582</v>
      </c>
      <c r="S65" s="40">
        <v>1927.9228288907996</v>
      </c>
      <c r="T65" s="40">
        <v>1975.1575666380052</v>
      </c>
      <c r="U65" s="40">
        <v>1940.6191124486479</v>
      </c>
      <c r="V65" s="40">
        <v>1929.4177653577908</v>
      </c>
      <c r="W65" s="40">
        <v>1922.8348237317282</v>
      </c>
      <c r="X65" s="40">
        <v>1769.3921945160982</v>
      </c>
      <c r="Y65" s="40">
        <v>1618.502254705264</v>
      </c>
      <c r="Z65" s="40">
        <v>1619.1099025508743</v>
      </c>
      <c r="AA65" s="40">
        <v>1667.7918075857456</v>
      </c>
      <c r="AB65" s="40">
        <v>1766.0742906276869</v>
      </c>
      <c r="AC65" s="40">
        <v>1863.6774547387024</v>
      </c>
      <c r="AD65" s="40">
        <v>1858.2946715391226</v>
      </c>
      <c r="AE65" s="40">
        <v>1886.7647889791726</v>
      </c>
      <c r="AF65" s="40">
        <v>1572.7519634207988</v>
      </c>
      <c r="AG65" s="40">
        <v>1692.8786480961116</v>
      </c>
      <c r="AH65" s="40">
        <v>1823.8150722988914</v>
      </c>
      <c r="AI65" s="40">
        <v>1874.4292497140536</v>
      </c>
    </row>
    <row r="66" spans="1:35" ht="14.5" x14ac:dyDescent="0.35">
      <c r="A66" s="38" t="s">
        <v>76</v>
      </c>
      <c r="B66" s="39">
        <v>6418.0753797649759</v>
      </c>
      <c r="C66" s="39">
        <v>6259.6586892137184</v>
      </c>
      <c r="D66" s="39">
        <v>5160.3845418935707</v>
      </c>
      <c r="E66" s="39">
        <v>4481.0838826788959</v>
      </c>
      <c r="F66" s="39">
        <v>4064.6603611349956</v>
      </c>
      <c r="G66" s="39">
        <v>3849.0784847616324</v>
      </c>
      <c r="H66" s="39">
        <v>3789.121047100411</v>
      </c>
      <c r="I66" s="39">
        <v>3721.739992356931</v>
      </c>
      <c r="J66" s="39">
        <v>3595.7719499379</v>
      </c>
      <c r="K66" s="39">
        <v>3390.0989538549729</v>
      </c>
      <c r="L66" s="39">
        <v>3254.4834957485427</v>
      </c>
      <c r="M66" s="39">
        <v>3572.7534154963214</v>
      </c>
      <c r="N66" s="39">
        <v>3619.6266838635715</v>
      </c>
      <c r="O66" s="39">
        <v>3797.4503200535014</v>
      </c>
      <c r="P66" s="39">
        <v>3906.7253272188773</v>
      </c>
      <c r="Q66" s="39">
        <v>4018.269776440241</v>
      </c>
      <c r="R66" s="39">
        <v>4193.5558899398111</v>
      </c>
      <c r="S66" s="39">
        <v>4354.4458488583159</v>
      </c>
      <c r="T66" s="39">
        <v>4153.3010700296172</v>
      </c>
      <c r="U66" s="39">
        <v>4039.6481322250884</v>
      </c>
      <c r="V66" s="39">
        <v>4119.8909381866824</v>
      </c>
      <c r="W66" s="39">
        <v>3868.8151905990258</v>
      </c>
      <c r="X66" s="39">
        <v>4026.9676363810067</v>
      </c>
      <c r="Y66" s="39">
        <v>3855.059544282029</v>
      </c>
      <c r="Z66" s="39">
        <v>3885.4632177319199</v>
      </c>
      <c r="AA66" s="39">
        <v>3787.5004776917931</v>
      </c>
      <c r="AB66" s="39">
        <v>3820.2575600941354</v>
      </c>
      <c r="AC66" s="39">
        <v>4014.1087679376024</v>
      </c>
      <c r="AD66" s="39">
        <v>4177.0160761525121</v>
      </c>
      <c r="AE66" s="39">
        <v>4080.5544329674212</v>
      </c>
      <c r="AF66" s="39">
        <v>3855.2952595220936</v>
      </c>
      <c r="AG66" s="39">
        <v>4057.4427320261007</v>
      </c>
      <c r="AH66" s="39">
        <v>3926.8631551696794</v>
      </c>
      <c r="AI66" s="39">
        <v>3895.428200774003</v>
      </c>
    </row>
    <row r="67" spans="1:35" ht="14.5" x14ac:dyDescent="0.35">
      <c r="A67" s="38" t="s">
        <v>77</v>
      </c>
      <c r="B67" s="40">
        <v>9673.430782459156</v>
      </c>
      <c r="C67" s="40">
        <v>10155.237651667143</v>
      </c>
      <c r="D67" s="40">
        <v>6368.6775102703732</v>
      </c>
      <c r="E67" s="40">
        <v>4904.3713576000755</v>
      </c>
      <c r="F67" s="40">
        <v>4728.6194707174927</v>
      </c>
      <c r="G67" s="40">
        <v>4591.2408044329804</v>
      </c>
      <c r="H67" s="40">
        <v>4476.1096780357311</v>
      </c>
      <c r="I67" s="40">
        <v>4516.6573516766985</v>
      </c>
      <c r="J67" s="40">
        <v>4469.1941339447794</v>
      </c>
      <c r="K67" s="40">
        <v>4049.3238272666467</v>
      </c>
      <c r="L67" s="40">
        <v>3765.7901022260439</v>
      </c>
      <c r="M67" s="40">
        <v>3918.5599980892325</v>
      </c>
      <c r="N67" s="40">
        <v>4085.4338635712234</v>
      </c>
      <c r="O67" s="40">
        <v>4211.5467660265595</v>
      </c>
      <c r="P67" s="40">
        <v>4398.6777491162693</v>
      </c>
      <c r="Q67" s="40">
        <v>4668.8405225948209</v>
      </c>
      <c r="R67" s="40">
        <v>4928.8543756568261</v>
      </c>
      <c r="S67" s="40">
        <v>5212.0656587369831</v>
      </c>
      <c r="T67" s="40">
        <v>5130.532626349479</v>
      </c>
      <c r="U67" s="40">
        <v>4642.2868300372593</v>
      </c>
      <c r="V67" s="40">
        <v>4805.7093723129838</v>
      </c>
      <c r="W67" s="40">
        <v>4783.9103850195843</v>
      </c>
      <c r="X67" s="40">
        <v>4901.8506735454284</v>
      </c>
      <c r="Y67" s="40">
        <v>4782.4037451036584</v>
      </c>
      <c r="Z67" s="40">
        <v>4877.8511273526319</v>
      </c>
      <c r="AA67" s="40">
        <v>4861.0986911244863</v>
      </c>
      <c r="AB67" s="40">
        <v>5099.1733782363617</v>
      </c>
      <c r="AC67" s="40">
        <v>5344.9408451616855</v>
      </c>
      <c r="AD67" s="40">
        <v>5568.1340858694739</v>
      </c>
      <c r="AE67" s="40">
        <v>5557.6446355744929</v>
      </c>
      <c r="AF67" s="40">
        <v>5308.2364182844876</v>
      </c>
      <c r="AG67" s="40">
        <v>5660.7777207459339</v>
      </c>
      <c r="AH67" s="40">
        <v>5394.1830742887541</v>
      </c>
      <c r="AI67" s="40">
        <v>5319.7555979536201</v>
      </c>
    </row>
    <row r="68" spans="1:35" ht="14.5" x14ac:dyDescent="0.35">
      <c r="A68" s="38" t="s">
        <v>78</v>
      </c>
      <c r="B68" s="39">
        <v>2879.1261106334191</v>
      </c>
      <c r="C68" s="39">
        <v>3103.7172303429829</v>
      </c>
      <c r="D68" s="39">
        <v>3132.8221553453709</v>
      </c>
      <c r="E68" s="39">
        <v>3206.4173354351769</v>
      </c>
      <c r="F68" s="39">
        <v>3178.2065061622238</v>
      </c>
      <c r="G68" s="39">
        <v>2927.572633037164</v>
      </c>
      <c r="H68" s="39">
        <v>3041.2982707557085</v>
      </c>
      <c r="I68" s="39">
        <v>3103.0594009744909</v>
      </c>
      <c r="J68" s="39">
        <v>3139.9703831088182</v>
      </c>
      <c r="K68" s="39">
        <v>3313.6821199961787</v>
      </c>
      <c r="L68" s="39">
        <v>3505.638454957807</v>
      </c>
      <c r="M68" s="39">
        <v>3674.8068764324689</v>
      </c>
      <c r="N68" s="39">
        <v>3710.740105535835</v>
      </c>
      <c r="O68" s="39">
        <v>3952.534117898394</v>
      </c>
      <c r="P68" s="39">
        <v>4386.332556602385</v>
      </c>
      <c r="Q68" s="39">
        <v>4478.3832978408327</v>
      </c>
      <c r="R68" s="39">
        <v>4410.8408762917879</v>
      </c>
      <c r="S68" s="39">
        <v>4342.8411068596542</v>
      </c>
      <c r="T68" s="39">
        <v>4383.3351562806711</v>
      </c>
      <c r="U68" s="39">
        <v>4079.2063997254199</v>
      </c>
      <c r="V68" s="39">
        <v>4325.9996735215436</v>
      </c>
      <c r="W68" s="39">
        <v>4292.1228961480119</v>
      </c>
      <c r="X68" s="39">
        <v>4170.8115621522447</v>
      </c>
      <c r="Y68" s="39">
        <v>4126.2216154530215</v>
      </c>
      <c r="Z68" s="39">
        <v>4001.7122681427254</v>
      </c>
      <c r="AA68" s="39">
        <v>3991.0063742335456</v>
      </c>
      <c r="AB68" s="39">
        <v>4039.8592426332007</v>
      </c>
      <c r="AC68" s="39">
        <v>4180.3068561470918</v>
      </c>
      <c r="AD68" s="39">
        <v>4348.8113731250596</v>
      </c>
      <c r="AE68" s="39">
        <v>4388.8330519239043</v>
      </c>
      <c r="AF68" s="39">
        <v>3812.554711595732</v>
      </c>
      <c r="AG68" s="39">
        <v>4058.2143472513353</v>
      </c>
      <c r="AH68" s="39">
        <v>3668.1951872587738</v>
      </c>
      <c r="AI68" s="39">
        <v>3511.07811251456</v>
      </c>
    </row>
    <row r="69" spans="1:35" ht="14.5" x14ac:dyDescent="0.35">
      <c r="A69" s="38" t="s">
        <v>79</v>
      </c>
      <c r="B69" s="40">
        <v>19131.015286137383</v>
      </c>
      <c r="C69" s="40">
        <v>18190.648968185727</v>
      </c>
      <c r="D69" s="40">
        <v>15940.099240470046</v>
      </c>
      <c r="E69" s="40">
        <v>15846.138530620045</v>
      </c>
      <c r="F69" s="40">
        <v>15761.575618610874</v>
      </c>
      <c r="G69" s="40">
        <v>15804.503893188114</v>
      </c>
      <c r="H69" s="40">
        <v>16396.106692462025</v>
      </c>
      <c r="I69" s="40">
        <v>15777.623220598067</v>
      </c>
      <c r="J69" s="40">
        <v>15835.774625011943</v>
      </c>
      <c r="K69" s="40">
        <v>16101.606334193179</v>
      </c>
      <c r="L69" s="40">
        <v>15881.675790579917</v>
      </c>
      <c r="M69" s="40">
        <v>16694.760915257473</v>
      </c>
      <c r="N69" s="40">
        <v>16739.219953186202</v>
      </c>
      <c r="O69" s="40">
        <v>17469.145576573996</v>
      </c>
      <c r="P69" s="40">
        <v>17267.419962740041</v>
      </c>
      <c r="Q69" s="40">
        <v>18425.279975160029</v>
      </c>
      <c r="R69" s="40">
        <v>18148.101175121814</v>
      </c>
      <c r="S69" s="40">
        <v>17128.068692079869</v>
      </c>
      <c r="T69" s="40">
        <v>17138.166857743385</v>
      </c>
      <c r="U69" s="40">
        <v>16792.844654628836</v>
      </c>
      <c r="V69" s="40">
        <v>17109.337680328656</v>
      </c>
      <c r="W69" s="40">
        <v>17150.239323588423</v>
      </c>
      <c r="X69" s="40">
        <v>16170.054218018535</v>
      </c>
      <c r="Y69" s="40">
        <v>16417.941387216968</v>
      </c>
      <c r="Z69" s="40">
        <v>15946.430137575235</v>
      </c>
      <c r="AA69" s="40">
        <v>17004.343651476065</v>
      </c>
      <c r="AB69" s="40">
        <v>17466.626802980012</v>
      </c>
      <c r="AC69" s="40">
        <v>18090.705299160381</v>
      </c>
      <c r="AD69" s="40">
        <v>18116.19524113142</v>
      </c>
      <c r="AE69" s="40">
        <v>18235.542689566784</v>
      </c>
      <c r="AF69" s="40">
        <v>17689.430655626522</v>
      </c>
      <c r="AG69" s="40">
        <v>18890.201417461132</v>
      </c>
      <c r="AH69" s="40">
        <v>18141.445825563409</v>
      </c>
      <c r="AI69" s="40">
        <v>16758.476471575701</v>
      </c>
    </row>
    <row r="70" spans="1:35" ht="14.5" x14ac:dyDescent="0.35">
      <c r="A70" s="38" t="s">
        <v>80</v>
      </c>
      <c r="B70" s="39">
        <v>336.60074519919749</v>
      </c>
      <c r="C70" s="39">
        <v>392.09181236266357</v>
      </c>
      <c r="D70" s="39">
        <v>404.02455335817325</v>
      </c>
      <c r="E70" s="39">
        <v>428.28890799656057</v>
      </c>
      <c r="F70" s="39">
        <v>423.55975924333615</v>
      </c>
      <c r="G70" s="39">
        <v>456.01413967708032</v>
      </c>
      <c r="H70" s="39">
        <v>392.87283844463553</v>
      </c>
      <c r="I70" s="39">
        <v>568.2884303047673</v>
      </c>
      <c r="J70" s="39">
        <v>434.06659023597979</v>
      </c>
      <c r="K70" s="39">
        <v>447.0693608483806</v>
      </c>
      <c r="L70" s="39">
        <v>445.73660074519921</v>
      </c>
      <c r="M70" s="39">
        <v>403.91468424572463</v>
      </c>
      <c r="N70" s="39">
        <v>366.83624725327218</v>
      </c>
      <c r="O70" s="39">
        <v>397.84561001241997</v>
      </c>
      <c r="P70" s="39">
        <v>446.09248113117417</v>
      </c>
      <c r="Q70" s="39">
        <v>464.34508455144743</v>
      </c>
      <c r="R70" s="39">
        <v>466.28451323206264</v>
      </c>
      <c r="S70" s="39">
        <v>480.32865195375945</v>
      </c>
      <c r="T70" s="39">
        <v>501.16079105760957</v>
      </c>
      <c r="U70" s="39">
        <v>452.87570459539501</v>
      </c>
      <c r="V70" s="39">
        <v>503.0271328938569</v>
      </c>
      <c r="W70" s="39">
        <v>493.21883061049004</v>
      </c>
      <c r="X70" s="39">
        <v>506.87990828317561</v>
      </c>
      <c r="Y70" s="39">
        <v>525.87142925384535</v>
      </c>
      <c r="Z70" s="39">
        <v>547.66314607815036</v>
      </c>
      <c r="AA70" s="39">
        <v>578.39850960160493</v>
      </c>
      <c r="AB70" s="39">
        <v>583.03066781312702</v>
      </c>
      <c r="AC70" s="39">
        <v>622.26678076335145</v>
      </c>
      <c r="AD70" s="39">
        <v>660.66468395910954</v>
      </c>
      <c r="AE70" s="39">
        <v>697.69190957294359</v>
      </c>
      <c r="AF70" s="39">
        <v>545.47301124964167</v>
      </c>
      <c r="AG70" s="39">
        <v>585.75695719881526</v>
      </c>
      <c r="AH70" s="39">
        <v>698.73483094487426</v>
      </c>
      <c r="AI70" s="39">
        <v>721.11343613260726</v>
      </c>
    </row>
    <row r="71" spans="1:35" ht="14.5" x14ac:dyDescent="0.35">
      <c r="A71" s="38" t="s">
        <v>81</v>
      </c>
      <c r="B71" s="40">
        <v>44561.717609767948</v>
      </c>
      <c r="C71" s="40">
        <v>47153.89988980721</v>
      </c>
      <c r="D71" s="40">
        <v>46700.733225963151</v>
      </c>
      <c r="E71" s="40">
        <v>48264.389707762493</v>
      </c>
      <c r="F71" s="40">
        <v>47548.598362341174</v>
      </c>
      <c r="G71" s="40">
        <v>49365.349892954706</v>
      </c>
      <c r="H71" s="40">
        <v>53602.467660120732</v>
      </c>
      <c r="I71" s="40">
        <v>50680.977738423266</v>
      </c>
      <c r="J71" s="40">
        <v>50804.983117657554</v>
      </c>
      <c r="K71" s="40">
        <v>51002.033582547905</v>
      </c>
      <c r="L71" s="40">
        <v>50899.634654086803</v>
      </c>
      <c r="M71" s="40">
        <v>51660.337418057177</v>
      </c>
      <c r="N71" s="40">
        <v>51682.694537776602</v>
      </c>
      <c r="O71" s="40">
        <v>52380.269342654785</v>
      </c>
      <c r="P71" s="40">
        <v>53116.94683147945</v>
      </c>
      <c r="Q71" s="40">
        <v>52627.635814238209</v>
      </c>
      <c r="R71" s="40">
        <v>52481.828710704678</v>
      </c>
      <c r="S71" s="40">
        <v>51545.983505042386</v>
      </c>
      <c r="T71" s="40">
        <v>52504.133472670794</v>
      </c>
      <c r="U71" s="40">
        <v>50622.937634533977</v>
      </c>
      <c r="V71" s="40">
        <v>54112.728148990464</v>
      </c>
      <c r="W71" s="40">
        <v>50299.526073771573</v>
      </c>
      <c r="X71" s="40">
        <v>50347.062143051764</v>
      </c>
      <c r="Y71" s="40">
        <v>50279.029786500447</v>
      </c>
      <c r="Z71" s="40">
        <v>45849.715283047837</v>
      </c>
      <c r="AA71" s="40">
        <v>47048.148607792333</v>
      </c>
      <c r="AB71" s="40">
        <v>48089.952266521286</v>
      </c>
      <c r="AC71" s="40">
        <v>48366.28742747748</v>
      </c>
      <c r="AD71" s="40">
        <v>48702.642158389906</v>
      </c>
      <c r="AE71" s="40">
        <v>47786.992719379581</v>
      </c>
      <c r="AF71" s="40">
        <v>43770.35439124929</v>
      </c>
      <c r="AG71" s="40">
        <v>45312.97743876306</v>
      </c>
      <c r="AH71" s="40">
        <v>42075.919828157923</v>
      </c>
      <c r="AI71" s="40">
        <v>40977.111879157957</v>
      </c>
    </row>
    <row r="72" spans="1:35" ht="14.5" x14ac:dyDescent="0.35">
      <c r="A72" s="38" t="s">
        <v>82</v>
      </c>
      <c r="B72" s="39">
        <v>18256.004588906082</v>
      </c>
      <c r="C72" s="39">
        <v>19739.019295071463</v>
      </c>
      <c r="D72" s="39">
        <v>19277.997550962111</v>
      </c>
      <c r="E72" s="39">
        <v>19646.323945508255</v>
      </c>
      <c r="F72" s="39">
        <v>19212.292074177931</v>
      </c>
      <c r="G72" s="39">
        <v>20133.769057870486</v>
      </c>
      <c r="H72" s="39">
        <v>21887.522223309614</v>
      </c>
      <c r="I72" s="39">
        <v>21395.52891800561</v>
      </c>
      <c r="J72" s="39">
        <v>22056.230485121239</v>
      </c>
      <c r="K72" s="39">
        <v>22279.350921945163</v>
      </c>
      <c r="L72" s="39">
        <v>22365.556762365282</v>
      </c>
      <c r="M72" s="39">
        <v>23763.700776697598</v>
      </c>
      <c r="N72" s="39">
        <v>23953.693347054043</v>
      </c>
      <c r="O72" s="39">
        <v>25278.624467039266</v>
      </c>
      <c r="P72" s="39">
        <v>25677.492779295302</v>
      </c>
      <c r="Q72" s="39">
        <v>26289.319517642027</v>
      </c>
      <c r="R72" s="39">
        <v>26366.937096249389</v>
      </c>
      <c r="S72" s="39">
        <v>25945.287828403361</v>
      </c>
      <c r="T72" s="39">
        <v>25977.322504574775</v>
      </c>
      <c r="U72" s="39">
        <v>25165.306559993875</v>
      </c>
      <c r="V72" s="39">
        <v>26470.075700140649</v>
      </c>
      <c r="W72" s="39">
        <v>25620.546120688421</v>
      </c>
      <c r="X72" s="39">
        <v>25689.89378187936</v>
      </c>
      <c r="Y72" s="39">
        <v>26237.724083925561</v>
      </c>
      <c r="Z72" s="39">
        <v>25177.114192975121</v>
      </c>
      <c r="AA72" s="39">
        <v>25919.032070613572</v>
      </c>
      <c r="AB72" s="39">
        <v>26586.526996614772</v>
      </c>
      <c r="AC72" s="39">
        <v>26937.228687602626</v>
      </c>
      <c r="AD72" s="39">
        <v>26539.466058794642</v>
      </c>
      <c r="AE72" s="39">
        <v>26816.472119958245</v>
      </c>
      <c r="AF72" s="39">
        <v>24796.979140832907</v>
      </c>
      <c r="AG72" s="39">
        <v>26389.027860529335</v>
      </c>
      <c r="AH72" s="39">
        <v>25127.850169165416</v>
      </c>
      <c r="AI72" s="39">
        <v>24170.425148807091</v>
      </c>
    </row>
    <row r="73" spans="1:35" ht="14.5" x14ac:dyDescent="0.35">
      <c r="A73" s="38" t="s">
        <v>83</v>
      </c>
      <c r="B73" s="40">
        <v>57530.512611063335</v>
      </c>
      <c r="C73" s="40">
        <v>58623.840403171875</v>
      </c>
      <c r="D73" s="40">
        <v>57509.953472819332</v>
      </c>
      <c r="E73" s="40">
        <v>62063.77904366103</v>
      </c>
      <c r="F73" s="40">
        <v>59818.252388458961</v>
      </c>
      <c r="G73" s="40">
        <v>61197.477070793924</v>
      </c>
      <c r="H73" s="40">
        <v>64969.405727524609</v>
      </c>
      <c r="I73" s="40">
        <v>63566.558206745001</v>
      </c>
      <c r="J73" s="40">
        <v>58761.942199293007</v>
      </c>
      <c r="K73" s="40">
        <v>57414.686849144928</v>
      </c>
      <c r="L73" s="40">
        <v>53842.120545524027</v>
      </c>
      <c r="M73" s="40">
        <v>54438.09955096971</v>
      </c>
      <c r="N73" s="40">
        <v>54022.560881819045</v>
      </c>
      <c r="O73" s="40">
        <v>55579.56348523932</v>
      </c>
      <c r="P73" s="40">
        <v>57050.57380338206</v>
      </c>
      <c r="Q73" s="40">
        <v>57811.525564273426</v>
      </c>
      <c r="R73" s="40">
        <v>60343.941900066871</v>
      </c>
      <c r="S73" s="40">
        <v>60536.362518964357</v>
      </c>
      <c r="T73" s="40">
        <v>61624.380906659018</v>
      </c>
      <c r="U73" s="40">
        <v>61040.001542944483</v>
      </c>
      <c r="V73" s="40">
        <v>65721.337934996016</v>
      </c>
      <c r="W73" s="40">
        <v>64052.372069791105</v>
      </c>
      <c r="X73" s="40">
        <v>63728.114113878793</v>
      </c>
      <c r="Y73" s="40">
        <v>62545.372063108458</v>
      </c>
      <c r="Z73" s="40">
        <v>60678.402714043899</v>
      </c>
      <c r="AA73" s="40">
        <v>61378.047232327306</v>
      </c>
      <c r="AB73" s="40">
        <v>65662.296384136265</v>
      </c>
      <c r="AC73" s="40">
        <v>69892.242756022737</v>
      </c>
      <c r="AD73" s="40">
        <v>73842.556897108341</v>
      </c>
      <c r="AE73" s="40">
        <v>72675.556649308826</v>
      </c>
      <c r="AF73" s="40">
        <v>70337.351103895053</v>
      </c>
      <c r="AG73" s="40">
        <v>74351.875356743651</v>
      </c>
      <c r="AH73" s="40">
        <v>71504.334318741021</v>
      </c>
      <c r="AI73" s="40">
        <v>69886.54811543769</v>
      </c>
    </row>
    <row r="74" spans="1:35" ht="14.5" x14ac:dyDescent="0.35">
      <c r="A74" s="38" t="s">
        <v>84</v>
      </c>
      <c r="B74" s="39">
        <v>11852.400640107</v>
      </c>
      <c r="C74" s="39">
        <v>12321.328174261966</v>
      </c>
      <c r="D74" s="39">
        <v>12744.405655870833</v>
      </c>
      <c r="E74" s="39">
        <v>12871.463122193562</v>
      </c>
      <c r="F74" s="39">
        <v>13452.273024744432</v>
      </c>
      <c r="G74" s="39">
        <v>13791.152646412533</v>
      </c>
      <c r="H74" s="39">
        <v>14581.756162224132</v>
      </c>
      <c r="I74" s="39">
        <v>15181.849574854301</v>
      </c>
      <c r="J74" s="39">
        <v>16242.456506162222</v>
      </c>
      <c r="K74" s="39">
        <v>16915.064727237983</v>
      </c>
      <c r="L74" s="39">
        <v>17885.675050157639</v>
      </c>
      <c r="M74" s="39">
        <v>18186.30581828604</v>
      </c>
      <c r="N74" s="39">
        <v>18677.919604471197</v>
      </c>
      <c r="O74" s="39">
        <v>18634.654031718732</v>
      </c>
      <c r="P74" s="39">
        <v>18935.373937135755</v>
      </c>
      <c r="Q74" s="39">
        <v>19011.310475781029</v>
      </c>
      <c r="R74" s="39">
        <v>18743.722317760577</v>
      </c>
      <c r="S74" s="39">
        <v>18958.726760294259</v>
      </c>
      <c r="T74" s="39">
        <v>18445.65147606764</v>
      </c>
      <c r="U74" s="39">
        <v>18237.989992356932</v>
      </c>
      <c r="V74" s="39">
        <v>18147.683624725323</v>
      </c>
      <c r="W74" s="39">
        <v>17356.34417693704</v>
      </c>
      <c r="X74" s="39">
        <v>16034.894764497945</v>
      </c>
      <c r="Y74" s="39">
        <v>15841.894668959587</v>
      </c>
      <c r="Z74" s="39">
        <v>15757.781551542945</v>
      </c>
      <c r="AA74" s="39">
        <v>15996.542433915374</v>
      </c>
      <c r="AB74" s="39">
        <v>16185.564081867036</v>
      </c>
      <c r="AC74" s="39">
        <v>16556.813794168851</v>
      </c>
      <c r="AD74" s="39">
        <v>16866.686428490302</v>
      </c>
      <c r="AE74" s="39">
        <v>17131.673473352446</v>
      </c>
      <c r="AF74" s="39">
        <v>14961.09628370405</v>
      </c>
      <c r="AG74" s="39">
        <v>15683.10265351156</v>
      </c>
      <c r="AH74" s="39">
        <v>16710.802525167623</v>
      </c>
      <c r="AI74" s="39">
        <v>17196.809640218784</v>
      </c>
    </row>
    <row r="75" spans="1:35" ht="14.5" x14ac:dyDescent="0.35">
      <c r="A75" s="38" t="s">
        <v>85</v>
      </c>
      <c r="B75" s="40">
        <v>42636.137718543992</v>
      </c>
      <c r="C75" s="40">
        <v>34527.69826597879</v>
      </c>
      <c r="D75" s="40">
        <v>26210.112424763542</v>
      </c>
      <c r="E75" s="40">
        <v>24255.627089901594</v>
      </c>
      <c r="F75" s="40">
        <v>24675.559771185628</v>
      </c>
      <c r="G75" s="40">
        <v>25816.164743957197</v>
      </c>
      <c r="H75" s="40">
        <v>28666.746059042704</v>
      </c>
      <c r="I75" s="40">
        <v>27692.787005190916</v>
      </c>
      <c r="J75" s="40">
        <v>25276.575451418743</v>
      </c>
      <c r="K75" s="40">
        <v>21928.749211808539</v>
      </c>
      <c r="L75" s="40">
        <v>22076.08146436419</v>
      </c>
      <c r="M75" s="40">
        <v>22420.973679182185</v>
      </c>
      <c r="N75" s="40">
        <v>22286.700988822013</v>
      </c>
      <c r="O75" s="40">
        <v>23301.352106620809</v>
      </c>
      <c r="P75" s="40">
        <v>23899.025819241426</v>
      </c>
      <c r="Q75" s="40">
        <v>23712.618348141779</v>
      </c>
      <c r="R75" s="40">
        <v>23943.429803190986</v>
      </c>
      <c r="S75" s="40">
        <v>23293.367428585076</v>
      </c>
      <c r="T75" s="40">
        <v>24077.471871023215</v>
      </c>
      <c r="U75" s="40">
        <v>21924.345183815796</v>
      </c>
      <c r="V75" s="40">
        <v>22204.937410599978</v>
      </c>
      <c r="W75" s="40">
        <v>22735.892011584026</v>
      </c>
      <c r="X75" s="40">
        <v>22762.312385186775</v>
      </c>
      <c r="Y75" s="40">
        <v>21796.72116690551</v>
      </c>
      <c r="Z75" s="40">
        <v>21677.06907901022</v>
      </c>
      <c r="AA75" s="40">
        <v>21839.521949937898</v>
      </c>
      <c r="AB75" s="40">
        <v>22225.809329320724</v>
      </c>
      <c r="AC75" s="40">
        <v>23316.097331046709</v>
      </c>
      <c r="AD75" s="40">
        <v>23582.157062186248</v>
      </c>
      <c r="AE75" s="40">
        <v>23865.271260219066</v>
      </c>
      <c r="AF75" s="40">
        <v>23519.690271366377</v>
      </c>
      <c r="AG75" s="40">
        <v>25362.029458237128</v>
      </c>
      <c r="AH75" s="40">
        <v>24014.902875767792</v>
      </c>
      <c r="AI75" s="40">
        <v>23279.724166891978</v>
      </c>
    </row>
    <row r="76" spans="1:35" ht="14.5" x14ac:dyDescent="0.35">
      <c r="A76" s="38" t="s">
        <v>86</v>
      </c>
      <c r="B76" s="39">
        <v>3721.3046001719695</v>
      </c>
      <c r="C76" s="39">
        <v>3698.5233591286906</v>
      </c>
      <c r="D76" s="39">
        <v>3389.2069122002486</v>
      </c>
      <c r="E76" s="39">
        <v>3670.732182096111</v>
      </c>
      <c r="F76" s="39">
        <v>3860.394716728767</v>
      </c>
      <c r="G76" s="39">
        <v>4083.5970669723893</v>
      </c>
      <c r="H76" s="39">
        <v>4475.2108292729527</v>
      </c>
      <c r="I76" s="39">
        <v>4548.2990589471665</v>
      </c>
      <c r="J76" s="39">
        <v>4374.0935798222981</v>
      </c>
      <c r="K76" s="39">
        <v>4417.2699436323683</v>
      </c>
      <c r="L76" s="39">
        <v>4567.1108961498048</v>
      </c>
      <c r="M76" s="39">
        <v>4808.2667192127637</v>
      </c>
      <c r="N76" s="39">
        <v>4704.112520301901</v>
      </c>
      <c r="O76" s="39">
        <v>4861.2790914302095</v>
      </c>
      <c r="P76" s="39">
        <v>4952.3020684054654</v>
      </c>
      <c r="Q76" s="39">
        <v>5131.6888554504631</v>
      </c>
      <c r="R76" s="39">
        <v>5121.1385067354549</v>
      </c>
      <c r="S76" s="39">
        <v>5144.5891850578</v>
      </c>
      <c r="T76" s="39">
        <v>5502.2111158880298</v>
      </c>
      <c r="U76" s="39">
        <v>4863.7123578866913</v>
      </c>
      <c r="V76" s="39">
        <v>5066.3912773478551</v>
      </c>
      <c r="W76" s="39">
        <v>5046.8446307442437</v>
      </c>
      <c r="X76" s="39">
        <v>4914.1697716633225</v>
      </c>
      <c r="Y76" s="39">
        <v>4809.0091239132516</v>
      </c>
      <c r="Z76" s="39">
        <v>4613.5892328269802</v>
      </c>
      <c r="AA76" s="39">
        <v>4719.8548533486191</v>
      </c>
      <c r="AB76" s="39">
        <v>4891.1409190790091</v>
      </c>
      <c r="AC76" s="39">
        <v>4964.0208409541174</v>
      </c>
      <c r="AD76" s="39">
        <v>4967.88772647923</v>
      </c>
      <c r="AE76" s="39">
        <v>4868.7322329069584</v>
      </c>
      <c r="AF76" s="39">
        <v>4412.1500670140358</v>
      </c>
      <c r="AG76" s="39">
        <v>4729.757611380237</v>
      </c>
      <c r="AH76" s="39">
        <v>4731.0178369831829</v>
      </c>
      <c r="AI76" s="39">
        <v>4484.2630920398342</v>
      </c>
    </row>
    <row r="77" spans="1:35" ht="14.5" x14ac:dyDescent="0.35">
      <c r="A77" s="38" t="s">
        <v>87</v>
      </c>
      <c r="B77" s="40">
        <v>13844.119972293875</v>
      </c>
      <c r="C77" s="40">
        <v>11803.658044329799</v>
      </c>
      <c r="D77" s="40">
        <v>11161.208631890702</v>
      </c>
      <c r="E77" s="40">
        <v>10216.42414254323</v>
      </c>
      <c r="F77" s="40">
        <v>9906.5046097258055</v>
      </c>
      <c r="G77" s="40">
        <v>9980.5827601031797</v>
      </c>
      <c r="H77" s="40">
        <v>10342.095371166524</v>
      </c>
      <c r="I77" s="40">
        <v>10351.027562816473</v>
      </c>
      <c r="J77" s="40">
        <v>10162.523789051304</v>
      </c>
      <c r="K77" s="40">
        <v>9999.4274863857845</v>
      </c>
      <c r="L77" s="40">
        <v>9952.7811455049196</v>
      </c>
      <c r="M77" s="40">
        <v>10504.403386834812</v>
      </c>
      <c r="N77" s="40">
        <v>10582.413275054934</v>
      </c>
      <c r="O77" s="40">
        <v>10040.092815515429</v>
      </c>
      <c r="P77" s="40">
        <v>9906.7444587751979</v>
      </c>
      <c r="Q77" s="40">
        <v>10441.543852106621</v>
      </c>
      <c r="R77" s="40">
        <v>10151.086032291965</v>
      </c>
      <c r="S77" s="40">
        <v>10232.217708034776</v>
      </c>
      <c r="T77" s="40">
        <v>10593.822059807011</v>
      </c>
      <c r="U77" s="40">
        <v>9700.175718926148</v>
      </c>
      <c r="V77" s="40">
        <v>11129.112596732588</v>
      </c>
      <c r="W77" s="40">
        <v>10445.722594821822</v>
      </c>
      <c r="X77" s="40">
        <v>9986.1978647176857</v>
      </c>
      <c r="Y77" s="40">
        <v>10149.250095538358</v>
      </c>
      <c r="Z77" s="40">
        <v>9148.7773717397522</v>
      </c>
      <c r="AA77" s="40">
        <v>9568.7402550874176</v>
      </c>
      <c r="AB77" s="40">
        <v>9933.8553310404131</v>
      </c>
      <c r="AC77" s="40">
        <v>10578.881938473298</v>
      </c>
      <c r="AD77" s="40">
        <v>10447.576160366041</v>
      </c>
      <c r="AE77" s="40">
        <v>10249.160346532108</v>
      </c>
      <c r="AF77" s="40">
        <v>9588.5300825387149</v>
      </c>
      <c r="AG77" s="40">
        <v>10462.141363382494</v>
      </c>
      <c r="AH77" s="40">
        <v>9863.8026064112291</v>
      </c>
      <c r="AI77" s="40">
        <v>9294.6084121524782</v>
      </c>
    </row>
    <row r="78" spans="1:35" ht="14.5" x14ac:dyDescent="0.35">
      <c r="A78" s="38" t="s">
        <v>88</v>
      </c>
      <c r="B78" s="39">
        <v>21294.227787331616</v>
      </c>
      <c r="C78" s="39">
        <v>20873.330156682907</v>
      </c>
      <c r="D78" s="39">
        <v>20804.211904079486</v>
      </c>
      <c r="E78" s="39">
        <v>20847.246799464985</v>
      </c>
      <c r="F78" s="39">
        <v>21930.499880577052</v>
      </c>
      <c r="G78" s="39">
        <v>21616.254872456288</v>
      </c>
      <c r="H78" s="39">
        <v>22075.733686825261</v>
      </c>
      <c r="I78" s="39">
        <v>22693.214244769275</v>
      </c>
      <c r="J78" s="39">
        <v>23533.768032865195</v>
      </c>
      <c r="K78" s="39">
        <v>23664.409572943536</v>
      </c>
      <c r="L78" s="39">
        <v>23628.411173211043</v>
      </c>
      <c r="M78" s="39">
        <v>24145.264975637718</v>
      </c>
      <c r="N78" s="39">
        <v>24764.748184771179</v>
      </c>
      <c r="O78" s="39">
        <v>25085.450630553165</v>
      </c>
      <c r="P78" s="39">
        <v>25350.837154867677</v>
      </c>
      <c r="Q78" s="39">
        <v>24434.232492595776</v>
      </c>
      <c r="R78" s="39">
        <v>25702.772117130029</v>
      </c>
      <c r="S78" s="39">
        <v>25816.814987024627</v>
      </c>
      <c r="T78" s="39">
        <v>24906.650067699848</v>
      </c>
      <c r="U78" s="39">
        <v>23302.753968834233</v>
      </c>
      <c r="V78" s="39">
        <v>25583.197219710521</v>
      </c>
      <c r="W78" s="39">
        <v>24364.839129181906</v>
      </c>
      <c r="X78" s="39">
        <v>24568.65492860608</v>
      </c>
      <c r="Y78" s="39">
        <v>24197.896850319488</v>
      </c>
      <c r="Z78" s="39">
        <v>24043.689376873088</v>
      </c>
      <c r="AA78" s="39">
        <v>23689.948074902073</v>
      </c>
      <c r="AB78" s="39">
        <v>24673.134912606805</v>
      </c>
      <c r="AC78" s="39">
        <v>24809.704658416049</v>
      </c>
      <c r="AD78" s="39">
        <v>25232.824608003917</v>
      </c>
      <c r="AE78" s="39">
        <v>25069.211232114172</v>
      </c>
      <c r="AF78" s="39">
        <v>22962.848252525193</v>
      </c>
      <c r="AG78" s="39">
        <v>24359.803319894119</v>
      </c>
      <c r="AH78" s="39">
        <v>22898.361965157459</v>
      </c>
      <c r="AI78" s="39">
        <v>22228.833606235279</v>
      </c>
    </row>
    <row r="79" spans="1:35" ht="14.5" x14ac:dyDescent="0.35">
      <c r="A79" s="38" t="s">
        <v>89</v>
      </c>
      <c r="B79" s="40">
        <v>30556.797004872453</v>
      </c>
      <c r="C79" s="40">
        <v>30960.14655584217</v>
      </c>
      <c r="D79" s="40">
        <v>32672.627400401256</v>
      </c>
      <c r="E79" s="40">
        <v>33163.854972771565</v>
      </c>
      <c r="F79" s="40">
        <v>33654.725136142151</v>
      </c>
      <c r="G79" s="40">
        <v>34389.753893188114</v>
      </c>
      <c r="H79" s="40">
        <v>35337.982397057414</v>
      </c>
      <c r="I79" s="40">
        <v>34707.139581541989</v>
      </c>
      <c r="J79" s="40">
        <v>35039.240040126111</v>
      </c>
      <c r="K79" s="40">
        <v>34611.165687398483</v>
      </c>
      <c r="L79" s="40">
        <v>34379.87510748065</v>
      </c>
      <c r="M79" s="40">
        <v>33745.442247062194</v>
      </c>
      <c r="N79" s="40">
        <v>33354.154055603321</v>
      </c>
      <c r="O79" s="40">
        <v>33101.940240756667</v>
      </c>
      <c r="P79" s="40">
        <v>32984.036352345465</v>
      </c>
      <c r="Q79" s="40">
        <v>32357.465237914399</v>
      </c>
      <c r="R79" s="40">
        <v>32392.111252698956</v>
      </c>
      <c r="S79" s="40">
        <v>32465.726863380143</v>
      </c>
      <c r="T79" s="40">
        <v>31905.30749015955</v>
      </c>
      <c r="U79" s="40">
        <v>30988.492603850194</v>
      </c>
      <c r="V79" s="40">
        <v>33177.340694563864</v>
      </c>
      <c r="W79" s="40">
        <v>31783.351125680707</v>
      </c>
      <c r="X79" s="40">
        <v>31952.865543183336</v>
      </c>
      <c r="Y79" s="40">
        <v>31364.65031441674</v>
      </c>
      <c r="Z79" s="40">
        <v>30566.809520158593</v>
      </c>
      <c r="AA79" s="40">
        <v>31166.839369972291</v>
      </c>
      <c r="AB79" s="40">
        <v>31594.872357076882</v>
      </c>
      <c r="AC79" s="40">
        <v>31458.961936594147</v>
      </c>
      <c r="AD79" s="40">
        <v>31319.482250036075</v>
      </c>
      <c r="AE79" s="40">
        <v>30847.158875023779</v>
      </c>
      <c r="AF79" s="40">
        <v>29900.814872647366</v>
      </c>
      <c r="AG79" s="40">
        <v>31041.018776320816</v>
      </c>
      <c r="AH79" s="40">
        <v>30191.20276010318</v>
      </c>
      <c r="AI79" s="40">
        <v>30261.936878093056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6A218-6A62-437D-B902-08171CC39037}">
  <sheetPr codeName="Sheet2">
    <tabColor theme="8"/>
  </sheetPr>
  <dimension ref="A1:AP81"/>
  <sheetViews>
    <sheetView zoomScaleNormal="100" workbookViewId="0">
      <pane xSplit="1" ySplit="1" topLeftCell="S2" activePane="bottomRight" state="frozen"/>
      <selection pane="topRight" activeCell="B1" sqref="B1"/>
      <selection pane="bottomLeft" activeCell="A2" sqref="A2"/>
      <selection pane="bottomRight" activeCell="AH37" sqref="AH37"/>
    </sheetView>
  </sheetViews>
  <sheetFormatPr defaultColWidth="9.1796875" defaultRowHeight="12.5" x14ac:dyDescent="0.25"/>
  <cols>
    <col min="1" max="1" width="33.453125" style="1" customWidth="1"/>
    <col min="2" max="32" width="9" style="1" customWidth="1"/>
    <col min="33" max="16384" width="9.1796875" style="1"/>
  </cols>
  <sheetData>
    <row r="1" spans="1:42" ht="13" x14ac:dyDescent="0.25">
      <c r="A1" s="2" t="s">
        <v>0</v>
      </c>
      <c r="B1" s="3">
        <v>1990</v>
      </c>
      <c r="C1" s="3"/>
      <c r="D1" s="3"/>
      <c r="E1" s="3"/>
      <c r="F1" s="3"/>
      <c r="G1" s="3">
        <v>1995</v>
      </c>
      <c r="H1" s="3"/>
      <c r="I1" s="3"/>
      <c r="J1" s="3"/>
      <c r="K1" s="3"/>
      <c r="L1" s="3">
        <v>2000</v>
      </c>
      <c r="M1" s="3"/>
      <c r="N1" s="3"/>
      <c r="O1" s="3"/>
      <c r="P1" s="3"/>
      <c r="Q1" s="3">
        <v>2005</v>
      </c>
      <c r="R1" s="3"/>
      <c r="S1" s="3"/>
      <c r="T1" s="3"/>
      <c r="U1" s="3"/>
      <c r="V1" s="3">
        <v>2010</v>
      </c>
      <c r="W1" s="3"/>
      <c r="X1" s="3"/>
      <c r="Y1" s="3"/>
      <c r="Z1" s="3"/>
      <c r="AA1" s="3">
        <v>2015</v>
      </c>
      <c r="AB1" s="3"/>
      <c r="AC1" s="3"/>
      <c r="AD1" s="3"/>
      <c r="AE1" s="3"/>
      <c r="AF1" s="3">
        <v>2020</v>
      </c>
      <c r="AG1" s="3"/>
      <c r="AH1" s="3"/>
      <c r="AI1" s="3"/>
      <c r="AJ1" s="3"/>
      <c r="AK1" s="3">
        <v>2025</v>
      </c>
      <c r="AL1" s="3"/>
      <c r="AM1" s="3"/>
      <c r="AN1" s="3"/>
      <c r="AO1" s="3"/>
      <c r="AP1" s="3">
        <v>2030</v>
      </c>
    </row>
    <row r="2" spans="1:42" ht="13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42" s="31" customFormat="1" ht="13" x14ac:dyDescent="0.25">
      <c r="A3" s="30" t="s">
        <v>2</v>
      </c>
      <c r="B3" s="7">
        <f>NRG_BAL_S!B12</f>
        <v>1367716.7874812367</v>
      </c>
      <c r="C3" s="7">
        <f>NRG_BAL_S!C12</f>
        <v>1363732.302447513</v>
      </c>
      <c r="D3" s="7">
        <f>NRG_BAL_S!D12</f>
        <v>1322147.3204458354</v>
      </c>
      <c r="E3" s="7">
        <f>NRG_BAL_S!E12</f>
        <v>1327198.5526711913</v>
      </c>
      <c r="F3" s="7">
        <f>NRG_BAL_S!F12</f>
        <v>1312061.3907003556</v>
      </c>
      <c r="G3" s="7">
        <f>NRG_BAL_S!G12</f>
        <v>1356643.2330025546</v>
      </c>
      <c r="H3" s="7">
        <f>NRG_BAL_S!H12</f>
        <v>1406321.8535467451</v>
      </c>
      <c r="I3" s="7">
        <f>NRG_BAL_S!I12</f>
        <v>1391669.4577335133</v>
      </c>
      <c r="J3" s="7">
        <f>NRG_BAL_S!J12</f>
        <v>1398651.0340860065</v>
      </c>
      <c r="K3" s="7">
        <f>NRG_BAL_S!K12</f>
        <v>1388255.9876195677</v>
      </c>
      <c r="L3" s="7">
        <f>NRG_BAL_S!L12</f>
        <v>1396391.7123499631</v>
      </c>
      <c r="M3" s="7">
        <f>NRG_BAL_S!M12</f>
        <v>1434267.8685440323</v>
      </c>
      <c r="N3" s="7">
        <f>NRG_BAL_S!N12</f>
        <v>1436518.8029810749</v>
      </c>
      <c r="O3" s="7">
        <f>NRG_BAL_S!O12</f>
        <v>1474854.4955683714</v>
      </c>
      <c r="P3" s="7">
        <f>NRG_BAL_S!P12</f>
        <v>1493599.6053812748</v>
      </c>
      <c r="Q3" s="7">
        <f>NRG_BAL_S!Q12</f>
        <v>1497760.1494415179</v>
      </c>
      <c r="R3" s="7">
        <f>NRG_BAL_S!R12</f>
        <v>1511396.7413051482</v>
      </c>
      <c r="S3" s="7">
        <f>NRG_BAL_S!S12</f>
        <v>1490168.5702494106</v>
      </c>
      <c r="T3" s="7">
        <f>NRG_BAL_S!T12</f>
        <v>1488766.8422702884</v>
      </c>
      <c r="U3" s="7">
        <f>NRG_BAL_S!U12</f>
        <v>1403305.2202812973</v>
      </c>
      <c r="V3" s="7">
        <f>NRG_BAL_S!V12</f>
        <v>1458277.1651117194</v>
      </c>
      <c r="W3" s="7">
        <f>NRG_BAL_S!W12</f>
        <v>1412819.1183781931</v>
      </c>
      <c r="X3" s="7">
        <f>NRG_BAL_S!X12</f>
        <v>1397022.8137786945</v>
      </c>
      <c r="Y3" s="7">
        <f>NRG_BAL_S!Y12</f>
        <v>1384788.2464554841</v>
      </c>
      <c r="Z3" s="7">
        <f>NRG_BAL_S!Z12</f>
        <v>1330839.491937848</v>
      </c>
      <c r="AA3" s="7">
        <f>NRG_BAL_S!AA12</f>
        <v>1353446.3599319526</v>
      </c>
      <c r="AB3" s="7">
        <f>NRG_BAL_S!AB12</f>
        <v>1364876.4310160247</v>
      </c>
      <c r="AC3" s="7">
        <f>NRG_BAL_S!AC12</f>
        <v>1385077.6106559753</v>
      </c>
      <c r="AD3" s="7">
        <f>NRG_BAL_S!AD12</f>
        <v>1378250.3028312207</v>
      </c>
      <c r="AE3" s="7">
        <f>NRG_BAL_S!AE12</f>
        <v>1354401.9085715085</v>
      </c>
      <c r="AF3" s="7">
        <f>NRG_BAL_S!AF12</f>
        <v>1235675.0501056232</v>
      </c>
      <c r="AG3" s="7">
        <f>NRG_BAL_S!AG12</f>
        <v>1313140.5512367771</v>
      </c>
      <c r="AH3" s="7">
        <f>NRG_BAL_S!AH12</f>
        <v>1259850.4051621456</v>
      </c>
      <c r="AI3" s="7">
        <f>NRG_BAL_S!AI12</f>
        <v>1210771.3766139608</v>
      </c>
    </row>
    <row r="4" spans="1:42" s="31" customFormat="1" ht="13" x14ac:dyDescent="0.25">
      <c r="A4" s="30" t="s">
        <v>3</v>
      </c>
      <c r="B4" s="7">
        <f>NRG_BAL_S!B52</f>
        <v>924643.33675756096</v>
      </c>
      <c r="C4" s="7">
        <f>NRG_BAL_S!C52</f>
        <v>926975.27065259591</v>
      </c>
      <c r="D4" s="7">
        <f>NRG_BAL_S!D52</f>
        <v>902031.8720316916</v>
      </c>
      <c r="E4" s="7">
        <f>NRG_BAL_S!E52</f>
        <v>904114.56855246553</v>
      </c>
      <c r="F4" s="7">
        <f>NRG_BAL_S!F52</f>
        <v>896010.55292081553</v>
      </c>
      <c r="G4" s="7">
        <f>NRG_BAL_S!G52</f>
        <v>915016.4111268844</v>
      </c>
      <c r="H4" s="7">
        <f>NRG_BAL_S!H52</f>
        <v>956220.11923959758</v>
      </c>
      <c r="I4" s="7">
        <f>NRG_BAL_S!I52</f>
        <v>946042.36675322335</v>
      </c>
      <c r="J4" s="7">
        <f>NRG_BAL_S!J52</f>
        <v>952297.45065869263</v>
      </c>
      <c r="K4" s="7">
        <f>NRG_BAL_S!K52</f>
        <v>951003.244707042</v>
      </c>
      <c r="L4" s="7">
        <f>NRG_BAL_S!L52</f>
        <v>954578.54320683202</v>
      </c>
      <c r="M4" s="7">
        <f>NRG_BAL_S!M52</f>
        <v>978298.49797007244</v>
      </c>
      <c r="N4" s="7">
        <f>NRG_BAL_S!N52</f>
        <v>972005.31932220212</v>
      </c>
      <c r="O4" s="7">
        <f>NRG_BAL_S!O52</f>
        <v>1000736.8163598236</v>
      </c>
      <c r="P4" s="7">
        <f>NRG_BAL_S!P52</f>
        <v>1010982.3702332836</v>
      </c>
      <c r="Q4" s="7">
        <f>NRG_BAL_S!Q52</f>
        <v>1017177.6940929274</v>
      </c>
      <c r="R4" s="7">
        <f>NRG_BAL_S!R52</f>
        <v>1021824.1036900788</v>
      </c>
      <c r="S4" s="7">
        <f>NRG_BAL_S!S52</f>
        <v>1004335.0311480113</v>
      </c>
      <c r="T4" s="7">
        <f>NRG_BAL_S!T52</f>
        <v>1013933.9797658812</v>
      </c>
      <c r="U4" s="7">
        <f>NRG_BAL_S!U52</f>
        <v>965141.74551882222</v>
      </c>
      <c r="V4" s="7">
        <f>NRG_BAL_S!V52</f>
        <v>1003648.6875730237</v>
      </c>
      <c r="W4" s="7">
        <f>NRG_BAL_S!W52</f>
        <v>965129.57620449562</v>
      </c>
      <c r="X4" s="7">
        <f>NRG_BAL_S!X52</f>
        <v>963485.83856079029</v>
      </c>
      <c r="Y4" s="7">
        <f>NRG_BAL_S!Y52</f>
        <v>961453.877862853</v>
      </c>
      <c r="Z4" s="7">
        <f>NRG_BAL_S!Z52</f>
        <v>918986.94395817805</v>
      </c>
      <c r="AA4" s="7">
        <f>NRG_BAL_S!AA52</f>
        <v>939929.82548451889</v>
      </c>
      <c r="AB4" s="7">
        <f>NRG_BAL_S!AB52</f>
        <v>959255.94905175583</v>
      </c>
      <c r="AC4" s="7">
        <f>NRG_BAL_S!AC52</f>
        <v>970919.6396983295</v>
      </c>
      <c r="AD4" s="7">
        <f>NRG_BAL_S!AD52</f>
        <v>973932.21094065625</v>
      </c>
      <c r="AE4" s="7">
        <f>NRG_BAL_S!AE52</f>
        <v>968755.26247351419</v>
      </c>
      <c r="AF4" s="7">
        <f>NRG_BAL_S!AF52</f>
        <v>891368.29835637519</v>
      </c>
      <c r="AG4" s="7">
        <f>NRG_BAL_S!AG52</f>
        <v>947748.57444092678</v>
      </c>
      <c r="AH4" s="7">
        <f>NRG_BAL_S!AH52</f>
        <v>921762.67715336557</v>
      </c>
      <c r="AI4" s="7">
        <f>NRG_BAL_S!AI52</f>
        <v>894407.34699351026</v>
      </c>
    </row>
    <row r="5" spans="1:4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42" ht="13" x14ac:dyDescent="0.25">
      <c r="A6" s="24" t="s">
        <v>4</v>
      </c>
      <c r="B6" s="8">
        <f>B3/1000</f>
        <v>1367.7167874812367</v>
      </c>
      <c r="C6" s="8">
        <f t="shared" ref="C6:AH7" si="0">C3/1000</f>
        <v>1363.7323024475129</v>
      </c>
      <c r="D6" s="8">
        <f t="shared" si="0"/>
        <v>1322.1473204458352</v>
      </c>
      <c r="E6" s="8">
        <f t="shared" si="0"/>
        <v>1327.1985526711912</v>
      </c>
      <c r="F6" s="8">
        <f t="shared" si="0"/>
        <v>1312.0613907003556</v>
      </c>
      <c r="G6" s="8">
        <f t="shared" si="0"/>
        <v>1356.6432330025546</v>
      </c>
      <c r="H6" s="8">
        <f t="shared" si="0"/>
        <v>1406.3218535467452</v>
      </c>
      <c r="I6" s="8">
        <f t="shared" si="0"/>
        <v>1391.6694577335134</v>
      </c>
      <c r="J6" s="8">
        <f t="shared" si="0"/>
        <v>1398.6510340860063</v>
      </c>
      <c r="K6" s="8">
        <f t="shared" si="0"/>
        <v>1388.2559876195676</v>
      </c>
      <c r="L6" s="8">
        <f t="shared" si="0"/>
        <v>1396.3917123499632</v>
      </c>
      <c r="M6" s="8">
        <f t="shared" si="0"/>
        <v>1434.2678685440324</v>
      </c>
      <c r="N6" s="8">
        <f t="shared" si="0"/>
        <v>1436.5188029810749</v>
      </c>
      <c r="O6" s="8">
        <f t="shared" si="0"/>
        <v>1474.8544955683715</v>
      </c>
      <c r="P6" s="8">
        <f t="shared" si="0"/>
        <v>1493.5996053812748</v>
      </c>
      <c r="Q6" s="8">
        <f t="shared" si="0"/>
        <v>1497.7601494415178</v>
      </c>
      <c r="R6" s="8">
        <f t="shared" si="0"/>
        <v>1511.3967413051482</v>
      </c>
      <c r="S6" s="8">
        <f t="shared" si="0"/>
        <v>1490.1685702494105</v>
      </c>
      <c r="T6" s="8">
        <f t="shared" si="0"/>
        <v>1488.7668422702884</v>
      </c>
      <c r="U6" s="8">
        <f t="shared" si="0"/>
        <v>1403.3052202812974</v>
      </c>
      <c r="V6" s="8">
        <f t="shared" si="0"/>
        <v>1458.2771651117193</v>
      </c>
      <c r="W6" s="8">
        <f t="shared" si="0"/>
        <v>1412.819118378193</v>
      </c>
      <c r="X6" s="8">
        <f t="shared" si="0"/>
        <v>1397.0228137786944</v>
      </c>
      <c r="Y6" s="8">
        <f t="shared" si="0"/>
        <v>1384.7882464554841</v>
      </c>
      <c r="Z6" s="8">
        <f t="shared" si="0"/>
        <v>1330.8394919378482</v>
      </c>
      <c r="AA6" s="8">
        <f t="shared" si="0"/>
        <v>1353.4463599319527</v>
      </c>
      <c r="AB6" s="8">
        <f t="shared" si="0"/>
        <v>1364.8764310160248</v>
      </c>
      <c r="AC6" s="8">
        <f t="shared" si="0"/>
        <v>1385.0776106559754</v>
      </c>
      <c r="AD6" s="8">
        <f t="shared" si="0"/>
        <v>1378.2503028312208</v>
      </c>
      <c r="AE6" s="8">
        <f t="shared" si="0"/>
        <v>1354.4019085715086</v>
      </c>
      <c r="AF6" s="8">
        <f t="shared" si="0"/>
        <v>1235.6750501056233</v>
      </c>
      <c r="AG6" s="8">
        <f t="shared" si="0"/>
        <v>1313.1405512367771</v>
      </c>
      <c r="AH6" s="8">
        <f t="shared" si="0"/>
        <v>1259.8504051621455</v>
      </c>
      <c r="AI6" s="8">
        <f t="shared" ref="AI6" si="1">AI3/1000</f>
        <v>1210.7713766139609</v>
      </c>
    </row>
    <row r="7" spans="1:42" ht="13" x14ac:dyDescent="0.25">
      <c r="A7" s="24" t="s">
        <v>5</v>
      </c>
      <c r="B7" s="8">
        <f>B4/1000</f>
        <v>924.64333675756097</v>
      </c>
      <c r="C7" s="8">
        <f t="shared" si="0"/>
        <v>926.9752706525959</v>
      </c>
      <c r="D7" s="8">
        <f t="shared" si="0"/>
        <v>902.03187203169159</v>
      </c>
      <c r="E7" s="8">
        <f t="shared" si="0"/>
        <v>904.11456855246547</v>
      </c>
      <c r="F7" s="8">
        <f t="shared" si="0"/>
        <v>896.01055292081548</v>
      </c>
      <c r="G7" s="8">
        <f t="shared" si="0"/>
        <v>915.01641112688435</v>
      </c>
      <c r="H7" s="8">
        <f t="shared" si="0"/>
        <v>956.22011923959758</v>
      </c>
      <c r="I7" s="8">
        <f t="shared" si="0"/>
        <v>946.0423667532234</v>
      </c>
      <c r="J7" s="8">
        <f t="shared" si="0"/>
        <v>952.29745065869258</v>
      </c>
      <c r="K7" s="8">
        <f t="shared" si="0"/>
        <v>951.00324470704197</v>
      </c>
      <c r="L7" s="8">
        <f t="shared" si="0"/>
        <v>954.57854320683202</v>
      </c>
      <c r="M7" s="8">
        <f t="shared" si="0"/>
        <v>978.29849797007239</v>
      </c>
      <c r="N7" s="8">
        <f t="shared" si="0"/>
        <v>972.00531932220213</v>
      </c>
      <c r="O7" s="8">
        <f t="shared" si="0"/>
        <v>1000.7368163598236</v>
      </c>
      <c r="P7" s="8">
        <f t="shared" si="0"/>
        <v>1010.9823702332836</v>
      </c>
      <c r="Q7" s="8">
        <f t="shared" si="0"/>
        <v>1017.1776940929274</v>
      </c>
      <c r="R7" s="8">
        <f t="shared" si="0"/>
        <v>1021.8241036900788</v>
      </c>
      <c r="S7" s="8">
        <f t="shared" si="0"/>
        <v>1004.3350311480114</v>
      </c>
      <c r="T7" s="8">
        <f t="shared" si="0"/>
        <v>1013.9339797658812</v>
      </c>
      <c r="U7" s="8">
        <f t="shared" si="0"/>
        <v>965.14174551882218</v>
      </c>
      <c r="V7" s="8">
        <f t="shared" si="0"/>
        <v>1003.6486875730237</v>
      </c>
      <c r="W7" s="8">
        <f t="shared" si="0"/>
        <v>965.12957620449561</v>
      </c>
      <c r="X7" s="8">
        <f t="shared" si="0"/>
        <v>963.48583856079028</v>
      </c>
      <c r="Y7" s="8">
        <f t="shared" si="0"/>
        <v>961.45387786285301</v>
      </c>
      <c r="Z7" s="8">
        <f t="shared" si="0"/>
        <v>918.98694395817802</v>
      </c>
      <c r="AA7" s="8">
        <f t="shared" si="0"/>
        <v>939.92982548451891</v>
      </c>
      <c r="AB7" s="8">
        <f t="shared" si="0"/>
        <v>959.25594905175581</v>
      </c>
      <c r="AC7" s="8">
        <f t="shared" si="0"/>
        <v>970.91963969832955</v>
      </c>
      <c r="AD7" s="8">
        <f t="shared" si="0"/>
        <v>973.9322109406562</v>
      </c>
      <c r="AE7" s="8">
        <f t="shared" si="0"/>
        <v>968.75526247351422</v>
      </c>
      <c r="AF7" s="8">
        <f t="shared" si="0"/>
        <v>891.36829835637513</v>
      </c>
      <c r="AG7" s="8">
        <f t="shared" si="0"/>
        <v>947.74857444092675</v>
      </c>
      <c r="AH7" s="8">
        <f t="shared" si="0"/>
        <v>921.76267715336553</v>
      </c>
      <c r="AI7" s="8">
        <f t="shared" ref="AI7" si="2">AI4/1000</f>
        <v>894.40734699351026</v>
      </c>
    </row>
    <row r="8" spans="1:42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6"/>
      <c r="AH8" s="26"/>
      <c r="AI8" s="26"/>
      <c r="AJ8" s="26"/>
      <c r="AK8" s="26"/>
      <c r="AL8" s="26"/>
      <c r="AM8" s="26"/>
      <c r="AN8" s="26"/>
      <c r="AO8" s="26"/>
      <c r="AP8" s="26"/>
    </row>
    <row r="9" spans="1:4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42" ht="13" x14ac:dyDescent="0.25">
      <c r="A10" s="2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42" ht="13" x14ac:dyDescent="0.25">
      <c r="A11" s="4" t="s">
        <v>7</v>
      </c>
      <c r="B11" s="25">
        <v>1312</v>
      </c>
      <c r="C11" s="25">
        <v>1312</v>
      </c>
      <c r="D11" s="25">
        <v>1312</v>
      </c>
      <c r="E11" s="25">
        <v>1312</v>
      </c>
      <c r="F11" s="25">
        <v>1312</v>
      </c>
      <c r="G11" s="25">
        <v>1312</v>
      </c>
      <c r="H11" s="25">
        <v>1312</v>
      </c>
      <c r="I11" s="25">
        <v>1312</v>
      </c>
      <c r="J11" s="25">
        <v>1312</v>
      </c>
      <c r="K11" s="25">
        <v>1312</v>
      </c>
      <c r="L11" s="25">
        <v>1312</v>
      </c>
      <c r="M11" s="25">
        <v>1312</v>
      </c>
      <c r="N11" s="25">
        <v>1312</v>
      </c>
      <c r="O11" s="25">
        <v>1312</v>
      </c>
      <c r="P11" s="25">
        <v>1312</v>
      </c>
      <c r="Q11" s="25">
        <v>1312</v>
      </c>
      <c r="R11" s="25">
        <v>1312</v>
      </c>
      <c r="S11" s="25">
        <v>1312</v>
      </c>
      <c r="T11" s="25">
        <v>1312</v>
      </c>
      <c r="U11" s="25">
        <v>1312</v>
      </c>
      <c r="V11" s="25">
        <v>1312</v>
      </c>
      <c r="W11" s="25">
        <v>1312</v>
      </c>
      <c r="X11" s="25">
        <v>1312</v>
      </c>
      <c r="Y11" s="25">
        <v>1312</v>
      </c>
      <c r="Z11" s="25">
        <v>1312</v>
      </c>
      <c r="AA11" s="25">
        <v>1312</v>
      </c>
      <c r="AB11" s="25">
        <v>1312</v>
      </c>
      <c r="AC11" s="25">
        <v>1312</v>
      </c>
      <c r="AD11" s="25">
        <v>1312</v>
      </c>
      <c r="AE11" s="25">
        <v>1312</v>
      </c>
      <c r="AF11" s="25">
        <v>1312</v>
      </c>
      <c r="AG11" s="25">
        <v>1312</v>
      </c>
      <c r="AH11" s="25">
        <v>1312</v>
      </c>
      <c r="AI11" s="25">
        <v>1312</v>
      </c>
      <c r="AJ11" s="25">
        <v>1312</v>
      </c>
      <c r="AK11" s="25">
        <v>1312</v>
      </c>
      <c r="AL11" s="25">
        <v>1312</v>
      </c>
      <c r="AM11" s="25">
        <v>1312</v>
      </c>
      <c r="AN11" s="25">
        <v>1312</v>
      </c>
      <c r="AO11" s="25">
        <v>1312</v>
      </c>
      <c r="AP11" s="25">
        <v>1312</v>
      </c>
    </row>
    <row r="12" spans="1:42" ht="13" x14ac:dyDescent="0.25">
      <c r="A12" s="4" t="s">
        <v>8</v>
      </c>
      <c r="B12" s="25">
        <v>959</v>
      </c>
      <c r="C12" s="25">
        <v>959</v>
      </c>
      <c r="D12" s="25">
        <v>959</v>
      </c>
      <c r="E12" s="25">
        <v>959</v>
      </c>
      <c r="F12" s="25">
        <v>959</v>
      </c>
      <c r="G12" s="25">
        <v>959</v>
      </c>
      <c r="H12" s="25">
        <v>959</v>
      </c>
      <c r="I12" s="25">
        <v>959</v>
      </c>
      <c r="J12" s="25">
        <v>959</v>
      </c>
      <c r="K12" s="25">
        <v>959</v>
      </c>
      <c r="L12" s="25">
        <v>959</v>
      </c>
      <c r="M12" s="25">
        <v>959</v>
      </c>
      <c r="N12" s="25">
        <v>959</v>
      </c>
      <c r="O12" s="25">
        <v>959</v>
      </c>
      <c r="P12" s="25">
        <v>959</v>
      </c>
      <c r="Q12" s="25">
        <v>959</v>
      </c>
      <c r="R12" s="25">
        <v>959</v>
      </c>
      <c r="S12" s="25">
        <v>959</v>
      </c>
      <c r="T12" s="25">
        <v>959</v>
      </c>
      <c r="U12" s="25">
        <v>959</v>
      </c>
      <c r="V12" s="25">
        <v>959</v>
      </c>
      <c r="W12" s="25">
        <v>959</v>
      </c>
      <c r="X12" s="25">
        <v>959</v>
      </c>
      <c r="Y12" s="25">
        <v>959</v>
      </c>
      <c r="Z12" s="25">
        <v>959</v>
      </c>
      <c r="AA12" s="25">
        <v>959</v>
      </c>
      <c r="AB12" s="25">
        <v>959</v>
      </c>
      <c r="AC12" s="25">
        <v>959</v>
      </c>
      <c r="AD12" s="25">
        <v>959</v>
      </c>
      <c r="AE12" s="25">
        <v>959</v>
      </c>
      <c r="AF12" s="25">
        <v>959</v>
      </c>
      <c r="AG12" s="25">
        <v>959</v>
      </c>
      <c r="AH12" s="25">
        <v>959</v>
      </c>
      <c r="AI12" s="25">
        <v>959</v>
      </c>
      <c r="AJ12" s="25">
        <v>959</v>
      </c>
      <c r="AK12" s="25">
        <v>959</v>
      </c>
      <c r="AL12" s="25">
        <v>959</v>
      </c>
      <c r="AM12" s="25">
        <v>959</v>
      </c>
      <c r="AN12" s="25">
        <v>959</v>
      </c>
      <c r="AO12" s="25">
        <v>959</v>
      </c>
      <c r="AP12" s="25">
        <v>959</v>
      </c>
    </row>
    <row r="13" spans="1:4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4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42" ht="13" x14ac:dyDescent="0.25">
      <c r="A15" s="2" t="s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42" x14ac:dyDescent="0.25">
      <c r="A16" s="4" t="s">
        <v>7</v>
      </c>
      <c r="B16" s="8">
        <f t="shared" ref="B16:AH17" si="3">B6-B11</f>
        <v>55.716787481236679</v>
      </c>
      <c r="C16" s="8">
        <f t="shared" si="3"/>
        <v>51.732302447512893</v>
      </c>
      <c r="D16" s="8">
        <f t="shared" si="3"/>
        <v>10.147320445835248</v>
      </c>
      <c r="E16" s="8">
        <f t="shared" si="3"/>
        <v>15.198552671191237</v>
      </c>
      <c r="F16" s="8">
        <f t="shared" si="3"/>
        <v>6.1390700355559602E-2</v>
      </c>
      <c r="G16" s="8">
        <f t="shared" si="3"/>
        <v>44.643233002554553</v>
      </c>
      <c r="H16" s="8">
        <f t="shared" si="3"/>
        <v>94.32185354674516</v>
      </c>
      <c r="I16" s="8">
        <f t="shared" si="3"/>
        <v>79.669457733513354</v>
      </c>
      <c r="J16" s="8">
        <f t="shared" si="3"/>
        <v>86.651034086006348</v>
      </c>
      <c r="K16" s="8">
        <f t="shared" si="3"/>
        <v>76.255987619567577</v>
      </c>
      <c r="L16" s="8">
        <f t="shared" si="3"/>
        <v>84.3917123499632</v>
      </c>
      <c r="M16" s="8">
        <f t="shared" si="3"/>
        <v>122.26786854403235</v>
      </c>
      <c r="N16" s="8">
        <f t="shared" si="3"/>
        <v>124.51880298107494</v>
      </c>
      <c r="O16" s="8">
        <f t="shared" si="3"/>
        <v>162.85449556837148</v>
      </c>
      <c r="P16" s="8">
        <f t="shared" si="3"/>
        <v>181.59960538127484</v>
      </c>
      <c r="Q16" s="8">
        <f t="shared" si="3"/>
        <v>185.7601494415178</v>
      </c>
      <c r="R16" s="8">
        <f t="shared" si="3"/>
        <v>199.39674130514823</v>
      </c>
      <c r="S16" s="8">
        <f t="shared" si="3"/>
        <v>178.16857024941055</v>
      </c>
      <c r="T16" s="8">
        <f t="shared" si="3"/>
        <v>176.76684227028841</v>
      </c>
      <c r="U16" s="8">
        <f t="shared" si="3"/>
        <v>91.305220281297352</v>
      </c>
      <c r="V16" s="8">
        <f t="shared" si="3"/>
        <v>146.27716511171934</v>
      </c>
      <c r="W16" s="8">
        <f t="shared" si="3"/>
        <v>100.81911837819302</v>
      </c>
      <c r="X16" s="8">
        <f t="shared" si="3"/>
        <v>85.022813778694399</v>
      </c>
      <c r="Y16" s="8">
        <f t="shared" si="3"/>
        <v>72.788246455484114</v>
      </c>
      <c r="Z16" s="8">
        <f t="shared" si="3"/>
        <v>18.839491937848152</v>
      </c>
      <c r="AA16" s="8">
        <f t="shared" si="3"/>
        <v>41.446359931952657</v>
      </c>
      <c r="AB16" s="8">
        <f t="shared" si="3"/>
        <v>52.876431016024753</v>
      </c>
      <c r="AC16" s="8">
        <f t="shared" si="3"/>
        <v>73.077610655975377</v>
      </c>
      <c r="AD16" s="8">
        <f t="shared" si="3"/>
        <v>66.250302831220779</v>
      </c>
      <c r="AE16" s="8">
        <f t="shared" si="3"/>
        <v>42.401908571508557</v>
      </c>
      <c r="AF16" s="8">
        <f t="shared" si="3"/>
        <v>-76.324949894376687</v>
      </c>
      <c r="AG16" s="8">
        <f t="shared" si="3"/>
        <v>1.140551236777128</v>
      </c>
      <c r="AH16" s="8">
        <f t="shared" si="3"/>
        <v>-52.149594837854465</v>
      </c>
      <c r="AI16" s="8">
        <f t="shared" ref="AI16" si="4">AI6-AI11</f>
        <v>-101.22862338603909</v>
      </c>
    </row>
    <row r="17" spans="1:42" x14ac:dyDescent="0.25">
      <c r="A17" s="4" t="s">
        <v>8</v>
      </c>
      <c r="B17" s="8">
        <f>B7-B12</f>
        <v>-34.356663242439026</v>
      </c>
      <c r="C17" s="8">
        <f t="shared" si="3"/>
        <v>-32.024729347404104</v>
      </c>
      <c r="D17" s="8">
        <f t="shared" si="3"/>
        <v>-56.968127968308409</v>
      </c>
      <c r="E17" s="8">
        <f t="shared" si="3"/>
        <v>-54.885431447534529</v>
      </c>
      <c r="F17" s="8">
        <f t="shared" si="3"/>
        <v>-62.989447079184515</v>
      </c>
      <c r="G17" s="8">
        <f t="shared" si="3"/>
        <v>-43.98358887311565</v>
      </c>
      <c r="H17" s="8">
        <f t="shared" si="3"/>
        <v>-2.7798807604024205</v>
      </c>
      <c r="I17" s="8">
        <f t="shared" si="3"/>
        <v>-12.957633246776595</v>
      </c>
      <c r="J17" s="8">
        <f t="shared" si="3"/>
        <v>-6.7025493413074173</v>
      </c>
      <c r="K17" s="8">
        <f t="shared" si="3"/>
        <v>-7.9967552929580279</v>
      </c>
      <c r="L17" s="8">
        <f t="shared" si="3"/>
        <v>-4.4214567931679767</v>
      </c>
      <c r="M17" s="8">
        <f t="shared" si="3"/>
        <v>19.29849797007239</v>
      </c>
      <c r="N17" s="8">
        <f t="shared" si="3"/>
        <v>13.005319322202126</v>
      </c>
      <c r="O17" s="8">
        <f t="shared" si="3"/>
        <v>41.736816359823592</v>
      </c>
      <c r="P17" s="8">
        <f t="shared" si="3"/>
        <v>51.982370233283632</v>
      </c>
      <c r="Q17" s="8">
        <f t="shared" si="3"/>
        <v>58.177694092927368</v>
      </c>
      <c r="R17" s="8">
        <f t="shared" si="3"/>
        <v>62.8241036900788</v>
      </c>
      <c r="S17" s="8">
        <f t="shared" si="3"/>
        <v>45.335031148011353</v>
      </c>
      <c r="T17" s="8">
        <f t="shared" si="3"/>
        <v>54.93397976588119</v>
      </c>
      <c r="U17" s="8">
        <f t="shared" si="3"/>
        <v>6.1417455188221766</v>
      </c>
      <c r="V17" s="8">
        <f t="shared" si="3"/>
        <v>44.648687573023722</v>
      </c>
      <c r="W17" s="8">
        <f t="shared" si="3"/>
        <v>6.1295762044956064</v>
      </c>
      <c r="X17" s="8">
        <f t="shared" si="3"/>
        <v>4.4858385607902846</v>
      </c>
      <c r="Y17" s="8">
        <f t="shared" si="3"/>
        <v>2.4538778628530054</v>
      </c>
      <c r="Z17" s="8">
        <f t="shared" si="3"/>
        <v>-40.013056041821983</v>
      </c>
      <c r="AA17" s="8">
        <f t="shared" si="3"/>
        <v>-19.070174515481085</v>
      </c>
      <c r="AB17" s="8">
        <f t="shared" si="3"/>
        <v>0.25594905175580607</v>
      </c>
      <c r="AC17" s="8">
        <f t="shared" si="3"/>
        <v>11.919639698329547</v>
      </c>
      <c r="AD17" s="8">
        <f t="shared" si="3"/>
        <v>14.932210940656205</v>
      </c>
      <c r="AE17" s="8">
        <f t="shared" si="3"/>
        <v>9.7552624735142217</v>
      </c>
      <c r="AF17" s="8">
        <f t="shared" si="3"/>
        <v>-67.631701643624865</v>
      </c>
      <c r="AG17" s="8">
        <f t="shared" si="3"/>
        <v>-11.251425559073255</v>
      </c>
      <c r="AH17" s="8">
        <f t="shared" si="3"/>
        <v>-37.23732284663447</v>
      </c>
      <c r="AI17" s="8">
        <f t="shared" ref="AI17" si="5">AI7-AI12</f>
        <v>-64.592653006489741</v>
      </c>
    </row>
    <row r="18" spans="1:4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4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42" ht="13" x14ac:dyDescent="0.25">
      <c r="A20" s="2" t="s">
        <v>10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42" x14ac:dyDescent="0.25">
      <c r="A21" s="4" t="s">
        <v>7</v>
      </c>
      <c r="B21" s="27">
        <f>B16/B11</f>
        <v>4.2467063628991372E-2</v>
      </c>
      <c r="C21" s="27">
        <f t="shared" ref="C21:AH22" si="6">C16/C11</f>
        <v>3.9430108572799459E-2</v>
      </c>
      <c r="D21" s="27">
        <f t="shared" si="6"/>
        <v>7.7342381446915002E-3</v>
      </c>
      <c r="E21" s="27">
        <f t="shared" si="6"/>
        <v>1.1584262706700639E-2</v>
      </c>
      <c r="F21" s="27">
        <f t="shared" si="6"/>
        <v>4.6791692344176523E-5</v>
      </c>
      <c r="G21" s="27">
        <f t="shared" si="6"/>
        <v>3.4026854422678776E-2</v>
      </c>
      <c r="H21" s="27">
        <f t="shared" si="6"/>
        <v>7.1891656666726492E-2</v>
      </c>
      <c r="I21" s="27">
        <f t="shared" si="6"/>
        <v>6.0723672052982743E-2</v>
      </c>
      <c r="J21" s="27">
        <f t="shared" si="6"/>
        <v>6.6044995492382894E-2</v>
      </c>
      <c r="K21" s="27">
        <f t="shared" si="6"/>
        <v>5.8121941783206996E-2</v>
      </c>
      <c r="L21" s="27">
        <f t="shared" si="6"/>
        <v>6.4322951486252444E-2</v>
      </c>
      <c r="M21" s="27">
        <f t="shared" si="6"/>
        <v>9.3191972975634418E-2</v>
      </c>
      <c r="N21" s="27">
        <f t="shared" si="6"/>
        <v>9.4907624223380296E-2</v>
      </c>
      <c r="O21" s="27">
        <f t="shared" si="6"/>
        <v>0.12412690211003924</v>
      </c>
      <c r="P21" s="27">
        <f t="shared" si="6"/>
        <v>0.1384143333698741</v>
      </c>
      <c r="Q21" s="27">
        <f t="shared" si="6"/>
        <v>0.14158547975725441</v>
      </c>
      <c r="R21" s="27">
        <f t="shared" si="6"/>
        <v>0.15197922355575322</v>
      </c>
      <c r="S21" s="27">
        <f t="shared" si="6"/>
        <v>0.13579921512912391</v>
      </c>
      <c r="T21" s="27">
        <f t="shared" si="6"/>
        <v>0.13473082490113444</v>
      </c>
      <c r="U21" s="27">
        <f t="shared" si="6"/>
        <v>6.9592393507086403E-2</v>
      </c>
      <c r="V21" s="27">
        <f t="shared" si="6"/>
        <v>0.11149174170100559</v>
      </c>
      <c r="W21" s="27">
        <f t="shared" si="6"/>
        <v>7.6843840227281274E-2</v>
      </c>
      <c r="X21" s="27">
        <f t="shared" si="6"/>
        <v>6.480397391668781E-2</v>
      </c>
      <c r="Y21" s="27">
        <f t="shared" si="6"/>
        <v>5.5478846383753139E-2</v>
      </c>
      <c r="Z21" s="27">
        <f t="shared" si="6"/>
        <v>1.4359368855067188E-2</v>
      </c>
      <c r="AA21" s="27">
        <f t="shared" si="6"/>
        <v>3.1590213362768793E-2</v>
      </c>
      <c r="AB21" s="27">
        <f t="shared" si="6"/>
        <v>4.0302157786604231E-2</v>
      </c>
      <c r="AC21" s="27">
        <f t="shared" si="6"/>
        <v>5.5699398365834894E-2</v>
      </c>
      <c r="AD21" s="27">
        <f t="shared" si="6"/>
        <v>5.0495657645747545E-2</v>
      </c>
      <c r="AE21" s="27">
        <f t="shared" si="6"/>
        <v>3.2318527874625427E-2</v>
      </c>
      <c r="AF21" s="27">
        <f t="shared" si="6"/>
        <v>-5.8174504492665161E-2</v>
      </c>
      <c r="AG21" s="27">
        <f t="shared" si="6"/>
        <v>8.6932258900695731E-4</v>
      </c>
      <c r="AH21" s="27">
        <f t="shared" si="6"/>
        <v>-3.9748166797145171E-2</v>
      </c>
      <c r="AI21" s="27">
        <f t="shared" ref="AI21" si="7">AI16/AI11</f>
        <v>-7.7155962946676135E-2</v>
      </c>
    </row>
    <row r="22" spans="1:42" x14ac:dyDescent="0.25">
      <c r="A22" s="4" t="s">
        <v>8</v>
      </c>
      <c r="B22" s="27">
        <f>B17/B12</f>
        <v>-3.5825509116203365E-2</v>
      </c>
      <c r="C22" s="27">
        <f t="shared" si="6"/>
        <v>-3.3393878360171117E-2</v>
      </c>
      <c r="D22" s="27">
        <f t="shared" si="6"/>
        <v>-5.9403678799070291E-2</v>
      </c>
      <c r="E22" s="27">
        <f t="shared" si="6"/>
        <v>-5.7231941029754464E-2</v>
      </c>
      <c r="F22" s="27">
        <f t="shared" si="6"/>
        <v>-6.5682426568492713E-2</v>
      </c>
      <c r="G22" s="27">
        <f t="shared" si="6"/>
        <v>-4.5864013423478261E-2</v>
      </c>
      <c r="H22" s="27">
        <f t="shared" si="6"/>
        <v>-2.8987286344133688E-3</v>
      </c>
      <c r="I22" s="27">
        <f t="shared" si="6"/>
        <v>-1.3511609225001664E-2</v>
      </c>
      <c r="J22" s="27">
        <f t="shared" si="6"/>
        <v>-6.9891025456803096E-3</v>
      </c>
      <c r="K22" s="27">
        <f t="shared" si="6"/>
        <v>-8.3386395129906449E-3</v>
      </c>
      <c r="L22" s="27">
        <f t="shared" si="6"/>
        <v>-4.6104867499144704E-3</v>
      </c>
      <c r="M22" s="27">
        <f t="shared" si="6"/>
        <v>2.0123564098094255E-2</v>
      </c>
      <c r="N22" s="27">
        <f t="shared" si="6"/>
        <v>1.3561334016894813E-2</v>
      </c>
      <c r="O22" s="27">
        <f t="shared" si="6"/>
        <v>4.3521184942464645E-2</v>
      </c>
      <c r="P22" s="27">
        <f t="shared" si="6"/>
        <v>5.4204765623861971E-2</v>
      </c>
      <c r="Q22" s="27">
        <f t="shared" si="6"/>
        <v>6.0664957344032711E-2</v>
      </c>
      <c r="R22" s="27">
        <f t="shared" si="6"/>
        <v>6.5510014275368927E-2</v>
      </c>
      <c r="S22" s="27">
        <f t="shared" si="6"/>
        <v>4.7273233730981599E-2</v>
      </c>
      <c r="T22" s="27">
        <f t="shared" si="6"/>
        <v>5.7282564927926161E-2</v>
      </c>
      <c r="U22" s="27">
        <f t="shared" si="6"/>
        <v>6.4043227516393918E-3</v>
      </c>
      <c r="V22" s="27">
        <f t="shared" si="6"/>
        <v>4.6557547000024735E-2</v>
      </c>
      <c r="W22" s="27">
        <f t="shared" si="6"/>
        <v>6.3916331642289948E-3</v>
      </c>
      <c r="X22" s="27">
        <f t="shared" si="6"/>
        <v>4.6776210227218815E-3</v>
      </c>
      <c r="Y22" s="27">
        <f t="shared" si="6"/>
        <v>2.5587881781574612E-3</v>
      </c>
      <c r="Z22" s="27">
        <f t="shared" si="6"/>
        <v>-4.1723728927864426E-2</v>
      </c>
      <c r="AA22" s="27">
        <f t="shared" si="6"/>
        <v>-1.9885479161085594E-2</v>
      </c>
      <c r="AB22" s="27">
        <f t="shared" si="6"/>
        <v>2.6689160767028784E-4</v>
      </c>
      <c r="AC22" s="27">
        <f t="shared" si="6"/>
        <v>1.2429238475838943E-2</v>
      </c>
      <c r="AD22" s="27">
        <f t="shared" si="6"/>
        <v>1.5570605777535145E-2</v>
      </c>
      <c r="AE22" s="27">
        <f t="shared" si="6"/>
        <v>1.017232791815873E-2</v>
      </c>
      <c r="AF22" s="27">
        <f t="shared" si="6"/>
        <v>-7.0523150827554601E-2</v>
      </c>
      <c r="AG22" s="27">
        <f t="shared" si="6"/>
        <v>-1.1732456265978368E-2</v>
      </c>
      <c r="AH22" s="27">
        <f t="shared" si="6"/>
        <v>-3.8829325178972335E-2</v>
      </c>
      <c r="AI22" s="27">
        <f t="shared" ref="AI22" si="8">AI17/AI12</f>
        <v>-6.7354174146496082E-2</v>
      </c>
    </row>
    <row r="23" spans="1:42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</row>
    <row r="25" spans="1:42" ht="13" x14ac:dyDescent="0.25">
      <c r="A25" s="2" t="s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42" s="29" customFormat="1" ht="13" x14ac:dyDescent="0.3">
      <c r="A26" s="28" t="s">
        <v>7</v>
      </c>
      <c r="B26" s="45">
        <v>992.5</v>
      </c>
      <c r="C26" s="45">
        <v>992.5</v>
      </c>
      <c r="D26" s="45">
        <v>992.5</v>
      </c>
      <c r="E26" s="45">
        <v>992.5</v>
      </c>
      <c r="F26" s="45">
        <v>992.5</v>
      </c>
      <c r="G26" s="45">
        <v>992.5</v>
      </c>
      <c r="H26" s="45">
        <v>992.5</v>
      </c>
      <c r="I26" s="45">
        <v>992.5</v>
      </c>
      <c r="J26" s="45">
        <v>992.5</v>
      </c>
      <c r="K26" s="45">
        <v>992.5</v>
      </c>
      <c r="L26" s="45">
        <v>992.5</v>
      </c>
      <c r="M26" s="45">
        <v>992.5</v>
      </c>
      <c r="N26" s="45">
        <v>992.5</v>
      </c>
      <c r="O26" s="45">
        <v>992.5</v>
      </c>
      <c r="P26" s="45">
        <v>992.5</v>
      </c>
      <c r="Q26" s="45">
        <v>992.5</v>
      </c>
      <c r="R26" s="45">
        <v>992.5</v>
      </c>
      <c r="S26" s="45">
        <v>992.5</v>
      </c>
      <c r="T26" s="45">
        <v>992.5</v>
      </c>
      <c r="U26" s="45">
        <v>992.5</v>
      </c>
      <c r="V26" s="45">
        <v>992.5</v>
      </c>
      <c r="W26" s="45">
        <v>992.5</v>
      </c>
      <c r="X26" s="45">
        <v>992.5</v>
      </c>
      <c r="Y26" s="45">
        <v>992.5</v>
      </c>
      <c r="Z26" s="45">
        <v>992.5</v>
      </c>
      <c r="AA26" s="45">
        <v>992.5</v>
      </c>
      <c r="AB26" s="45">
        <v>992.5</v>
      </c>
      <c r="AC26" s="45">
        <v>992.5</v>
      </c>
      <c r="AD26" s="45">
        <v>992.5</v>
      </c>
      <c r="AE26" s="45">
        <v>992.5</v>
      </c>
      <c r="AF26" s="45">
        <v>992.5</v>
      </c>
      <c r="AG26" s="46">
        <v>992.5</v>
      </c>
      <c r="AH26" s="46">
        <v>992.5</v>
      </c>
      <c r="AI26" s="46">
        <v>992.5</v>
      </c>
      <c r="AJ26" s="46">
        <v>992.5</v>
      </c>
      <c r="AK26" s="46">
        <v>992.5</v>
      </c>
      <c r="AL26" s="46">
        <v>992.5</v>
      </c>
      <c r="AM26" s="46">
        <v>992.5</v>
      </c>
      <c r="AN26" s="46">
        <v>992.5</v>
      </c>
      <c r="AO26" s="46">
        <v>992.5</v>
      </c>
      <c r="AP26" s="46">
        <v>992.5</v>
      </c>
    </row>
    <row r="27" spans="1:42" s="29" customFormat="1" ht="13" x14ac:dyDescent="0.3">
      <c r="A27" s="28" t="s">
        <v>8</v>
      </c>
      <c r="B27" s="5">
        <v>763</v>
      </c>
      <c r="C27" s="5">
        <v>763</v>
      </c>
      <c r="D27" s="5">
        <v>763</v>
      </c>
      <c r="E27" s="5">
        <v>763</v>
      </c>
      <c r="F27" s="5">
        <v>763</v>
      </c>
      <c r="G27" s="5">
        <v>763</v>
      </c>
      <c r="H27" s="5">
        <v>763</v>
      </c>
      <c r="I27" s="5">
        <v>763</v>
      </c>
      <c r="J27" s="5">
        <v>763</v>
      </c>
      <c r="K27" s="5">
        <v>763</v>
      </c>
      <c r="L27" s="5">
        <v>763</v>
      </c>
      <c r="M27" s="5">
        <v>763</v>
      </c>
      <c r="N27" s="5">
        <v>763</v>
      </c>
      <c r="O27" s="5">
        <v>763</v>
      </c>
      <c r="P27" s="5">
        <v>763</v>
      </c>
      <c r="Q27" s="5">
        <v>763</v>
      </c>
      <c r="R27" s="5">
        <v>763</v>
      </c>
      <c r="S27" s="5">
        <v>763</v>
      </c>
      <c r="T27" s="5">
        <v>763</v>
      </c>
      <c r="U27" s="5">
        <v>763</v>
      </c>
      <c r="V27" s="5">
        <v>763</v>
      </c>
      <c r="W27" s="5">
        <v>763</v>
      </c>
      <c r="X27" s="5">
        <v>763</v>
      </c>
      <c r="Y27" s="5">
        <v>763</v>
      </c>
      <c r="Z27" s="5">
        <v>763</v>
      </c>
      <c r="AA27" s="5">
        <v>763</v>
      </c>
      <c r="AB27" s="5">
        <v>763</v>
      </c>
      <c r="AC27" s="5">
        <v>763</v>
      </c>
      <c r="AD27" s="5">
        <v>763</v>
      </c>
      <c r="AE27" s="5">
        <v>763</v>
      </c>
      <c r="AF27" s="5">
        <v>763</v>
      </c>
      <c r="AG27" s="29">
        <v>763</v>
      </c>
      <c r="AH27" s="29">
        <v>763</v>
      </c>
      <c r="AI27" s="29">
        <v>763</v>
      </c>
      <c r="AJ27" s="29">
        <v>763</v>
      </c>
      <c r="AK27" s="29">
        <v>763</v>
      </c>
      <c r="AL27" s="29">
        <v>763</v>
      </c>
      <c r="AM27" s="29">
        <v>763</v>
      </c>
      <c r="AN27" s="29">
        <v>763</v>
      </c>
      <c r="AO27" s="29">
        <v>763</v>
      </c>
      <c r="AP27" s="29">
        <v>763</v>
      </c>
    </row>
    <row r="28" spans="1:4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4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42" ht="13" x14ac:dyDescent="0.25">
      <c r="A30" s="2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2" x14ac:dyDescent="0.25">
      <c r="A31" s="4" t="s">
        <v>7</v>
      </c>
      <c r="B31" s="8">
        <f t="shared" ref="B31:AH32" si="9">B6-B26</f>
        <v>375.21678748123668</v>
      </c>
      <c r="C31" s="8">
        <f t="shared" si="9"/>
        <v>371.23230244751289</v>
      </c>
      <c r="D31" s="8">
        <f t="shared" si="9"/>
        <v>329.64732044583525</v>
      </c>
      <c r="E31" s="8">
        <f t="shared" si="9"/>
        <v>334.69855267119124</v>
      </c>
      <c r="F31" s="8">
        <f t="shared" si="9"/>
        <v>319.56139070035556</v>
      </c>
      <c r="G31" s="8">
        <f t="shared" si="9"/>
        <v>364.14323300255455</v>
      </c>
      <c r="H31" s="8">
        <f t="shared" si="9"/>
        <v>413.82185354674516</v>
      </c>
      <c r="I31" s="8">
        <f t="shared" si="9"/>
        <v>399.16945773351335</v>
      </c>
      <c r="J31" s="8">
        <f t="shared" si="9"/>
        <v>406.15103408600635</v>
      </c>
      <c r="K31" s="8">
        <f t="shared" si="9"/>
        <v>395.75598761956758</v>
      </c>
      <c r="L31" s="8">
        <f t="shared" si="9"/>
        <v>403.8917123499632</v>
      </c>
      <c r="M31" s="8">
        <f t="shared" si="9"/>
        <v>441.76786854403235</v>
      </c>
      <c r="N31" s="8">
        <f t="shared" si="9"/>
        <v>444.01880298107494</v>
      </c>
      <c r="O31" s="8">
        <f t="shared" si="9"/>
        <v>482.35449556837148</v>
      </c>
      <c r="P31" s="8">
        <f t="shared" si="9"/>
        <v>501.09960538127484</v>
      </c>
      <c r="Q31" s="8">
        <f t="shared" si="9"/>
        <v>505.2601494415178</v>
      </c>
      <c r="R31" s="8">
        <f t="shared" si="9"/>
        <v>518.89674130514823</v>
      </c>
      <c r="S31" s="8">
        <f t="shared" si="9"/>
        <v>497.66857024941055</v>
      </c>
      <c r="T31" s="8">
        <f t="shared" si="9"/>
        <v>496.26684227028841</v>
      </c>
      <c r="U31" s="8">
        <f t="shared" si="9"/>
        <v>410.80522028129735</v>
      </c>
      <c r="V31" s="8">
        <f t="shared" si="9"/>
        <v>465.77716511171934</v>
      </c>
      <c r="W31" s="8">
        <f t="shared" si="9"/>
        <v>420.31911837819302</v>
      </c>
      <c r="X31" s="8">
        <f t="shared" si="9"/>
        <v>404.5228137786944</v>
      </c>
      <c r="Y31" s="8">
        <f t="shared" si="9"/>
        <v>392.28824645548411</v>
      </c>
      <c r="Z31" s="8">
        <f t="shared" si="9"/>
        <v>338.33949193784815</v>
      </c>
      <c r="AA31" s="8">
        <f t="shared" si="9"/>
        <v>360.94635993195266</v>
      </c>
      <c r="AB31" s="8">
        <f t="shared" si="9"/>
        <v>372.37643101602475</v>
      </c>
      <c r="AC31" s="8">
        <f t="shared" si="9"/>
        <v>392.57761065597538</v>
      </c>
      <c r="AD31" s="8">
        <f t="shared" si="9"/>
        <v>385.75030283122078</v>
      </c>
      <c r="AE31" s="8">
        <f t="shared" si="9"/>
        <v>361.90190857150856</v>
      </c>
      <c r="AF31" s="8">
        <f t="shared" si="9"/>
        <v>243.17505010562331</v>
      </c>
      <c r="AG31" s="8">
        <f t="shared" si="9"/>
        <v>320.64055123677713</v>
      </c>
      <c r="AH31" s="8">
        <f t="shared" si="9"/>
        <v>267.35040516214553</v>
      </c>
      <c r="AI31" s="8">
        <f t="shared" ref="AI31" si="10">AI6-AI26</f>
        <v>218.27137661396091</v>
      </c>
      <c r="AJ31" s="8"/>
      <c r="AK31" s="8"/>
      <c r="AL31" s="8"/>
      <c r="AM31" s="8"/>
      <c r="AN31" s="8"/>
      <c r="AO31" s="8"/>
      <c r="AP31" s="8"/>
    </row>
    <row r="32" spans="1:42" x14ac:dyDescent="0.25">
      <c r="A32" s="4" t="s">
        <v>8</v>
      </c>
      <c r="B32" s="8">
        <f>B7-B27</f>
        <v>161.64333675756097</v>
      </c>
      <c r="C32" s="8">
        <f t="shared" si="9"/>
        <v>163.9752706525959</v>
      </c>
      <c r="D32" s="8">
        <f t="shared" si="9"/>
        <v>139.03187203169159</v>
      </c>
      <c r="E32" s="8">
        <f t="shared" si="9"/>
        <v>141.11456855246547</v>
      </c>
      <c r="F32" s="8">
        <f t="shared" si="9"/>
        <v>133.01055292081548</v>
      </c>
      <c r="G32" s="8">
        <f t="shared" si="9"/>
        <v>152.01641112688435</v>
      </c>
      <c r="H32" s="8">
        <f t="shared" si="9"/>
        <v>193.22011923959758</v>
      </c>
      <c r="I32" s="8">
        <f t="shared" si="9"/>
        <v>183.0423667532234</v>
      </c>
      <c r="J32" s="8">
        <f t="shared" si="9"/>
        <v>189.29745065869258</v>
      </c>
      <c r="K32" s="8">
        <f t="shared" si="9"/>
        <v>188.00324470704197</v>
      </c>
      <c r="L32" s="8">
        <f t="shared" si="9"/>
        <v>191.57854320683202</v>
      </c>
      <c r="M32" s="8">
        <f t="shared" si="9"/>
        <v>215.29849797007239</v>
      </c>
      <c r="N32" s="8">
        <f t="shared" si="9"/>
        <v>209.00531932220213</v>
      </c>
      <c r="O32" s="8">
        <f t="shared" si="9"/>
        <v>237.73681635982359</v>
      </c>
      <c r="P32" s="8">
        <f t="shared" si="9"/>
        <v>247.98237023328363</v>
      </c>
      <c r="Q32" s="8">
        <f t="shared" si="9"/>
        <v>254.17769409292737</v>
      </c>
      <c r="R32" s="8">
        <f t="shared" si="9"/>
        <v>258.8241036900788</v>
      </c>
      <c r="S32" s="8">
        <f t="shared" si="9"/>
        <v>241.33503114801135</v>
      </c>
      <c r="T32" s="8">
        <f t="shared" si="9"/>
        <v>250.93397976588119</v>
      </c>
      <c r="U32" s="8">
        <f t="shared" si="9"/>
        <v>202.14174551882218</v>
      </c>
      <c r="V32" s="8">
        <f t="shared" si="9"/>
        <v>240.64868757302372</v>
      </c>
      <c r="W32" s="8">
        <f t="shared" si="9"/>
        <v>202.12957620449561</v>
      </c>
      <c r="X32" s="8">
        <f t="shared" si="9"/>
        <v>200.48583856079028</v>
      </c>
      <c r="Y32" s="8">
        <f t="shared" si="9"/>
        <v>198.45387786285301</v>
      </c>
      <c r="Z32" s="8">
        <f t="shared" si="9"/>
        <v>155.98694395817802</v>
      </c>
      <c r="AA32" s="8">
        <f t="shared" si="9"/>
        <v>176.92982548451891</v>
      </c>
      <c r="AB32" s="8">
        <f t="shared" si="9"/>
        <v>196.25594905175581</v>
      </c>
      <c r="AC32" s="8">
        <f t="shared" si="9"/>
        <v>207.91963969832955</v>
      </c>
      <c r="AD32" s="8">
        <f t="shared" si="9"/>
        <v>210.9322109406562</v>
      </c>
      <c r="AE32" s="8">
        <f t="shared" si="9"/>
        <v>205.75526247351422</v>
      </c>
      <c r="AF32" s="8">
        <f t="shared" si="9"/>
        <v>128.36829835637513</v>
      </c>
      <c r="AG32" s="8">
        <f t="shared" si="9"/>
        <v>184.74857444092675</v>
      </c>
      <c r="AH32" s="8">
        <f t="shared" si="9"/>
        <v>158.76267715336553</v>
      </c>
      <c r="AI32" s="8">
        <f t="shared" ref="AI32" si="11">AI7-AI27</f>
        <v>131.40734699351026</v>
      </c>
      <c r="AJ32" s="8"/>
      <c r="AK32" s="8"/>
      <c r="AL32" s="8"/>
      <c r="AM32" s="8"/>
      <c r="AN32" s="8"/>
      <c r="AO32" s="8"/>
      <c r="AP32" s="8"/>
    </row>
    <row r="33" spans="1:4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4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42" ht="13" x14ac:dyDescent="0.25">
      <c r="A35" s="2" t="s">
        <v>13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42" x14ac:dyDescent="0.25">
      <c r="A36" s="4" t="s">
        <v>7</v>
      </c>
      <c r="B36" s="27">
        <f>B31/B26</f>
        <v>0.37805217882240472</v>
      </c>
      <c r="C36" s="27">
        <f t="shared" ref="C36:AH37" si="12">C31/C26</f>
        <v>0.37403758432998779</v>
      </c>
      <c r="D36" s="27">
        <f t="shared" si="12"/>
        <v>0.33213835813182391</v>
      </c>
      <c r="E36" s="27">
        <f t="shared" si="12"/>
        <v>0.33722776087777456</v>
      </c>
      <c r="F36" s="27">
        <f t="shared" si="12"/>
        <v>0.32197621229254969</v>
      </c>
      <c r="G36" s="27">
        <f t="shared" si="12"/>
        <v>0.36689494509073506</v>
      </c>
      <c r="H36" s="27">
        <f t="shared" si="12"/>
        <v>0.41694897082795485</v>
      </c>
      <c r="I36" s="27">
        <f t="shared" si="12"/>
        <v>0.40218585162066839</v>
      </c>
      <c r="J36" s="27">
        <f t="shared" si="12"/>
        <v>0.4092201854770845</v>
      </c>
      <c r="K36" s="27">
        <f t="shared" si="12"/>
        <v>0.39874658702223431</v>
      </c>
      <c r="L36" s="27">
        <f t="shared" si="12"/>
        <v>0.40694379078081933</v>
      </c>
      <c r="M36" s="27">
        <f t="shared" si="12"/>
        <v>0.44510616477988146</v>
      </c>
      <c r="N36" s="27">
        <f t="shared" si="12"/>
        <v>0.44737410879705286</v>
      </c>
      <c r="O36" s="27">
        <f t="shared" si="12"/>
        <v>0.48599949175654555</v>
      </c>
      <c r="P36" s="27">
        <f t="shared" si="12"/>
        <v>0.50488625227332473</v>
      </c>
      <c r="Q36" s="27">
        <f t="shared" si="12"/>
        <v>0.50907823621311621</v>
      </c>
      <c r="R36" s="27">
        <f t="shared" si="12"/>
        <v>0.52281787537042645</v>
      </c>
      <c r="S36" s="27">
        <f t="shared" si="12"/>
        <v>0.50142928992383939</v>
      </c>
      <c r="T36" s="27">
        <f t="shared" si="12"/>
        <v>0.50001696954185226</v>
      </c>
      <c r="U36" s="27">
        <f t="shared" si="12"/>
        <v>0.4139095418451359</v>
      </c>
      <c r="V36" s="27">
        <f t="shared" si="12"/>
        <v>0.46929689180022099</v>
      </c>
      <c r="W36" s="27">
        <f t="shared" si="12"/>
        <v>0.42349533337853201</v>
      </c>
      <c r="X36" s="27">
        <f t="shared" si="12"/>
        <v>0.40757966123797923</v>
      </c>
      <c r="Y36" s="27">
        <f t="shared" si="12"/>
        <v>0.39525264126497139</v>
      </c>
      <c r="Z36" s="27">
        <f t="shared" si="12"/>
        <v>0.34089621353939359</v>
      </c>
      <c r="AA36" s="27">
        <f t="shared" si="12"/>
        <v>0.36367391428912105</v>
      </c>
      <c r="AB36" s="27">
        <f t="shared" si="12"/>
        <v>0.37519035870632217</v>
      </c>
      <c r="AC36" s="27">
        <f t="shared" si="12"/>
        <v>0.39554419209670061</v>
      </c>
      <c r="AD36" s="27">
        <f t="shared" si="12"/>
        <v>0.38866529252515947</v>
      </c>
      <c r="AE36" s="27">
        <f t="shared" si="12"/>
        <v>0.36463668369925295</v>
      </c>
      <c r="AF36" s="27">
        <f t="shared" si="12"/>
        <v>0.24501264494269351</v>
      </c>
      <c r="AG36" s="27">
        <f t="shared" si="12"/>
        <v>0.32306352769448576</v>
      </c>
      <c r="AH36" s="27">
        <f t="shared" si="12"/>
        <v>0.26937068530190988</v>
      </c>
      <c r="AI36" s="27">
        <f t="shared" ref="AI36" si="13">AI31/AI26</f>
        <v>0.21992078248258026</v>
      </c>
    </row>
    <row r="37" spans="1:42" x14ac:dyDescent="0.25">
      <c r="A37" s="4" t="s">
        <v>8</v>
      </c>
      <c r="B37" s="27">
        <f>B32/B27</f>
        <v>0.21185234175302881</v>
      </c>
      <c r="C37" s="27">
        <f t="shared" si="12"/>
        <v>0.21490861160235372</v>
      </c>
      <c r="D37" s="27">
        <f t="shared" si="12"/>
        <v>0.18221739453694835</v>
      </c>
      <c r="E37" s="27">
        <f t="shared" si="12"/>
        <v>0.184947009898382</v>
      </c>
      <c r="F37" s="27">
        <f t="shared" si="12"/>
        <v>0.17432575743226145</v>
      </c>
      <c r="G37" s="27">
        <f t="shared" si="12"/>
        <v>0.19923513909159155</v>
      </c>
      <c r="H37" s="27">
        <f t="shared" si="12"/>
        <v>0.25323737777142541</v>
      </c>
      <c r="I37" s="27">
        <f t="shared" si="12"/>
        <v>0.23989825262545664</v>
      </c>
      <c r="J37" s="27">
        <f t="shared" si="12"/>
        <v>0.24809626560772291</v>
      </c>
      <c r="K37" s="27">
        <f t="shared" si="12"/>
        <v>0.24640005859376404</v>
      </c>
      <c r="L37" s="27">
        <f t="shared" si="12"/>
        <v>0.25108590197487812</v>
      </c>
      <c r="M37" s="27">
        <f t="shared" si="12"/>
        <v>0.28217365395815519</v>
      </c>
      <c r="N37" s="27">
        <f t="shared" si="12"/>
        <v>0.27392571339738153</v>
      </c>
      <c r="O37" s="27">
        <f t="shared" si="12"/>
        <v>0.31158167281759319</v>
      </c>
      <c r="P37" s="27">
        <f t="shared" si="12"/>
        <v>0.32500965954558797</v>
      </c>
      <c r="Q37" s="27">
        <f t="shared" si="12"/>
        <v>0.33312935005626132</v>
      </c>
      <c r="R37" s="27">
        <f t="shared" si="12"/>
        <v>0.33921900876812422</v>
      </c>
      <c r="S37" s="27">
        <f t="shared" si="12"/>
        <v>0.31629755065270165</v>
      </c>
      <c r="T37" s="27">
        <f t="shared" si="12"/>
        <v>0.32887808619381548</v>
      </c>
      <c r="U37" s="27">
        <f t="shared" si="12"/>
        <v>0.26493020382545501</v>
      </c>
      <c r="V37" s="27">
        <f t="shared" si="12"/>
        <v>0.31539801778902193</v>
      </c>
      <c r="W37" s="27">
        <f t="shared" si="12"/>
        <v>0.26491425452751716</v>
      </c>
      <c r="X37" s="27">
        <f t="shared" si="12"/>
        <v>0.26275994568910915</v>
      </c>
      <c r="Y37" s="27">
        <f t="shared" si="12"/>
        <v>0.26009682550832636</v>
      </c>
      <c r="Z37" s="27">
        <f t="shared" si="12"/>
        <v>0.20443898290717957</v>
      </c>
      <c r="AA37" s="27">
        <f t="shared" si="12"/>
        <v>0.23188705830212178</v>
      </c>
      <c r="AB37" s="27">
        <f t="shared" si="12"/>
        <v>0.2572161848646865</v>
      </c>
      <c r="AC37" s="27">
        <f t="shared" si="12"/>
        <v>0.27250280432284346</v>
      </c>
      <c r="AD37" s="27">
        <f t="shared" si="12"/>
        <v>0.27645112836259006</v>
      </c>
      <c r="AE37" s="27">
        <f t="shared" si="12"/>
        <v>0.26966613692465824</v>
      </c>
      <c r="AF37" s="27">
        <f t="shared" si="12"/>
        <v>0.16824154437270661</v>
      </c>
      <c r="AG37" s="27">
        <f t="shared" si="12"/>
        <v>0.24213443570239415</v>
      </c>
      <c r="AH37" s="27">
        <f t="shared" si="12"/>
        <v>0.20807690321542008</v>
      </c>
      <c r="AI37" s="27">
        <f t="shared" ref="AI37" si="14">AI32/AI27</f>
        <v>0.17222457010944989</v>
      </c>
    </row>
    <row r="38" spans="1:42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42" spans="1:42" x14ac:dyDescent="0.25">
      <c r="Z42" s="57">
        <f>AH3/R3-1</f>
        <v>-0.1664330279856121</v>
      </c>
    </row>
    <row r="46" spans="1:42" x14ac:dyDescent="0.25">
      <c r="A46" s="4"/>
      <c r="B46" s="4"/>
      <c r="C46" s="4"/>
      <c r="D46" s="4"/>
      <c r="E46" s="4"/>
    </row>
    <row r="47" spans="1:42" x14ac:dyDescent="0.25">
      <c r="A47" s="4"/>
      <c r="B47" s="4"/>
      <c r="C47" s="4"/>
      <c r="D47" s="4"/>
      <c r="E47" s="4"/>
    </row>
    <row r="48" spans="1:42" ht="13" x14ac:dyDescent="0.25">
      <c r="A48" s="4"/>
      <c r="B48" s="66" t="s">
        <v>104</v>
      </c>
      <c r="C48" s="66"/>
      <c r="D48" s="4"/>
      <c r="E48" s="4"/>
    </row>
    <row r="49" spans="1:5" ht="13" x14ac:dyDescent="0.25">
      <c r="A49" s="4"/>
      <c r="B49" s="2" t="s">
        <v>92</v>
      </c>
      <c r="C49" s="2" t="s">
        <v>93</v>
      </c>
      <c r="D49" s="4"/>
      <c r="E49" s="4"/>
    </row>
    <row r="50" spans="1:5" x14ac:dyDescent="0.25">
      <c r="A50" s="4" t="s">
        <v>102</v>
      </c>
      <c r="B50" s="41">
        <f>NRG_BAL_S!AI12/NRG_BAL_S!Y12-1</f>
        <v>-0.1256631620660692</v>
      </c>
      <c r="C50" s="41">
        <f>NRG_BAL_S!AI52/NRG_BAL_S!Y52-1</f>
        <v>-6.973452644278233E-2</v>
      </c>
      <c r="D50" s="4"/>
      <c r="E50" s="4"/>
    </row>
    <row r="51" spans="1:5" x14ac:dyDescent="0.25">
      <c r="A51" s="4" t="s">
        <v>63</v>
      </c>
      <c r="B51" s="41">
        <f>NRG_BAL_S!AI13/NRG_BAL_S!Y13-1</f>
        <v>-0.13516254171685671</v>
      </c>
      <c r="C51" s="41">
        <f>NRG_BAL_S!AI53/NRG_BAL_S!Y53-1</f>
        <v>-0.11201342815803739</v>
      </c>
      <c r="D51" s="4"/>
      <c r="E51" s="4"/>
    </row>
    <row r="52" spans="1:5" x14ac:dyDescent="0.25">
      <c r="A52" s="4" t="s">
        <v>64</v>
      </c>
      <c r="B52" s="41">
        <f>NRG_BAL_S!AI14/NRG_BAL_S!Y14-1</f>
        <v>4.1861437913930377E-3</v>
      </c>
      <c r="C52" s="41">
        <f>NRG_BAL_S!AI54/NRG_BAL_S!Y54-1</f>
        <v>9.2413702841548817E-2</v>
      </c>
      <c r="D52" s="4"/>
      <c r="E52" s="4"/>
    </row>
    <row r="53" spans="1:5" x14ac:dyDescent="0.25">
      <c r="A53" s="4" t="s">
        <v>65</v>
      </c>
      <c r="B53" s="41">
        <f>NRG_BAL_S!AI15/NRG_BAL_S!Y15-1</f>
        <v>-0.12733206425804688</v>
      </c>
      <c r="C53" s="41">
        <f>NRG_BAL_S!AI55/NRG_BAL_S!Y55-1</f>
        <v>-3.1201726415411413E-2</v>
      </c>
      <c r="D53" s="4"/>
      <c r="E53" s="4"/>
    </row>
    <row r="54" spans="1:5" x14ac:dyDescent="0.25">
      <c r="A54" s="4" t="s">
        <v>66</v>
      </c>
      <c r="B54" s="41">
        <f>NRG_BAL_S!AI16/NRG_BAL_S!Y16-1</f>
        <v>-0.13871962754626599</v>
      </c>
      <c r="C54" s="41">
        <f>NRG_BAL_S!AI56/NRG_BAL_S!Y56-1</f>
        <v>-5.3258464330605659E-2</v>
      </c>
      <c r="D54" s="4"/>
      <c r="E54" s="4"/>
    </row>
    <row r="55" spans="1:5" x14ac:dyDescent="0.25">
      <c r="A55" s="4" t="s">
        <v>67</v>
      </c>
      <c r="B55" s="41">
        <f>NRG_BAL_S!AI17/NRG_BAL_S!Y17-1</f>
        <v>-0.22498170128808093</v>
      </c>
      <c r="C55" s="41">
        <f>NRG_BAL_S!AI57/NRG_BAL_S!Y57-1</f>
        <v>-0.13280208389030046</v>
      </c>
      <c r="D55" s="4"/>
      <c r="E55" s="4"/>
    </row>
    <row r="56" spans="1:5" x14ac:dyDescent="0.25">
      <c r="A56" s="4" t="s">
        <v>68</v>
      </c>
      <c r="B56" s="41">
        <f>NRG_BAL_S!AI18/NRG_BAL_S!Y18-1</f>
        <v>-0.28149965642389008</v>
      </c>
      <c r="C56" s="41">
        <f>NRG_BAL_S!AI58/NRG_BAL_S!Y58-1</f>
        <v>-9.5078684538528746E-2</v>
      </c>
      <c r="D56" s="4"/>
      <c r="E56" s="4"/>
    </row>
    <row r="57" spans="1:5" x14ac:dyDescent="0.25">
      <c r="A57" s="4" t="s">
        <v>69</v>
      </c>
      <c r="B57" s="41">
        <f>NRG_BAL_S!AI19/NRG_BAL_S!Y19-1</f>
        <v>8.2563189756833077E-2</v>
      </c>
      <c r="C57" s="41">
        <f>NRG_BAL_S!AI59/NRG_BAL_S!Y59-1</f>
        <v>0.10397760665772049</v>
      </c>
      <c r="D57" s="4"/>
      <c r="E57" s="4"/>
    </row>
    <row r="58" spans="1:5" x14ac:dyDescent="0.25">
      <c r="A58" s="4" t="s">
        <v>70</v>
      </c>
      <c r="B58" s="41">
        <f>NRG_BAL_S!AI20/NRG_BAL_S!Y20-1</f>
        <v>-0.15120744899853711</v>
      </c>
      <c r="C58" s="41">
        <f>NRG_BAL_S!AI60/NRG_BAL_S!Y60-1</f>
        <v>2.538379153227166E-2</v>
      </c>
      <c r="D58" s="4"/>
      <c r="E58" s="4"/>
    </row>
    <row r="59" spans="1:5" x14ac:dyDescent="0.25">
      <c r="A59" s="4" t="s">
        <v>71</v>
      </c>
      <c r="B59" s="41">
        <f>NRG_BAL_S!AI21/NRG_BAL_S!Y21-1</f>
        <v>-4.8472232499983781E-2</v>
      </c>
      <c r="C59" s="41">
        <f>NRG_BAL_S!AI61/NRG_BAL_S!Y61-1</f>
        <v>1.0592095006930702E-2</v>
      </c>
      <c r="D59" s="4"/>
      <c r="E59" s="4"/>
    </row>
    <row r="60" spans="1:5" x14ac:dyDescent="0.25">
      <c r="A60" s="4" t="s">
        <v>72</v>
      </c>
      <c r="B60" s="41">
        <f>NRG_BAL_S!AI22/NRG_BAL_S!Y22-1</f>
        <v>-0.16345773421017751</v>
      </c>
      <c r="C60" s="41">
        <f>NRG_BAL_S!AI62/NRG_BAL_S!Y62-1</f>
        <v>-0.15239643225603883</v>
      </c>
      <c r="D60" s="4"/>
      <c r="E60" s="4"/>
    </row>
    <row r="61" spans="1:5" x14ac:dyDescent="0.25">
      <c r="A61" s="4" t="s">
        <v>73</v>
      </c>
      <c r="B61" s="41">
        <f>NRG_BAL_S!AI23/NRG_BAL_S!Y23-1</f>
        <v>6.7643172122499262E-2</v>
      </c>
      <c r="C61" s="41">
        <f>NRG_BAL_S!AI63/NRG_BAL_S!Y63-1</f>
        <v>8.1468110698386997E-2</v>
      </c>
      <c r="D61" s="4"/>
      <c r="E61" s="4"/>
    </row>
    <row r="62" spans="1:5" x14ac:dyDescent="0.25">
      <c r="A62" s="4" t="s">
        <v>74</v>
      </c>
      <c r="B62" s="41">
        <f>NRG_BAL_S!AI24/NRG_BAL_S!Y24-1</f>
        <v>-0.11335558484328867</v>
      </c>
      <c r="C62" s="41">
        <f>NRG_BAL_S!AI64/NRG_BAL_S!Y64-1</f>
        <v>-7.1448644235671543E-2</v>
      </c>
      <c r="D62" s="4"/>
      <c r="E62" s="4"/>
    </row>
    <row r="63" spans="1:5" x14ac:dyDescent="0.25">
      <c r="A63" s="4" t="s">
        <v>75</v>
      </c>
      <c r="B63" s="41">
        <f>NRG_BAL_S!AI25/NRG_BAL_S!Y25-1</f>
        <v>0.15761888217528153</v>
      </c>
      <c r="C63" s="41">
        <f>NRG_BAL_S!AI65/NRG_BAL_S!Y65-1</f>
        <v>0.15812581926578462</v>
      </c>
      <c r="D63" s="4"/>
      <c r="E63" s="4"/>
    </row>
    <row r="64" spans="1:5" x14ac:dyDescent="0.25">
      <c r="A64" s="4" t="s">
        <v>76</v>
      </c>
      <c r="B64" s="41">
        <f>NRG_BAL_S!AI26/NRG_BAL_S!Y26-1</f>
        <v>-2.0007312057144122E-2</v>
      </c>
      <c r="C64" s="41">
        <f>NRG_BAL_S!AI66/NRG_BAL_S!Y66-1</f>
        <v>1.0471603882707958E-2</v>
      </c>
      <c r="D64" s="4"/>
      <c r="E64" s="4"/>
    </row>
    <row r="65" spans="1:5" x14ac:dyDescent="0.25">
      <c r="A65" s="4" t="s">
        <v>77</v>
      </c>
      <c r="B65" s="41">
        <f>NRG_BAL_S!AI27/NRG_BAL_S!Y27-1</f>
        <v>9.2721692256355404E-2</v>
      </c>
      <c r="C65" s="41">
        <f>NRG_BAL_S!AI67/NRG_BAL_S!Y67-1</f>
        <v>0.11236020241915279</v>
      </c>
      <c r="D65" s="4"/>
      <c r="E65" s="4"/>
    </row>
    <row r="66" spans="1:5" x14ac:dyDescent="0.25">
      <c r="A66" s="4" t="s">
        <v>78</v>
      </c>
      <c r="B66" s="41">
        <f>NRG_BAL_S!AI28/NRG_BAL_S!Y28-1</f>
        <v>-0.15050101458830134</v>
      </c>
      <c r="C66" s="41">
        <f>NRG_BAL_S!AI68/NRG_BAL_S!Y68-1</f>
        <v>-0.14908154730097412</v>
      </c>
      <c r="D66" s="4"/>
      <c r="E66" s="4"/>
    </row>
    <row r="67" spans="1:5" x14ac:dyDescent="0.25">
      <c r="A67" s="4" t="s">
        <v>79</v>
      </c>
      <c r="B67" s="41">
        <f>NRG_BAL_S!AI29/NRG_BAL_S!Y29-1</f>
        <v>-1.2833928409637041E-2</v>
      </c>
      <c r="C67" s="41">
        <f>NRG_BAL_S!AI69/NRG_BAL_S!Y69-1</f>
        <v>2.0741643323435976E-2</v>
      </c>
      <c r="D67" s="4"/>
      <c r="E67" s="4"/>
    </row>
    <row r="68" spans="1:5" x14ac:dyDescent="0.25">
      <c r="A68" s="4" t="s">
        <v>80</v>
      </c>
      <c r="B68" s="41">
        <f>NRG_BAL_S!AI30/NRG_BAL_S!Y30-1</f>
        <v>4.3495269294456795E-2</v>
      </c>
      <c r="C68" s="41">
        <f>NRG_BAL_S!AI70/NRG_BAL_S!Y70-1</f>
        <v>0.37127327330900872</v>
      </c>
      <c r="D68" s="4"/>
      <c r="E68" s="4"/>
    </row>
    <row r="69" spans="1:5" x14ac:dyDescent="0.25">
      <c r="A69" s="4" t="s">
        <v>81</v>
      </c>
      <c r="B69" s="41">
        <f>NRG_BAL_S!AI31/NRG_BAL_S!Y31-1</f>
        <v>-0.18726057524251527</v>
      </c>
      <c r="C69" s="41">
        <f>NRG_BAL_S!AI71/NRG_BAL_S!Y71-1</f>
        <v>-0.18500591492797636</v>
      </c>
      <c r="D69" s="4"/>
      <c r="E69" s="4"/>
    </row>
    <row r="70" spans="1:5" x14ac:dyDescent="0.25">
      <c r="A70" s="4" t="s">
        <v>82</v>
      </c>
      <c r="B70" s="41">
        <f>NRG_BAL_S!AI32/NRG_BAL_S!Y32-1</f>
        <v>-8.4954264824409709E-2</v>
      </c>
      <c r="C70" s="41">
        <f>NRG_BAL_S!AI72/NRG_BAL_S!Y72-1</f>
        <v>-7.8791092112482142E-2</v>
      </c>
      <c r="D70" s="4"/>
      <c r="E70" s="4"/>
    </row>
    <row r="71" spans="1:5" x14ac:dyDescent="0.25">
      <c r="A71" s="4" t="s">
        <v>83</v>
      </c>
      <c r="B71" s="41">
        <f>NRG_BAL_S!AI33/NRG_BAL_S!Y33-1</f>
        <v>1.855693724081231E-3</v>
      </c>
      <c r="C71" s="41">
        <f>NRG_BAL_S!AI73/NRG_BAL_S!Y73-1</f>
        <v>0.11737360911246908</v>
      </c>
      <c r="D71" s="4"/>
      <c r="E71" s="4"/>
    </row>
    <row r="72" spans="1:5" x14ac:dyDescent="0.25">
      <c r="A72" s="4" t="s">
        <v>84</v>
      </c>
      <c r="B72" s="41">
        <f>NRG_BAL_S!AI34/NRG_BAL_S!Y34-1</f>
        <v>-1.5470141124252157E-2</v>
      </c>
      <c r="C72" s="41">
        <f>NRG_BAL_S!AI74/NRG_BAL_S!Y74-1</f>
        <v>8.5527331141394436E-2</v>
      </c>
      <c r="D72" s="4"/>
      <c r="E72" s="4"/>
    </row>
    <row r="73" spans="1:5" x14ac:dyDescent="0.25">
      <c r="A73" s="4" t="s">
        <v>85</v>
      </c>
      <c r="B73" s="41">
        <f>NRG_BAL_S!AI35/NRG_BAL_S!Y35-1</f>
        <v>-1.5268700650329481E-2</v>
      </c>
      <c r="C73" s="41">
        <f>NRG_BAL_S!AI75/NRG_BAL_S!Y75-1</f>
        <v>6.8037893802034066E-2</v>
      </c>
      <c r="D73" s="4"/>
      <c r="E73" s="4"/>
    </row>
    <row r="74" spans="1:5" x14ac:dyDescent="0.25">
      <c r="A74" s="4" t="s">
        <v>86</v>
      </c>
      <c r="B74" s="41">
        <f>NRG_BAL_S!AI36/NRG_BAL_S!Y36-1</f>
        <v>-0.10933315216920203</v>
      </c>
      <c r="C74" s="41">
        <f>NRG_BAL_S!AI76/NRG_BAL_S!Y76-1</f>
        <v>-6.7528678674903531E-2</v>
      </c>
      <c r="D74" s="4"/>
      <c r="E74" s="4"/>
    </row>
    <row r="75" spans="1:5" x14ac:dyDescent="0.25">
      <c r="A75" s="4" t="s">
        <v>87</v>
      </c>
      <c r="B75" s="41">
        <f>NRG_BAL_S!AI37/NRG_BAL_S!Y37-1</f>
        <v>-5.6916613973398422E-2</v>
      </c>
      <c r="C75" s="41">
        <f>NRG_BAL_S!AI77/NRG_BAL_S!Y77-1</f>
        <v>-8.4207372499529143E-2</v>
      </c>
      <c r="D75" s="4"/>
      <c r="E75" s="4"/>
    </row>
    <row r="76" spans="1:5" x14ac:dyDescent="0.25">
      <c r="A76" s="4" t="s">
        <v>88</v>
      </c>
      <c r="B76" s="41">
        <f>NRG_BAL_S!AI38/NRG_BAL_S!Y38-1</f>
        <v>-2.0549486316339904E-2</v>
      </c>
      <c r="C76" s="41">
        <f>NRG_BAL_S!AI78/NRG_BAL_S!Y78-1</f>
        <v>-8.1373321667755238E-2</v>
      </c>
      <c r="D76" s="4"/>
      <c r="E76" s="4"/>
    </row>
    <row r="77" spans="1:5" x14ac:dyDescent="0.25">
      <c r="A77" s="4" t="s">
        <v>89</v>
      </c>
      <c r="B77" s="41">
        <f>NRG_BAL_S!AI39/NRG_BAL_S!Y39-1</f>
        <v>-0.10799456741778546</v>
      </c>
      <c r="C77" s="41">
        <f>NRG_BAL_S!AI79/NRG_BAL_S!Y79-1</f>
        <v>-3.5157842516000293E-2</v>
      </c>
      <c r="D77" s="4"/>
      <c r="E77" s="4"/>
    </row>
    <row r="78" spans="1:5" x14ac:dyDescent="0.25">
      <c r="A78" s="4"/>
      <c r="B78" s="4"/>
      <c r="C78" s="4"/>
      <c r="D78" s="4"/>
      <c r="E78" s="4"/>
    </row>
    <row r="79" spans="1:5" x14ac:dyDescent="0.25">
      <c r="A79" s="4"/>
      <c r="B79" s="4"/>
      <c r="C79" s="4"/>
      <c r="D79" s="4"/>
      <c r="E79" s="4"/>
    </row>
    <row r="80" spans="1:5" x14ac:dyDescent="0.25">
      <c r="A80" s="4"/>
      <c r="B80" s="4"/>
      <c r="C80" s="4"/>
      <c r="D80" s="4"/>
      <c r="E80" s="4"/>
    </row>
    <row r="81" spans="1:5" x14ac:dyDescent="0.25">
      <c r="A81" s="4"/>
      <c r="B81" s="4"/>
      <c r="C81" s="4"/>
      <c r="D81" s="4"/>
      <c r="E81" s="4"/>
    </row>
  </sheetData>
  <mergeCells count="1">
    <mergeCell ref="B48:C4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1EFD-A1D8-4481-B9B0-F1EC45854C9C}">
  <sheetPr codeName="Sheet3">
    <tabColor theme="7"/>
  </sheetPr>
  <dimension ref="B1:P86"/>
  <sheetViews>
    <sheetView topLeftCell="A12" zoomScaleNormal="100" workbookViewId="0">
      <selection activeCell="C26" sqref="C26:C29"/>
    </sheetView>
  </sheetViews>
  <sheetFormatPr defaultColWidth="4.81640625" defaultRowHeight="14.5" x14ac:dyDescent="0.35"/>
  <cols>
    <col min="1" max="1" width="4.81640625" style="9"/>
    <col min="2" max="2" width="28.81640625" style="9" customWidth="1"/>
    <col min="3" max="16" width="7.81640625" style="9" customWidth="1"/>
    <col min="17" max="16384" width="4.81640625" style="9"/>
  </cols>
  <sheetData>
    <row r="1" spans="2:16" x14ac:dyDescent="0.35">
      <c r="N1" s="56"/>
      <c r="O1" s="56"/>
    </row>
    <row r="2" spans="2:16" ht="15.5" x14ac:dyDescent="0.35">
      <c r="B2" s="10" t="s">
        <v>91</v>
      </c>
    </row>
    <row r="3" spans="2:16" x14ac:dyDescent="0.35">
      <c r="B3" s="12"/>
      <c r="C3" s="12">
        <v>2010</v>
      </c>
      <c r="D3" s="12">
        <v>2011</v>
      </c>
      <c r="E3" s="12">
        <v>2012</v>
      </c>
      <c r="F3" s="12">
        <v>2013</v>
      </c>
      <c r="G3" s="12">
        <v>2014</v>
      </c>
      <c r="H3" s="12">
        <v>2015</v>
      </c>
      <c r="I3" s="12">
        <v>2016</v>
      </c>
      <c r="J3" s="12">
        <v>2017</v>
      </c>
      <c r="K3" s="12">
        <v>2018</v>
      </c>
      <c r="L3" s="12">
        <v>2019</v>
      </c>
      <c r="M3" s="12">
        <v>2020</v>
      </c>
      <c r="N3" s="12">
        <v>2021</v>
      </c>
      <c r="O3" s="12">
        <v>2022</v>
      </c>
      <c r="P3" s="12">
        <v>2023</v>
      </c>
    </row>
    <row r="4" spans="2:16" x14ac:dyDescent="0.35">
      <c r="B4" s="16" t="s">
        <v>14</v>
      </c>
      <c r="C4" s="20">
        <f>CALC!V6</f>
        <v>1458.2771651117193</v>
      </c>
      <c r="D4" s="20">
        <f>CALC!W6</f>
        <v>1412.819118378193</v>
      </c>
      <c r="E4" s="20">
        <f>CALC!X6</f>
        <v>1397.0228137786944</v>
      </c>
      <c r="F4" s="20">
        <f>CALC!Y6</f>
        <v>1384.7882464554841</v>
      </c>
      <c r="G4" s="20">
        <f>CALC!Z6</f>
        <v>1330.8394919378482</v>
      </c>
      <c r="H4" s="20">
        <f>CALC!AA6</f>
        <v>1353.4463599319527</v>
      </c>
      <c r="I4" s="20">
        <f>CALC!AB6</f>
        <v>1364.8764310160248</v>
      </c>
      <c r="J4" s="20">
        <f>CALC!AC6</f>
        <v>1385.0776106559754</v>
      </c>
      <c r="K4" s="20">
        <f>CALC!AD6</f>
        <v>1378.2503028312208</v>
      </c>
      <c r="L4" s="20">
        <f>CALC!AE6</f>
        <v>1354.4019085715086</v>
      </c>
      <c r="M4" s="20">
        <f>CALC!AF6</f>
        <v>1235.6750501056233</v>
      </c>
      <c r="N4" s="20">
        <f>CALC!AG6</f>
        <v>1313.1405512367771</v>
      </c>
      <c r="O4" s="20">
        <f>CALC!AH6</f>
        <v>1259.8504051621455</v>
      </c>
      <c r="P4" s="20">
        <f>CALC!AI6</f>
        <v>1210.7713766139609</v>
      </c>
    </row>
    <row r="5" spans="2:16" x14ac:dyDescent="0.35">
      <c r="B5" s="17" t="s">
        <v>15</v>
      </c>
      <c r="C5" s="21">
        <f>100*CALC!V3/CALC!$Q$3</f>
        <v>97.363864678565463</v>
      </c>
      <c r="D5" s="21">
        <f>100*CALC!W3/CALC!$Q$3</f>
        <v>94.32879616305739</v>
      </c>
      <c r="E5" s="21">
        <f>100*CALC!X3/CALC!$Q$3</f>
        <v>93.274134333165023</v>
      </c>
      <c r="F5" s="21">
        <f>100*CALC!Y3/CALC!$Q$3</f>
        <v>92.457276752345251</v>
      </c>
      <c r="G5" s="21">
        <f>100*CALC!Z3/CALC!$Q$3</f>
        <v>88.855314546463873</v>
      </c>
      <c r="H5" s="21">
        <f>100*CALC!AA3/CALC!$Q$3</f>
        <v>90.364692934087159</v>
      </c>
      <c r="I5" s="21">
        <f>100*CALC!AB3/CALC!$Q$3</f>
        <v>91.127837225803972</v>
      </c>
      <c r="J5" s="21">
        <f>100*CALC!AC3/CALC!$Q$3</f>
        <v>92.476596548014754</v>
      </c>
      <c r="K5" s="21">
        <f>100*CALC!AD3/CALC!$Q$3</f>
        <v>92.020762025557971</v>
      </c>
      <c r="L5" s="21">
        <f>100*CALC!AE3/CALC!$Q$3</f>
        <v>90.428491442807811</v>
      </c>
      <c r="M5" s="21">
        <f>100*CALC!AF3/CALC!$Q$3</f>
        <v>82.501530740177557</v>
      </c>
      <c r="N5" s="21">
        <f>100*CALC!AG3/CALC!$Q$3</f>
        <v>87.673620621193493</v>
      </c>
      <c r="O5" s="21">
        <f>100*CALC!AH3/CALC!$Q$3</f>
        <v>84.11563130664922</v>
      </c>
      <c r="P5" s="21">
        <f>100*CALC!AI3/CALC!$Q$3</f>
        <v>80.838802999627887</v>
      </c>
    </row>
    <row r="6" spans="2:16" x14ac:dyDescent="0.35">
      <c r="B6" s="17" t="s">
        <v>9</v>
      </c>
      <c r="C6" s="21">
        <f>CALC!V16</f>
        <v>146.27716511171934</v>
      </c>
      <c r="D6" s="21">
        <f>CALC!W16</f>
        <v>100.81911837819302</v>
      </c>
      <c r="E6" s="21">
        <f>CALC!X16</f>
        <v>85.022813778694399</v>
      </c>
      <c r="F6" s="21">
        <f>CALC!Y16</f>
        <v>72.788246455484114</v>
      </c>
      <c r="G6" s="21">
        <f>CALC!Z16</f>
        <v>18.839491937848152</v>
      </c>
      <c r="H6" s="21">
        <f>CALC!AA16</f>
        <v>41.446359931952657</v>
      </c>
      <c r="I6" s="21">
        <f>CALC!AB16</f>
        <v>52.876431016024753</v>
      </c>
      <c r="J6" s="21">
        <f>CALC!AC16</f>
        <v>73.077610655975377</v>
      </c>
      <c r="K6" s="21">
        <f>CALC!AD16</f>
        <v>66.250302831220779</v>
      </c>
      <c r="L6" s="21">
        <f>CALC!AE16</f>
        <v>42.401908571508557</v>
      </c>
      <c r="M6" s="21">
        <f>CALC!AF16</f>
        <v>-76.324949894376687</v>
      </c>
      <c r="N6" s="21">
        <f>CALC!AG16</f>
        <v>1.140551236777128</v>
      </c>
      <c r="O6" s="21">
        <f>CALC!AH16</f>
        <v>-52.149594837854465</v>
      </c>
      <c r="P6" s="21">
        <f>CALC!AI16</f>
        <v>-101.22862338603909</v>
      </c>
    </row>
    <row r="7" spans="2:16" x14ac:dyDescent="0.35">
      <c r="B7" s="17" t="s">
        <v>10</v>
      </c>
      <c r="C7" s="22">
        <f>CALC!V21*100</f>
        <v>11.14917417010056</v>
      </c>
      <c r="D7" s="22">
        <f>CALC!W21*100</f>
        <v>7.6843840227281275</v>
      </c>
      <c r="E7" s="22">
        <f>CALC!X21*100</f>
        <v>6.4803973916687809</v>
      </c>
      <c r="F7" s="22">
        <f>CALC!Y21*100</f>
        <v>5.5478846383753142</v>
      </c>
      <c r="G7" s="22">
        <f>CALC!Z21*100</f>
        <v>1.4359368855067187</v>
      </c>
      <c r="H7" s="22">
        <f>CALC!AA21*100</f>
        <v>3.1590213362768793</v>
      </c>
      <c r="I7" s="22">
        <f>CALC!AB21*100</f>
        <v>4.0302157786604234</v>
      </c>
      <c r="J7" s="22">
        <f>CALC!AC21*100</f>
        <v>5.5699398365834893</v>
      </c>
      <c r="K7" s="22">
        <f>CALC!AD21*100</f>
        <v>5.0495657645747549</v>
      </c>
      <c r="L7" s="22">
        <f>CALC!AE21*100</f>
        <v>3.2318527874625427</v>
      </c>
      <c r="M7" s="22">
        <f>CALC!AF21*100</f>
        <v>-5.8174504492665164</v>
      </c>
      <c r="N7" s="22">
        <f>CALC!AG21*100</f>
        <v>8.6932258900695725E-2</v>
      </c>
      <c r="O7" s="22">
        <f>CALC!AH21*100</f>
        <v>-3.9748166797145172</v>
      </c>
      <c r="P7" s="22">
        <f>CALC!AI21*100</f>
        <v>-7.7155962946676135</v>
      </c>
    </row>
    <row r="8" spans="2:16" x14ac:dyDescent="0.35">
      <c r="B8" s="17" t="s">
        <v>12</v>
      </c>
      <c r="C8" s="21">
        <f>CALC!V31</f>
        <v>465.77716511171934</v>
      </c>
      <c r="D8" s="21">
        <f>CALC!W31</f>
        <v>420.31911837819302</v>
      </c>
      <c r="E8" s="21">
        <f>CALC!X31</f>
        <v>404.5228137786944</v>
      </c>
      <c r="F8" s="21">
        <f>CALC!Y31</f>
        <v>392.28824645548411</v>
      </c>
      <c r="G8" s="21">
        <f>CALC!Z31</f>
        <v>338.33949193784815</v>
      </c>
      <c r="H8" s="21">
        <f>CALC!AA31</f>
        <v>360.94635993195266</v>
      </c>
      <c r="I8" s="21">
        <f>CALC!AB31</f>
        <v>372.37643101602475</v>
      </c>
      <c r="J8" s="21">
        <f>CALC!AC31</f>
        <v>392.57761065597538</v>
      </c>
      <c r="K8" s="21">
        <f>CALC!AD31</f>
        <v>385.75030283122078</v>
      </c>
      <c r="L8" s="21">
        <f>CALC!AE31</f>
        <v>361.90190857150856</v>
      </c>
      <c r="M8" s="21">
        <f>CALC!AF31</f>
        <v>243.17505010562331</v>
      </c>
      <c r="N8" s="21">
        <f>CALC!AG31</f>
        <v>320.64055123677713</v>
      </c>
      <c r="O8" s="21">
        <f>CALC!AH31</f>
        <v>267.35040516214553</v>
      </c>
      <c r="P8" s="21">
        <f>CALC!AI31</f>
        <v>218.27137661396091</v>
      </c>
    </row>
    <row r="9" spans="2:16" x14ac:dyDescent="0.35">
      <c r="B9" s="18" t="s">
        <v>13</v>
      </c>
      <c r="C9" s="23">
        <f>CALC!V36*100</f>
        <v>46.929689180022102</v>
      </c>
      <c r="D9" s="23">
        <f>CALC!W36*100</f>
        <v>42.349533337853202</v>
      </c>
      <c r="E9" s="23">
        <f>CALC!X36*100</f>
        <v>40.757966123797921</v>
      </c>
      <c r="F9" s="23">
        <f>CALC!Y36*100</f>
        <v>39.525264126497142</v>
      </c>
      <c r="G9" s="23">
        <f>CALC!Z36*100</f>
        <v>34.089621353939357</v>
      </c>
      <c r="H9" s="23">
        <f>CALC!AA36*100</f>
        <v>36.367391428912107</v>
      </c>
      <c r="I9" s="23">
        <f>CALC!AB36*100</f>
        <v>37.519035870632216</v>
      </c>
      <c r="J9" s="23">
        <f>CALC!AC36*100</f>
        <v>39.554419209670058</v>
      </c>
      <c r="K9" s="23">
        <f>CALC!AD36*100</f>
        <v>38.866529252515946</v>
      </c>
      <c r="L9" s="23">
        <f>CALC!AE36*100</f>
        <v>36.463668369925294</v>
      </c>
      <c r="M9" s="23">
        <f>CALC!AF36*100</f>
        <v>24.50126449426935</v>
      </c>
      <c r="N9" s="23">
        <f>CALC!AG36*100</f>
        <v>32.30635276944858</v>
      </c>
      <c r="O9" s="23">
        <f>CALC!AH36*100</f>
        <v>26.937068530190988</v>
      </c>
      <c r="P9" s="23">
        <f>CALC!AI36*100</f>
        <v>21.992078248258025</v>
      </c>
    </row>
    <row r="10" spans="2:16" ht="18" customHeight="1" x14ac:dyDescent="0.35">
      <c r="B10" s="11" t="s">
        <v>16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2" spans="2:16" ht="15.5" x14ac:dyDescent="0.35">
      <c r="B12" s="10" t="s">
        <v>99</v>
      </c>
    </row>
    <row r="13" spans="2:16" x14ac:dyDescent="0.35">
      <c r="B13" s="12"/>
      <c r="C13" s="12">
        <v>2010</v>
      </c>
      <c r="D13" s="12">
        <v>2011</v>
      </c>
      <c r="E13" s="12">
        <v>2012</v>
      </c>
      <c r="F13" s="12">
        <v>2013</v>
      </c>
      <c r="G13" s="12">
        <v>2014</v>
      </c>
      <c r="H13" s="12">
        <v>2015</v>
      </c>
      <c r="I13" s="12">
        <v>2016</v>
      </c>
      <c r="J13" s="12">
        <v>2017</v>
      </c>
      <c r="K13" s="12">
        <v>2018</v>
      </c>
      <c r="L13" s="12">
        <v>2019</v>
      </c>
      <c r="M13" s="12">
        <v>2020</v>
      </c>
      <c r="N13" s="12">
        <v>2021</v>
      </c>
      <c r="O13" s="12">
        <v>2022</v>
      </c>
      <c r="P13" s="12">
        <v>2023</v>
      </c>
    </row>
    <row r="14" spans="2:16" x14ac:dyDescent="0.35">
      <c r="B14" s="13" t="s">
        <v>14</v>
      </c>
      <c r="C14" s="20">
        <f>CALC!V7</f>
        <v>1003.6486875730237</v>
      </c>
      <c r="D14" s="20">
        <f>CALC!W7</f>
        <v>965.12957620449561</v>
      </c>
      <c r="E14" s="20">
        <f>CALC!X7</f>
        <v>963.48583856079028</v>
      </c>
      <c r="F14" s="20">
        <f>CALC!Y7</f>
        <v>961.45387786285301</v>
      </c>
      <c r="G14" s="20">
        <f>CALC!Z7</f>
        <v>918.98694395817802</v>
      </c>
      <c r="H14" s="20">
        <f>CALC!AA7</f>
        <v>939.92982548451891</v>
      </c>
      <c r="I14" s="20">
        <f>CALC!AB7</f>
        <v>959.25594905175581</v>
      </c>
      <c r="J14" s="20">
        <f>CALC!AC7</f>
        <v>970.91963969832955</v>
      </c>
      <c r="K14" s="20">
        <f>CALC!AD7</f>
        <v>973.9322109406562</v>
      </c>
      <c r="L14" s="20">
        <f>CALC!AE7</f>
        <v>968.75526247351422</v>
      </c>
      <c r="M14" s="20">
        <f>CALC!AF7</f>
        <v>891.36829835637513</v>
      </c>
      <c r="N14" s="20">
        <f>CALC!AG7</f>
        <v>947.74857444092675</v>
      </c>
      <c r="O14" s="20">
        <f>CALC!AH7</f>
        <v>921.76267715336553</v>
      </c>
      <c r="P14" s="20">
        <f>CALC!AI7</f>
        <v>894.40734699351026</v>
      </c>
    </row>
    <row r="15" spans="2:16" x14ac:dyDescent="0.35">
      <c r="B15" s="14" t="s">
        <v>15</v>
      </c>
      <c r="C15" s="21">
        <f>100*CALC!V4/CALC!$Q$4</f>
        <v>98.6699465984684</v>
      </c>
      <c r="D15" s="21">
        <f>100*CALC!W4/CALC!$Q$4</f>
        <v>94.883085011528308</v>
      </c>
      <c r="E15" s="21">
        <f>100*CALC!X4/CALC!$Q$4</f>
        <v>94.721487126198042</v>
      </c>
      <c r="F15" s="21">
        <f>100*CALC!Y4/CALC!$Q$4</f>
        <v>94.521722551164828</v>
      </c>
      <c r="G15" s="21">
        <f>100*CALC!Z4/CALC!$Q$4</f>
        <v>90.346745636974333</v>
      </c>
      <c r="H15" s="21">
        <f>100*CALC!AA4/CALC!$Q$4</f>
        <v>92.405666280630086</v>
      </c>
      <c r="I15" s="21">
        <f>100*CALC!AB4/CALC!$Q$4</f>
        <v>94.305641445192762</v>
      </c>
      <c r="J15" s="21">
        <f>100*CALC!AC4/CALC!$Q$4</f>
        <v>95.452313330971279</v>
      </c>
      <c r="K15" s="21">
        <f>100*CALC!AD4/CALC!$Q$4</f>
        <v>95.748482944188481</v>
      </c>
      <c r="L15" s="21">
        <f>100*CALC!AE4/CALC!$Q$4</f>
        <v>95.239530723037134</v>
      </c>
      <c r="M15" s="21">
        <f>100*CALC!AF4/CALC!$Q$4</f>
        <v>87.631522351781101</v>
      </c>
      <c r="N15" s="21">
        <f>100*CALC!AG4/CALC!$Q$4</f>
        <v>93.174337182657709</v>
      </c>
      <c r="O15" s="21">
        <f>100*CALC!AH4/CALC!$Q$4</f>
        <v>90.619631408192788</v>
      </c>
      <c r="P15" s="21">
        <f>100*CALC!AI4/CALC!$Q$4</f>
        <v>87.930294990503299</v>
      </c>
    </row>
    <row r="16" spans="2:16" x14ac:dyDescent="0.35">
      <c r="B16" s="14" t="s">
        <v>9</v>
      </c>
      <c r="C16" s="21">
        <f>CALC!V17</f>
        <v>44.648687573023722</v>
      </c>
      <c r="D16" s="21">
        <f>CALC!W17</f>
        <v>6.1295762044956064</v>
      </c>
      <c r="E16" s="21">
        <f>CALC!X17</f>
        <v>4.4858385607902846</v>
      </c>
      <c r="F16" s="21">
        <f>CALC!Y17</f>
        <v>2.4538778628530054</v>
      </c>
      <c r="G16" s="21">
        <f>CALC!Z17</f>
        <v>-40.013056041821983</v>
      </c>
      <c r="H16" s="21">
        <f>CALC!AA17</f>
        <v>-19.070174515481085</v>
      </c>
      <c r="I16" s="21">
        <f>CALC!AB17</f>
        <v>0.25594905175580607</v>
      </c>
      <c r="J16" s="21">
        <f>CALC!AC17</f>
        <v>11.919639698329547</v>
      </c>
      <c r="K16" s="21">
        <f>CALC!AD17</f>
        <v>14.932210940656205</v>
      </c>
      <c r="L16" s="21">
        <f>CALC!AE17</f>
        <v>9.7552624735142217</v>
      </c>
      <c r="M16" s="21">
        <f>CALC!AF17</f>
        <v>-67.631701643624865</v>
      </c>
      <c r="N16" s="21">
        <f>CALC!AG17</f>
        <v>-11.251425559073255</v>
      </c>
      <c r="O16" s="21">
        <f>CALC!AH17</f>
        <v>-37.23732284663447</v>
      </c>
      <c r="P16" s="21">
        <f>CALC!AI17</f>
        <v>-64.592653006489741</v>
      </c>
    </row>
    <row r="17" spans="2:16" x14ac:dyDescent="0.35">
      <c r="B17" s="14" t="s">
        <v>10</v>
      </c>
      <c r="C17" s="22">
        <f>CALC!V22*100</f>
        <v>4.6557547000024737</v>
      </c>
      <c r="D17" s="22">
        <f>CALC!W22*100</f>
        <v>0.63916331642289947</v>
      </c>
      <c r="E17" s="22">
        <f>CALC!X22*100</f>
        <v>0.46776210227218817</v>
      </c>
      <c r="F17" s="22">
        <f>CALC!Y22*100</f>
        <v>0.25587881781574612</v>
      </c>
      <c r="G17" s="22">
        <f>CALC!Z22*100</f>
        <v>-4.1723728927864423</v>
      </c>
      <c r="H17" s="22">
        <f>CALC!AA22*100</f>
        <v>-1.9885479161085593</v>
      </c>
      <c r="I17" s="22">
        <f>CALC!AB22*100</f>
        <v>2.6689160767028784E-2</v>
      </c>
      <c r="J17" s="22">
        <f>CALC!AC22*100</f>
        <v>1.2429238475838944</v>
      </c>
      <c r="K17" s="22">
        <f>CALC!AD22*100</f>
        <v>1.5570605777535145</v>
      </c>
      <c r="L17" s="22">
        <f>CALC!AE22*100</f>
        <v>1.017232791815873</v>
      </c>
      <c r="M17" s="22">
        <f>CALC!AF22*100</f>
        <v>-7.0523150827554604</v>
      </c>
      <c r="N17" s="22">
        <f>CALC!AG22*100</f>
        <v>-1.1732456265978368</v>
      </c>
      <c r="O17" s="22">
        <f>CALC!AH22*100</f>
        <v>-3.8829325178972334</v>
      </c>
      <c r="P17" s="22">
        <f>CALC!AI22*100</f>
        <v>-6.735417414649608</v>
      </c>
    </row>
    <row r="18" spans="2:16" x14ac:dyDescent="0.35">
      <c r="B18" s="14" t="s">
        <v>12</v>
      </c>
      <c r="C18" s="21">
        <f>CALC!V32</f>
        <v>240.64868757302372</v>
      </c>
      <c r="D18" s="21">
        <f>CALC!W32</f>
        <v>202.12957620449561</v>
      </c>
      <c r="E18" s="21">
        <f>CALC!X32</f>
        <v>200.48583856079028</v>
      </c>
      <c r="F18" s="21">
        <f>CALC!Y32</f>
        <v>198.45387786285301</v>
      </c>
      <c r="G18" s="21">
        <f>CALC!Z32</f>
        <v>155.98694395817802</v>
      </c>
      <c r="H18" s="21">
        <f>CALC!AA32</f>
        <v>176.92982548451891</v>
      </c>
      <c r="I18" s="21">
        <f>CALC!AB32</f>
        <v>196.25594905175581</v>
      </c>
      <c r="J18" s="21">
        <f>CALC!AC32</f>
        <v>207.91963969832955</v>
      </c>
      <c r="K18" s="21">
        <f>CALC!AD32</f>
        <v>210.9322109406562</v>
      </c>
      <c r="L18" s="21">
        <f>CALC!AE32</f>
        <v>205.75526247351422</v>
      </c>
      <c r="M18" s="21">
        <f>CALC!AF32</f>
        <v>128.36829835637513</v>
      </c>
      <c r="N18" s="21">
        <f>CALC!AG32</f>
        <v>184.74857444092675</v>
      </c>
      <c r="O18" s="21">
        <f>CALC!AH32</f>
        <v>158.76267715336553</v>
      </c>
      <c r="P18" s="21">
        <f>CALC!AI32</f>
        <v>131.40734699351026</v>
      </c>
    </row>
    <row r="19" spans="2:16" x14ac:dyDescent="0.35">
      <c r="B19" s="15" t="s">
        <v>13</v>
      </c>
      <c r="C19" s="23">
        <f>CALC!V37*100</f>
        <v>31.539801778902195</v>
      </c>
      <c r="D19" s="23">
        <f>CALC!W37*100</f>
        <v>26.491425452751717</v>
      </c>
      <c r="E19" s="23">
        <f>CALC!X37*100</f>
        <v>26.275994568910914</v>
      </c>
      <c r="F19" s="23">
        <f>CALC!Y37*100</f>
        <v>26.009682550832636</v>
      </c>
      <c r="G19" s="23">
        <f>CALC!Z37*100</f>
        <v>20.443898290717957</v>
      </c>
      <c r="H19" s="23">
        <f>CALC!AA37*100</f>
        <v>23.188705830212179</v>
      </c>
      <c r="I19" s="23">
        <f>CALC!AB37*100</f>
        <v>25.72161848646865</v>
      </c>
      <c r="J19" s="23">
        <f>CALC!AC37*100</f>
        <v>27.250280432284345</v>
      </c>
      <c r="K19" s="23">
        <f>CALC!AD37*100</f>
        <v>27.645112836259006</v>
      </c>
      <c r="L19" s="23">
        <f>CALC!AE37*100</f>
        <v>26.966613692465824</v>
      </c>
      <c r="M19" s="23">
        <f>CALC!AF37*100</f>
        <v>16.824154437270661</v>
      </c>
      <c r="N19" s="23">
        <f>CALC!AG37*100</f>
        <v>24.213443570239416</v>
      </c>
      <c r="O19" s="23">
        <f>CALC!AH37*100</f>
        <v>20.807690321542008</v>
      </c>
      <c r="P19" s="23">
        <f>CALC!AI37*100</f>
        <v>17.222457010944989</v>
      </c>
    </row>
    <row r="20" spans="2:16" ht="18" customHeight="1" x14ac:dyDescent="0.35">
      <c r="B20" s="11" t="s">
        <v>16</v>
      </c>
    </row>
    <row r="22" spans="2:16" ht="15.5" x14ac:dyDescent="0.35">
      <c r="B22" s="10" t="s">
        <v>103</v>
      </c>
    </row>
    <row r="23" spans="2:16" x14ac:dyDescent="0.35">
      <c r="B23" s="12"/>
      <c r="C23" s="12" t="s">
        <v>90</v>
      </c>
      <c r="K23" s="9" t="s">
        <v>102</v>
      </c>
      <c r="L23" s="9">
        <v>-0.1256631620660692</v>
      </c>
      <c r="M23" s="9">
        <v>-6.973452644278233E-2</v>
      </c>
    </row>
    <row r="24" spans="2:16" ht="12.5" customHeight="1" x14ac:dyDescent="0.35">
      <c r="B24" s="42" t="s">
        <v>102</v>
      </c>
      <c r="C24" s="52">
        <v>-0.1256631620660692</v>
      </c>
      <c r="H24" s="9" t="s">
        <v>75</v>
      </c>
      <c r="I24" s="9">
        <v>0.15761888217528153</v>
      </c>
      <c r="L24" s="9" t="s">
        <v>80</v>
      </c>
      <c r="M24" s="9">
        <v>0.37127327330900872</v>
      </c>
    </row>
    <row r="25" spans="2:16" ht="6" customHeight="1" x14ac:dyDescent="0.35">
      <c r="B25" s="58"/>
      <c r="C25" s="59"/>
      <c r="H25" s="9" t="s">
        <v>77</v>
      </c>
      <c r="I25" s="9">
        <v>9.2721692256355404E-2</v>
      </c>
      <c r="L25" s="9" t="s">
        <v>75</v>
      </c>
      <c r="M25" s="9">
        <v>0.15812581926578462</v>
      </c>
    </row>
    <row r="26" spans="2:16" x14ac:dyDescent="0.35">
      <c r="B26" s="13" t="s">
        <v>75</v>
      </c>
      <c r="C26" s="49">
        <v>0.15761888217528153</v>
      </c>
      <c r="H26" s="9" t="s">
        <v>69</v>
      </c>
      <c r="I26" s="9">
        <v>8.2563189756833077E-2</v>
      </c>
      <c r="L26" s="9" t="s">
        <v>83</v>
      </c>
      <c r="M26" s="9">
        <v>0.11737360911246908</v>
      </c>
    </row>
    <row r="27" spans="2:16" x14ac:dyDescent="0.35">
      <c r="B27" s="14" t="s">
        <v>77</v>
      </c>
      <c r="C27" s="50">
        <v>9.2721692256355404E-2</v>
      </c>
      <c r="H27" s="9" t="s">
        <v>73</v>
      </c>
      <c r="I27" s="9">
        <v>6.7643172122499262E-2</v>
      </c>
      <c r="L27" s="9" t="s">
        <v>77</v>
      </c>
      <c r="M27" s="9">
        <v>0.11236020241915279</v>
      </c>
    </row>
    <row r="28" spans="2:16" x14ac:dyDescent="0.35">
      <c r="B28" s="14" t="s">
        <v>69</v>
      </c>
      <c r="C28" s="50">
        <v>8.2563189756833077E-2</v>
      </c>
      <c r="H28" s="9" t="s">
        <v>80</v>
      </c>
      <c r="I28" s="9">
        <v>4.3495269294456795E-2</v>
      </c>
      <c r="L28" s="9" t="s">
        <v>69</v>
      </c>
      <c r="M28" s="9">
        <v>0.10397760665772049</v>
      </c>
    </row>
    <row r="29" spans="2:16" x14ac:dyDescent="0.35">
      <c r="B29" s="14" t="s">
        <v>73</v>
      </c>
      <c r="C29" s="50">
        <v>6.7643172122499262E-2</v>
      </c>
      <c r="H29" s="9" t="s">
        <v>64</v>
      </c>
      <c r="I29" s="9">
        <v>4.1861437913930377E-3</v>
      </c>
      <c r="L29" s="9" t="s">
        <v>64</v>
      </c>
      <c r="M29" s="9">
        <v>9.2413702841548817E-2</v>
      </c>
    </row>
    <row r="30" spans="2:16" x14ac:dyDescent="0.35">
      <c r="B30" s="14" t="s">
        <v>80</v>
      </c>
      <c r="C30" s="50">
        <v>4.3495269294456795E-2</v>
      </c>
      <c r="H30" s="9" t="s">
        <v>83</v>
      </c>
      <c r="I30" s="9">
        <v>1.855693724081231E-3</v>
      </c>
      <c r="L30" s="9" t="s">
        <v>84</v>
      </c>
      <c r="M30" s="9">
        <v>8.5527331141394436E-2</v>
      </c>
    </row>
    <row r="31" spans="2:16" x14ac:dyDescent="0.35">
      <c r="B31" s="14" t="s">
        <v>64</v>
      </c>
      <c r="C31" s="50">
        <v>4.1861437913930377E-3</v>
      </c>
      <c r="H31" s="9" t="s">
        <v>79</v>
      </c>
      <c r="I31" s="9">
        <v>-1.2833928409637041E-2</v>
      </c>
      <c r="L31" s="9" t="s">
        <v>73</v>
      </c>
      <c r="M31" s="9">
        <v>8.1468110698386997E-2</v>
      </c>
    </row>
    <row r="32" spans="2:16" x14ac:dyDescent="0.35">
      <c r="B32" s="14" t="s">
        <v>83</v>
      </c>
      <c r="C32" s="50">
        <v>1.855693724081231E-3</v>
      </c>
      <c r="H32" s="9" t="s">
        <v>85</v>
      </c>
      <c r="I32" s="9">
        <v>-1.5268700650329481E-2</v>
      </c>
      <c r="L32" s="9" t="s">
        <v>85</v>
      </c>
      <c r="M32" s="9">
        <v>6.8037893802034066E-2</v>
      </c>
    </row>
    <row r="33" spans="2:13" x14ac:dyDescent="0.35">
      <c r="B33" s="14" t="s">
        <v>79</v>
      </c>
      <c r="C33" s="50">
        <v>-1.2833928409637041E-2</v>
      </c>
      <c r="H33" s="9" t="s">
        <v>84</v>
      </c>
      <c r="I33" s="9">
        <v>-1.5470141124252157E-2</v>
      </c>
      <c r="L33" s="9" t="s">
        <v>70</v>
      </c>
      <c r="M33" s="9">
        <v>2.538379153227166E-2</v>
      </c>
    </row>
    <row r="34" spans="2:13" x14ac:dyDescent="0.35">
      <c r="B34" s="14" t="s">
        <v>85</v>
      </c>
      <c r="C34" s="50">
        <v>-1.5268700650329481E-2</v>
      </c>
      <c r="H34" s="9" t="s">
        <v>76</v>
      </c>
      <c r="I34" s="9">
        <v>-2.0007312057144122E-2</v>
      </c>
      <c r="L34" s="9" t="s">
        <v>79</v>
      </c>
      <c r="M34" s="9">
        <v>2.0741643323435976E-2</v>
      </c>
    </row>
    <row r="35" spans="2:13" x14ac:dyDescent="0.35">
      <c r="B35" s="14" t="s">
        <v>84</v>
      </c>
      <c r="C35" s="50">
        <v>-1.5470141124252157E-2</v>
      </c>
      <c r="H35" s="9" t="s">
        <v>88</v>
      </c>
      <c r="I35" s="9">
        <v>-2.0549486316339904E-2</v>
      </c>
      <c r="L35" s="9" t="s">
        <v>71</v>
      </c>
      <c r="M35" s="9">
        <v>1.0592095006930702E-2</v>
      </c>
    </row>
    <row r="36" spans="2:13" x14ac:dyDescent="0.35">
      <c r="B36" s="14" t="s">
        <v>76</v>
      </c>
      <c r="C36" s="50">
        <v>-2.0007312057144122E-2</v>
      </c>
      <c r="H36" s="9" t="s">
        <v>71</v>
      </c>
      <c r="I36" s="9">
        <v>-4.8472232499983781E-2</v>
      </c>
      <c r="L36" s="9" t="s">
        <v>76</v>
      </c>
      <c r="M36" s="9">
        <v>1.0471603882707958E-2</v>
      </c>
    </row>
    <row r="37" spans="2:13" x14ac:dyDescent="0.35">
      <c r="B37" s="14" t="s">
        <v>88</v>
      </c>
      <c r="C37" s="50">
        <v>-2.0549486316339904E-2</v>
      </c>
      <c r="H37" s="9" t="s">
        <v>87</v>
      </c>
      <c r="I37" s="9">
        <v>-5.6916613973398422E-2</v>
      </c>
      <c r="L37" s="9" t="s">
        <v>65</v>
      </c>
      <c r="M37" s="9">
        <v>-3.1201726415411413E-2</v>
      </c>
    </row>
    <row r="38" spans="2:13" x14ac:dyDescent="0.35">
      <c r="B38" s="14" t="s">
        <v>71</v>
      </c>
      <c r="C38" s="50">
        <v>-4.8472232499983781E-2</v>
      </c>
      <c r="H38" s="9" t="s">
        <v>82</v>
      </c>
      <c r="I38" s="9">
        <v>-8.4954264824409709E-2</v>
      </c>
      <c r="L38" s="9" t="s">
        <v>89</v>
      </c>
      <c r="M38" s="9">
        <v>-3.5157842516000293E-2</v>
      </c>
    </row>
    <row r="39" spans="2:13" x14ac:dyDescent="0.35">
      <c r="B39" s="14" t="s">
        <v>87</v>
      </c>
      <c r="C39" s="50">
        <v>-5.6916613973398422E-2</v>
      </c>
      <c r="H39" s="9" t="s">
        <v>89</v>
      </c>
      <c r="I39" s="9">
        <v>-0.10799456741778546</v>
      </c>
      <c r="L39" s="9" t="s">
        <v>66</v>
      </c>
      <c r="M39" s="9">
        <v>-5.3258464330605659E-2</v>
      </c>
    </row>
    <row r="40" spans="2:13" x14ac:dyDescent="0.35">
      <c r="B40" s="14" t="s">
        <v>82</v>
      </c>
      <c r="C40" s="50">
        <v>-8.4954264824409709E-2</v>
      </c>
      <c r="H40" s="9" t="s">
        <v>86</v>
      </c>
      <c r="I40" s="9">
        <v>-0.10933315216920203</v>
      </c>
      <c r="L40" s="9" t="s">
        <v>86</v>
      </c>
      <c r="M40" s="9">
        <v>-6.7528678674903531E-2</v>
      </c>
    </row>
    <row r="41" spans="2:13" x14ac:dyDescent="0.35">
      <c r="B41" s="14" t="s">
        <v>89</v>
      </c>
      <c r="C41" s="50">
        <v>-0.10799456741778546</v>
      </c>
      <c r="H41" s="9" t="s">
        <v>74</v>
      </c>
      <c r="I41" s="9">
        <v>-0.11335558484328867</v>
      </c>
      <c r="L41" s="9" t="s">
        <v>74</v>
      </c>
      <c r="M41" s="9">
        <v>-7.1448644235671543E-2</v>
      </c>
    </row>
    <row r="42" spans="2:13" x14ac:dyDescent="0.35">
      <c r="B42" s="14" t="s">
        <v>86</v>
      </c>
      <c r="C42" s="50">
        <v>-0.10933315216920203</v>
      </c>
      <c r="H42" s="9" t="s">
        <v>65</v>
      </c>
      <c r="I42" s="9">
        <v>-0.12733206425804688</v>
      </c>
      <c r="L42" s="9" t="s">
        <v>82</v>
      </c>
      <c r="M42" s="9">
        <v>-7.8791092112482142E-2</v>
      </c>
    </row>
    <row r="43" spans="2:13" x14ac:dyDescent="0.35">
      <c r="B43" s="14" t="s">
        <v>74</v>
      </c>
      <c r="C43" s="50">
        <v>-0.11335558484328867</v>
      </c>
      <c r="H43" s="9" t="s">
        <v>63</v>
      </c>
      <c r="I43" s="9">
        <v>-0.13516254171685671</v>
      </c>
      <c r="L43" s="9" t="s">
        <v>88</v>
      </c>
      <c r="M43" s="9">
        <v>-8.1373321667755238E-2</v>
      </c>
    </row>
    <row r="44" spans="2:13" x14ac:dyDescent="0.35">
      <c r="B44" s="14" t="s">
        <v>65</v>
      </c>
      <c r="C44" s="50">
        <v>-0.12733206425804688</v>
      </c>
      <c r="H44" s="9" t="s">
        <v>66</v>
      </c>
      <c r="I44" s="9">
        <v>-0.13871962754626599</v>
      </c>
      <c r="L44" s="9" t="s">
        <v>87</v>
      </c>
      <c r="M44" s="9">
        <v>-8.4207372499529143E-2</v>
      </c>
    </row>
    <row r="45" spans="2:13" x14ac:dyDescent="0.35">
      <c r="B45" s="43" t="s">
        <v>63</v>
      </c>
      <c r="C45" s="51">
        <v>-0.13516254171685671</v>
      </c>
      <c r="H45" s="9" t="s">
        <v>78</v>
      </c>
      <c r="I45" s="9">
        <v>-0.15050101458830134</v>
      </c>
      <c r="L45" s="9" t="s">
        <v>68</v>
      </c>
      <c r="M45" s="9">
        <v>-9.5078684538528746E-2</v>
      </c>
    </row>
    <row r="46" spans="2:13" x14ac:dyDescent="0.35">
      <c r="B46" s="44" t="s">
        <v>66</v>
      </c>
      <c r="C46" s="53">
        <v>-0.13871962754626599</v>
      </c>
      <c r="H46" s="9" t="s">
        <v>70</v>
      </c>
      <c r="I46" s="9">
        <v>-0.15120744899853711</v>
      </c>
      <c r="L46" s="9" t="s">
        <v>63</v>
      </c>
      <c r="M46" s="9">
        <v>-0.11201342815803739</v>
      </c>
    </row>
    <row r="47" spans="2:13" x14ac:dyDescent="0.35">
      <c r="B47" s="14" t="s">
        <v>78</v>
      </c>
      <c r="C47" s="50">
        <v>-0.15050101458830134</v>
      </c>
      <c r="H47" s="9" t="s">
        <v>72</v>
      </c>
      <c r="I47" s="9">
        <v>-0.16345773421017751</v>
      </c>
      <c r="L47" s="9" t="s">
        <v>67</v>
      </c>
      <c r="M47" s="9">
        <v>-0.13280208389030046</v>
      </c>
    </row>
    <row r="48" spans="2:13" x14ac:dyDescent="0.35">
      <c r="B48" s="14" t="s">
        <v>70</v>
      </c>
      <c r="C48" s="50">
        <v>-0.15120744899853711</v>
      </c>
      <c r="H48" s="9" t="s">
        <v>81</v>
      </c>
      <c r="I48" s="9">
        <v>-0.18726057524251527</v>
      </c>
      <c r="L48" s="9" t="s">
        <v>78</v>
      </c>
      <c r="M48" s="9">
        <v>-0.14908154730097412</v>
      </c>
    </row>
    <row r="49" spans="2:13" x14ac:dyDescent="0.35">
      <c r="B49" s="14" t="s">
        <v>72</v>
      </c>
      <c r="C49" s="50">
        <v>-0.16345773421017751</v>
      </c>
      <c r="H49" s="9" t="s">
        <v>67</v>
      </c>
      <c r="I49" s="9">
        <v>-0.22498170128808093</v>
      </c>
      <c r="L49" s="9" t="s">
        <v>72</v>
      </c>
      <c r="M49" s="9">
        <v>-0.15239643225603883</v>
      </c>
    </row>
    <row r="50" spans="2:13" x14ac:dyDescent="0.35">
      <c r="B50" s="14" t="s">
        <v>81</v>
      </c>
      <c r="C50" s="50">
        <v>-0.18726057524251527</v>
      </c>
      <c r="H50" s="9" t="s">
        <v>68</v>
      </c>
      <c r="I50" s="9">
        <v>-0.28149965642389008</v>
      </c>
      <c r="L50" s="9" t="s">
        <v>81</v>
      </c>
      <c r="M50" s="9">
        <v>-0.18500591492797636</v>
      </c>
    </row>
    <row r="51" spans="2:13" x14ac:dyDescent="0.35">
      <c r="B51" s="14" t="s">
        <v>67</v>
      </c>
      <c r="C51" s="50">
        <v>-0.22498170128808093</v>
      </c>
    </row>
    <row r="52" spans="2:13" x14ac:dyDescent="0.35">
      <c r="B52" s="15" t="s">
        <v>68</v>
      </c>
      <c r="C52" s="54">
        <v>-0.28149965642389008</v>
      </c>
    </row>
    <row r="53" spans="2:13" x14ac:dyDescent="0.35">
      <c r="B53" s="11" t="s">
        <v>16</v>
      </c>
    </row>
    <row r="55" spans="2:13" ht="15.5" x14ac:dyDescent="0.35">
      <c r="B55" s="10" t="s">
        <v>100</v>
      </c>
    </row>
    <row r="56" spans="2:13" x14ac:dyDescent="0.35">
      <c r="B56" s="12"/>
      <c r="C56" s="12" t="s">
        <v>90</v>
      </c>
    </row>
    <row r="57" spans="2:13" x14ac:dyDescent="0.35">
      <c r="B57" s="42" t="s">
        <v>102</v>
      </c>
      <c r="C57" s="52">
        <v>-6.973452644278233E-2</v>
      </c>
    </row>
    <row r="58" spans="2:13" ht="6" customHeight="1" x14ac:dyDescent="0.35">
      <c r="B58" s="58"/>
      <c r="C58" s="59"/>
    </row>
    <row r="59" spans="2:13" x14ac:dyDescent="0.35">
      <c r="B59" s="13" t="s">
        <v>80</v>
      </c>
      <c r="C59" s="49">
        <v>0.37127327330900872</v>
      </c>
    </row>
    <row r="60" spans="2:13" x14ac:dyDescent="0.35">
      <c r="B60" s="14" t="s">
        <v>75</v>
      </c>
      <c r="C60" s="50">
        <v>0.15812581926578462</v>
      </c>
    </row>
    <row r="61" spans="2:13" x14ac:dyDescent="0.35">
      <c r="B61" s="14" t="s">
        <v>83</v>
      </c>
      <c r="C61" s="50">
        <v>0.11737360911246908</v>
      </c>
    </row>
    <row r="62" spans="2:13" x14ac:dyDescent="0.35">
      <c r="B62" s="14" t="s">
        <v>77</v>
      </c>
      <c r="C62" s="50">
        <v>0.11236020241915279</v>
      </c>
    </row>
    <row r="63" spans="2:13" x14ac:dyDescent="0.35">
      <c r="B63" s="14" t="s">
        <v>69</v>
      </c>
      <c r="C63" s="50">
        <v>0.10397760665772049</v>
      </c>
    </row>
    <row r="64" spans="2:13" x14ac:dyDescent="0.35">
      <c r="B64" s="14" t="s">
        <v>64</v>
      </c>
      <c r="C64" s="50">
        <v>9.2413702841548817E-2</v>
      </c>
    </row>
    <row r="65" spans="2:3" x14ac:dyDescent="0.35">
      <c r="B65" s="14" t="s">
        <v>84</v>
      </c>
      <c r="C65" s="50">
        <v>8.5527331141394436E-2</v>
      </c>
    </row>
    <row r="66" spans="2:3" x14ac:dyDescent="0.35">
      <c r="B66" s="43" t="s">
        <v>73</v>
      </c>
      <c r="C66" s="51">
        <v>8.1468110698386997E-2</v>
      </c>
    </row>
    <row r="67" spans="2:3" x14ac:dyDescent="0.35">
      <c r="B67" s="14" t="s">
        <v>85</v>
      </c>
      <c r="C67" s="50">
        <v>6.8037893802034066E-2</v>
      </c>
    </row>
    <row r="68" spans="2:3" x14ac:dyDescent="0.35">
      <c r="B68" s="14" t="s">
        <v>70</v>
      </c>
      <c r="C68" s="50">
        <v>2.538379153227166E-2</v>
      </c>
    </row>
    <row r="69" spans="2:3" x14ac:dyDescent="0.35">
      <c r="B69" s="14" t="s">
        <v>79</v>
      </c>
      <c r="C69" s="50">
        <v>2.0741643323435976E-2</v>
      </c>
    </row>
    <row r="70" spans="2:3" x14ac:dyDescent="0.35">
      <c r="B70" s="14" t="s">
        <v>71</v>
      </c>
      <c r="C70" s="50">
        <v>1.0592095006930702E-2</v>
      </c>
    </row>
    <row r="71" spans="2:3" x14ac:dyDescent="0.35">
      <c r="B71" s="14" t="s">
        <v>76</v>
      </c>
      <c r="C71" s="50">
        <v>1.0471603882707958E-2</v>
      </c>
    </row>
    <row r="72" spans="2:3" x14ac:dyDescent="0.35">
      <c r="B72" s="44" t="s">
        <v>65</v>
      </c>
      <c r="C72" s="53">
        <v>-3.1201726415411413E-2</v>
      </c>
    </row>
    <row r="73" spans="2:3" x14ac:dyDescent="0.35">
      <c r="B73" s="14" t="s">
        <v>89</v>
      </c>
      <c r="C73" s="55">
        <v>-3.5157842516000293E-2</v>
      </c>
    </row>
    <row r="74" spans="2:3" x14ac:dyDescent="0.35">
      <c r="B74" s="14" t="s">
        <v>66</v>
      </c>
      <c r="C74" s="50">
        <v>-5.3258464330605659E-2</v>
      </c>
    </row>
    <row r="75" spans="2:3" x14ac:dyDescent="0.35">
      <c r="B75" s="43" t="s">
        <v>86</v>
      </c>
      <c r="C75" s="51">
        <v>-6.7528678674903531E-2</v>
      </c>
    </row>
    <row r="76" spans="2:3" x14ac:dyDescent="0.35">
      <c r="B76" s="44" t="s">
        <v>74</v>
      </c>
      <c r="C76" s="53">
        <v>-7.1448644235671543E-2</v>
      </c>
    </row>
    <row r="77" spans="2:3" x14ac:dyDescent="0.35">
      <c r="B77" s="14" t="s">
        <v>82</v>
      </c>
      <c r="C77" s="50">
        <v>-7.8791092112482142E-2</v>
      </c>
    </row>
    <row r="78" spans="2:3" x14ac:dyDescent="0.35">
      <c r="B78" s="14" t="s">
        <v>88</v>
      </c>
      <c r="C78" s="50">
        <v>-8.1373321667755238E-2</v>
      </c>
    </row>
    <row r="79" spans="2:3" x14ac:dyDescent="0.35">
      <c r="B79" s="14" t="s">
        <v>87</v>
      </c>
      <c r="C79" s="50">
        <v>-8.4207372499529143E-2</v>
      </c>
    </row>
    <row r="80" spans="2:3" x14ac:dyDescent="0.35">
      <c r="B80" s="14" t="s">
        <v>68</v>
      </c>
      <c r="C80" s="50">
        <v>-9.5078684538528746E-2</v>
      </c>
    </row>
    <row r="81" spans="2:3" x14ac:dyDescent="0.35">
      <c r="B81" s="44" t="s">
        <v>63</v>
      </c>
      <c r="C81" s="53">
        <v>-0.11201342815803739</v>
      </c>
    </row>
    <row r="82" spans="2:3" x14ac:dyDescent="0.35">
      <c r="B82" s="14" t="s">
        <v>67</v>
      </c>
      <c r="C82" s="50">
        <v>-0.13280208389030046</v>
      </c>
    </row>
    <row r="83" spans="2:3" x14ac:dyDescent="0.35">
      <c r="B83" s="14" t="s">
        <v>78</v>
      </c>
      <c r="C83" s="50">
        <v>-0.14908154730097412</v>
      </c>
    </row>
    <row r="84" spans="2:3" x14ac:dyDescent="0.35">
      <c r="B84" s="14" t="s">
        <v>72</v>
      </c>
      <c r="C84" s="50">
        <v>-0.15239643225603883</v>
      </c>
    </row>
    <row r="85" spans="2:3" x14ac:dyDescent="0.35">
      <c r="B85" s="15" t="s">
        <v>81</v>
      </c>
      <c r="C85" s="54">
        <v>-0.18500591492797636</v>
      </c>
    </row>
    <row r="86" spans="2:3" x14ac:dyDescent="0.35">
      <c r="B86" s="11" t="s">
        <v>16</v>
      </c>
    </row>
  </sheetData>
  <sortState xmlns:xlrd2="http://schemas.microsoft.com/office/spreadsheetml/2017/richdata2" ref="L24:M50">
    <sortCondition descending="1" ref="M50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F7B57-92B7-4EF4-87BB-4CC101B2EA38}">
  <sheetPr codeName="Sheet4">
    <tabColor theme="6"/>
  </sheetPr>
  <dimension ref="B2:N42"/>
  <sheetViews>
    <sheetView showGridLines="0" topLeftCell="A3" zoomScaleNormal="100" workbookViewId="0">
      <selection activeCell="S20" sqref="S20"/>
    </sheetView>
  </sheetViews>
  <sheetFormatPr defaultColWidth="9.1796875" defaultRowHeight="14.5" x14ac:dyDescent="0.35"/>
  <cols>
    <col min="1" max="16384" width="9.1796875" style="9"/>
  </cols>
  <sheetData>
    <row r="2" spans="2:2" ht="15.5" x14ac:dyDescent="0.35">
      <c r="B2" s="10" t="s">
        <v>94</v>
      </c>
    </row>
    <row r="38" spans="8:14" ht="15.5" x14ac:dyDescent="0.35">
      <c r="N38" s="61"/>
    </row>
    <row r="42" spans="8:14" ht="15.5" x14ac:dyDescent="0.35">
      <c r="H42" s="61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C6F3-D268-4C34-B348-8DC1B6844E13}">
  <sheetPr codeName="Sheet5">
    <tabColor theme="5"/>
  </sheetPr>
  <dimension ref="B2"/>
  <sheetViews>
    <sheetView showGridLines="0" zoomScaleNormal="100" workbookViewId="0">
      <selection activeCell="R27" sqref="R27"/>
    </sheetView>
  </sheetViews>
  <sheetFormatPr defaultColWidth="9.1796875" defaultRowHeight="14.5" x14ac:dyDescent="0.35"/>
  <cols>
    <col min="1" max="16384" width="9.1796875" style="9"/>
  </cols>
  <sheetData>
    <row r="2" spans="2:2" ht="15.5" x14ac:dyDescent="0.35">
      <c r="B2" s="10" t="s">
        <v>95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35583-A1ED-4668-9552-57B835829F47}">
  <sheetPr codeName="Sheet6">
    <tabColor theme="4"/>
  </sheetPr>
  <dimension ref="A42"/>
  <sheetViews>
    <sheetView zoomScaleNormal="100" workbookViewId="0">
      <selection activeCell="T18" sqref="T18"/>
    </sheetView>
  </sheetViews>
  <sheetFormatPr defaultColWidth="9.1796875" defaultRowHeight="14.5" x14ac:dyDescent="0.35"/>
  <cols>
    <col min="1" max="16384" width="9.1796875" style="9"/>
  </cols>
  <sheetData>
    <row r="42" spans="1:1" ht="15.5" x14ac:dyDescent="0.35">
      <c r="A42" s="60" t="s">
        <v>101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80D-F4B6-4EE0-A8CD-502981EB4C28}">
  <sheetPr codeName="Sheet7">
    <tabColor theme="3"/>
  </sheetPr>
  <dimension ref="A35"/>
  <sheetViews>
    <sheetView zoomScaleNormal="100" workbookViewId="0">
      <selection activeCell="A35" sqref="A35"/>
    </sheetView>
  </sheetViews>
  <sheetFormatPr defaultColWidth="9.1796875" defaultRowHeight="14.5" x14ac:dyDescent="0.35"/>
  <cols>
    <col min="1" max="16384" width="9.1796875" style="9"/>
  </cols>
  <sheetData>
    <row r="35" spans="1:1" ht="15.5" x14ac:dyDescent="0.35">
      <c r="A35" s="60"/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FA8C-7251-4ED4-BC5E-9C7888A3D03F}">
  <sheetPr codeName="Sheet8">
    <tabColor theme="9"/>
  </sheetPr>
  <dimension ref="A40"/>
  <sheetViews>
    <sheetView showGridLines="0" tabSelected="1" zoomScaleNormal="100" workbookViewId="0">
      <selection activeCell="T27" sqref="T27"/>
    </sheetView>
  </sheetViews>
  <sheetFormatPr defaultColWidth="9.1796875" defaultRowHeight="14.5" x14ac:dyDescent="0.35"/>
  <cols>
    <col min="1" max="16384" width="9.1796875" style="9"/>
  </cols>
  <sheetData>
    <row r="40" spans="1:1" ht="15.5" x14ac:dyDescent="0.35">
      <c r="A40" s="60" t="s">
        <v>101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NRG_BAL_S</vt:lpstr>
      <vt:lpstr>CALC</vt:lpstr>
      <vt:lpstr>Tables</vt:lpstr>
      <vt:lpstr>Chart 1</vt:lpstr>
      <vt:lpstr>Chart 2</vt:lpstr>
      <vt:lpstr>Chart3</vt:lpstr>
      <vt:lpstr>Chart4</vt:lpstr>
      <vt:lpstr>Highlights</vt:lpstr>
    </vt:vector>
  </TitlesOfParts>
  <Company>European Commission - Eurostat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efficiency</dc:title>
  <dc:subject>SE article: energy efficiency</dc:subject>
  <dc:creator>STURC Marek (ESTAT)</dc:creator>
  <cp:lastModifiedBy>GNJATOVIC Tena (ESTAT)</cp:lastModifiedBy>
  <dcterms:created xsi:type="dcterms:W3CDTF">2023-12-13T07:38:06Z</dcterms:created>
  <dcterms:modified xsi:type="dcterms:W3CDTF">2024-12-16T11:04:43Z</dcterms:modified>
  <cp:category>Energy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2023-12-13T07:38:07Z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fcdbdb21-5bfa-4267-87a0-cbafae8e9ec5</vt:lpwstr>
  </property>
  <property fmtid="{D5CDD505-2E9C-101B-9397-08002B2CF9AE}" pid="8" name="MSIP_Label_6bd9ddd1-4d20-43f6-abfa-fc3c07406f94_ContentBits">
    <vt:lpwstr>0</vt:lpwstr>
  </property>
</Properties>
</file>