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urostat-EPP\808-75 ESTATPUB-000075 2015 SBK Agri, Forest, Fish\Drafts\Chapter 2 Farm structure statistics\"/>
    </mc:Choice>
  </mc:AlternateContent>
  <bookViews>
    <workbookView xWindow="0" yWindow="0" windowWidth="16392" windowHeight="5832" tabRatio="665" activeTab="7"/>
  </bookViews>
  <sheets>
    <sheet name="Table 1" sheetId="26" r:id="rId1"/>
    <sheet name="Figure 1" sheetId="18" r:id="rId2"/>
    <sheet name="Table 2" sheetId="3" r:id="rId3"/>
    <sheet name="Table 3" sheetId="4" r:id="rId4"/>
    <sheet name="Table 4" sheetId="28" r:id="rId5"/>
    <sheet name="Table 5" sheetId="33" r:id="rId6"/>
    <sheet name="Figure 2" sheetId="21" r:id="rId7"/>
    <sheet name="Table 6" sheetId="6" r:id="rId8"/>
    <sheet name="Table 7" sheetId="27" r:id="rId9"/>
    <sheet name="Table 8" sheetId="14" r:id="rId10"/>
    <sheet name="Figure 3" sheetId="20" r:id="rId11"/>
    <sheet name="Table 9" sheetId="7" r:id="rId12"/>
    <sheet name="Figure 4" sheetId="23" r:id="rId13"/>
  </sheets>
  <definedNames>
    <definedName name="_xlnm._FilterDatabase" localSheetId="1" hidden="1">'Figure 1'!$E$66:$G$66</definedName>
    <definedName name="_xlnm._FilterDatabase" localSheetId="6" hidden="1">'Figure 2'!$D$63:$F$63</definedName>
    <definedName name="_xlnm._FilterDatabase" localSheetId="10" hidden="1">'Figure 3'!$D$55:$F$55</definedName>
    <definedName name="_xlnm._FilterDatabase" localSheetId="12" hidden="1">'Figure 4'!$C$78:$F$78</definedName>
    <definedName name="_xlnm._FilterDatabase" localSheetId="2" hidden="1">'Table 2'!$AA$8:$AB$8</definedName>
  </definedNames>
  <calcPr calcId="152511" calcOnSave="0" concurrentCalc="0"/>
</workbook>
</file>

<file path=xl/calcChain.xml><?xml version="1.0" encoding="utf-8"?>
<calcChain xmlns="http://schemas.openxmlformats.org/spreadsheetml/2006/main">
  <c r="L37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9" i="4"/>
  <c r="D7" i="4"/>
  <c r="E7" i="4"/>
  <c r="F7" i="4"/>
  <c r="G7" i="4"/>
  <c r="H7" i="4"/>
  <c r="I7" i="4"/>
  <c r="J7" i="4"/>
  <c r="K7" i="4"/>
  <c r="C89" i="4"/>
  <c r="D89" i="4"/>
  <c r="E89" i="4"/>
  <c r="F89" i="4"/>
  <c r="G89" i="4"/>
  <c r="H89" i="4"/>
  <c r="I89" i="4"/>
  <c r="J89" i="4"/>
  <c r="K89" i="4"/>
  <c r="B89" i="4"/>
  <c r="C41" i="14"/>
  <c r="D41" i="14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G32" i="7"/>
  <c r="H32" i="7"/>
  <c r="N32" i="7"/>
  <c r="G33" i="7"/>
  <c r="H33" i="7"/>
  <c r="N33" i="7"/>
  <c r="G34" i="7"/>
  <c r="H34" i="7"/>
  <c r="N34" i="7"/>
  <c r="N6" i="7"/>
  <c r="L31" i="7"/>
  <c r="M31" i="7"/>
  <c r="L9" i="7"/>
  <c r="M9" i="7"/>
  <c r="L16" i="7"/>
  <c r="M16" i="7"/>
  <c r="L7" i="7"/>
  <c r="L8" i="7"/>
  <c r="L10" i="7"/>
  <c r="L11" i="7"/>
  <c r="L12" i="7"/>
  <c r="L13" i="7"/>
  <c r="L14" i="7"/>
  <c r="L15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E32" i="7"/>
  <c r="L32" i="7"/>
  <c r="E33" i="7"/>
  <c r="L33" i="7"/>
  <c r="E34" i="7"/>
  <c r="L34" i="7"/>
  <c r="L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7" i="7"/>
  <c r="F126" i="7"/>
  <c r="F127" i="7"/>
  <c r="F128" i="7"/>
  <c r="F129" i="7"/>
  <c r="F130" i="7"/>
  <c r="F131" i="7"/>
  <c r="F125" i="7"/>
  <c r="C33" i="7"/>
  <c r="D33" i="7"/>
  <c r="F33" i="7"/>
  <c r="C34" i="7"/>
  <c r="D34" i="7"/>
  <c r="F34" i="7"/>
  <c r="D32" i="7"/>
  <c r="F32" i="7"/>
  <c r="C32" i="7"/>
  <c r="G7" i="6"/>
  <c r="F7" i="6"/>
  <c r="E7" i="6"/>
  <c r="D7" i="6"/>
  <c r="M16" i="33"/>
  <c r="M7" i="33"/>
  <c r="C16" i="33"/>
  <c r="C7" i="33"/>
  <c r="M8" i="33"/>
  <c r="L16" i="33"/>
  <c r="L7" i="33"/>
  <c r="L8" i="33"/>
  <c r="K16" i="33"/>
  <c r="K7" i="33"/>
  <c r="K8" i="33"/>
  <c r="J16" i="33"/>
  <c r="J7" i="33"/>
  <c r="J8" i="33"/>
  <c r="I16" i="33"/>
  <c r="I7" i="33"/>
  <c r="I8" i="33"/>
  <c r="H16" i="33"/>
  <c r="H7" i="33"/>
  <c r="H8" i="33"/>
  <c r="G16" i="33"/>
  <c r="G7" i="33"/>
  <c r="G8" i="33"/>
  <c r="F16" i="33"/>
  <c r="F7" i="33"/>
  <c r="F8" i="33"/>
  <c r="E16" i="33"/>
  <c r="E7" i="33"/>
  <c r="E8" i="33"/>
  <c r="D16" i="33"/>
  <c r="D7" i="33"/>
  <c r="D8" i="33"/>
  <c r="N7" i="28"/>
  <c r="C7" i="28"/>
  <c r="N8" i="28"/>
  <c r="M7" i="28"/>
  <c r="M8" i="28"/>
  <c r="L7" i="28"/>
  <c r="L8" i="28"/>
  <c r="K7" i="28"/>
  <c r="K8" i="28"/>
  <c r="J7" i="28"/>
  <c r="J8" i="28"/>
  <c r="I7" i="28"/>
  <c r="I8" i="28"/>
  <c r="H7" i="28"/>
  <c r="H8" i="28"/>
  <c r="G7" i="28"/>
  <c r="G8" i="28"/>
  <c r="F7" i="28"/>
  <c r="F8" i="28"/>
  <c r="E7" i="28"/>
  <c r="E8" i="28"/>
  <c r="D7" i="28"/>
  <c r="D8" i="28"/>
  <c r="C7" i="4"/>
  <c r="K8" i="4"/>
  <c r="J8" i="4"/>
  <c r="I8" i="4"/>
  <c r="H8" i="4"/>
  <c r="G8" i="4"/>
  <c r="F8" i="4"/>
  <c r="E8" i="4"/>
  <c r="D8" i="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8" i="6"/>
  <c r="K34" i="26"/>
  <c r="N37" i="3"/>
  <c r="O37" i="3"/>
  <c r="P37" i="3"/>
  <c r="Q37" i="3"/>
  <c r="R37" i="3"/>
  <c r="S37" i="3"/>
  <c r="T37" i="3"/>
  <c r="U37" i="3"/>
  <c r="V37" i="3"/>
  <c r="W37" i="3"/>
  <c r="V10" i="3"/>
  <c r="U10" i="3"/>
  <c r="T10" i="3"/>
  <c r="S10" i="3"/>
  <c r="W10" i="3"/>
  <c r="V11" i="3"/>
  <c r="U11" i="3"/>
  <c r="T11" i="3"/>
  <c r="S11" i="3"/>
  <c r="W11" i="3"/>
  <c r="V12" i="3"/>
  <c r="U12" i="3"/>
  <c r="T12" i="3"/>
  <c r="S12" i="3"/>
  <c r="W12" i="3"/>
  <c r="V13" i="3"/>
  <c r="U13" i="3"/>
  <c r="T13" i="3"/>
  <c r="S13" i="3"/>
  <c r="W13" i="3"/>
  <c r="V14" i="3"/>
  <c r="U14" i="3"/>
  <c r="T14" i="3"/>
  <c r="S14" i="3"/>
  <c r="W14" i="3"/>
  <c r="V15" i="3"/>
  <c r="U15" i="3"/>
  <c r="T15" i="3"/>
  <c r="S15" i="3"/>
  <c r="W15" i="3"/>
  <c r="V16" i="3"/>
  <c r="U16" i="3"/>
  <c r="T16" i="3"/>
  <c r="S16" i="3"/>
  <c r="W16" i="3"/>
  <c r="V17" i="3"/>
  <c r="U17" i="3"/>
  <c r="T17" i="3"/>
  <c r="S17" i="3"/>
  <c r="W17" i="3"/>
  <c r="V18" i="3"/>
  <c r="U18" i="3"/>
  <c r="T18" i="3"/>
  <c r="S18" i="3"/>
  <c r="W18" i="3"/>
  <c r="V19" i="3"/>
  <c r="U19" i="3"/>
  <c r="T19" i="3"/>
  <c r="S19" i="3"/>
  <c r="W19" i="3"/>
  <c r="V20" i="3"/>
  <c r="U20" i="3"/>
  <c r="T20" i="3"/>
  <c r="S20" i="3"/>
  <c r="W20" i="3"/>
  <c r="V21" i="3"/>
  <c r="U21" i="3"/>
  <c r="T21" i="3"/>
  <c r="S21" i="3"/>
  <c r="W21" i="3"/>
  <c r="V22" i="3"/>
  <c r="U22" i="3"/>
  <c r="T22" i="3"/>
  <c r="S22" i="3"/>
  <c r="W22" i="3"/>
  <c r="V23" i="3"/>
  <c r="U23" i="3"/>
  <c r="T23" i="3"/>
  <c r="S23" i="3"/>
  <c r="W23" i="3"/>
  <c r="V24" i="3"/>
  <c r="U24" i="3"/>
  <c r="T24" i="3"/>
  <c r="S24" i="3"/>
  <c r="W24" i="3"/>
  <c r="V25" i="3"/>
  <c r="U25" i="3"/>
  <c r="T25" i="3"/>
  <c r="S25" i="3"/>
  <c r="W25" i="3"/>
  <c r="T26" i="3"/>
  <c r="S26" i="3"/>
  <c r="W26" i="3"/>
  <c r="V27" i="3"/>
  <c r="U27" i="3"/>
  <c r="T27" i="3"/>
  <c r="S27" i="3"/>
  <c r="W27" i="3"/>
  <c r="V28" i="3"/>
  <c r="U28" i="3"/>
  <c r="T28" i="3"/>
  <c r="S28" i="3"/>
  <c r="W28" i="3"/>
  <c r="V29" i="3"/>
  <c r="U29" i="3"/>
  <c r="T29" i="3"/>
  <c r="S29" i="3"/>
  <c r="W29" i="3"/>
  <c r="V30" i="3"/>
  <c r="U30" i="3"/>
  <c r="T30" i="3"/>
  <c r="S30" i="3"/>
  <c r="W30" i="3"/>
  <c r="V31" i="3"/>
  <c r="U31" i="3"/>
  <c r="T31" i="3"/>
  <c r="S31" i="3"/>
  <c r="W31" i="3"/>
  <c r="V32" i="3"/>
  <c r="U32" i="3"/>
  <c r="T32" i="3"/>
  <c r="S32" i="3"/>
  <c r="W32" i="3"/>
  <c r="V33" i="3"/>
  <c r="U33" i="3"/>
  <c r="T33" i="3"/>
  <c r="S33" i="3"/>
  <c r="W33" i="3"/>
  <c r="V34" i="3"/>
  <c r="U34" i="3"/>
  <c r="T34" i="3"/>
  <c r="S34" i="3"/>
  <c r="W34" i="3"/>
  <c r="V35" i="3"/>
  <c r="U35" i="3"/>
  <c r="T35" i="3"/>
  <c r="S35" i="3"/>
  <c r="W35" i="3"/>
  <c r="V36" i="3"/>
  <c r="U36" i="3"/>
  <c r="T36" i="3"/>
  <c r="S36" i="3"/>
  <c r="W36" i="3"/>
  <c r="V9" i="3"/>
  <c r="U9" i="3"/>
  <c r="T9" i="3"/>
  <c r="S9" i="3"/>
  <c r="W9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9" i="3"/>
  <c r="O32" i="3"/>
  <c r="O33" i="3"/>
  <c r="O34" i="3"/>
  <c r="O35" i="3"/>
  <c r="O36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9" i="3"/>
  <c r="E95" i="33"/>
  <c r="E96" i="33"/>
  <c r="F95" i="33"/>
  <c r="F96" i="33"/>
  <c r="G95" i="33"/>
  <c r="G96" i="33"/>
  <c r="H95" i="33"/>
  <c r="H96" i="33"/>
  <c r="I95" i="33"/>
  <c r="I96" i="33"/>
  <c r="J95" i="33"/>
  <c r="J96" i="33"/>
  <c r="K95" i="33"/>
  <c r="K96" i="33"/>
  <c r="L95" i="33"/>
  <c r="L96" i="33"/>
  <c r="M95" i="33"/>
  <c r="M96" i="33"/>
  <c r="E97" i="33"/>
  <c r="F97" i="33"/>
  <c r="G97" i="33"/>
  <c r="H97" i="33"/>
  <c r="I97" i="33"/>
  <c r="J97" i="33"/>
  <c r="K97" i="33"/>
  <c r="L97" i="33"/>
  <c r="M97" i="33"/>
  <c r="D95" i="33"/>
  <c r="D96" i="33"/>
  <c r="D97" i="33"/>
  <c r="H16" i="27"/>
  <c r="G16" i="27"/>
  <c r="K16" i="27"/>
  <c r="D16" i="27"/>
  <c r="E16" i="27"/>
  <c r="F16" i="27"/>
  <c r="I16" i="27"/>
  <c r="J16" i="27"/>
  <c r="L16" i="27"/>
  <c r="C16" i="27"/>
  <c r="M16" i="27"/>
  <c r="F17" i="27"/>
  <c r="F18" i="27"/>
  <c r="E17" i="27"/>
  <c r="B161" i="23"/>
  <c r="E161" i="23"/>
  <c r="F161" i="23"/>
  <c r="C161" i="23"/>
  <c r="G161" i="23"/>
  <c r="D161" i="23"/>
  <c r="H161" i="23"/>
  <c r="I161" i="23"/>
  <c r="F130" i="23"/>
  <c r="G130" i="23"/>
  <c r="H130" i="23"/>
  <c r="I130" i="23"/>
  <c r="F131" i="23"/>
  <c r="G131" i="23"/>
  <c r="H131" i="23"/>
  <c r="I131" i="23"/>
  <c r="F132" i="23"/>
  <c r="G132" i="23"/>
  <c r="H132" i="23"/>
  <c r="I132" i="23"/>
  <c r="F133" i="23"/>
  <c r="G133" i="23"/>
  <c r="H133" i="23"/>
  <c r="I133" i="23"/>
  <c r="F134" i="23"/>
  <c r="G134" i="23"/>
  <c r="H134" i="23"/>
  <c r="I134" i="23"/>
  <c r="F135" i="23"/>
  <c r="G135" i="23"/>
  <c r="H135" i="23"/>
  <c r="I135" i="23"/>
  <c r="F136" i="23"/>
  <c r="G136" i="23"/>
  <c r="H136" i="23"/>
  <c r="I136" i="23"/>
  <c r="F137" i="23"/>
  <c r="G137" i="23"/>
  <c r="H137" i="23"/>
  <c r="I137" i="23"/>
  <c r="F138" i="23"/>
  <c r="G138" i="23"/>
  <c r="H138" i="23"/>
  <c r="I138" i="23"/>
  <c r="F139" i="23"/>
  <c r="G139" i="23"/>
  <c r="H139" i="23"/>
  <c r="I139" i="23"/>
  <c r="F140" i="23"/>
  <c r="G140" i="23"/>
  <c r="H140" i="23"/>
  <c r="I140" i="23"/>
  <c r="F141" i="23"/>
  <c r="G141" i="23"/>
  <c r="H141" i="23"/>
  <c r="I141" i="23"/>
  <c r="F142" i="23"/>
  <c r="G142" i="23"/>
  <c r="H142" i="23"/>
  <c r="I142" i="23"/>
  <c r="F143" i="23"/>
  <c r="G143" i="23"/>
  <c r="H143" i="23"/>
  <c r="I143" i="23"/>
  <c r="F144" i="23"/>
  <c r="G144" i="23"/>
  <c r="H144" i="23"/>
  <c r="I144" i="23"/>
  <c r="F145" i="23"/>
  <c r="G145" i="23"/>
  <c r="H145" i="23"/>
  <c r="I145" i="23"/>
  <c r="F146" i="23"/>
  <c r="G146" i="23"/>
  <c r="H146" i="23"/>
  <c r="I146" i="23"/>
  <c r="F147" i="23"/>
  <c r="G147" i="23"/>
  <c r="H147" i="23"/>
  <c r="I147" i="23"/>
  <c r="F148" i="23"/>
  <c r="G148" i="23"/>
  <c r="H148" i="23"/>
  <c r="I148" i="23"/>
  <c r="F149" i="23"/>
  <c r="G149" i="23"/>
  <c r="H149" i="23"/>
  <c r="I149" i="23"/>
  <c r="F150" i="23"/>
  <c r="G150" i="23"/>
  <c r="H150" i="23"/>
  <c r="I150" i="23"/>
  <c r="F151" i="23"/>
  <c r="G151" i="23"/>
  <c r="H151" i="23"/>
  <c r="I151" i="23"/>
  <c r="F152" i="23"/>
  <c r="G152" i="23"/>
  <c r="H152" i="23"/>
  <c r="I152" i="23"/>
  <c r="F153" i="23"/>
  <c r="G153" i="23"/>
  <c r="H153" i="23"/>
  <c r="I153" i="23"/>
  <c r="F154" i="23"/>
  <c r="G154" i="23"/>
  <c r="H154" i="23"/>
  <c r="I154" i="23"/>
  <c r="F155" i="23"/>
  <c r="G155" i="23"/>
  <c r="H155" i="23"/>
  <c r="I155" i="23"/>
  <c r="F156" i="23"/>
  <c r="G156" i="23"/>
  <c r="H156" i="23"/>
  <c r="I156" i="23"/>
  <c r="F157" i="23"/>
  <c r="G157" i="23"/>
  <c r="H157" i="23"/>
  <c r="I157" i="23"/>
  <c r="F158" i="23"/>
  <c r="G158" i="23"/>
  <c r="H158" i="23"/>
  <c r="I158" i="23"/>
  <c r="F159" i="23"/>
  <c r="G159" i="23"/>
  <c r="H159" i="23"/>
  <c r="I159" i="23"/>
  <c r="F160" i="23"/>
  <c r="G160" i="23"/>
  <c r="H160" i="23"/>
  <c r="I160" i="23"/>
  <c r="F129" i="23"/>
  <c r="G129" i="23"/>
  <c r="H129" i="23"/>
  <c r="I129" i="23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55" i="20"/>
  <c r="M7" i="27"/>
  <c r="M8" i="27"/>
  <c r="M9" i="27"/>
  <c r="M11" i="27"/>
  <c r="M12" i="27"/>
  <c r="M13" i="27"/>
  <c r="M14" i="27"/>
  <c r="M15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10" i="27"/>
  <c r="E63" i="21"/>
  <c r="F86" i="21"/>
  <c r="F74" i="21"/>
  <c r="F76" i="21"/>
  <c r="F80" i="21"/>
  <c r="F67" i="21"/>
  <c r="F87" i="21"/>
  <c r="F71" i="21"/>
  <c r="F72" i="21"/>
  <c r="F65" i="21"/>
  <c r="F64" i="21"/>
  <c r="F85" i="21"/>
  <c r="F70" i="21"/>
  <c r="F90" i="21"/>
  <c r="F83" i="21"/>
  <c r="F78" i="21"/>
  <c r="F89" i="21"/>
  <c r="F73" i="21"/>
  <c r="F91" i="21"/>
  <c r="F84" i="21"/>
  <c r="F79" i="21"/>
  <c r="F68" i="21"/>
  <c r="F75" i="21"/>
  <c r="F69" i="21"/>
  <c r="F88" i="21"/>
  <c r="F82" i="21"/>
  <c r="F81" i="21"/>
  <c r="F77" i="21"/>
  <c r="F66" i="21"/>
  <c r="F63" i="21"/>
  <c r="F66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67" i="18"/>
  <c r="G102" i="26"/>
  <c r="G108" i="26"/>
  <c r="G109" i="26"/>
  <c r="D102" i="26"/>
  <c r="D108" i="26"/>
  <c r="D109" i="26"/>
  <c r="E102" i="26"/>
  <c r="E108" i="26"/>
  <c r="E109" i="26"/>
  <c r="F102" i="26"/>
  <c r="F108" i="26"/>
  <c r="F109" i="26"/>
  <c r="C102" i="26"/>
  <c r="C108" i="26"/>
  <c r="C109" i="26"/>
  <c r="G103" i="26"/>
  <c r="D103" i="26"/>
  <c r="E103" i="26"/>
  <c r="F103" i="26"/>
  <c r="C103" i="26"/>
  <c r="G66" i="18"/>
  <c r="D98" i="23"/>
  <c r="E98" i="23"/>
  <c r="F98" i="23"/>
</calcChain>
</file>

<file path=xl/sharedStrings.xml><?xml version="1.0" encoding="utf-8"?>
<sst xmlns="http://schemas.openxmlformats.org/spreadsheetml/2006/main" count="1748" uniqueCount="245">
  <si>
    <t>Total</t>
  </si>
  <si>
    <t>:</t>
  </si>
  <si>
    <t xml:space="preserve"> Labour force directly employed by the holding</t>
  </si>
  <si>
    <t>Family labour force</t>
  </si>
  <si>
    <t>Cattle</t>
  </si>
  <si>
    <t>Goats</t>
  </si>
  <si>
    <t>Pigs</t>
  </si>
  <si>
    <t>Poultry</t>
  </si>
  <si>
    <t>%</t>
  </si>
  <si>
    <t>EU-28</t>
  </si>
  <si>
    <t>(1 000 LSU)</t>
  </si>
  <si>
    <t>&lt; 2</t>
  </si>
  <si>
    <t>≥ 100</t>
  </si>
  <si>
    <t>(hectares)</t>
  </si>
  <si>
    <t>&lt; 2 000</t>
  </si>
  <si>
    <t>≥ 500 000</t>
  </si>
  <si>
    <t>(EUR million)</t>
  </si>
  <si>
    <t>(1 000 hectares)</t>
  </si>
  <si>
    <t>Regular 
non-family
 labour force</t>
  </si>
  <si>
    <t>Non-family, non-regular labour force</t>
  </si>
  <si>
    <t>Regular non-family labour force</t>
  </si>
  <si>
    <t>(1 000 annual work units)</t>
  </si>
  <si>
    <t>(% share of number of holdings in the EU-28)</t>
  </si>
  <si>
    <t>(number of holdings)</t>
  </si>
  <si>
    <t>2–&lt; 5</t>
  </si>
  <si>
    <t>5–&lt; 10</t>
  </si>
  <si>
    <t>10–&lt; 20</t>
  </si>
  <si>
    <t>20–&lt; 30</t>
  </si>
  <si>
    <t>30–&lt; 50</t>
  </si>
  <si>
    <t>50–&lt; 100</t>
  </si>
  <si>
    <t>Size of holding in hectares of utilised agricultural area</t>
  </si>
  <si>
    <t>2 000 –
3 999</t>
  </si>
  <si>
    <t>4 000 –
7 999</t>
  </si>
  <si>
    <t>8 000 –
14 999</t>
  </si>
  <si>
    <t>15 000 –
24 999</t>
  </si>
  <si>
    <t>25 000 –
49 999</t>
  </si>
  <si>
    <t>50 000 –
99 999</t>
  </si>
  <si>
    <t>100 000 – 
249 999</t>
  </si>
  <si>
    <t>250 000 –
499 999</t>
  </si>
  <si>
    <t>Specialist horticulture</t>
  </si>
  <si>
    <t>Specialist permanent crops</t>
  </si>
  <si>
    <t>Specialist grazing livestock</t>
  </si>
  <si>
    <t>Specialist granivores</t>
  </si>
  <si>
    <t>Mixed cropping</t>
  </si>
  <si>
    <t>Mixed livestock</t>
  </si>
  <si>
    <t>Mixed 
crop-livestock</t>
  </si>
  <si>
    <t>Non-classifiable holdings</t>
  </si>
  <si>
    <t>Sheep</t>
  </si>
  <si>
    <t>Others</t>
  </si>
  <si>
    <t>(1 000 persons)</t>
  </si>
  <si>
    <t>Family labour 
force</t>
  </si>
  <si>
    <r>
      <t>Source:</t>
    </r>
    <r>
      <rPr>
        <sz val="9"/>
        <rFont val="Arial"/>
        <family val="2"/>
      </rPr>
      <t xml:space="preserve"> Eurostat (online data code: ef_kvaareg)</t>
    </r>
  </si>
  <si>
    <r>
      <t>Source:</t>
    </r>
    <r>
      <rPr>
        <sz val="9"/>
        <rFont val="Arial"/>
        <family val="2"/>
      </rPr>
      <t xml:space="preserve"> Eurostat (online data code: ef_kvecsleg)</t>
    </r>
  </si>
  <si>
    <r>
      <t>Source:</t>
    </r>
    <r>
      <rPr>
        <sz val="9"/>
        <rFont val="Arial"/>
        <family val="2"/>
      </rPr>
      <t xml:space="preserve"> Eurostat (online data code: ef_oluft)</t>
    </r>
  </si>
  <si>
    <r>
      <t>Source:</t>
    </r>
    <r>
      <rPr>
        <sz val="9"/>
        <rFont val="Arial"/>
        <family val="2"/>
      </rPr>
      <t xml:space="preserve"> Eurostat (online data code: ef_kvftreg)</t>
    </r>
  </si>
  <si>
    <r>
      <t>Source:</t>
    </r>
    <r>
      <rPr>
        <sz val="9"/>
        <rFont val="Arial"/>
        <family val="2"/>
      </rPr>
      <t xml:space="preserve"> Eurostat, Farm structure survey</t>
    </r>
  </si>
  <si>
    <r>
      <t>Source:</t>
    </r>
    <r>
      <rPr>
        <sz val="9"/>
        <rFont val="Arial"/>
        <family val="2"/>
      </rPr>
      <t xml:space="preserve"> Eurostat (online data code: ef_olfftecs)</t>
    </r>
  </si>
  <si>
    <t>STOP</t>
  </si>
  <si>
    <t>START</t>
  </si>
  <si>
    <t>Permanent grassland
and meadow</t>
  </si>
  <si>
    <t>Specialist 
field crops</t>
  </si>
  <si>
    <t>Non-family, 
non-regular labour force</t>
  </si>
  <si>
    <t>Main farm type based on standard output</t>
  </si>
  <si>
    <t>Total number of holdings</t>
  </si>
  <si>
    <t>Permanent 
crops</t>
  </si>
  <si>
    <t>Kitchen 
gardens</t>
  </si>
  <si>
    <t>Arable 
land</t>
  </si>
  <si>
    <t>http://appsso.eurostat.ec.europa.eu/nui/show.do?query=BOOKMARK_DS-226957_QID_65288ED4_UID_-3F171EB0&amp;layout=INDIC_EF,L,X,0;GEO,L,Y,0;LEGTYPE,L,Z,0;AGRAREA,L,Z,1;TIME,C,Z,2;INDICATORS,C,Z,3;&amp;zSelection=DS-226957AGRAREA,TOTAL;DS-226957INDICATORS,OBS_FLAG;DS-226957LEGTYPE,TOTAL;DS-226957TIME,2013;&amp;rankName1=LEGTYPE_1_2_-1_2&amp;rankName2=INDICATORS_1_2_-1_2&amp;rankName3=AGRAREA_1_2_-1_2&amp;rankName4=TIME_1_0_0_0&amp;rankName5=INDIC-EF_1_2_0_0&amp;rankName6=GEO_1_2_0_1&amp;rStp=&amp;cStp=&amp;rDCh=&amp;cDCh=&amp;rDM=true&amp;cDM=true&amp;footnes=false&amp;empty=false&amp;wai=false&amp;time_mode=NONE&amp;time_most_recent=false&amp;lang=EN&amp;cfo=%23%23%23%2C%23%23%23.%23%23%23</t>
  </si>
  <si>
    <t>Key farm variables: area, livestock (LSU), labour force and standard output (SO) by agricultural size of farm (UAA), legal status of holding and NUTS 2 regions [ef_kvaareg]</t>
  </si>
  <si>
    <t>Last update</t>
  </si>
  <si>
    <t>Extracted on</t>
  </si>
  <si>
    <t>Source of data</t>
  </si>
  <si>
    <t>Eurostat</t>
  </si>
  <si>
    <t>LEGTYPE</t>
  </si>
  <si>
    <t>AGRAREA</t>
  </si>
  <si>
    <t>TIME</t>
  </si>
  <si>
    <t>2013</t>
  </si>
  <si>
    <t>GEO/INDIC_EF</t>
  </si>
  <si>
    <t>hold: Total number of holdings</t>
  </si>
  <si>
    <t>ha: Utilised agricultural area</t>
  </si>
  <si>
    <t>LSU of the holdings with livestock</t>
  </si>
  <si>
    <t>AWU: Total: Labour force directly employed by the holding</t>
  </si>
  <si>
    <t>Euro: Standard output (SO)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</si>
  <si>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</si>
  <si>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</si>
  <si>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</si>
  <si>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</si>
  <si>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</si>
  <si>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</si>
  <si>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</si>
  <si>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</si>
  <si>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</si>
  <si>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</si>
  <si>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</si>
  <si>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</si>
  <si>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</si>
  <si>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</si>
  <si>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</si>
  <si>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</si>
  <si>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</si>
  <si>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</si>
  <si>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</si>
  <si>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</si>
  <si>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</si>
  <si>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</si>
  <si>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</si>
  <si>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</si>
  <si>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</si>
  <si>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</si>
  <si>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</si>
  <si>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</si>
  <si>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</si>
  <si>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</si>
  <si>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</si>
  <si>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Montenegro</t>
  </si>
  <si>
    <t>http://appsso.eurostat.ec.europa.eu/nui/show.do?query=BOOKMARK_DS-226957_QID_-1EEC85E3_UID_-3F171EB0&amp;layout=AGRAREA,L,X,0;GEO,L,Y,0;LEGTYPE,L,Z,0;INDIC_EF,L,Z,1;TIME,C,Z,2;INDICATORS,C,Z,3;&amp;zSelection=DS-226957INDIC_EF,HOLD_HOLD;DS-226957INDICATORS,OBS_FLAG;DS-226957LEGTYPE,TOTAL;DS-226957TIME,2013;&amp;rankName1=LEGTYPE_1_2_-1_2&amp;rankName2=INDICATORS_1_2_-1_2&amp;rankName3=TIME_1_0_0_0&amp;rankName4=INDIC-EF_1_2_0_0&amp;rankName5=AGRAREA_1_2_0_0&amp;rankName6=GEO_1_2_0_1&amp;rStp=&amp;cStp=&amp;rDCh=&amp;cDCh=&amp;rDM=true&amp;cDM=true&amp;footnes=false&amp;empty=false&amp;wai=false&amp;time_mode=NONE&amp;time_most_recent=false&amp;lang=EN&amp;cfo=%23%23%23%2C%23%23%23.%23%23%23</t>
  </si>
  <si>
    <t>INDIC_EF</t>
  </si>
  <si>
    <t>GEO/AGRAREA</t>
  </si>
  <si>
    <t>Zero ha</t>
  </si>
  <si>
    <t>Less than 2 ha</t>
  </si>
  <si>
    <t>From 2 to 4.9 ha</t>
  </si>
  <si>
    <t>From 5 to 9.9 ha</t>
  </si>
  <si>
    <t>From 10 to 19.9 ha</t>
  </si>
  <si>
    <t>From 20 to 29.9 ha</t>
  </si>
  <si>
    <t>From 30 to 49.9 ha</t>
  </si>
  <si>
    <t>From 50 to 99.9 ha</t>
  </si>
  <si>
    <t>100 ha or over</t>
  </si>
  <si>
    <t>http://appsso.eurostat.ec.europa.eu/nui/show.do?query=BOOKMARK_DS-226957_QID_13CD0064_UID_-3F171EB0&amp;layout=AGRAREA,L,X,0;GEO,L,Y,0;LEGTYPE,L,Z,0;INDIC_EF,L,Z,1;TIME,C,Z,2;INDICATORS,C,Z,3;&amp;zSelection=DS-226957INDIC_EF,AGRAREA_HA;DS-226957INDICATORS,OBS_FLAG;DS-226957LEGTYPE,TOTAL;DS-226957TIME,2013;&amp;rankName1=LEGTYPE_1_2_-1_2&amp;rankName2=INDICATORS_1_2_-1_2&amp;rankName3=TIME_1_0_0_0&amp;rankName4=INDIC-EF_1_2_0_0&amp;rankName5=AGRAREA_1_2_0_0&amp;rankName6=GEO_1_2_0_1&amp;pprRK=FIRST&amp;pprSO=PROTOCOL&amp;ppcRK=FIRST&amp;ppcSO=PROTOCOL&amp;rStp=&amp;cStp=&amp;rDCh=&amp;cDCh=&amp;rDM=true&amp;cDM=true&amp;footnes=false&amp;empty=false&amp;wai=false&amp;time_mode=NONE&amp;time_most_recent=false&amp;lang=EN&amp;cfo=%23%23%23%2C%23%23%23.%23%23%23</t>
  </si>
  <si>
    <t>Special value:</t>
  </si>
  <si>
    <t>not available</t>
  </si>
  <si>
    <t>http://appsso.eurostat.ec.europa.eu/nui/show.do?query=BOOKMARK_DS-256635_QID_-4F91E96_UID_-3F171EB0&amp;layout=SO_EUR,L,X,0;GEO,L,Y,0;LEGTYPE,L,Z,0;TIME,C,Z,1;INDIC_EF,L,Z,2;INDICATORS,C,Z,3;&amp;zSelection=DS-256635INDIC_EF,HOLD_HOLD;DS-256635INDICATORS,OBS_FLAG;DS-256635TIME,2010;DS-256635LEGTYPE,TOTAL;&amp;rankName1=INDIC-EF_1_2_-1_2&amp;rankName2=LEGTYPE_1_2_-1_2&amp;rankName3=INDICATORS_1_2_-1_2&amp;rankName4=TIME_1_0_0_0&amp;rankName5=SO-EUR_1_2_0_0&amp;rankName6=GEO_1_2_0_1&amp;rStp=&amp;cStp=&amp;rDCh=&amp;cDCh=&amp;rDM=true&amp;cDM=true&amp;footnes=false&amp;empty=false&amp;wai=false&amp;time_mode=NONE&amp;time_most_recent=false&amp;lang=EN&amp;cfo=%23%23%23%2C%23%23%23.%23%23%23</t>
  </si>
  <si>
    <t>Key variables: area, livestock (LSU), labour force and standard output (SO) by economic size of farm (SO in Euro), legal status of holding and NUTS 2 regions [ef_kvecsleg]</t>
  </si>
  <si>
    <t>GEO/SO_EUR</t>
  </si>
  <si>
    <t>Zero euros</t>
  </si>
  <si>
    <t>Less than 2 000 euros</t>
  </si>
  <si>
    <t>From 2 000 to 3 999 euros</t>
  </si>
  <si>
    <t>From 4 000 to 7 999 euros</t>
  </si>
  <si>
    <t>From 8 000 to 14 999 euros</t>
  </si>
  <si>
    <t>From 15 000 to 24 999 euros</t>
  </si>
  <si>
    <t>From 25 000 to 49 999 euros</t>
  </si>
  <si>
    <t>From 50 000 to 99 999 euros</t>
  </si>
  <si>
    <t>From 100 000 to 249 999 euros</t>
  </si>
  <si>
    <t>From 250 000 to 499 999 euros</t>
  </si>
  <si>
    <t>500 000 euros or over</t>
  </si>
  <si>
    <t>http://appsso.eurostat.ec.europa.eu/nui/show.do?query=BOOKMARK_DS-256635_QID_1F102AF8_UID_-3F171EB0&amp;layout=SO_EUR,L,X,0;GEO,L,Y,0;LEGTYPE,L,Z,0;TIME,C,Z,1;INDIC_EF,L,Z,2;INDICATORS,C,Z,3;&amp;zSelection=DS-256635INDIC_EF,SO_EURO;DS-256635INDICATORS,OBS_FLAG;DS-256635TIME,2010;DS-256635LEGTYPE,TOTAL;&amp;rankName1=INDIC-EF_1_2_-1_2&amp;rankName2=LEGTYPE_1_2_-1_2&amp;rankName3=INDICATORS_1_2_-1_2&amp;rankName4=TIME_1_0_0_0&amp;rankName5=SO-EUR_1_2_0_0&amp;rankName6=GEO_1_2_0_1&amp;pprRK=FIRST&amp;pprSO=PROTOCOL&amp;ppcRK=FIRST&amp;ppcSO=PROTOCOL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</si>
  <si>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-256615_QID_523BDA78_UID_-3F171EB0&amp;layout=TIME,C,X,0;GEO,L,Y,0;FARMTYPE,L,Z,0;INDIC_EF,L,Z,1;INDICATORS,C,Z,2;&amp;zSelection=DS-256615INDIC_EF,AGRAREA_HA;DS-256615FARMTYPE,TOTAL;DS-256615INDICATORS,OBS_FLAG;&amp;rankName1=INDIC-EF_1_2_-1_2&amp;rankName2=FARMTYPE_1_2_-1_2&amp;rankName3=INDICATORS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</si>
  <si>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Land use: number of farms and areas of different crops by type of farming (2-digit) [ef_oluft]</t>
  </si>
  <si>
    <t>FARMTYPE</t>
  </si>
  <si>
    <t>2010</t>
  </si>
  <si>
    <t>ha: Arable land</t>
  </si>
  <si>
    <t>ha: Kitchen gardens</t>
  </si>
  <si>
    <t>ha: Total: Permanent grassland and meadow</t>
  </si>
  <si>
    <t>ha: Permanent crops</t>
  </si>
  <si>
    <t>http://appsso.eurostat.ec.europa.eu/nui/show.do?query=BOOKMARK_DS-256615_QID_3AF3B865_UID_-3F171EB0&amp;layout=INDIC_EF,L,X,0;GEO,L,Y,0;FARMTYPE,L,Z,0;TIME,C,Z,1;INDICATORS,C,Z,2;&amp;zSelection=DS-256615TIME,2010;DS-256615FARMTYPE,TOTAL;DS-256615INDICATORS,OBS_FLAG;&amp;rankName1=FARMTYPE_1_2_-1_2&amp;rankName2=INDICATORS_1_2_-1_2&amp;rankName3=TIME_1_0_0_0&amp;rankName4=INDIC-EF_1_2_0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</si>
  <si>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-256613_QID_-75DBB2A9_UID_-3F171EB0&amp;layout=FARMTYPE,B,X,0;GEO,L,Y,0;TIME,C,Z,0;INDIC_EF,L,Z,1;INDICATORS,C,Z,2;&amp;zSelection=DS-256613INDIC_EF,HOLD_HOLD;DS-256613TIME,2010;DS-256613INDICATORS,OBS_FLAG;&amp;rankName1=INDIC-EF_1_2_-1_2&amp;rankName2=INDICATORS_1_2_-1_2&amp;rankName3=TIME_1_0_0_0&amp;rankName4=FARMTYPE_1_2_0_0&amp;rankName5=GEO_1_2_0_1&amp;rStp=&amp;cStp=&amp;rDCh=&amp;cDCh=&amp;rDM=true&amp;cDM=true&amp;footnes=false&amp;empty=false&amp;wai=false&amp;time_mode=NONE&amp;time_most_recent=false&amp;lang=EN&amp;cfo=%23%23%23%2C%23%23%23.%23%23%23</t>
  </si>
  <si>
    <t>GEO/FARMTYPE</t>
  </si>
  <si>
    <t>TOTAL - Total</t>
  </si>
  <si>
    <t>FT15_SO - Specialist cereals, oilseed and protein crops (calculated with Standard Output)</t>
  </si>
  <si>
    <t>FT16_SO - General field cropping (calculated with Standard Output)</t>
  </si>
  <si>
    <t>FT21_SO - Specialist horticulture indoor (calculated with Standard Output)</t>
  </si>
  <si>
    <t>FT22_SO - Specialist horticulture outdoor (calculated with Standard Output)</t>
  </si>
  <si>
    <t>FT23_SO - Other horticulture (calculated with Standard Output)</t>
  </si>
  <si>
    <t>FT35_SO - Specialist vineyards (calculated with Standard Output)</t>
  </si>
  <si>
    <t>FT36_SO - Specialist fruit and citrus fruit (calculated with Standard Output)</t>
  </si>
  <si>
    <t>FT37_SO - Specialist olives (calculated with Standard Output)</t>
  </si>
  <si>
    <t>FT38_SO - Various permanent crops combined (calculated with Standard Output)</t>
  </si>
  <si>
    <t>FT45_SO - Specialist dairying (calculated with Standard Output)</t>
  </si>
  <si>
    <t>FT46_SO - Specialist cattle-rearing and fattening (calculated with Standard Output)</t>
  </si>
  <si>
    <t>FT47_SO - Cattle-dairying, rearing and fattening combined (calculated with Standard Output)</t>
  </si>
  <si>
    <t>FT48_SO - Sheep, goats and other grazing livestock (calculated with Standard Output)</t>
  </si>
  <si>
    <t>FT51_SO - Specialist pigs (calculated with Standard Output)</t>
  </si>
  <si>
    <t>FT52_SO - Specialist poultry (calculated with Standard Output)</t>
  </si>
  <si>
    <t>FT53_SO - Various granivores combined (calculated with Standard Output)</t>
  </si>
  <si>
    <t>FT61_SO - Mixed cropping (calculated with Standard Output)</t>
  </si>
  <si>
    <t>FT73_SO - Mixed livestock, mainly grazing livestock (calculated with Standard Output)</t>
  </si>
  <si>
    <t>FT74_SO - Mixed livestock, mainly granivores (calculated with Standard Output)</t>
  </si>
  <si>
    <t>FT83_SO - Field crops-grazing livestock combined (calculated with Standard Output)</t>
  </si>
  <si>
    <t>FT84_SO - Various crops and livestock combined (calculated with Standard Output)</t>
  </si>
  <si>
    <t>FT90_SO - Non-classified holdings (calculated with Standard Output)</t>
  </si>
  <si>
    <t>Key variables: area, livestock (LSU), labour force and standard output (SO) by type of farming (2-digit) and NUTS 2 regions [ef_kvftreg]</t>
  </si>
  <si>
    <t>http://appsso.eurostat.ec.europa.eu/nui/show.do?query=BOOKMARK_DS-256595_QID_39E065EF_UID_-3F171EB0&amp;layout=INDIC_EF,L,X,0;GEO,L,Y,0;FARMTYPE,L,Z,0;SO_EUR,L,Z,1;TIME,C,Z,2;INDICATORS,C,Z,3;&amp;zSelection=DS-256595FARMTYPE,TOTAL;DS-256595INDICATORS,OBS_FLAG;DS-256595TIME,2010;DS-256595SO_EUR,TOTAL;&amp;rankName1=SO-EUR_1_2_-1_2&amp;rankName2=FARMTYPE_1_2_-1_2&amp;rankName3=INDICATORS_1_2_-1_2&amp;rankName4=TIME_1_0_0_0&amp;rankName5=INDIC-EF_1_2_0_0&amp;rankName6=GEO_1_2_0_1&amp;pprRK=FIRST&amp;pprSO=PROTOCOL&amp;ppcRK=FIRST&amp;ppcSO=PROTOCOL&amp;rStp=&amp;cStp=&amp;rDCh=&amp;cDCh=&amp;rDM=true&amp;cDM=true&amp;footnes=false&amp;empty=false&amp;wai=false&amp;time_mode=NONE&amp;time_most_recent=false&amp;lang=EN&amp;cfo=%23%23%23%2C%23%23%23.%23%23%23</t>
  </si>
  <si>
    <t>Labour force: number of persons and farm work (AWU) by type of farming (2-digit) and economic size of farm (SO in Euro) [ef_olfftecs]</t>
  </si>
  <si>
    <t>SO_EUR</t>
  </si>
  <si>
    <t>pers: Family labour force</t>
  </si>
  <si>
    <t>pers: Regular non family labour force</t>
  </si>
  <si>
    <t>AWU: Family labour force</t>
  </si>
  <si>
    <t>AWU: Regular non family labour force</t>
  </si>
  <si>
    <t>AWU: Non-family labour force working on non-regular basis</t>
  </si>
  <si>
    <t>2010 EU-28</t>
  </si>
  <si>
    <t>15 MS</t>
  </si>
  <si>
    <t>% 15 MS</t>
  </si>
  <si>
    <t>2013 15 MS</t>
  </si>
  <si>
    <t>2013 % 15 MS</t>
  </si>
  <si>
    <t xml:space="preserve"> </t>
  </si>
  <si>
    <t xml:space="preserve">Germany </t>
  </si>
  <si>
    <t>Germany</t>
  </si>
  <si>
    <t>8069984120 </t>
  </si>
  <si>
    <t>(¹)  Labour force directly employed on the farm.</t>
  </si>
  <si>
    <t>Number of holdings</t>
  </si>
  <si>
    <t>Utilised agricultural area 
— UAA</t>
  </si>
  <si>
    <t>(1 000)</t>
  </si>
  <si>
    <t>Livestock units 
— LSU</t>
  </si>
  <si>
    <t>Labour force (¹)</t>
  </si>
  <si>
    <t>Standard output</t>
  </si>
  <si>
    <t>Average 
area of holdings</t>
  </si>
  <si>
    <t>Figure 1: Agricultural holdings, by country, 2013</t>
  </si>
  <si>
    <t>Table 1: Key farm variables, by country, 2013</t>
  </si>
  <si>
    <t>Share of EU-28 (%)</t>
  </si>
  <si>
    <t>Table 2: Agricultural holdings, by size of holding, by country, 2013</t>
  </si>
  <si>
    <t>Table 3: Utilised agriculture area, by size of the holding (UAA), by country, 2013</t>
  </si>
  <si>
    <t>Table 4: Agricultural holdings, by economic size class, by country, 2013</t>
  </si>
  <si>
    <t>Size of holding in terms of standard output in EUR</t>
  </si>
  <si>
    <t>Table 5: Standard output of agricultural holdings, by economic size class, by country, 2013</t>
  </si>
  <si>
    <t>Figure 2: Utilised agricultural area (UAA), by country, 2013</t>
  </si>
  <si>
    <t>(% of total UAA in the EU-28)</t>
  </si>
  <si>
    <t>Table 7: Agricultural holdings, by farm type, by country, 2013</t>
  </si>
  <si>
    <t>Figure 3: Livestock units, by country, 2013</t>
  </si>
  <si>
    <t>(% of total livestock units in the EU-28)</t>
  </si>
  <si>
    <t>Table 9: Farm labour force, by country, 2013</t>
  </si>
  <si>
    <t>(% of farm labour force, by annual work units)</t>
  </si>
  <si>
    <t>Figure 4: Farm labour force, by type of labour, by country, 2013</t>
  </si>
  <si>
    <t>Employment by sex, age and economic activity (from 2008 onwards, NACE Rev. 2) - 1 000 [lfsa_egan2]</t>
  </si>
  <si>
    <t>SEX</t>
  </si>
  <si>
    <t>AGE</t>
  </si>
  <si>
    <t>15 years or over</t>
  </si>
  <si>
    <t>GEO</t>
  </si>
  <si>
    <t>European Union (28 countries)</t>
  </si>
  <si>
    <t>UNIT</t>
  </si>
  <si>
    <t>Thousand</t>
  </si>
  <si>
    <t>TIME/NACE_R2</t>
  </si>
  <si>
    <t>Total - All NACE activities</t>
  </si>
  <si>
    <t>Agriculture, forestry and fishing</t>
  </si>
  <si>
    <t>2008</t>
  </si>
  <si>
    <t>2009</t>
  </si>
  <si>
    <t>2011</t>
  </si>
  <si>
    <t>2012</t>
  </si>
  <si>
    <t>2014</t>
  </si>
  <si>
    <t>http://appsso.eurostat.ec.europa.eu/nui/show.do?query=BOOKMARK_DS-056196_QID_-5A9E4B01_UID_-3F171EB0&amp;layout=AGE,L,X,0;NACE_R2,L,X,1;TIME,C,Y,0;SEX,L,Z,0;GEO,L,Z,1;UNIT,L,Z,2;INDICATORS,C,Z,3;&amp;zSelection=DS-056196UNIT,THS;DS-056196GEO,EU28;DS-056196INDICATORS,OBS_FLAG;DS-056196SEX,T;&amp;rankName1=UNIT_1_2_-1_2&amp;rankName2=INDICATORS_1_2_-1_2&amp;rankName3=SEX_1_2_-1_2&amp;rankName4=GEO_1_2_0_1&amp;rankName5=AGE_1_2_0_0&amp;rankName6=NACE-R2_1_2_1_0&amp;rankName7=TIME_1_0_0_1&amp;sortR=ASC_-1_FIRST&amp;rStp=&amp;cStp=&amp;rDCh=&amp;cDCh=&amp;rDM=true&amp;cDM=true&amp;footnes=false&amp;empty=false&amp;wai=false&amp;time_mode=NONE&amp;time_most_recent=false&amp;lang=EN&amp;cfo=%23%23%23%2C%23%23%23.%23%23%23</t>
  </si>
  <si>
    <t>From 15 to 64 years</t>
  </si>
  <si>
    <t>over 65</t>
  </si>
  <si>
    <t>Table 8: Livestock units, by country, 2013</t>
  </si>
  <si>
    <t>(1 000 AWU)</t>
  </si>
  <si>
    <t>Table 6: Utilised agricultural area (UAA), by land use, by country, 2013</t>
  </si>
  <si>
    <t>Total UAA</t>
  </si>
  <si>
    <t>(million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</si>
</sst>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_i"/>
    <numFmt numFmtId="165" formatCode="#,##0_i"/>
    <numFmt numFmtId="166" formatCode="#,##0\ [$€-1];[Red]\-#,##0\ [$€-1]"/>
    <numFmt numFmtId="167" formatCode="#,##0.0"/>
    <numFmt numFmtId="168" formatCode="0.0"/>
    <numFmt numFmtId="169" formatCode="0.0%"/>
    <numFmt numFmtId="170" formatCode="@_i"/>
    <numFmt numFmtId="171" formatCode="dd\.mm\.yy"/>
  </numFmts>
  <fonts count="24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name val="Arial"/>
      <charset val="238"/>
    </font>
    <font>
      <sz val="10"/>
      <name val="Arial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thin">
        <color rgb="FF000000"/>
      </top>
      <bottom/>
      <diagonal/>
    </border>
    <border>
      <left style="hair">
        <color rgb="FFC0C0C0"/>
      </left>
      <right style="hair">
        <color rgb="FFA6A6A6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indexed="8"/>
      </top>
      <bottom/>
      <diagonal/>
    </border>
  </borders>
  <cellStyleXfs count="24">
    <xf numFmtId="0" fontId="0" fillId="0" borderId="0" applyNumberFormat="0" applyFill="0" applyBorder="0" applyProtection="0">
      <alignment vertical="center"/>
    </xf>
    <xf numFmtId="0" fontId="6" fillId="0" borderId="0"/>
    <xf numFmtId="0" fontId="4" fillId="0" borderId="0"/>
    <xf numFmtId="0" fontId="7" fillId="0" borderId="0"/>
    <xf numFmtId="164" fontId="5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9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9" fillId="0" borderId="0" applyFill="0" applyBorder="0" applyProtection="0">
      <alignment horizontal="right"/>
    </xf>
  </cellStyleXfs>
  <cellXfs count="341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9" fillId="0" borderId="0" xfId="2" applyFont="1"/>
    <xf numFmtId="0" fontId="10" fillId="2" borderId="1" xfId="2" applyNumberFormat="1" applyFont="1" applyFill="1" applyBorder="1" applyAlignment="1">
      <alignment horizontal="left"/>
    </xf>
    <xf numFmtId="0" fontId="10" fillId="2" borderId="2" xfId="2" applyNumberFormat="1" applyFont="1" applyFill="1" applyBorder="1" applyAlignment="1">
      <alignment horizontal="left"/>
    </xf>
    <xf numFmtId="0" fontId="10" fillId="2" borderId="3" xfId="2" applyNumberFormat="1" applyFont="1" applyFill="1" applyBorder="1" applyAlignment="1">
      <alignment horizontal="left"/>
    </xf>
    <xf numFmtId="0" fontId="10" fillId="2" borderId="4" xfId="2" applyNumberFormat="1" applyFont="1" applyFill="1" applyBorder="1" applyAlignment="1">
      <alignment horizontal="left"/>
    </xf>
    <xf numFmtId="0" fontId="10" fillId="2" borderId="5" xfId="2" applyNumberFormat="1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left"/>
    </xf>
    <xf numFmtId="0" fontId="10" fillId="3" borderId="14" xfId="2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164" fontId="10" fillId="0" borderId="0" xfId="4" applyFont="1" applyFill="1" applyBorder="1" applyAlignment="1">
      <alignment horizontal="left"/>
    </xf>
    <xf numFmtId="0" fontId="9" fillId="0" borderId="0" xfId="2" applyFont="1" applyAlignment="1">
      <alignment horizontal="left"/>
    </xf>
    <xf numFmtId="0" fontId="10" fillId="3" borderId="7" xfId="2" applyNumberFormat="1" applyFont="1" applyFill="1" applyBorder="1" applyAlignment="1">
      <alignment horizontal="left"/>
    </xf>
    <xf numFmtId="0" fontId="10" fillId="4" borderId="3" xfId="0" applyNumberFormat="1" applyFont="1" applyFill="1" applyBorder="1" applyAlignment="1">
      <alignment horizontal="left" vertical="center" wrapText="1"/>
    </xf>
    <xf numFmtId="165" fontId="10" fillId="4" borderId="1" xfId="4" applyNumberFormat="1" applyFont="1" applyFill="1" applyBorder="1" applyAlignment="1">
      <alignment horizontal="left"/>
    </xf>
    <xf numFmtId="0" fontId="12" fillId="0" borderId="0" xfId="2" applyFont="1"/>
    <xf numFmtId="0" fontId="10" fillId="3" borderId="7" xfId="0" applyFont="1" applyFill="1" applyBorder="1" applyAlignment="1">
      <alignment horizontal="center" vertical="center" wrapText="1"/>
    </xf>
    <xf numFmtId="0" fontId="10" fillId="3" borderId="9" xfId="2" applyNumberFormat="1" applyFont="1" applyFill="1" applyBorder="1" applyAlignment="1">
      <alignment horizontal="centerContinuous" vertical="center"/>
    </xf>
    <xf numFmtId="3" fontId="10" fillId="3" borderId="9" xfId="2" applyNumberFormat="1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9" fontId="0" fillId="0" borderId="0" xfId="5" applyFont="1"/>
    <xf numFmtId="0" fontId="0" fillId="0" borderId="0" xfId="1" applyNumberFormat="1" applyFont="1" applyFill="1" applyBorder="1" applyAlignment="1"/>
    <xf numFmtId="0" fontId="0" fillId="0" borderId="0" xfId="1" applyFont="1"/>
    <xf numFmtId="165" fontId="0" fillId="0" borderId="0" xfId="1" applyNumberFormat="1" applyFont="1" applyFill="1" applyBorder="1" applyAlignment="1"/>
    <xf numFmtId="0" fontId="0" fillId="0" borderId="0" xfId="2" applyFont="1"/>
    <xf numFmtId="165" fontId="0" fillId="0" borderId="0" xfId="4" applyNumberFormat="1" applyFont="1" applyFill="1" applyBorder="1">
      <alignment horizontal="right"/>
    </xf>
    <xf numFmtId="169" fontId="0" fillId="0" borderId="0" xfId="6" applyNumberFormat="1" applyFont="1"/>
    <xf numFmtId="0" fontId="0" fillId="2" borderId="0" xfId="2" applyFont="1" applyFill="1"/>
    <xf numFmtId="164" fontId="0" fillId="0" borderId="0" xfId="4" applyFont="1" applyFill="1" applyBorder="1">
      <alignment horizontal="right"/>
    </xf>
    <xf numFmtId="0" fontId="0" fillId="2" borderId="0" xfId="0" applyFont="1" applyFill="1">
      <alignment vertical="center"/>
    </xf>
    <xf numFmtId="168" fontId="0" fillId="0" borderId="0" xfId="2" applyNumberFormat="1" applyFont="1"/>
    <xf numFmtId="0" fontId="0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2" applyFont="1"/>
    <xf numFmtId="0" fontId="11" fillId="2" borderId="0" xfId="2" applyFont="1" applyFill="1"/>
    <xf numFmtId="0" fontId="15" fillId="0" borderId="0" xfId="2" applyFont="1"/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2" applyFont="1" applyFill="1" applyBorder="1"/>
    <xf numFmtId="0" fontId="0" fillId="0" borderId="0" xfId="0" applyFont="1" applyFill="1" applyBorder="1">
      <alignment vertical="center"/>
    </xf>
    <xf numFmtId="9" fontId="0" fillId="0" borderId="0" xfId="5" applyFont="1" applyFill="1" applyBorder="1"/>
    <xf numFmtId="0" fontId="10" fillId="0" borderId="0" xfId="2" applyNumberFormat="1" applyFont="1" applyFill="1" applyBorder="1" applyAlignment="1">
      <alignment horizontal="center" wrapText="1"/>
    </xf>
    <xf numFmtId="0" fontId="10" fillId="0" borderId="0" xfId="2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15" fillId="0" borderId="0" xfId="0" applyFont="1">
      <alignment vertical="center"/>
    </xf>
    <xf numFmtId="0" fontId="10" fillId="3" borderId="14" xfId="1" applyNumberFormat="1" applyFont="1" applyFill="1" applyBorder="1" applyAlignment="1">
      <alignment horizontal="center" wrapText="1"/>
    </xf>
    <xf numFmtId="0" fontId="10" fillId="3" borderId="5" xfId="1" applyNumberFormat="1" applyFont="1" applyFill="1" applyBorder="1" applyAlignment="1">
      <alignment horizontal="left" wrapText="1"/>
    </xf>
    <xf numFmtId="165" fontId="0" fillId="4" borderId="10" xfId="4" applyNumberFormat="1" applyFont="1" applyFill="1" applyBorder="1" applyAlignment="1">
      <alignment horizontal="right"/>
    </xf>
    <xf numFmtId="165" fontId="0" fillId="0" borderId="10" xfId="4" applyNumberFormat="1" applyFont="1" applyFill="1" applyBorder="1" applyAlignment="1">
      <alignment horizontal="right"/>
    </xf>
    <xf numFmtId="165" fontId="0" fillId="0" borderId="13" xfId="4" applyNumberFormat="1" applyFont="1" applyFill="1" applyBorder="1" applyAlignment="1">
      <alignment horizontal="right"/>
    </xf>
    <xf numFmtId="165" fontId="0" fillId="0" borderId="14" xfId="4" applyNumberFormat="1" applyFont="1" applyFill="1" applyBorder="1" applyAlignment="1">
      <alignment horizontal="right"/>
    </xf>
    <xf numFmtId="0" fontId="15" fillId="0" borderId="0" xfId="1" applyFont="1"/>
    <xf numFmtId="0" fontId="10" fillId="3" borderId="7" xfId="1" applyNumberFormat="1" applyFont="1" applyFill="1" applyBorder="1" applyAlignment="1">
      <alignment horizontal="left" wrapText="1"/>
    </xf>
    <xf numFmtId="0" fontId="10" fillId="3" borderId="7" xfId="2" applyNumberFormat="1" applyFont="1" applyFill="1" applyBorder="1" applyAlignment="1">
      <alignment horizontal="left" vertical="center"/>
    </xf>
    <xf numFmtId="164" fontId="10" fillId="0" borderId="1" xfId="4" applyFont="1" applyFill="1" applyBorder="1" applyAlignment="1">
      <alignment horizontal="left"/>
    </xf>
    <xf numFmtId="164" fontId="10" fillId="0" borderId="2" xfId="4" applyFont="1" applyFill="1" applyBorder="1" applyAlignment="1">
      <alignment horizontal="left"/>
    </xf>
    <xf numFmtId="164" fontId="10" fillId="0" borderId="3" xfId="4" applyFont="1" applyFill="1" applyBorder="1" applyAlignment="1">
      <alignment horizontal="left"/>
    </xf>
    <xf numFmtId="0" fontId="10" fillId="3" borderId="0" xfId="2" applyNumberFormat="1" applyFont="1" applyFill="1" applyBorder="1" applyAlignment="1">
      <alignment horizontal="left" vertical="center"/>
    </xf>
    <xf numFmtId="170" fontId="0" fillId="0" borderId="13" xfId="4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/>
    </xf>
    <xf numFmtId="0" fontId="15" fillId="2" borderId="0" xfId="2" applyFont="1" applyFill="1"/>
    <xf numFmtId="0" fontId="10" fillId="0" borderId="0" xfId="0" applyNumberFormat="1" applyFont="1" applyFill="1" applyBorder="1" applyAlignment="1">
      <alignment horizontal="left"/>
    </xf>
    <xf numFmtId="0" fontId="13" fillId="3" borderId="7" xfId="2" applyFont="1" applyFill="1" applyBorder="1" applyAlignment="1">
      <alignment horizontal="left" vertical="center"/>
    </xf>
    <xf numFmtId="0" fontId="13" fillId="3" borderId="0" xfId="2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3" borderId="0" xfId="2" applyNumberFormat="1" applyFont="1" applyFill="1" applyBorder="1" applyAlignment="1">
      <alignment horizontal="left"/>
    </xf>
    <xf numFmtId="0" fontId="10" fillId="3" borderId="10" xfId="2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left"/>
    </xf>
    <xf numFmtId="0" fontId="16" fillId="0" borderId="0" xfId="2" applyFont="1" applyAlignment="1">
      <alignment horizontal="left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 wrapText="1"/>
    </xf>
    <xf numFmtId="167" fontId="9" fillId="0" borderId="0" xfId="5" applyNumberFormat="1" applyFont="1" applyFill="1" applyBorder="1"/>
    <xf numFmtId="0" fontId="10" fillId="3" borderId="15" xfId="2" applyNumberFormat="1" applyFont="1" applyFill="1" applyBorder="1" applyAlignment="1">
      <alignment horizontal="centerContinuous" vertical="center"/>
    </xf>
    <xf numFmtId="3" fontId="10" fillId="3" borderId="15" xfId="2" applyNumberFormat="1" applyFont="1" applyFill="1" applyBorder="1" applyAlignment="1">
      <alignment horizontal="centerContinuous" vertical="center"/>
    </xf>
    <xf numFmtId="164" fontId="9" fillId="4" borderId="7" xfId="4" applyNumberFormat="1" applyFont="1" applyFill="1" applyBorder="1" applyAlignment="1">
      <alignment horizontal="right"/>
    </xf>
    <xf numFmtId="0" fontId="10" fillId="3" borderId="14" xfId="2" applyNumberFormat="1" applyFont="1" applyFill="1" applyBorder="1" applyAlignment="1">
      <alignment horizontal="center" vertical="center" wrapText="1"/>
    </xf>
    <xf numFmtId="3" fontId="10" fillId="3" borderId="14" xfId="2" applyNumberFormat="1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 applyAlignment="1">
      <alignment horizontal="right"/>
    </xf>
    <xf numFmtId="0" fontId="17" fillId="0" borderId="0" xfId="8"/>
    <xf numFmtId="0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7" fillId="0" borderId="0" xfId="8"/>
    <xf numFmtId="0" fontId="17" fillId="0" borderId="0" xfId="8"/>
    <xf numFmtId="0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7" fillId="0" borderId="0" xfId="8"/>
    <xf numFmtId="0" fontId="13" fillId="3" borderId="9" xfId="11" applyFont="1" applyFill="1" applyBorder="1" applyAlignment="1">
      <alignment horizontal="center" vertical="center" wrapText="1"/>
    </xf>
    <xf numFmtId="0" fontId="13" fillId="3" borderId="4" xfId="11" applyFont="1" applyFill="1" applyBorder="1" applyAlignment="1">
      <alignment horizontal="center" vertical="center" wrapText="1"/>
    </xf>
    <xf numFmtId="0" fontId="19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0" fillId="0" borderId="0" xfId="2" applyFont="1" applyAlignment="1">
      <alignment horizontal="left"/>
    </xf>
    <xf numFmtId="0" fontId="18" fillId="5" borderId="0" xfId="8" applyNumberFormat="1" applyFont="1" applyFill="1" applyBorder="1" applyAlignment="1"/>
    <xf numFmtId="0" fontId="18" fillId="5" borderId="16" xfId="8" applyNumberFormat="1" applyFont="1" applyFill="1" applyBorder="1" applyAlignment="1">
      <alignment wrapText="1"/>
    </xf>
    <xf numFmtId="1" fontId="9" fillId="0" borderId="0" xfId="2" applyNumberFormat="1" applyFont="1"/>
    <xf numFmtId="0" fontId="10" fillId="0" borderId="0" xfId="0" applyFont="1">
      <alignment vertical="center"/>
    </xf>
    <xf numFmtId="0" fontId="10" fillId="2" borderId="6" xfId="2" applyNumberFormat="1" applyFont="1" applyFill="1" applyBorder="1" applyAlignment="1">
      <alignment horizontal="left"/>
    </xf>
    <xf numFmtId="0" fontId="17" fillId="0" borderId="0" xfId="8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164" fontId="10" fillId="2" borderId="17" xfId="4" applyFont="1" applyFill="1" applyBorder="1" applyAlignment="1">
      <alignment horizontal="left"/>
    </xf>
    <xf numFmtId="4" fontId="18" fillId="0" borderId="16" xfId="8" applyNumberFormat="1" applyFont="1" applyFill="1" applyBorder="1" applyAlignment="1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8" fillId="0" borderId="0" xfId="8" applyNumberFormat="1" applyFont="1" applyFill="1" applyBorder="1" applyAlignment="1"/>
    <xf numFmtId="0" fontId="18" fillId="0" borderId="0" xfId="8" applyNumberFormat="1" applyFont="1" applyFill="1" applyBorder="1" applyAlignment="1"/>
    <xf numFmtId="0" fontId="10" fillId="2" borderId="17" xfId="2" applyNumberFormat="1" applyFont="1" applyFill="1" applyBorder="1" applyAlignment="1">
      <alignment horizontal="left"/>
    </xf>
    <xf numFmtId="165" fontId="0" fillId="0" borderId="18" xfId="4" applyNumberFormat="1" applyFont="1" applyFill="1" applyBorder="1" applyAlignment="1">
      <alignment horizontal="right"/>
    </xf>
    <xf numFmtId="0" fontId="17" fillId="0" borderId="0" xfId="8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164" fontId="10" fillId="0" borderId="17" xfId="4" applyFont="1" applyFill="1" applyBorder="1" applyAlignment="1">
      <alignment horizontal="left"/>
    </xf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0" fillId="4" borderId="4" xfId="0" applyNumberFormat="1" applyFont="1" applyFill="1" applyBorder="1" applyAlignment="1">
      <alignment horizontal="left" vertical="center" wrapText="1"/>
    </xf>
    <xf numFmtId="168" fontId="0" fillId="0" borderId="0" xfId="2" applyNumberFormat="1" applyFont="1" applyFill="1" applyBorder="1"/>
    <xf numFmtId="0" fontId="17" fillId="0" borderId="0" xfId="8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0" fillId="3" borderId="19" xfId="2" applyNumberFormat="1" applyFont="1" applyFill="1" applyBorder="1" applyAlignment="1">
      <alignment horizontal="center" vertical="center" wrapText="1"/>
    </xf>
    <xf numFmtId="0" fontId="17" fillId="0" borderId="0" xfId="8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8" fillId="5" borderId="16" xfId="8" applyNumberFormat="1" applyFont="1" applyFill="1" applyBorder="1" applyAlignment="1"/>
    <xf numFmtId="3" fontId="18" fillId="0" borderId="16" xfId="8" applyNumberFormat="1" applyFont="1" applyFill="1" applyBorder="1" applyAlignment="1"/>
    <xf numFmtId="0" fontId="18" fillId="0" borderId="16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0" fontId="17" fillId="0" borderId="0" xfId="8"/>
    <xf numFmtId="0" fontId="18" fillId="0" borderId="0" xfId="8" applyNumberFormat="1" applyFont="1" applyFill="1" applyBorder="1" applyAlignment="1"/>
    <xf numFmtId="171" fontId="18" fillId="0" borderId="0" xfId="8" applyNumberFormat="1" applyFont="1" applyFill="1" applyBorder="1" applyAlignment="1"/>
    <xf numFmtId="2" fontId="9" fillId="0" borderId="0" xfId="2" applyNumberFormat="1" applyFont="1"/>
    <xf numFmtId="1" fontId="9" fillId="6" borderId="0" xfId="2" applyNumberFormat="1" applyFont="1" applyFill="1"/>
    <xf numFmtId="2" fontId="9" fillId="0" borderId="0" xfId="5" applyNumberFormat="1" applyFont="1" applyFill="1" applyBorder="1"/>
    <xf numFmtId="4" fontId="0" fillId="0" borderId="0" xfId="2" applyNumberFormat="1" applyFont="1"/>
    <xf numFmtId="1" fontId="18" fillId="0" borderId="16" xfId="8" applyNumberFormat="1" applyFont="1" applyFill="1" applyBorder="1" applyAlignment="1">
      <alignment horizontal="right"/>
    </xf>
    <xf numFmtId="0" fontId="19" fillId="5" borderId="16" xfId="10" applyNumberFormat="1" applyFont="1" applyFill="1" applyBorder="1" applyAlignment="1"/>
    <xf numFmtId="3" fontId="19" fillId="0" borderId="16" xfId="10" applyNumberFormat="1" applyFont="1" applyFill="1" applyBorder="1" applyAlignment="1"/>
    <xf numFmtId="0" fontId="3" fillId="0" borderId="0" xfId="10"/>
    <xf numFmtId="0" fontId="19" fillId="0" borderId="0" xfId="10" applyNumberFormat="1" applyFont="1" applyFill="1" applyBorder="1" applyAlignment="1"/>
    <xf numFmtId="171" fontId="19" fillId="0" borderId="0" xfId="10" applyNumberFormat="1" applyFont="1" applyFill="1" applyBorder="1" applyAlignment="1"/>
    <xf numFmtId="0" fontId="19" fillId="5" borderId="16" xfId="10" applyNumberFormat="1" applyFont="1" applyFill="1" applyBorder="1" applyAlignment="1"/>
    <xf numFmtId="3" fontId="19" fillId="0" borderId="16" xfId="10" applyNumberFormat="1" applyFont="1" applyFill="1" applyBorder="1" applyAlignment="1"/>
    <xf numFmtId="0" fontId="19" fillId="0" borderId="16" xfId="10" applyNumberFormat="1" applyFont="1" applyFill="1" applyBorder="1" applyAlignment="1"/>
    <xf numFmtId="3" fontId="17" fillId="0" borderId="0" xfId="8" applyNumberFormat="1"/>
    <xf numFmtId="0" fontId="3" fillId="0" borderId="0" xfId="10"/>
    <xf numFmtId="0" fontId="19" fillId="0" borderId="0" xfId="10" applyNumberFormat="1" applyFont="1" applyFill="1" applyBorder="1" applyAlignment="1"/>
    <xf numFmtId="171" fontId="19" fillId="0" borderId="0" xfId="10" applyNumberFormat="1" applyFont="1" applyFill="1" applyBorder="1" applyAlignment="1"/>
    <xf numFmtId="0" fontId="19" fillId="5" borderId="16" xfId="10" applyNumberFormat="1" applyFont="1" applyFill="1" applyBorder="1" applyAlignment="1"/>
    <xf numFmtId="3" fontId="19" fillId="0" borderId="16" xfId="10" applyNumberFormat="1" applyFont="1" applyFill="1" applyBorder="1" applyAlignment="1"/>
    <xf numFmtId="0" fontId="19" fillId="0" borderId="16" xfId="10" applyNumberFormat="1" applyFont="1" applyFill="1" applyBorder="1" applyAlignment="1"/>
    <xf numFmtId="165" fontId="3" fillId="0" borderId="0" xfId="10" applyNumberFormat="1"/>
    <xf numFmtId="3" fontId="3" fillId="0" borderId="0" xfId="10" applyNumberFormat="1"/>
    <xf numFmtId="169" fontId="0" fillId="0" borderId="0" xfId="1" applyNumberFormat="1" applyFont="1"/>
    <xf numFmtId="164" fontId="9" fillId="0" borderId="0" xfId="2" applyNumberFormat="1" applyFont="1" applyFill="1" applyBorder="1" applyAlignment="1">
      <alignment horizontal="right"/>
    </xf>
    <xf numFmtId="0" fontId="10" fillId="4" borderId="5" xfId="2" applyNumberFormat="1" applyFont="1" applyFill="1" applyBorder="1" applyAlignment="1">
      <alignment horizontal="left"/>
    </xf>
    <xf numFmtId="0" fontId="10" fillId="3" borderId="20" xfId="2" applyNumberFormat="1" applyFont="1" applyFill="1" applyBorder="1" applyAlignment="1">
      <alignment horizontal="center" vertical="center" wrapText="1"/>
    </xf>
    <xf numFmtId="164" fontId="9" fillId="4" borderId="24" xfId="4" applyNumberFormat="1" applyFont="1" applyFill="1" applyBorder="1" applyAlignment="1">
      <alignment horizontal="right" indent="2"/>
    </xf>
    <xf numFmtId="164" fontId="9" fillId="2" borderId="27" xfId="4" applyNumberFormat="1" applyFont="1" applyFill="1" applyBorder="1" applyAlignment="1">
      <alignment horizontal="right" indent="2"/>
    </xf>
    <xf numFmtId="164" fontId="9" fillId="2" borderId="28" xfId="4" applyNumberFormat="1" applyFont="1" applyFill="1" applyBorder="1" applyAlignment="1">
      <alignment horizontal="right" indent="2"/>
    </xf>
    <xf numFmtId="164" fontId="9" fillId="2" borderId="21" xfId="4" applyNumberFormat="1" applyFont="1" applyFill="1" applyBorder="1" applyAlignment="1">
      <alignment horizontal="right" indent="2"/>
    </xf>
    <xf numFmtId="164" fontId="9" fillId="2" borderId="25" xfId="4" applyNumberFormat="1" applyFont="1" applyFill="1" applyBorder="1" applyAlignment="1">
      <alignment horizontal="right" indent="2"/>
    </xf>
    <xf numFmtId="164" fontId="9" fillId="4" borderId="24" xfId="4" applyNumberFormat="1" applyFont="1" applyFill="1" applyBorder="1" applyAlignment="1">
      <alignment horizontal="right" indent="3"/>
    </xf>
    <xf numFmtId="164" fontId="9" fillId="2" borderId="27" xfId="4" applyNumberFormat="1" applyFont="1" applyFill="1" applyBorder="1" applyAlignment="1">
      <alignment horizontal="right" indent="3"/>
    </xf>
    <xf numFmtId="164" fontId="9" fillId="2" borderId="28" xfId="4" applyNumberFormat="1" applyFont="1" applyFill="1" applyBorder="1" applyAlignment="1">
      <alignment horizontal="right" indent="3"/>
    </xf>
    <xf numFmtId="164" fontId="9" fillId="2" borderId="21" xfId="4" applyNumberFormat="1" applyFont="1" applyFill="1" applyBorder="1" applyAlignment="1">
      <alignment horizontal="right" indent="3"/>
    </xf>
    <xf numFmtId="164" fontId="9" fillId="2" borderId="25" xfId="4" applyNumberFormat="1" applyFont="1" applyFill="1" applyBorder="1" applyAlignment="1">
      <alignment horizontal="right" indent="3"/>
    </xf>
    <xf numFmtId="164" fontId="9" fillId="2" borderId="23" xfId="4" applyNumberFormat="1" applyFont="1" applyFill="1" applyBorder="1" applyAlignment="1">
      <alignment horizontal="right" indent="3"/>
    </xf>
    <xf numFmtId="49" fontId="9" fillId="0" borderId="0" xfId="2" applyNumberFormat="1" applyFont="1"/>
    <xf numFmtId="49" fontId="10" fillId="3" borderId="26" xfId="2" applyNumberFormat="1" applyFont="1" applyFill="1" applyBorder="1" applyAlignment="1">
      <alignment horizontal="center" vertical="center" wrapText="1"/>
    </xf>
    <xf numFmtId="0" fontId="0" fillId="2" borderId="0" xfId="1" applyFont="1" applyFill="1" applyBorder="1"/>
    <xf numFmtId="0" fontId="18" fillId="2" borderId="0" xfId="8" applyNumberFormat="1" applyFont="1" applyFill="1" applyBorder="1" applyAlignment="1"/>
    <xf numFmtId="0" fontId="10" fillId="3" borderId="5" xfId="1" applyNumberFormat="1" applyFont="1" applyFill="1" applyBorder="1" applyAlignment="1">
      <alignment horizontal="center" wrapText="1"/>
    </xf>
    <xf numFmtId="0" fontId="10" fillId="3" borderId="9" xfId="1" applyNumberFormat="1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left"/>
    </xf>
    <xf numFmtId="165" fontId="0" fillId="4" borderId="29" xfId="4" applyNumberFormat="1" applyFont="1" applyFill="1" applyBorder="1" applyAlignment="1">
      <alignment horizontal="right"/>
    </xf>
    <xf numFmtId="0" fontId="10" fillId="3" borderId="8" xfId="1" applyNumberFormat="1" applyFont="1" applyFill="1" applyBorder="1" applyAlignment="1">
      <alignment horizontal="center" wrapText="1"/>
    </xf>
    <xf numFmtId="165" fontId="0" fillId="0" borderId="10" xfId="4" applyNumberFormat="1" applyFont="1" applyFill="1" applyBorder="1" applyAlignment="1">
      <alignment horizontal="right" indent="1"/>
    </xf>
    <xf numFmtId="165" fontId="0" fillId="0" borderId="13" xfId="4" applyNumberFormat="1" applyFont="1" applyFill="1" applyBorder="1" applyAlignment="1">
      <alignment horizontal="right" indent="1"/>
    </xf>
    <xf numFmtId="165" fontId="0" fillId="0" borderId="14" xfId="4" applyNumberFormat="1" applyFont="1" applyFill="1" applyBorder="1" applyAlignment="1">
      <alignment horizontal="right" indent="1"/>
    </xf>
    <xf numFmtId="165" fontId="0" fillId="0" borderId="18" xfId="4" applyNumberFormat="1" applyFont="1" applyFill="1" applyBorder="1" applyAlignment="1">
      <alignment horizontal="right" indent="1"/>
    </xf>
    <xf numFmtId="164" fontId="0" fillId="4" borderId="14" xfId="5" applyNumberFormat="1" applyFont="1" applyFill="1" applyBorder="1" applyAlignment="1">
      <alignment horizontal="right" vertical="center"/>
    </xf>
    <xf numFmtId="0" fontId="10" fillId="3" borderId="26" xfId="1" applyNumberFormat="1" applyFont="1" applyFill="1" applyBorder="1" applyAlignment="1">
      <alignment horizontal="center" wrapText="1"/>
    </xf>
    <xf numFmtId="165" fontId="0" fillId="4" borderId="27" xfId="4" applyNumberFormat="1" applyFont="1" applyFill="1" applyBorder="1" applyAlignment="1">
      <alignment horizontal="right"/>
    </xf>
    <xf numFmtId="164" fontId="0" fillId="4" borderId="21" xfId="5" applyNumberFormat="1" applyFont="1" applyFill="1" applyBorder="1" applyAlignment="1">
      <alignment horizontal="right" vertical="center"/>
    </xf>
    <xf numFmtId="165" fontId="0" fillId="0" borderId="20" xfId="4" applyNumberFormat="1" applyFont="1" applyFill="1" applyBorder="1" applyAlignment="1">
      <alignment horizontal="right"/>
    </xf>
    <xf numFmtId="165" fontId="0" fillId="0" borderId="28" xfId="4" applyNumberFormat="1" applyFont="1" applyFill="1" applyBorder="1" applyAlignment="1">
      <alignment horizontal="right"/>
    </xf>
    <xf numFmtId="165" fontId="0" fillId="0" borderId="21" xfId="4" applyNumberFormat="1" applyFont="1" applyFill="1" applyBorder="1" applyAlignment="1">
      <alignment horizontal="right"/>
    </xf>
    <xf numFmtId="165" fontId="0" fillId="0" borderId="25" xfId="4" applyNumberFormat="1" applyFont="1" applyFill="1" applyBorder="1" applyAlignment="1">
      <alignment horizontal="right"/>
    </xf>
    <xf numFmtId="0" fontId="10" fillId="3" borderId="22" xfId="2" applyNumberFormat="1" applyFont="1" applyFill="1" applyBorder="1" applyAlignment="1">
      <alignment horizontal="center" vertical="center"/>
    </xf>
    <xf numFmtId="0" fontId="10" fillId="3" borderId="23" xfId="2" applyNumberFormat="1" applyFont="1" applyFill="1" applyBorder="1" applyAlignment="1">
      <alignment horizontal="center" vertical="center"/>
    </xf>
    <xf numFmtId="0" fontId="10" fillId="3" borderId="21" xfId="2" applyNumberFormat="1" applyFont="1" applyFill="1" applyBorder="1" applyAlignment="1">
      <alignment horizontal="center" vertical="center"/>
    </xf>
    <xf numFmtId="0" fontId="10" fillId="3" borderId="21" xfId="2" applyNumberFormat="1" applyFont="1" applyFill="1" applyBorder="1" applyAlignment="1">
      <alignment horizontal="center" vertical="center" wrapText="1"/>
    </xf>
    <xf numFmtId="3" fontId="10" fillId="3" borderId="21" xfId="2" applyNumberFormat="1" applyFont="1" applyFill="1" applyBorder="1" applyAlignment="1">
      <alignment horizontal="center" vertical="center" wrapText="1"/>
    </xf>
    <xf numFmtId="164" fontId="10" fillId="0" borderId="6" xfId="4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164" fontId="0" fillId="4" borderId="9" xfId="5" applyNumberFormat="1" applyFont="1" applyFill="1" applyBorder="1" applyAlignment="1">
      <alignment horizontal="right" vertical="center"/>
    </xf>
    <xf numFmtId="165" fontId="0" fillId="4" borderId="22" xfId="4" applyNumberFormat="1" applyFont="1" applyFill="1" applyBorder="1" applyAlignment="1">
      <alignment horizontal="right" indent="1"/>
    </xf>
    <xf numFmtId="164" fontId="0" fillId="4" borderId="9" xfId="5" applyNumberFormat="1" applyFont="1" applyFill="1" applyBorder="1" applyAlignment="1">
      <alignment horizontal="right" vertical="center" indent="1"/>
    </xf>
    <xf numFmtId="0" fontId="0" fillId="0" borderId="0" xfId="2" applyFont="1" applyAlignment="1">
      <alignment horizontal="left"/>
    </xf>
    <xf numFmtId="164" fontId="0" fillId="4" borderId="4" xfId="5" applyNumberFormat="1" applyFont="1" applyFill="1" applyBorder="1" applyAlignment="1">
      <alignment horizontal="right" vertical="center" indent="1"/>
    </xf>
    <xf numFmtId="164" fontId="0" fillId="4" borderId="1" xfId="4" applyNumberFormat="1" applyFont="1" applyFill="1" applyBorder="1" applyAlignment="1">
      <alignment horizontal="right" indent="1"/>
    </xf>
    <xf numFmtId="164" fontId="0" fillId="0" borderId="6" xfId="4" applyNumberFormat="1" applyFont="1" applyFill="1" applyBorder="1" applyAlignment="1">
      <alignment horizontal="right" indent="1"/>
    </xf>
    <xf numFmtId="164" fontId="0" fillId="0" borderId="2" xfId="4" applyNumberFormat="1" applyFont="1" applyFill="1" applyBorder="1" applyAlignment="1">
      <alignment horizontal="right" indent="1"/>
    </xf>
    <xf numFmtId="164" fontId="0" fillId="0" borderId="4" xfId="4" applyNumberFormat="1" applyFont="1" applyFill="1" applyBorder="1" applyAlignment="1">
      <alignment horizontal="right" indent="1"/>
    </xf>
    <xf numFmtId="165" fontId="0" fillId="4" borderId="10" xfId="4" applyNumberFormat="1" applyFont="1" applyFill="1" applyBorder="1" applyAlignment="1">
      <alignment horizontal="right" indent="1"/>
    </xf>
    <xf numFmtId="49" fontId="0" fillId="0" borderId="0" xfId="0" applyNumberFormat="1" applyFont="1">
      <alignment vertical="center"/>
    </xf>
    <xf numFmtId="49" fontId="0" fillId="2" borderId="0" xfId="0" applyNumberFormat="1" applyFont="1" applyFill="1">
      <alignment vertical="center"/>
    </xf>
    <xf numFmtId="49" fontId="0" fillId="2" borderId="0" xfId="5" applyNumberFormat="1" applyFont="1" applyFill="1" applyBorder="1" applyAlignment="1">
      <alignment horizontal="right" vertical="center"/>
    </xf>
    <xf numFmtId="49" fontId="0" fillId="0" borderId="0" xfId="4" applyNumberFormat="1" applyFont="1" applyFill="1" applyBorder="1" applyAlignment="1">
      <alignment horizontal="right"/>
    </xf>
    <xf numFmtId="165" fontId="0" fillId="4" borderId="1" xfId="4" applyNumberFormat="1" applyFont="1" applyFill="1" applyBorder="1" applyAlignment="1">
      <alignment horizontal="right" indent="1"/>
    </xf>
    <xf numFmtId="164" fontId="0" fillId="0" borderId="5" xfId="4" applyNumberFormat="1" applyFont="1" applyFill="1" applyBorder="1" applyAlignment="1">
      <alignment horizontal="right" indent="1"/>
    </xf>
    <xf numFmtId="164" fontId="0" fillId="4" borderId="11" xfId="4" applyNumberFormat="1" applyFont="1" applyFill="1" applyBorder="1" applyAlignment="1">
      <alignment horizontal="right" indent="1"/>
    </xf>
    <xf numFmtId="164" fontId="0" fillId="0" borderId="10" xfId="4" applyNumberFormat="1" applyFont="1" applyFill="1" applyBorder="1" applyAlignment="1">
      <alignment horizontal="right" indent="1"/>
    </xf>
    <xf numFmtId="164" fontId="0" fillId="0" borderId="13" xfId="4" applyNumberFormat="1" applyFont="1" applyFill="1" applyBorder="1" applyAlignment="1">
      <alignment horizontal="right" indent="1"/>
    </xf>
    <xf numFmtId="164" fontId="0" fillId="0" borderId="18" xfId="4" applyNumberFormat="1" applyFont="1" applyFill="1" applyBorder="1" applyAlignment="1">
      <alignment horizontal="right" indent="1"/>
    </xf>
    <xf numFmtId="49" fontId="10" fillId="3" borderId="5" xfId="2" applyNumberFormat="1" applyFont="1" applyFill="1" applyBorder="1" applyAlignment="1">
      <alignment horizontal="left" wrapText="1"/>
    </xf>
    <xf numFmtId="0" fontId="10" fillId="3" borderId="34" xfId="2" applyNumberFormat="1" applyFont="1" applyFill="1" applyBorder="1" applyAlignment="1">
      <alignment horizontal="left" wrapText="1"/>
    </xf>
    <xf numFmtId="0" fontId="0" fillId="0" borderId="0" xfId="0" applyAlignment="1"/>
    <xf numFmtId="0" fontId="20" fillId="0" borderId="0" xfId="0" applyFont="1" applyAlignment="1"/>
    <xf numFmtId="0" fontId="21" fillId="0" borderId="0" xfId="17"/>
    <xf numFmtId="0" fontId="22" fillId="0" borderId="0" xfId="17" applyNumberFormat="1" applyFont="1" applyFill="1" applyBorder="1" applyAlignment="1"/>
    <xf numFmtId="167" fontId="0" fillId="0" borderId="0" xfId="2" applyNumberFormat="1" applyFont="1"/>
    <xf numFmtId="0" fontId="21" fillId="0" borderId="0" xfId="17"/>
    <xf numFmtId="0" fontId="22" fillId="0" borderId="0" xfId="17" applyNumberFormat="1" applyFont="1" applyFill="1" applyBorder="1" applyAlignment="1"/>
    <xf numFmtId="171" fontId="22" fillId="0" borderId="0" xfId="17" applyNumberFormat="1" applyFont="1" applyFill="1" applyBorder="1" applyAlignment="1"/>
    <xf numFmtId="0" fontId="22" fillId="5" borderId="16" xfId="17" applyNumberFormat="1" applyFont="1" applyFill="1" applyBorder="1" applyAlignment="1"/>
    <xf numFmtId="167" fontId="22" fillId="0" borderId="16" xfId="17" applyNumberFormat="1" applyFont="1" applyFill="1" applyBorder="1" applyAlignment="1"/>
    <xf numFmtId="167" fontId="22" fillId="6" borderId="16" xfId="17" applyNumberFormat="1" applyFont="1" applyFill="1" applyBorder="1" applyAlignment="1"/>
    <xf numFmtId="167" fontId="0" fillId="6" borderId="0" xfId="2" applyNumberFormat="1" applyFont="1" applyFill="1"/>
    <xf numFmtId="164" fontId="0" fillId="0" borderId="0" xfId="4" applyNumberFormat="1" applyFont="1" applyFill="1" applyBorder="1" applyAlignment="1">
      <alignment horizontal="right" indent="1"/>
    </xf>
    <xf numFmtId="4" fontId="15" fillId="0" borderId="0" xfId="2" applyNumberFormat="1" applyFont="1"/>
    <xf numFmtId="169" fontId="15" fillId="0" borderId="0" xfId="5" applyNumberFormat="1" applyFont="1"/>
    <xf numFmtId="9" fontId="15" fillId="0" borderId="0" xfId="5" applyFont="1"/>
    <xf numFmtId="9" fontId="15" fillId="0" borderId="0" xfId="1" applyNumberFormat="1" applyFont="1"/>
    <xf numFmtId="0" fontId="0" fillId="0" borderId="0" xfId="1" applyFont="1" applyBorder="1"/>
    <xf numFmtId="0" fontId="23" fillId="2" borderId="0" xfId="2" applyNumberFormat="1" applyFont="1" applyFill="1" applyBorder="1" applyAlignment="1">
      <alignment horizontal="left"/>
    </xf>
    <xf numFmtId="0" fontId="10" fillId="3" borderId="35" xfId="2" applyNumberFormat="1" applyFont="1" applyFill="1" applyBorder="1" applyAlignment="1">
      <alignment horizontal="center" vertical="center" wrapText="1"/>
    </xf>
    <xf numFmtId="164" fontId="0" fillId="4" borderId="20" xfId="4" applyNumberFormat="1" applyFont="1" applyFill="1" applyBorder="1" applyAlignment="1">
      <alignment horizontal="right" indent="1"/>
    </xf>
    <xf numFmtId="164" fontId="0" fillId="4" borderId="26" xfId="5" applyNumberFormat="1" applyFont="1" applyFill="1" applyBorder="1" applyAlignment="1">
      <alignment horizontal="right" vertical="center" indent="1"/>
    </xf>
    <xf numFmtId="164" fontId="0" fillId="0" borderId="27" xfId="4" applyNumberFormat="1" applyFont="1" applyFill="1" applyBorder="1" applyAlignment="1">
      <alignment horizontal="right" indent="1"/>
    </xf>
    <xf numFmtId="164" fontId="0" fillId="0" borderId="28" xfId="4" applyNumberFormat="1" applyFont="1" applyFill="1" applyBorder="1" applyAlignment="1">
      <alignment horizontal="right" indent="1"/>
    </xf>
    <xf numFmtId="164" fontId="0" fillId="0" borderId="26" xfId="4" applyNumberFormat="1" applyFont="1" applyFill="1" applyBorder="1" applyAlignment="1">
      <alignment horizontal="right" indent="1"/>
    </xf>
    <xf numFmtId="165" fontId="15" fillId="0" borderId="0" xfId="2" applyNumberFormat="1" applyFont="1"/>
    <xf numFmtId="165" fontId="0" fillId="0" borderId="1" xfId="4" applyNumberFormat="1" applyFont="1" applyFill="1" applyBorder="1" applyAlignment="1">
      <alignment horizontal="right" indent="1"/>
    </xf>
    <xf numFmtId="165" fontId="0" fillId="0" borderId="2" xfId="4" applyNumberFormat="1" applyFont="1" applyFill="1" applyBorder="1" applyAlignment="1">
      <alignment horizontal="right" indent="1"/>
    </xf>
    <xf numFmtId="165" fontId="0" fillId="0" borderId="3" xfId="4" applyNumberFormat="1" applyFont="1" applyFill="1" applyBorder="1" applyAlignment="1">
      <alignment horizontal="right" indent="1"/>
    </xf>
    <xf numFmtId="165" fontId="0" fillId="0" borderId="17" xfId="4" applyNumberFormat="1" applyFont="1" applyFill="1" applyBorder="1" applyAlignment="1">
      <alignment horizontal="right" indent="1"/>
    </xf>
    <xf numFmtId="165" fontId="0" fillId="0" borderId="4" xfId="4" applyNumberFormat="1" applyFont="1" applyFill="1" applyBorder="1" applyAlignment="1">
      <alignment horizontal="right" indent="1"/>
    </xf>
    <xf numFmtId="0" fontId="10" fillId="3" borderId="22" xfId="0" applyFont="1" applyFill="1" applyBorder="1" applyAlignment="1">
      <alignment horizontal="center" vertical="center" wrapText="1"/>
    </xf>
    <xf numFmtId="164" fontId="0" fillId="0" borderId="23" xfId="4" applyNumberFormat="1" applyFont="1" applyFill="1" applyBorder="1" applyAlignment="1">
      <alignment horizontal="right" indent="1"/>
    </xf>
    <xf numFmtId="164" fontId="0" fillId="0" borderId="24" xfId="4" applyNumberFormat="1" applyFont="1" applyFill="1" applyBorder="1" applyAlignment="1">
      <alignment horizontal="right" indent="1"/>
    </xf>
    <xf numFmtId="169" fontId="15" fillId="0" borderId="0" xfId="5" applyNumberFormat="1" applyFont="1" applyAlignment="1">
      <alignment horizontal="right"/>
    </xf>
    <xf numFmtId="169" fontId="15" fillId="0" borderId="0" xfId="2" applyNumberFormat="1" applyFont="1"/>
    <xf numFmtId="164" fontId="0" fillId="4" borderId="11" xfId="4" applyNumberFormat="1" applyFont="1" applyFill="1" applyBorder="1" applyAlignment="1">
      <alignment horizontal="right" indent="2"/>
    </xf>
    <xf numFmtId="164" fontId="0" fillId="0" borderId="10" xfId="4" applyNumberFormat="1" applyFont="1" applyFill="1" applyBorder="1" applyAlignment="1">
      <alignment horizontal="right" indent="2"/>
    </xf>
    <xf numFmtId="164" fontId="0" fillId="0" borderId="13" xfId="4" applyNumberFormat="1" applyFont="1" applyFill="1" applyBorder="1" applyAlignment="1">
      <alignment horizontal="right" indent="2"/>
    </xf>
    <xf numFmtId="164" fontId="0" fillId="0" borderId="18" xfId="4" applyNumberFormat="1" applyFont="1" applyFill="1" applyBorder="1" applyAlignment="1">
      <alignment horizontal="right" indent="2"/>
    </xf>
    <xf numFmtId="0" fontId="0" fillId="0" borderId="0" xfId="1" applyFont="1" applyAlignment="1">
      <alignment horizontal="left"/>
    </xf>
    <xf numFmtId="4" fontId="15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0" fontId="0" fillId="0" borderId="0" xfId="11" quotePrefix="1" applyFont="1" applyFill="1" applyAlignment="1">
      <alignment horizontal="left"/>
    </xf>
    <xf numFmtId="0" fontId="10" fillId="0" borderId="0" xfId="2" applyNumberFormat="1" applyFont="1" applyFill="1" applyBorder="1" applyAlignment="1">
      <alignment horizontal="right" wrapText="1"/>
    </xf>
    <xf numFmtId="0" fontId="10" fillId="3" borderId="20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32" xfId="2" applyNumberFormat="1" applyFont="1" applyFill="1" applyBorder="1" applyAlignment="1">
      <alignment horizontal="center" vertical="center"/>
    </xf>
    <xf numFmtId="0" fontId="10" fillId="3" borderId="33" xfId="2" applyNumberFormat="1" applyFont="1" applyFill="1" applyBorder="1" applyAlignment="1">
      <alignment horizontal="center" vertical="center"/>
    </xf>
    <xf numFmtId="166" fontId="10" fillId="3" borderId="10" xfId="2" applyNumberFormat="1" applyFont="1" applyFill="1" applyBorder="1" applyAlignment="1">
      <alignment horizontal="center" vertical="center" wrapText="1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0" xfId="2" applyNumberFormat="1" applyFont="1" applyFill="1" applyBorder="1" applyAlignment="1">
      <alignment horizontal="center" vertical="center" wrapText="1"/>
    </xf>
    <xf numFmtId="166" fontId="10" fillId="3" borderId="7" xfId="2" applyNumberFormat="1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 wrapText="1"/>
    </xf>
    <xf numFmtId="0" fontId="13" fillId="3" borderId="33" xfId="2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/>
    </xf>
    <xf numFmtId="3" fontId="0" fillId="0" borderId="0" xfId="1" applyNumberFormat="1" applyFont="1"/>
    <xf numFmtId="165" fontId="0" fillId="0" borderId="0" xfId="1" applyNumberFormat="1" applyFont="1"/>
    <xf numFmtId="3" fontId="22" fillId="0" borderId="16" xfId="17" applyNumberFormat="1" applyFont="1" applyFill="1" applyBorder="1" applyAlignment="1"/>
    <xf numFmtId="0" fontId="21" fillId="0" borderId="0" xfId="17"/>
    <xf numFmtId="0" fontId="22" fillId="0" borderId="0" xfId="17" applyNumberFormat="1" applyFont="1" applyFill="1" applyBorder="1" applyAlignment="1"/>
    <xf numFmtId="0" fontId="22" fillId="5" borderId="16" xfId="17" applyNumberFormat="1" applyFont="1" applyFill="1" applyBorder="1" applyAlignment="1"/>
    <xf numFmtId="3" fontId="22" fillId="0" borderId="16" xfId="17" applyNumberFormat="1" applyFont="1" applyFill="1" applyBorder="1" applyAlignment="1"/>
    <xf numFmtId="0" fontId="22" fillId="0" borderId="16" xfId="17" applyNumberFormat="1" applyFont="1" applyFill="1" applyBorder="1" applyAlignment="1"/>
    <xf numFmtId="0" fontId="22" fillId="0" borderId="0" xfId="17" applyNumberFormat="1" applyFont="1" applyFill="1" applyBorder="1" applyAlignment="1"/>
    <xf numFmtId="171" fontId="22" fillId="0" borderId="0" xfId="17" applyNumberFormat="1" applyFont="1" applyFill="1" applyBorder="1" applyAlignment="1"/>
    <xf numFmtId="165" fontId="15" fillId="2" borderId="0" xfId="1" applyNumberFormat="1" applyFont="1" applyFill="1"/>
    <xf numFmtId="0" fontId="15" fillId="2" borderId="0" xfId="1" applyFont="1" applyFill="1"/>
  </cellXfs>
  <cellStyles count="24">
    <cellStyle name="Normal" xfId="0" builtinId="0" customBuiltin="1"/>
    <cellStyle name="Normal 2" xfId="1"/>
    <cellStyle name="Normal 2 2" xfId="10"/>
    <cellStyle name="Normal 3" xfId="2"/>
    <cellStyle name="Normal 3 2" xfId="11"/>
    <cellStyle name="Normal 4" xfId="3"/>
    <cellStyle name="Normal 4 2" xfId="12"/>
    <cellStyle name="Normal 4 2 2" xfId="20"/>
    <cellStyle name="Normal 4 3" xfId="18"/>
    <cellStyle name="Normal 5" xfId="8"/>
    <cellStyle name="Normal 5 2" xfId="16"/>
    <cellStyle name="Normal 6" xfId="9"/>
    <cellStyle name="Normal 7" xfId="17"/>
    <cellStyle name="Normal 8" xfId="22"/>
    <cellStyle name="NumberCellStyle" xfId="4"/>
    <cellStyle name="NumberCellStyle 2" xfId="23"/>
    <cellStyle name="Percent" xfId="5" builtinId="5"/>
    <cellStyle name="Percent 2" xfId="6"/>
    <cellStyle name="Percent 2 2" xfId="14"/>
    <cellStyle name="Percent 3" xfId="7"/>
    <cellStyle name="Percent 3 2" xfId="15"/>
    <cellStyle name="Percent 3 2 2" xfId="21"/>
    <cellStyle name="Percent 3 3" xfId="19"/>
    <cellStyle name="Percent 4" xfId="1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0971128608925"/>
          <c:y val="5.9261023225299761E-2"/>
          <c:w val="0.84032362204724409"/>
          <c:h val="0.9207103689837294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'Figure 1'!$E$67:$E$94</c:f>
              <c:strCache>
                <c:ptCount val="28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Spain</c:v>
                </c:pt>
                <c:pt idx="4">
                  <c:v>Greece</c:v>
                </c:pt>
                <c:pt idx="5">
                  <c:v>Hungary</c:v>
                </c:pt>
                <c:pt idx="6">
                  <c:v>France</c:v>
                </c:pt>
                <c:pt idx="7">
                  <c:v>Germany</c:v>
                </c:pt>
                <c:pt idx="8">
                  <c:v>Portugal</c:v>
                </c:pt>
                <c:pt idx="9">
                  <c:v>Bulgaria</c:v>
                </c:pt>
                <c:pt idx="10">
                  <c:v>United Kingdom</c:v>
                </c:pt>
                <c:pt idx="11">
                  <c:v>Lithuania</c:v>
                </c:pt>
                <c:pt idx="12">
                  <c:v>Croatia</c:v>
                </c:pt>
                <c:pt idx="13">
                  <c:v>Austria</c:v>
                </c:pt>
                <c:pt idx="14">
                  <c:v>Ireland</c:v>
                </c:pt>
                <c:pt idx="15">
                  <c:v>Latvia</c:v>
                </c:pt>
                <c:pt idx="16">
                  <c:v>Slovenia</c:v>
                </c:pt>
                <c:pt idx="17">
                  <c:v>Netherlands</c:v>
                </c:pt>
                <c:pt idx="18">
                  <c:v>Sweden</c:v>
                </c:pt>
                <c:pt idx="19">
                  <c:v>Finland</c:v>
                </c:pt>
                <c:pt idx="20">
                  <c:v>Denmark</c:v>
                </c:pt>
                <c:pt idx="21">
                  <c:v>Belgium</c:v>
                </c:pt>
                <c:pt idx="22">
                  <c:v>Cyprus</c:v>
                </c:pt>
                <c:pt idx="23">
                  <c:v>Czech Republic</c:v>
                </c:pt>
                <c:pt idx="24">
                  <c:v>Slovakia</c:v>
                </c:pt>
                <c:pt idx="25">
                  <c:v>Estonia</c:v>
                </c:pt>
                <c:pt idx="26">
                  <c:v>Malta</c:v>
                </c:pt>
                <c:pt idx="27">
                  <c:v>Luxembourg</c:v>
                </c:pt>
              </c:strCache>
            </c:strRef>
          </c:cat>
          <c:val>
            <c:numRef>
              <c:f>'Figure 1'!$G$67:$G$94</c:f>
              <c:numCache>
                <c:formatCode>#,##0</c:formatCode>
                <c:ptCount val="28"/>
                <c:pt idx="0">
                  <c:v>33.480859699289731</c:v>
                </c:pt>
                <c:pt idx="1">
                  <c:v>13.181533068905082</c:v>
                </c:pt>
                <c:pt idx="2">
                  <c:v>9.3195277188451247</c:v>
                </c:pt>
                <c:pt idx="3">
                  <c:v>8.9013928604372303</c:v>
                </c:pt>
                <c:pt idx="4">
                  <c:v>6.5445992067152474</c:v>
                </c:pt>
                <c:pt idx="5">
                  <c:v>4.5321464809519414</c:v>
                </c:pt>
                <c:pt idx="6">
                  <c:v>4.3557789871783044</c:v>
                </c:pt>
                <c:pt idx="7">
                  <c:v>2.6291854994926669</c:v>
                </c:pt>
                <c:pt idx="8">
                  <c:v>2.4390738861728622</c:v>
                </c:pt>
                <c:pt idx="9">
                  <c:v>2.3467392306982751</c:v>
                </c:pt>
                <c:pt idx="10">
                  <c:v>1.7082372474863943</c:v>
                </c:pt>
                <c:pt idx="11">
                  <c:v>1.5847246563970112</c:v>
                </c:pt>
                <c:pt idx="12">
                  <c:v>1.4523567936537221</c:v>
                </c:pt>
                <c:pt idx="13">
                  <c:v>1.2953602066230052</c:v>
                </c:pt>
                <c:pt idx="14">
                  <c:v>1.2877040863388987</c:v>
                </c:pt>
                <c:pt idx="15">
                  <c:v>0.75454293884328016</c:v>
                </c:pt>
                <c:pt idx="16">
                  <c:v>0.6676505857393229</c:v>
                </c:pt>
                <c:pt idx="17">
                  <c:v>0.62245180333917538</c:v>
                </c:pt>
                <c:pt idx="18">
                  <c:v>0.61940780370814508</c:v>
                </c:pt>
                <c:pt idx="19">
                  <c:v>0.50179872705469974</c:v>
                </c:pt>
                <c:pt idx="20" formatCode="#,##0.00">
                  <c:v>0.35817728991790426</c:v>
                </c:pt>
                <c:pt idx="21" formatCode="#,##0.00">
                  <c:v>0.34830735172032101</c:v>
                </c:pt>
                <c:pt idx="22" formatCode="#,##0.00">
                  <c:v>0.32635365741167788</c:v>
                </c:pt>
                <c:pt idx="23" formatCode="#,##0.00">
                  <c:v>0.24213633428650494</c:v>
                </c:pt>
                <c:pt idx="24" formatCode="#,##0.00">
                  <c:v>0.21741536758601607</c:v>
                </c:pt>
                <c:pt idx="25" formatCode="#,##0.00">
                  <c:v>0.17701319066506779</c:v>
                </c:pt>
                <c:pt idx="26" formatCode="#,##0.00">
                  <c:v>8.6338898625588051E-2</c:v>
                </c:pt>
                <c:pt idx="27" formatCode="#,##0.00">
                  <c:v>1.9186421916797345E-2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84624"/>
        <c:axId val="351783448"/>
      </c:barChart>
      <c:catAx>
        <c:axId val="35178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1783448"/>
        <c:crosses val="autoZero"/>
        <c:auto val="1"/>
        <c:lblAlgn val="ctr"/>
        <c:lblOffset val="100"/>
        <c:noMultiLvlLbl val="0"/>
      </c:catAx>
      <c:valAx>
        <c:axId val="351783448"/>
        <c:scaling>
          <c:orientation val="minMax"/>
          <c:max val="35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17846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0971128608923"/>
          <c:y val="6.0837959108150617E-2"/>
          <c:w val="0.83532362204724409"/>
          <c:h val="0.9215378388380052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'Figure 2'!$D$64:$D$91</c:f>
              <c:strCache>
                <c:ptCount val="28"/>
                <c:pt idx="0">
                  <c:v>France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Poland</c:v>
                </c:pt>
                <c:pt idx="5">
                  <c:v>Romania</c:v>
                </c:pt>
                <c:pt idx="6">
                  <c:v>Italy</c:v>
                </c:pt>
                <c:pt idx="7">
                  <c:v>Ireland</c:v>
                </c:pt>
                <c:pt idx="8">
                  <c:v>Greece</c:v>
                </c:pt>
                <c:pt idx="9">
                  <c:v>Hungary</c:v>
                </c:pt>
                <c:pt idx="10">
                  <c:v>Bulgaria</c:v>
                </c:pt>
                <c:pt idx="11">
                  <c:v>Portugal</c:v>
                </c:pt>
                <c:pt idx="12">
                  <c:v>Czech Republic</c:v>
                </c:pt>
                <c:pt idx="13">
                  <c:v>Sweden</c:v>
                </c:pt>
                <c:pt idx="14">
                  <c:v>Lithuania</c:v>
                </c:pt>
                <c:pt idx="15">
                  <c:v>Austria</c:v>
                </c:pt>
                <c:pt idx="16">
                  <c:v>Denmark</c:v>
                </c:pt>
                <c:pt idx="17">
                  <c:v>Finland</c:v>
                </c:pt>
                <c:pt idx="18">
                  <c:v>Slovakia</c:v>
                </c:pt>
                <c:pt idx="19">
                  <c:v>Latvia</c:v>
                </c:pt>
                <c:pt idx="20">
                  <c:v>Netherlands</c:v>
                </c:pt>
                <c:pt idx="21">
                  <c:v>Croatia</c:v>
                </c:pt>
                <c:pt idx="22">
                  <c:v>Belgium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'Figure 2'!$F$64:$F$91</c:f>
              <c:numCache>
                <c:formatCode>0.0</c:formatCode>
                <c:ptCount val="28"/>
                <c:pt idx="0">
                  <c:v>15.910105711461034</c:v>
                </c:pt>
                <c:pt idx="1">
                  <c:v>13.363971909310992</c:v>
                </c:pt>
                <c:pt idx="2">
                  <c:v>9.8056042233423248</c:v>
                </c:pt>
                <c:pt idx="3">
                  <c:v>9.578137803732826</c:v>
                </c:pt>
                <c:pt idx="4">
                  <c:v>8.2648617865764002</c:v>
                </c:pt>
                <c:pt idx="5">
                  <c:v>7.4882560187061715</c:v>
                </c:pt>
                <c:pt idx="6">
                  <c:v>6.9393862415824268</c:v>
                </c:pt>
                <c:pt idx="7">
                  <c:v>2.8445203730107442</c:v>
                </c:pt>
                <c:pt idx="8">
                  <c:v>2.7856334184700167</c:v>
                </c:pt>
                <c:pt idx="9">
                  <c:v>2.6707731718904295</c:v>
                </c:pt>
                <c:pt idx="10">
                  <c:v>2.6675727315832587</c:v>
                </c:pt>
                <c:pt idx="11">
                  <c:v>2.0886543760199614</c:v>
                </c:pt>
                <c:pt idx="12">
                  <c:v>2.0025522077560662</c:v>
                </c:pt>
                <c:pt idx="13">
                  <c:v>1.7370819933879362</c:v>
                </c:pt>
                <c:pt idx="14">
                  <c:v>1.6410859908411199</c:v>
                </c:pt>
                <c:pt idx="15">
                  <c:v>1.5640230590003463</c:v>
                </c:pt>
                <c:pt idx="16">
                  <c:v>1.5023371530798701</c:v>
                </c:pt>
                <c:pt idx="17">
                  <c:v>1.2948763531682439</c:v>
                </c:pt>
                <c:pt idx="18">
                  <c:v>1.0906790846809546</c:v>
                </c:pt>
                <c:pt idx="19">
                  <c:v>1.0769768411436218</c:v>
                </c:pt>
                <c:pt idx="20">
                  <c:v>1.0596841394839067</c:v>
                </c:pt>
                <c:pt idx="21">
                  <c:v>0.90117057538123801</c:v>
                </c:pt>
                <c:pt idx="22">
                  <c:v>0.75015338310916579</c:v>
                </c:pt>
                <c:pt idx="23">
                  <c:v>0.5491852327095782</c:v>
                </c:pt>
                <c:pt idx="24">
                  <c:v>0.27861037340707118</c:v>
                </c:pt>
                <c:pt idx="25">
                  <c:v>7.5158727213567617E-2</c:v>
                </c:pt>
                <c:pt idx="26">
                  <c:v>6.2706834907351558E-2</c:v>
                </c:pt>
                <c:pt idx="27">
                  <c:v>6.2402850433731357E-3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47664"/>
        <c:axId val="350746488"/>
      </c:barChart>
      <c:catAx>
        <c:axId val="350747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0746488"/>
        <c:crosses val="autoZero"/>
        <c:auto val="1"/>
        <c:lblAlgn val="ctr"/>
        <c:lblOffset val="100"/>
        <c:noMultiLvlLbl val="0"/>
      </c:catAx>
      <c:valAx>
        <c:axId val="350746488"/>
        <c:scaling>
          <c:orientation val="minMax"/>
          <c:max val="16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07476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8124181498341"/>
          <c:y val="4.4919349985243905E-2"/>
          <c:w val="0.8693094468202428"/>
          <c:h val="0.9326005385571727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'Figure 3'!$D$56:$D$83</c:f>
              <c:strCache>
                <c:ptCount val="28"/>
                <c:pt idx="0">
                  <c:v>France</c:v>
                </c:pt>
                <c:pt idx="1">
                  <c:v>Germany</c:v>
                </c:pt>
                <c:pt idx="2">
                  <c:v>Spain</c:v>
                </c:pt>
                <c:pt idx="3">
                  <c:v>United Kingdom</c:v>
                </c:pt>
                <c:pt idx="4">
                  <c:v>Italy</c:v>
                </c:pt>
                <c:pt idx="5">
                  <c:v>Poland</c:v>
                </c:pt>
                <c:pt idx="6">
                  <c:v>Netherlands</c:v>
                </c:pt>
                <c:pt idx="7">
                  <c:v>Ireland</c:v>
                </c:pt>
                <c:pt idx="8">
                  <c:v>Romania</c:v>
                </c:pt>
                <c:pt idx="9">
                  <c:v>Denmark</c:v>
                </c:pt>
                <c:pt idx="10">
                  <c:v>Belgium</c:v>
                </c:pt>
                <c:pt idx="11">
                  <c:v>Austria</c:v>
                </c:pt>
                <c:pt idx="12">
                  <c:v>Hungary</c:v>
                </c:pt>
                <c:pt idx="13">
                  <c:v>Greece</c:v>
                </c:pt>
                <c:pt idx="14">
                  <c:v>Portugal</c:v>
                </c:pt>
                <c:pt idx="15">
                  <c:v>Czech Republic</c:v>
                </c:pt>
                <c:pt idx="16">
                  <c:v>Sweden</c:v>
                </c:pt>
                <c:pt idx="17">
                  <c:v>Finland</c:v>
                </c:pt>
                <c:pt idx="18">
                  <c:v>Bulgaria</c:v>
                </c:pt>
                <c:pt idx="19">
                  <c:v>Croatia</c:v>
                </c:pt>
                <c:pt idx="20">
                  <c:v>Lithuania</c:v>
                </c:pt>
                <c:pt idx="21">
                  <c:v>Slovakia</c:v>
                </c:pt>
                <c:pt idx="22">
                  <c:v>Slovenia</c:v>
                </c:pt>
                <c:pt idx="23">
                  <c:v>Latvia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</c:v>
                </c:pt>
                <c:pt idx="27">
                  <c:v>Malta</c:v>
                </c:pt>
              </c:strCache>
            </c:strRef>
          </c:cat>
          <c:val>
            <c:numRef>
              <c:f>'Figure 3'!$F$56:$F$83</c:f>
              <c:numCache>
                <c:formatCode>#,##0.0_i</c:formatCode>
                <c:ptCount val="28"/>
                <c:pt idx="0">
                  <c:v>16.175520666235048</c:v>
                </c:pt>
                <c:pt idx="1">
                  <c:v>13.613335883396442</c:v>
                </c:pt>
                <c:pt idx="2">
                  <c:v>10.72512316553356</c:v>
                </c:pt>
                <c:pt idx="3">
                  <c:v>9.8233045889154802</c:v>
                </c:pt>
                <c:pt idx="4" formatCode="#,##0_i">
                  <c:v>6.9329988668194034</c:v>
                </c:pt>
                <c:pt idx="5" formatCode="#,##0_i">
                  <c:v>6.7779094718721673</c:v>
                </c:pt>
                <c:pt idx="6" formatCode="#,##0_i">
                  <c:v>4.882727419701486</c:v>
                </c:pt>
                <c:pt idx="7" formatCode="#,##0_i">
                  <c:v>4.3852210530488565</c:v>
                </c:pt>
                <c:pt idx="8" formatCode="#,##0_i">
                  <c:v>3.6796271701236734</c:v>
                </c:pt>
                <c:pt idx="9" formatCode="#,##0_i">
                  <c:v>3.0569621086359424</c:v>
                </c:pt>
                <c:pt idx="10" formatCode="#,##0_i">
                  <c:v>2.650971057819131</c:v>
                </c:pt>
                <c:pt idx="11" formatCode="#,##0_i">
                  <c:v>1.8038960053498077</c:v>
                </c:pt>
                <c:pt idx="12" formatCode="#,##0_i">
                  <c:v>1.6707646654144142</c:v>
                </c:pt>
                <c:pt idx="13" formatCode="#,##0_i">
                  <c:v>1.584899721430751</c:v>
                </c:pt>
                <c:pt idx="14" formatCode="#,##0_i">
                  <c:v>1.505417330992127</c:v>
                </c:pt>
                <c:pt idx="15" formatCode="#,##0_i">
                  <c:v>1.278256111831213</c:v>
                </c:pt>
                <c:pt idx="16" formatCode="#,##0_i">
                  <c:v>1.2659643343203735</c:v>
                </c:pt>
                <c:pt idx="17" formatCode="#,##0_i">
                  <c:v>0.84735609190699601</c:v>
                </c:pt>
                <c:pt idx="18" formatCode="#,##0_i">
                  <c:v>0.75800034227645197</c:v>
                </c:pt>
                <c:pt idx="19" formatCode="#,##0_i">
                  <c:v>0.63900972352079699</c:v>
                </c:pt>
                <c:pt idx="20" formatCode="#,##0_i">
                  <c:v>0.62032060091556729</c:v>
                </c:pt>
                <c:pt idx="21" formatCode="#,##0_i">
                  <c:v>0.47689434263174502</c:v>
                </c:pt>
                <c:pt idx="22" formatCode="#,##0_i">
                  <c:v>0.360884221070355</c:v>
                </c:pt>
                <c:pt idx="23" formatCode="#,##0_i">
                  <c:v>0.35942725345926269</c:v>
                </c:pt>
                <c:pt idx="24" formatCode="#,##0_i">
                  <c:v>0.2293503684648901</c:v>
                </c:pt>
                <c:pt idx="25" formatCode="#,##0_i">
                  <c:v>0.12907105963849155</c:v>
                </c:pt>
                <c:pt idx="26" formatCode="#,##0_i">
                  <c:v>0.12232611313434853</c:v>
                </c:pt>
                <c:pt idx="27" formatCode="#,##0_i">
                  <c:v>2.5833440941854864E-2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45312"/>
        <c:axId val="350744528"/>
      </c:barChart>
      <c:catAx>
        <c:axId val="350745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0744528"/>
        <c:crosses val="autoZero"/>
        <c:auto val="1"/>
        <c:lblAlgn val="ctr"/>
        <c:lblOffset val="100"/>
        <c:noMultiLvlLbl val="0"/>
      </c:catAx>
      <c:valAx>
        <c:axId val="350744528"/>
        <c:scaling>
          <c:orientation val="minMax"/>
          <c:max val="18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0745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8674540682416"/>
          <c:y val="4.9164211240920859E-2"/>
          <c:w val="0.8297549868766404"/>
          <c:h val="0.88164214072937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4'!$D$76</c:f>
              <c:strCache>
                <c:ptCount val="1"/>
                <c:pt idx="0">
                  <c:v>Family labour force</c:v>
                </c:pt>
              </c:strCache>
            </c:strRef>
          </c:tx>
          <c:invertIfNegative val="0"/>
          <c:cat>
            <c:strRef>
              <c:f>'Figure 4'!$C$78:$C$109</c:f>
              <c:strCache>
                <c:ptCount val="32"/>
                <c:pt idx="0">
                  <c:v>EU-28</c:v>
                </c:pt>
                <c:pt idx="2">
                  <c:v>Poland</c:v>
                </c:pt>
                <c:pt idx="3">
                  <c:v>Slovenia</c:v>
                </c:pt>
                <c:pt idx="4">
                  <c:v>Croatia</c:v>
                </c:pt>
                <c:pt idx="5">
                  <c:v>Ireland</c:v>
                </c:pt>
                <c:pt idx="6">
                  <c:v>Romania</c:v>
                </c:pt>
                <c:pt idx="7">
                  <c:v>Malta</c:v>
                </c:pt>
                <c:pt idx="8">
                  <c:v>Greece</c:v>
                </c:pt>
                <c:pt idx="9">
                  <c:v>Austria</c:v>
                </c:pt>
                <c:pt idx="10">
                  <c:v>Latvia</c:v>
                </c:pt>
                <c:pt idx="11">
                  <c:v>Lithuania</c:v>
                </c:pt>
                <c:pt idx="12">
                  <c:v>Portugal</c:v>
                </c:pt>
                <c:pt idx="13">
                  <c:v>Bulgaria</c:v>
                </c:pt>
                <c:pt idx="14">
                  <c:v>Italy</c:v>
                </c:pt>
                <c:pt idx="15">
                  <c:v>Hungary</c:v>
                </c:pt>
                <c:pt idx="16">
                  <c:v>Belgium</c:v>
                </c:pt>
                <c:pt idx="17">
                  <c:v>Cyprus</c:v>
                </c:pt>
                <c:pt idx="18">
                  <c:v>United Kingdom</c:v>
                </c:pt>
                <c:pt idx="19">
                  <c:v>Luxembourg</c:v>
                </c:pt>
                <c:pt idx="20">
                  <c:v>Finland</c:v>
                </c:pt>
                <c:pt idx="21">
                  <c:v>Germany</c:v>
                </c:pt>
                <c:pt idx="22">
                  <c:v>Spain</c:v>
                </c:pt>
                <c:pt idx="23">
                  <c:v>Netherlands</c:v>
                </c:pt>
                <c:pt idx="24">
                  <c:v>Sweden</c:v>
                </c:pt>
                <c:pt idx="25">
                  <c:v>Denmark</c:v>
                </c:pt>
                <c:pt idx="26">
                  <c:v>Estonia</c:v>
                </c:pt>
                <c:pt idx="27">
                  <c:v>France</c:v>
                </c:pt>
                <c:pt idx="28">
                  <c:v>Slovakia</c:v>
                </c:pt>
                <c:pt idx="29">
                  <c:v>Czech Republic</c:v>
                </c:pt>
                <c:pt idx="31">
                  <c:v>Norway</c:v>
                </c:pt>
              </c:strCache>
            </c:strRef>
          </c:cat>
          <c:val>
            <c:numRef>
              <c:f>'Figure 4'!$D$78:$D$109</c:f>
              <c:numCache>
                <c:formatCode>#,##0.0</c:formatCode>
                <c:ptCount val="32"/>
                <c:pt idx="0">
                  <c:v>76.613911182450508</c:v>
                </c:pt>
                <c:pt idx="2" formatCode="0.00">
                  <c:v>93.777071225665225</c:v>
                </c:pt>
                <c:pt idx="3" formatCode="0.00">
                  <c:v>93.741661613098842</c:v>
                </c:pt>
                <c:pt idx="4" formatCode="0.00">
                  <c:v>93.196229648671817</c:v>
                </c:pt>
                <c:pt idx="5" formatCode="0.00">
                  <c:v>91.929867432341609</c:v>
                </c:pt>
                <c:pt idx="6" formatCode="0.00">
                  <c:v>89.291717923780951</c:v>
                </c:pt>
                <c:pt idx="7" formatCode="0.00">
                  <c:v>88.988764044943821</c:v>
                </c:pt>
                <c:pt idx="8" formatCode="0.00">
                  <c:v>85.219678351226662</c:v>
                </c:pt>
                <c:pt idx="9" formatCode="0.00">
                  <c:v>83.591219863260164</c:v>
                </c:pt>
                <c:pt idx="10" formatCode="0.00">
                  <c:v>82.604458521135342</c:v>
                </c:pt>
                <c:pt idx="11" formatCode="0.00">
                  <c:v>79.332734682599977</c:v>
                </c:pt>
                <c:pt idx="12" formatCode="0.00">
                  <c:v>77.30546882245649</c:v>
                </c:pt>
                <c:pt idx="13" formatCode="0.00">
                  <c:v>76.53561502669956</c:v>
                </c:pt>
                <c:pt idx="14" formatCode="0.00">
                  <c:v>75.545953092102053</c:v>
                </c:pt>
                <c:pt idx="15" formatCode="0.00">
                  <c:v>72.563984320959179</c:v>
                </c:pt>
                <c:pt idx="16" formatCode="0.00">
                  <c:v>70.897232504847523</c:v>
                </c:pt>
                <c:pt idx="17" formatCode="0.00">
                  <c:v>69.546827794561935</c:v>
                </c:pt>
                <c:pt idx="18" formatCode="0.00">
                  <c:v>66.401568798344044</c:v>
                </c:pt>
                <c:pt idx="19" formatCode="0.00">
                  <c:v>68.271954674220964</c:v>
                </c:pt>
                <c:pt idx="20" formatCode="0.00">
                  <c:v>73.814074717636828</c:v>
                </c:pt>
                <c:pt idx="21" formatCode="0.00">
                  <c:v>61.775677692116396</c:v>
                </c:pt>
                <c:pt idx="22" formatCode="0.00">
                  <c:v>59.733267777026612</c:v>
                </c:pt>
                <c:pt idx="23" formatCode="0.00">
                  <c:v>57.876198551953564</c:v>
                </c:pt>
                <c:pt idx="24" formatCode="0.00">
                  <c:v>68.476062036412671</c:v>
                </c:pt>
                <c:pt idx="25" formatCode="0.00">
                  <c:v>52.414172939232607</c:v>
                </c:pt>
                <c:pt idx="26" formatCode="0.00">
                  <c:v>46.418857660924751</c:v>
                </c:pt>
                <c:pt idx="27" formatCode="0.00">
                  <c:v>40.938884212559849</c:v>
                </c:pt>
                <c:pt idx="28" formatCode="0.00">
                  <c:v>27.588932806324113</c:v>
                </c:pt>
                <c:pt idx="29" formatCode="0.00">
                  <c:v>25.761324704986677</c:v>
                </c:pt>
                <c:pt idx="31" formatCode="0.00">
                  <c:v>77.11363636363636</c:v>
                </c:pt>
              </c:numCache>
            </c:numRef>
          </c:val>
        </c:ser>
        <c:ser>
          <c:idx val="1"/>
          <c:order val="1"/>
          <c:tx>
            <c:strRef>
              <c:f>'Figure 4'!$E$76</c:f>
              <c:strCache>
                <c:ptCount val="1"/>
                <c:pt idx="0">
                  <c:v>Regular non-family labour force</c:v>
                </c:pt>
              </c:strCache>
            </c:strRef>
          </c:tx>
          <c:invertIfNegative val="0"/>
          <c:cat>
            <c:strRef>
              <c:f>'Figure 4'!$C$78:$C$109</c:f>
              <c:strCache>
                <c:ptCount val="32"/>
                <c:pt idx="0">
                  <c:v>EU-28</c:v>
                </c:pt>
                <c:pt idx="2">
                  <c:v>Poland</c:v>
                </c:pt>
                <c:pt idx="3">
                  <c:v>Slovenia</c:v>
                </c:pt>
                <c:pt idx="4">
                  <c:v>Croatia</c:v>
                </c:pt>
                <c:pt idx="5">
                  <c:v>Ireland</c:v>
                </c:pt>
                <c:pt idx="6">
                  <c:v>Romania</c:v>
                </c:pt>
                <c:pt idx="7">
                  <c:v>Malta</c:v>
                </c:pt>
                <c:pt idx="8">
                  <c:v>Greece</c:v>
                </c:pt>
                <c:pt idx="9">
                  <c:v>Austria</c:v>
                </c:pt>
                <c:pt idx="10">
                  <c:v>Latvia</c:v>
                </c:pt>
                <c:pt idx="11">
                  <c:v>Lithuania</c:v>
                </c:pt>
                <c:pt idx="12">
                  <c:v>Portugal</c:v>
                </c:pt>
                <c:pt idx="13">
                  <c:v>Bulgaria</c:v>
                </c:pt>
                <c:pt idx="14">
                  <c:v>Italy</c:v>
                </c:pt>
                <c:pt idx="15">
                  <c:v>Hungary</c:v>
                </c:pt>
                <c:pt idx="16">
                  <c:v>Belgium</c:v>
                </c:pt>
                <c:pt idx="17">
                  <c:v>Cyprus</c:v>
                </c:pt>
                <c:pt idx="18">
                  <c:v>United Kingdom</c:v>
                </c:pt>
                <c:pt idx="19">
                  <c:v>Luxembourg</c:v>
                </c:pt>
                <c:pt idx="20">
                  <c:v>Finland</c:v>
                </c:pt>
                <c:pt idx="21">
                  <c:v>Germany</c:v>
                </c:pt>
                <c:pt idx="22">
                  <c:v>Spain</c:v>
                </c:pt>
                <c:pt idx="23">
                  <c:v>Netherlands</c:v>
                </c:pt>
                <c:pt idx="24">
                  <c:v>Sweden</c:v>
                </c:pt>
                <c:pt idx="25">
                  <c:v>Denmark</c:v>
                </c:pt>
                <c:pt idx="26">
                  <c:v>Estonia</c:v>
                </c:pt>
                <c:pt idx="27">
                  <c:v>France</c:v>
                </c:pt>
                <c:pt idx="28">
                  <c:v>Slovakia</c:v>
                </c:pt>
                <c:pt idx="29">
                  <c:v>Czech Republic</c:v>
                </c:pt>
                <c:pt idx="31">
                  <c:v>Norway</c:v>
                </c:pt>
              </c:strCache>
            </c:strRef>
          </c:cat>
          <c:val>
            <c:numRef>
              <c:f>'Figure 4'!$E$78:$E$109</c:f>
              <c:numCache>
                <c:formatCode>#,##0.0</c:formatCode>
                <c:ptCount val="32"/>
                <c:pt idx="0">
                  <c:v>15.63542001070091</c:v>
                </c:pt>
                <c:pt idx="2" formatCode="0.00">
                  <c:v>3.5073362695785879</c:v>
                </c:pt>
                <c:pt idx="3" formatCode="0.00">
                  <c:v>2.6561552456033959</c:v>
                </c:pt>
                <c:pt idx="4" formatCode="0.00">
                  <c:v>5.7697800628391889</c:v>
                </c:pt>
                <c:pt idx="5" formatCode="0.00">
                  <c:v>6.188527093897001</c:v>
                </c:pt>
                <c:pt idx="6" formatCode="0.00">
                  <c:v>4.2180042894958882</c:v>
                </c:pt>
                <c:pt idx="7" formatCode="0.00">
                  <c:v>9.4382022471910112</c:v>
                </c:pt>
                <c:pt idx="8" formatCode="0.00">
                  <c:v>3.6972362350709269</c:v>
                </c:pt>
                <c:pt idx="9" formatCode="0.00">
                  <c:v>13.332133861101115</c:v>
                </c:pt>
                <c:pt idx="10" formatCode="0.00">
                  <c:v>17.005725423315873</c:v>
                </c:pt>
                <c:pt idx="11" formatCode="0.00">
                  <c:v>19.064723354286109</c:v>
                </c:pt>
                <c:pt idx="12" formatCode="0.00">
                  <c:v>14.990570995764676</c:v>
                </c:pt>
                <c:pt idx="13" formatCode="0.00">
                  <c:v>16.641164163257656</c:v>
                </c:pt>
                <c:pt idx="14" formatCode="0.00">
                  <c:v>9.6814865592714092</c:v>
                </c:pt>
                <c:pt idx="15" formatCode="0.00">
                  <c:v>19.670278994696794</c:v>
                </c:pt>
                <c:pt idx="16" formatCode="0.00">
                  <c:v>20.782654680063459</c:v>
                </c:pt>
                <c:pt idx="17" formatCode="0.00">
                  <c:v>22.53776435045317</c:v>
                </c:pt>
                <c:pt idx="18" formatCode="0.00">
                  <c:v>26.81119947706722</c:v>
                </c:pt>
                <c:pt idx="19" formatCode="0.00">
                  <c:v>27.47875354107649</c:v>
                </c:pt>
                <c:pt idx="20" formatCode="0.00">
                  <c:v>18.262380538662033</c:v>
                </c:pt>
                <c:pt idx="21" formatCode="0.00">
                  <c:v>27.53046505844317</c:v>
                </c:pt>
                <c:pt idx="22" formatCode="0.00">
                  <c:v>21.521725769774445</c:v>
                </c:pt>
                <c:pt idx="23" formatCode="0.00">
                  <c:v>28.060791859630811</c:v>
                </c:pt>
                <c:pt idx="24" formatCode="0.00">
                  <c:v>25.370869858395146</c:v>
                </c:pt>
                <c:pt idx="25" formatCode="0.00">
                  <c:v>43.565265283642375</c:v>
                </c:pt>
                <c:pt idx="26" formatCode="0.00">
                  <c:v>51.269265639165909</c:v>
                </c:pt>
                <c:pt idx="27" formatCode="0.00">
                  <c:v>47.440974761622215</c:v>
                </c:pt>
                <c:pt idx="28" formatCode="0.00">
                  <c:v>69.28853754940711</c:v>
                </c:pt>
                <c:pt idx="29" formatCode="0.00">
                  <c:v>70.422535211267601</c:v>
                </c:pt>
                <c:pt idx="31" formatCode="0.00">
                  <c:v>15.75</c:v>
                </c:pt>
              </c:numCache>
            </c:numRef>
          </c:val>
        </c:ser>
        <c:ser>
          <c:idx val="2"/>
          <c:order val="2"/>
          <c:tx>
            <c:strRef>
              <c:f>'Figure 4'!$F$76</c:f>
              <c:strCache>
                <c:ptCount val="1"/>
                <c:pt idx="0">
                  <c:v>Non-family, non-regular labour force</c:v>
                </c:pt>
              </c:strCache>
            </c:strRef>
          </c:tx>
          <c:invertIfNegative val="0"/>
          <c:cat>
            <c:strRef>
              <c:f>'Figure 4'!$C$78:$C$109</c:f>
              <c:strCache>
                <c:ptCount val="32"/>
                <c:pt idx="0">
                  <c:v>EU-28</c:v>
                </c:pt>
                <c:pt idx="2">
                  <c:v>Poland</c:v>
                </c:pt>
                <c:pt idx="3">
                  <c:v>Slovenia</c:v>
                </c:pt>
                <c:pt idx="4">
                  <c:v>Croatia</c:v>
                </c:pt>
                <c:pt idx="5">
                  <c:v>Ireland</c:v>
                </c:pt>
                <c:pt idx="6">
                  <c:v>Romania</c:v>
                </c:pt>
                <c:pt idx="7">
                  <c:v>Malta</c:v>
                </c:pt>
                <c:pt idx="8">
                  <c:v>Greece</c:v>
                </c:pt>
                <c:pt idx="9">
                  <c:v>Austria</c:v>
                </c:pt>
                <c:pt idx="10">
                  <c:v>Latvia</c:v>
                </c:pt>
                <c:pt idx="11">
                  <c:v>Lithuania</c:v>
                </c:pt>
                <c:pt idx="12">
                  <c:v>Portugal</c:v>
                </c:pt>
                <c:pt idx="13">
                  <c:v>Bulgaria</c:v>
                </c:pt>
                <c:pt idx="14">
                  <c:v>Italy</c:v>
                </c:pt>
                <c:pt idx="15">
                  <c:v>Hungary</c:v>
                </c:pt>
                <c:pt idx="16">
                  <c:v>Belgium</c:v>
                </c:pt>
                <c:pt idx="17">
                  <c:v>Cyprus</c:v>
                </c:pt>
                <c:pt idx="18">
                  <c:v>United Kingdom</c:v>
                </c:pt>
                <c:pt idx="19">
                  <c:v>Luxembourg</c:v>
                </c:pt>
                <c:pt idx="20">
                  <c:v>Finland</c:v>
                </c:pt>
                <c:pt idx="21">
                  <c:v>Germany</c:v>
                </c:pt>
                <c:pt idx="22">
                  <c:v>Spain</c:v>
                </c:pt>
                <c:pt idx="23">
                  <c:v>Netherlands</c:v>
                </c:pt>
                <c:pt idx="24">
                  <c:v>Sweden</c:v>
                </c:pt>
                <c:pt idx="25">
                  <c:v>Denmark</c:v>
                </c:pt>
                <c:pt idx="26">
                  <c:v>Estonia</c:v>
                </c:pt>
                <c:pt idx="27">
                  <c:v>France</c:v>
                </c:pt>
                <c:pt idx="28">
                  <c:v>Slovakia</c:v>
                </c:pt>
                <c:pt idx="29">
                  <c:v>Czech Republic</c:v>
                </c:pt>
                <c:pt idx="31">
                  <c:v>Norway</c:v>
                </c:pt>
              </c:strCache>
            </c:strRef>
          </c:cat>
          <c:val>
            <c:numRef>
              <c:f>'Figure 4'!$F$78:$F$109</c:f>
              <c:numCache>
                <c:formatCode>#,##0.0</c:formatCode>
                <c:ptCount val="32"/>
                <c:pt idx="0">
                  <c:v>8.2921348314606735</c:v>
                </c:pt>
                <c:pt idx="2" formatCode="0.00">
                  <c:v>2.7155925047561964</c:v>
                </c:pt>
                <c:pt idx="3" formatCode="0.00">
                  <c:v>3.614311704063069</c:v>
                </c:pt>
                <c:pt idx="4" formatCode="0.00">
                  <c:v>1.0339902884890031</c:v>
                </c:pt>
                <c:pt idx="5" formatCode="0.00">
                  <c:v>1.8816054737613781</c:v>
                </c:pt>
                <c:pt idx="6" formatCode="0.00">
                  <c:v>6.4902777867231727</c:v>
                </c:pt>
                <c:pt idx="7" formatCode="0.00">
                  <c:v>1.348314606741573</c:v>
                </c:pt>
                <c:pt idx="8" formatCode="0.00">
                  <c:v>11.080929590824818</c:v>
                </c:pt>
                <c:pt idx="9" formatCode="0.00">
                  <c:v>3.0766462756387192</c:v>
                </c:pt>
                <c:pt idx="10" formatCode="0.00">
                  <c:v>0.37763430381288832</c:v>
                </c:pt>
                <c:pt idx="11" formatCode="0.00">
                  <c:v>1.6025419631139051</c:v>
                </c:pt>
                <c:pt idx="12" formatCode="0.00">
                  <c:v>7.7008687049803699</c:v>
                </c:pt>
                <c:pt idx="13" formatCode="0.00">
                  <c:v>6.8232208100427822</c:v>
                </c:pt>
                <c:pt idx="14" formatCode="0.00">
                  <c:v>14.771336238554571</c:v>
                </c:pt>
                <c:pt idx="15" formatCode="0.00">
                  <c:v>7.7657366843440174</c:v>
                </c:pt>
                <c:pt idx="16" formatCode="0.00">
                  <c:v>8.3201128150890185</c:v>
                </c:pt>
                <c:pt idx="17" formatCode="0.00">
                  <c:v>7.9154078549848945</c:v>
                </c:pt>
                <c:pt idx="18" formatCode="0.00">
                  <c:v>6.7908632022369906</c:v>
                </c:pt>
                <c:pt idx="19" formatCode="0.00">
                  <c:v>4.5325779036827196</c:v>
                </c:pt>
                <c:pt idx="20" formatCode="0.00">
                  <c:v>7.9235447437011288</c:v>
                </c:pt>
                <c:pt idx="21" formatCode="0.00">
                  <c:v>10.693857249440438</c:v>
                </c:pt>
                <c:pt idx="22" formatCode="0.00">
                  <c:v>18.745006453198943</c:v>
                </c:pt>
                <c:pt idx="23" formatCode="0.00">
                  <c:v>14.056486856695585</c:v>
                </c:pt>
                <c:pt idx="24" formatCode="0.00">
                  <c:v>6.1530681051921787</c:v>
                </c:pt>
                <c:pt idx="25" formatCode="0.00">
                  <c:v>4.0205617771250228</c:v>
                </c:pt>
                <c:pt idx="26" formatCode="0.00">
                  <c:v>2.3118766999093383</c:v>
                </c:pt>
                <c:pt idx="27" formatCode="0.00">
                  <c:v>11.620141025817937</c:v>
                </c:pt>
                <c:pt idx="28" formatCode="0.00">
                  <c:v>3.1027667984189726</c:v>
                </c:pt>
                <c:pt idx="29" formatCode="0.00">
                  <c:v>3.8161400837457178</c:v>
                </c:pt>
                <c:pt idx="31" formatCode="0.00">
                  <c:v>7.1363636363636367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1768"/>
        <c:axId val="353602160"/>
      </c:barChart>
      <c:catAx>
        <c:axId val="353601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3602160"/>
        <c:crosses val="autoZero"/>
        <c:auto val="1"/>
        <c:lblAlgn val="ctr"/>
        <c:lblOffset val="100"/>
        <c:noMultiLvlLbl val="0"/>
      </c:catAx>
      <c:valAx>
        <c:axId val="35360216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360176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57150</xdr:rowOff>
    </xdr:from>
    <xdr:to>
      <xdr:col>12</xdr:col>
      <xdr:colOff>66675</xdr:colOff>
      <xdr:row>31</xdr:row>
      <xdr:rowOff>38100</xdr:rowOff>
    </xdr:to>
    <xdr:graphicFrame macro="">
      <xdr:nvGraphicFramePr>
        <xdr:cNvPr id="120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85724</xdr:rowOff>
    </xdr:from>
    <xdr:to>
      <xdr:col>12</xdr:col>
      <xdr:colOff>542925</xdr:colOff>
      <xdr:row>31</xdr:row>
      <xdr:rowOff>84974</xdr:rowOff>
    </xdr:to>
    <xdr:graphicFrame macro="">
      <xdr:nvGraphicFramePr>
        <xdr:cNvPr id="172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85725</xdr:rowOff>
    </xdr:from>
    <xdr:to>
      <xdr:col>12</xdr:col>
      <xdr:colOff>200025</xdr:colOff>
      <xdr:row>31</xdr:row>
      <xdr:rowOff>84975</xdr:rowOff>
    </xdr:to>
    <xdr:graphicFrame macro="">
      <xdr:nvGraphicFramePr>
        <xdr:cNvPr id="1714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11</xdr:col>
      <xdr:colOff>409575</xdr:colOff>
      <xdr:row>36</xdr:row>
      <xdr:rowOff>66675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3"/>
  <sheetViews>
    <sheetView showGridLines="0" zoomScaleNormal="100" workbookViewId="0">
      <selection activeCell="D62" sqref="D62"/>
    </sheetView>
  </sheetViews>
  <sheetFormatPr defaultColWidth="9.125" defaultRowHeight="11.4" x14ac:dyDescent="0.2"/>
  <cols>
    <col min="1" max="1" width="9.125" style="2"/>
    <col min="2" max="8" width="14.25" style="2" customWidth="1"/>
    <col min="9" max="10" width="22.25" style="2" customWidth="1"/>
    <col min="11" max="16384" width="9.125" style="2"/>
  </cols>
  <sheetData>
    <row r="2" spans="2:11" ht="13.8" x14ac:dyDescent="0.2">
      <c r="B2" s="33" t="s">
        <v>206</v>
      </c>
    </row>
    <row r="4" spans="2:11" ht="36" customHeight="1" x14ac:dyDescent="0.25">
      <c r="B4" s="264"/>
      <c r="C4" s="203" t="s">
        <v>198</v>
      </c>
      <c r="D4" s="203" t="s">
        <v>199</v>
      </c>
      <c r="E4" s="203" t="s">
        <v>201</v>
      </c>
      <c r="F4" s="203" t="s">
        <v>202</v>
      </c>
      <c r="G4" s="203" t="s">
        <v>203</v>
      </c>
      <c r="H4" s="203" t="s">
        <v>204</v>
      </c>
    </row>
    <row r="5" spans="2:11" s="215" customFormat="1" ht="12" customHeight="1" x14ac:dyDescent="0.25">
      <c r="B5" s="263"/>
      <c r="C5" s="216" t="s">
        <v>200</v>
      </c>
      <c r="D5" s="216" t="s">
        <v>17</v>
      </c>
      <c r="E5" s="216" t="s">
        <v>10</v>
      </c>
      <c r="F5" s="216" t="s">
        <v>241</v>
      </c>
      <c r="G5" s="216" t="s">
        <v>16</v>
      </c>
      <c r="H5" s="216" t="s">
        <v>13</v>
      </c>
    </row>
    <row r="6" spans="2:11" ht="12" x14ac:dyDescent="0.25">
      <c r="B6" s="202" t="s">
        <v>9</v>
      </c>
      <c r="C6" s="204">
        <v>10841</v>
      </c>
      <c r="D6" s="204">
        <v>174351.01</v>
      </c>
      <c r="E6" s="204">
        <v>130319.51000000004</v>
      </c>
      <c r="F6" s="209">
        <v>9345.0000000000018</v>
      </c>
      <c r="G6" s="204">
        <v>331568.08142</v>
      </c>
      <c r="H6" s="209">
        <v>16.082557882114198</v>
      </c>
      <c r="J6" s="278">
        <v>11581.030000000002</v>
      </c>
      <c r="K6" s="37"/>
    </row>
    <row r="7" spans="2:11" ht="12" x14ac:dyDescent="0.25">
      <c r="B7" s="119" t="s">
        <v>83</v>
      </c>
      <c r="C7" s="205">
        <v>37.76</v>
      </c>
      <c r="D7" s="205">
        <v>1307.9000000000001</v>
      </c>
      <c r="E7" s="205">
        <v>3584.44</v>
      </c>
      <c r="F7" s="210">
        <v>56.73</v>
      </c>
      <c r="G7" s="205">
        <v>8406.6741899999997</v>
      </c>
      <c r="H7" s="210">
        <v>34.637182203389834</v>
      </c>
      <c r="J7" s="278">
        <v>73.239999999999995</v>
      </c>
      <c r="K7" s="37"/>
    </row>
    <row r="8" spans="2:11" ht="12" x14ac:dyDescent="0.25">
      <c r="B8" s="4" t="s">
        <v>84</v>
      </c>
      <c r="C8" s="206">
        <v>254.41</v>
      </c>
      <c r="D8" s="206">
        <v>4650.9399999999996</v>
      </c>
      <c r="E8" s="206">
        <v>1024.9100000000001</v>
      </c>
      <c r="F8" s="211">
        <v>320.23</v>
      </c>
      <c r="G8" s="206">
        <v>3335.6701699999999</v>
      </c>
      <c r="H8" s="210">
        <v>18.281278251641051</v>
      </c>
      <c r="J8" s="278">
        <v>395.37</v>
      </c>
      <c r="K8" s="37"/>
    </row>
    <row r="9" spans="2:11" ht="12" x14ac:dyDescent="0.25">
      <c r="B9" s="4" t="s">
        <v>85</v>
      </c>
      <c r="C9" s="206">
        <v>26.25</v>
      </c>
      <c r="D9" s="206">
        <v>3491.47</v>
      </c>
      <c r="E9" s="206">
        <v>1728.36</v>
      </c>
      <c r="F9" s="211">
        <v>105.08</v>
      </c>
      <c r="G9" s="206">
        <v>4446.9638199999999</v>
      </c>
      <c r="H9" s="210">
        <v>133.00838095238095</v>
      </c>
      <c r="J9" s="278">
        <v>183.09</v>
      </c>
      <c r="K9" s="37"/>
    </row>
    <row r="10" spans="2:11" ht="12" x14ac:dyDescent="0.25">
      <c r="B10" s="119" t="s">
        <v>86</v>
      </c>
      <c r="C10" s="205">
        <v>38.83</v>
      </c>
      <c r="D10" s="205">
        <v>2619.34</v>
      </c>
      <c r="E10" s="205">
        <v>4133.3900000000003</v>
      </c>
      <c r="F10" s="210">
        <v>54.47</v>
      </c>
      <c r="G10" s="205">
        <v>9580.21371</v>
      </c>
      <c r="H10" s="210">
        <v>67.456605717228953</v>
      </c>
      <c r="J10" s="278">
        <v>80.39</v>
      </c>
      <c r="K10" s="37"/>
    </row>
    <row r="11" spans="2:11" ht="12" x14ac:dyDescent="0.25">
      <c r="B11" s="4" t="s">
        <v>194</v>
      </c>
      <c r="C11" s="206">
        <v>285.02999999999997</v>
      </c>
      <c r="D11" s="206">
        <v>16699.580000000002</v>
      </c>
      <c r="E11" s="206">
        <v>18406.91</v>
      </c>
      <c r="F11" s="211">
        <v>522.73</v>
      </c>
      <c r="G11" s="206">
        <v>46252.042690000002</v>
      </c>
      <c r="H11" s="210">
        <v>58.588850296460031</v>
      </c>
      <c r="J11" s="278">
        <v>722.54</v>
      </c>
      <c r="K11" s="37"/>
    </row>
    <row r="12" spans="2:11" ht="12" x14ac:dyDescent="0.25">
      <c r="B12" s="4" t="s">
        <v>88</v>
      </c>
      <c r="C12" s="206">
        <v>19.190000000000001</v>
      </c>
      <c r="D12" s="206">
        <v>957.51</v>
      </c>
      <c r="E12" s="206">
        <v>310.11</v>
      </c>
      <c r="F12" s="211">
        <v>22.06</v>
      </c>
      <c r="G12" s="206">
        <v>676.31709000000001</v>
      </c>
      <c r="H12" s="210">
        <v>49.896300156331421</v>
      </c>
      <c r="J12" s="278">
        <v>33.879999999999995</v>
      </c>
      <c r="K12" s="37"/>
    </row>
    <row r="13" spans="2:11" ht="12" x14ac:dyDescent="0.25">
      <c r="B13" s="4" t="s">
        <v>89</v>
      </c>
      <c r="C13" s="206">
        <v>139.6</v>
      </c>
      <c r="D13" s="206">
        <v>4959.45</v>
      </c>
      <c r="E13" s="206">
        <v>5929.36</v>
      </c>
      <c r="F13" s="211">
        <v>163.69</v>
      </c>
      <c r="G13" s="206">
        <v>5012.5388199999998</v>
      </c>
      <c r="H13" s="210">
        <v>35.526146131805156</v>
      </c>
      <c r="J13" s="278">
        <v>176.9</v>
      </c>
      <c r="K13" s="37"/>
    </row>
    <row r="14" spans="2:11" ht="12" x14ac:dyDescent="0.25">
      <c r="B14" s="4" t="s">
        <v>90</v>
      </c>
      <c r="C14" s="206">
        <v>709.5</v>
      </c>
      <c r="D14" s="206">
        <v>4856.78</v>
      </c>
      <c r="E14" s="206">
        <v>2142.98</v>
      </c>
      <c r="F14" s="211">
        <v>463.86</v>
      </c>
      <c r="G14" s="206">
        <v>8069.9841200000001</v>
      </c>
      <c r="H14" s="210">
        <v>6.8453558844256515</v>
      </c>
      <c r="J14" s="278">
        <v>532.41</v>
      </c>
      <c r="K14" s="37"/>
    </row>
    <row r="15" spans="2:11" ht="12" x14ac:dyDescent="0.25">
      <c r="B15" s="4" t="s">
        <v>91</v>
      </c>
      <c r="C15" s="206">
        <v>965</v>
      </c>
      <c r="D15" s="206">
        <v>23300.22</v>
      </c>
      <c r="E15" s="206">
        <v>14501.69</v>
      </c>
      <c r="F15" s="211">
        <v>813.55</v>
      </c>
      <c r="G15" s="206">
        <v>35978.946920000002</v>
      </c>
      <c r="H15" s="210">
        <v>24.145305699481867</v>
      </c>
      <c r="J15" s="278">
        <v>1141.1399999999999</v>
      </c>
      <c r="K15" s="37"/>
    </row>
    <row r="16" spans="2:11" ht="12" x14ac:dyDescent="0.25">
      <c r="B16" s="4" t="s">
        <v>92</v>
      </c>
      <c r="C16" s="206">
        <v>472.21</v>
      </c>
      <c r="D16" s="206">
        <v>27739.43</v>
      </c>
      <c r="E16" s="206">
        <v>21871.3</v>
      </c>
      <c r="F16" s="211">
        <v>724.69</v>
      </c>
      <c r="G16" s="206">
        <v>56914.191760000002</v>
      </c>
      <c r="H16" s="210">
        <v>58.743842781813179</v>
      </c>
      <c r="J16" s="278">
        <v>1152.7</v>
      </c>
      <c r="K16" s="37"/>
    </row>
    <row r="17" spans="2:11" ht="12" x14ac:dyDescent="0.25">
      <c r="B17" s="4" t="s">
        <v>93</v>
      </c>
      <c r="C17" s="206">
        <v>157.44999999999999</v>
      </c>
      <c r="D17" s="206">
        <v>1571.2</v>
      </c>
      <c r="E17" s="206">
        <v>864.02</v>
      </c>
      <c r="F17" s="211">
        <v>175.05</v>
      </c>
      <c r="G17" s="206">
        <v>2029.13528</v>
      </c>
      <c r="H17" s="210">
        <v>9.9790409653858383</v>
      </c>
      <c r="J17" s="278">
        <v>186.96</v>
      </c>
      <c r="K17" s="37"/>
    </row>
    <row r="18" spans="2:11" ht="12" x14ac:dyDescent="0.25">
      <c r="B18" s="4" t="s">
        <v>94</v>
      </c>
      <c r="C18" s="206">
        <v>1010.33</v>
      </c>
      <c r="D18" s="206">
        <v>12098.89</v>
      </c>
      <c r="E18" s="206">
        <v>9374.27</v>
      </c>
      <c r="F18" s="211">
        <v>816.92</v>
      </c>
      <c r="G18" s="206">
        <v>43766.612059999999</v>
      </c>
      <c r="H18" s="210">
        <v>11.975186325260063</v>
      </c>
      <c r="J18" s="278">
        <v>1016.68</v>
      </c>
      <c r="K18" s="37"/>
    </row>
    <row r="19" spans="2:11" ht="12" x14ac:dyDescent="0.25">
      <c r="B19" s="4" t="s">
        <v>95</v>
      </c>
      <c r="C19" s="206">
        <v>35.380000000000003</v>
      </c>
      <c r="D19" s="206">
        <v>109.33</v>
      </c>
      <c r="E19" s="206">
        <v>174.52</v>
      </c>
      <c r="F19" s="211">
        <v>16.55</v>
      </c>
      <c r="G19" s="206">
        <v>495.41136</v>
      </c>
      <c r="H19" s="210">
        <v>3.0901639344262293</v>
      </c>
      <c r="J19" s="278">
        <v>21.59</v>
      </c>
      <c r="K19" s="37"/>
    </row>
    <row r="20" spans="2:11" ht="12" x14ac:dyDescent="0.25">
      <c r="B20" s="4" t="s">
        <v>96</v>
      </c>
      <c r="C20" s="206">
        <v>81.8</v>
      </c>
      <c r="D20" s="206">
        <v>1877.72</v>
      </c>
      <c r="E20" s="206">
        <v>485.99</v>
      </c>
      <c r="F20" s="211">
        <v>82.09</v>
      </c>
      <c r="G20" s="206">
        <v>990.01264000000003</v>
      </c>
      <c r="H20" s="210">
        <v>22.955012224938876</v>
      </c>
      <c r="J20" s="278">
        <v>96.36</v>
      </c>
      <c r="K20" s="37"/>
    </row>
    <row r="21" spans="2:11" ht="12" x14ac:dyDescent="0.25">
      <c r="B21" s="4" t="s">
        <v>97</v>
      </c>
      <c r="C21" s="206">
        <v>171.8</v>
      </c>
      <c r="D21" s="206">
        <v>2861.25</v>
      </c>
      <c r="E21" s="206">
        <v>838.75</v>
      </c>
      <c r="F21" s="211">
        <v>144.77000000000001</v>
      </c>
      <c r="G21" s="206">
        <v>1919.2232899999999</v>
      </c>
      <c r="H21" s="210">
        <v>16.654540162980208</v>
      </c>
      <c r="J21" s="278">
        <v>174.69</v>
      </c>
      <c r="K21" s="37"/>
    </row>
    <row r="22" spans="2:11" ht="12" x14ac:dyDescent="0.25">
      <c r="B22" s="4" t="s">
        <v>98</v>
      </c>
      <c r="C22" s="206">
        <v>2.08</v>
      </c>
      <c r="D22" s="206">
        <v>131.04</v>
      </c>
      <c r="E22" s="206">
        <v>165.4</v>
      </c>
      <c r="F22" s="211">
        <v>3.53</v>
      </c>
      <c r="G22" s="206">
        <v>313.81184999999999</v>
      </c>
      <c r="H22" s="210">
        <v>62.999999999999993</v>
      </c>
      <c r="J22" s="278">
        <v>4.66</v>
      </c>
      <c r="K22" s="37"/>
    </row>
    <row r="23" spans="2:11" ht="12" x14ac:dyDescent="0.25">
      <c r="B23" s="4" t="s">
        <v>99</v>
      </c>
      <c r="C23" s="206">
        <v>491.33</v>
      </c>
      <c r="D23" s="206">
        <v>4656.5200000000004</v>
      </c>
      <c r="E23" s="206">
        <v>2259.08</v>
      </c>
      <c r="F23" s="211">
        <v>433.7</v>
      </c>
      <c r="G23" s="206">
        <v>5577.7237100000002</v>
      </c>
      <c r="H23" s="210">
        <v>9.4773777298353465</v>
      </c>
      <c r="J23" s="278">
        <v>552.69000000000005</v>
      </c>
      <c r="K23" s="37"/>
    </row>
    <row r="24" spans="2:11" ht="12" x14ac:dyDescent="0.25">
      <c r="B24" s="4" t="s">
        <v>100</v>
      </c>
      <c r="C24" s="206">
        <v>9.36</v>
      </c>
      <c r="D24" s="206">
        <v>10.88</v>
      </c>
      <c r="E24" s="206">
        <v>34.93</v>
      </c>
      <c r="F24" s="211">
        <v>4.45</v>
      </c>
      <c r="G24" s="206">
        <v>96.790090000000006</v>
      </c>
      <c r="H24" s="210">
        <v>1.1623931623931625</v>
      </c>
      <c r="J24" s="278">
        <v>4.93</v>
      </c>
      <c r="K24" s="37"/>
    </row>
    <row r="25" spans="2:11" ht="12" x14ac:dyDescent="0.25">
      <c r="B25" s="4" t="s">
        <v>101</v>
      </c>
      <c r="C25" s="206">
        <v>67.48</v>
      </c>
      <c r="D25" s="206">
        <v>1847.57</v>
      </c>
      <c r="E25" s="206">
        <v>6602.05</v>
      </c>
      <c r="F25" s="211">
        <v>153.31</v>
      </c>
      <c r="G25" s="206">
        <v>20498.06134</v>
      </c>
      <c r="H25" s="210">
        <v>27.379519857735623</v>
      </c>
      <c r="J25" s="278">
        <v>217.88</v>
      </c>
      <c r="K25" s="37"/>
    </row>
    <row r="26" spans="2:11" ht="12" x14ac:dyDescent="0.25">
      <c r="B26" s="4" t="s">
        <v>102</v>
      </c>
      <c r="C26" s="206">
        <v>140.43</v>
      </c>
      <c r="D26" s="206">
        <v>2726.89</v>
      </c>
      <c r="E26" s="206">
        <v>2439.09</v>
      </c>
      <c r="F26" s="211">
        <v>111.16</v>
      </c>
      <c r="G26" s="206">
        <v>5671.2135399999997</v>
      </c>
      <c r="H26" s="210">
        <v>19.418144271167126</v>
      </c>
      <c r="J26" s="278">
        <v>129.4</v>
      </c>
      <c r="K26" s="37"/>
    </row>
    <row r="27" spans="2:11" ht="12" x14ac:dyDescent="0.25">
      <c r="B27" s="4" t="s">
        <v>103</v>
      </c>
      <c r="C27" s="206">
        <v>1429.01</v>
      </c>
      <c r="D27" s="206">
        <v>14409.87</v>
      </c>
      <c r="E27" s="206">
        <v>9164.57</v>
      </c>
      <c r="F27" s="211">
        <v>1918.55</v>
      </c>
      <c r="G27" s="206">
        <v>21797.46142</v>
      </c>
      <c r="H27" s="210">
        <v>10.083813269326317</v>
      </c>
      <c r="J27" s="278">
        <v>2037.94</v>
      </c>
      <c r="K27" s="37"/>
    </row>
    <row r="28" spans="2:11" ht="12" x14ac:dyDescent="0.25">
      <c r="B28" s="4" t="s">
        <v>104</v>
      </c>
      <c r="C28" s="206">
        <v>264.42</v>
      </c>
      <c r="D28" s="206">
        <v>3641.59</v>
      </c>
      <c r="E28" s="206">
        <v>2035.51</v>
      </c>
      <c r="F28" s="211">
        <v>323.47000000000003</v>
      </c>
      <c r="G28" s="206">
        <v>4509.0241999999998</v>
      </c>
      <c r="H28" s="210">
        <v>13.771991528628696</v>
      </c>
      <c r="J28" s="278">
        <v>396.87</v>
      </c>
      <c r="K28" s="37"/>
    </row>
    <row r="29" spans="2:11" ht="12" x14ac:dyDescent="0.25">
      <c r="B29" s="4" t="s">
        <v>105</v>
      </c>
      <c r="C29" s="206">
        <v>3629.66</v>
      </c>
      <c r="D29" s="206">
        <v>13055.85</v>
      </c>
      <c r="E29" s="206">
        <v>4975.3100000000004</v>
      </c>
      <c r="F29" s="211">
        <v>1552.63</v>
      </c>
      <c r="G29" s="206">
        <v>11989.57864</v>
      </c>
      <c r="H29" s="210">
        <v>3.5969898006975862</v>
      </c>
      <c r="J29" s="278">
        <v>1718.89</v>
      </c>
      <c r="K29" s="37"/>
    </row>
    <row r="30" spans="2:11" ht="12" x14ac:dyDescent="0.25">
      <c r="B30" s="4" t="s">
        <v>106</v>
      </c>
      <c r="C30" s="206">
        <v>72.38</v>
      </c>
      <c r="D30" s="206">
        <v>485.76</v>
      </c>
      <c r="E30" s="206">
        <v>487.96</v>
      </c>
      <c r="F30" s="211">
        <v>82.45</v>
      </c>
      <c r="G30" s="206">
        <v>1009.23001</v>
      </c>
      <c r="H30" s="210">
        <v>6.7112462006079028</v>
      </c>
      <c r="J30" s="278">
        <v>87.62</v>
      </c>
      <c r="K30" s="37"/>
    </row>
    <row r="31" spans="2:11" ht="12" x14ac:dyDescent="0.25">
      <c r="B31" s="4" t="s">
        <v>107</v>
      </c>
      <c r="C31" s="206">
        <v>23.57</v>
      </c>
      <c r="D31" s="206">
        <v>1901.61</v>
      </c>
      <c r="E31" s="206">
        <v>644.82000000000005</v>
      </c>
      <c r="F31" s="211">
        <v>50.6</v>
      </c>
      <c r="G31" s="206">
        <v>1812.2226599999999</v>
      </c>
      <c r="H31" s="210">
        <v>80.679253288078058</v>
      </c>
      <c r="J31" s="278">
        <v>87.23</v>
      </c>
      <c r="K31" s="37"/>
    </row>
    <row r="32" spans="2:11" ht="12" x14ac:dyDescent="0.25">
      <c r="B32" s="4" t="s">
        <v>108</v>
      </c>
      <c r="C32" s="206">
        <v>54.4</v>
      </c>
      <c r="D32" s="206">
        <v>2257.63</v>
      </c>
      <c r="E32" s="206">
        <v>1145.73</v>
      </c>
      <c r="F32" s="211">
        <v>27.4</v>
      </c>
      <c r="G32" s="206">
        <v>3349.15951</v>
      </c>
      <c r="H32" s="210">
        <v>41.500551470588242</v>
      </c>
      <c r="J32" s="278">
        <v>42.47</v>
      </c>
      <c r="K32" s="37"/>
    </row>
    <row r="33" spans="2:11" ht="12" x14ac:dyDescent="0.25">
      <c r="B33" s="5" t="s">
        <v>109</v>
      </c>
      <c r="C33" s="207">
        <v>67.150000000000006</v>
      </c>
      <c r="D33" s="207">
        <v>3028.62</v>
      </c>
      <c r="E33" s="207">
        <v>1711.74</v>
      </c>
      <c r="F33" s="212">
        <v>31.09</v>
      </c>
      <c r="G33" s="207">
        <v>5132.7209700000003</v>
      </c>
      <c r="H33" s="214">
        <v>45.102308265078179</v>
      </c>
      <c r="J33" s="278">
        <v>49.79</v>
      </c>
      <c r="K33" s="37"/>
    </row>
    <row r="34" spans="2:11" ht="12" x14ac:dyDescent="0.25">
      <c r="B34" s="5" t="s">
        <v>110</v>
      </c>
      <c r="C34" s="207">
        <v>185.19</v>
      </c>
      <c r="D34" s="207">
        <v>17096.169999999998</v>
      </c>
      <c r="E34" s="207">
        <v>13282.32</v>
      </c>
      <c r="F34" s="212">
        <v>170.19</v>
      </c>
      <c r="G34" s="207">
        <v>21937.145560000001</v>
      </c>
      <c r="H34" s="212">
        <v>92.316917760138224</v>
      </c>
      <c r="J34" s="278">
        <v>262.72000000000003</v>
      </c>
      <c r="K34" s="37">
        <f>+H34/H6</f>
        <v>5.7401887458963294</v>
      </c>
    </row>
    <row r="35" spans="2:11" ht="12" x14ac:dyDescent="0.25">
      <c r="B35" s="126" t="s">
        <v>112</v>
      </c>
      <c r="C35" s="208">
        <v>43.73</v>
      </c>
      <c r="D35" s="208">
        <v>987.12</v>
      </c>
      <c r="E35" s="208">
        <v>1246.6099999999999</v>
      </c>
      <c r="F35" s="213">
        <v>44</v>
      </c>
      <c r="G35" s="208">
        <v>3424.69137</v>
      </c>
      <c r="H35" s="213">
        <v>22.573061971186831</v>
      </c>
      <c r="J35" s="278">
        <v>54.07</v>
      </c>
      <c r="K35" s="37"/>
    </row>
    <row r="37" spans="2:11" x14ac:dyDescent="0.2">
      <c r="B37" s="25" t="s">
        <v>197</v>
      </c>
    </row>
    <row r="38" spans="2:11" x14ac:dyDescent="0.2">
      <c r="B38" s="34" t="s">
        <v>51</v>
      </c>
    </row>
    <row r="39" spans="2:11" x14ac:dyDescent="0.2">
      <c r="K39" s="37" t="s">
        <v>57</v>
      </c>
    </row>
    <row r="54" spans="2:15" x14ac:dyDescent="0.2">
      <c r="B54" s="25" t="s">
        <v>67</v>
      </c>
    </row>
    <row r="57" spans="2:15" ht="13.8" x14ac:dyDescent="0.25">
      <c r="B57" s="88" t="s">
        <v>68</v>
      </c>
      <c r="C57" s="87"/>
      <c r="D57" s="87"/>
      <c r="E57" s="87"/>
      <c r="J57" s="121" t="s">
        <v>68</v>
      </c>
      <c r="K57" s="120"/>
      <c r="L57" s="120"/>
      <c r="M57" s="120"/>
      <c r="N57" s="120"/>
      <c r="O57" s="120"/>
    </row>
    <row r="59" spans="2:15" ht="13.8" x14ac:dyDescent="0.25">
      <c r="B59" s="121" t="s">
        <v>69</v>
      </c>
      <c r="C59" s="122">
        <v>42319</v>
      </c>
      <c r="D59" s="87"/>
      <c r="E59" s="87"/>
      <c r="J59" s="121" t="s">
        <v>69</v>
      </c>
      <c r="K59" s="122">
        <v>42306.535358796296</v>
      </c>
      <c r="L59" s="120"/>
      <c r="M59" s="120"/>
      <c r="N59" s="120"/>
      <c r="O59" s="120"/>
    </row>
    <row r="60" spans="2:15" ht="13.8" x14ac:dyDescent="0.25">
      <c r="B60" s="121" t="s">
        <v>70</v>
      </c>
      <c r="C60" s="177">
        <v>42321</v>
      </c>
      <c r="D60" s="87"/>
      <c r="E60" s="87"/>
      <c r="J60" s="121" t="s">
        <v>70</v>
      </c>
      <c r="K60" s="122">
        <v>42317.491002835653</v>
      </c>
      <c r="L60" s="120"/>
      <c r="M60" s="120"/>
      <c r="N60" s="120"/>
      <c r="O60" s="120"/>
    </row>
    <row r="61" spans="2:15" ht="13.8" x14ac:dyDescent="0.25">
      <c r="B61" s="121" t="s">
        <v>71</v>
      </c>
      <c r="C61" s="121" t="s">
        <v>72</v>
      </c>
      <c r="D61" s="87"/>
      <c r="E61" s="87"/>
      <c r="J61" s="121" t="s">
        <v>71</v>
      </c>
      <c r="K61" s="121" t="s">
        <v>72</v>
      </c>
      <c r="L61" s="120"/>
      <c r="M61" s="120"/>
      <c r="N61" s="120"/>
      <c r="O61" s="120"/>
    </row>
    <row r="62" spans="2:15" ht="13.8" x14ac:dyDescent="0.25">
      <c r="B62" s="90" t="s">
        <v>73</v>
      </c>
      <c r="C62" s="90" t="s">
        <v>0</v>
      </c>
      <c r="D62" s="89"/>
      <c r="E62" s="89"/>
      <c r="F62" s="89"/>
      <c r="G62" s="89"/>
    </row>
    <row r="63" spans="2:15" ht="13.8" x14ac:dyDescent="0.25">
      <c r="B63" s="90" t="s">
        <v>74</v>
      </c>
      <c r="C63" s="90" t="s">
        <v>0</v>
      </c>
      <c r="D63" s="89"/>
      <c r="E63" s="89"/>
      <c r="F63" s="89"/>
      <c r="G63" s="89"/>
      <c r="J63" s="121" t="s">
        <v>73</v>
      </c>
      <c r="K63" s="121" t="s">
        <v>0</v>
      </c>
      <c r="L63" s="120"/>
      <c r="M63" s="120"/>
      <c r="N63" s="120"/>
      <c r="O63" s="120"/>
    </row>
    <row r="64" spans="2:15" ht="13.8" x14ac:dyDescent="0.25">
      <c r="B64" s="90" t="s">
        <v>75</v>
      </c>
      <c r="C64" s="90" t="s">
        <v>76</v>
      </c>
      <c r="D64" s="89"/>
      <c r="E64" s="89"/>
      <c r="F64" s="89"/>
      <c r="G64" s="89"/>
      <c r="J64" s="121" t="s">
        <v>74</v>
      </c>
      <c r="K64" s="121" t="s">
        <v>0</v>
      </c>
      <c r="L64" s="120"/>
      <c r="M64" s="120"/>
      <c r="N64" s="120"/>
      <c r="O64" s="120"/>
    </row>
    <row r="65" spans="2:15" ht="13.8" x14ac:dyDescent="0.25">
      <c r="H65" s="77"/>
      <c r="J65" s="121" t="s">
        <v>75</v>
      </c>
      <c r="K65" s="121" t="s">
        <v>148</v>
      </c>
      <c r="L65" s="120"/>
      <c r="M65" s="120"/>
      <c r="N65" s="120"/>
      <c r="O65" s="120"/>
    </row>
    <row r="66" spans="2:15" ht="13.2" x14ac:dyDescent="0.25">
      <c r="B66" s="91" t="s">
        <v>77</v>
      </c>
      <c r="C66" s="91" t="s">
        <v>78</v>
      </c>
      <c r="D66" s="91" t="s">
        <v>79</v>
      </c>
      <c r="E66" s="91" t="s">
        <v>80</v>
      </c>
      <c r="F66" s="91" t="s">
        <v>81</v>
      </c>
      <c r="G66" s="91" t="s">
        <v>82</v>
      </c>
    </row>
    <row r="67" spans="2:15" ht="13.2" x14ac:dyDescent="0.25">
      <c r="B67" s="91" t="s">
        <v>83</v>
      </c>
      <c r="C67" s="93">
        <v>37760</v>
      </c>
      <c r="D67" s="93">
        <v>1307900</v>
      </c>
      <c r="E67" s="93">
        <v>3584440</v>
      </c>
      <c r="F67" s="93">
        <v>56730</v>
      </c>
      <c r="G67" s="93">
        <v>8406674190</v>
      </c>
      <c r="J67" s="123" t="s">
        <v>77</v>
      </c>
      <c r="K67" s="123" t="s">
        <v>78</v>
      </c>
      <c r="L67" s="123" t="s">
        <v>79</v>
      </c>
      <c r="M67" s="123" t="s">
        <v>80</v>
      </c>
      <c r="N67" s="123" t="s">
        <v>81</v>
      </c>
      <c r="O67" s="123" t="s">
        <v>82</v>
      </c>
    </row>
    <row r="68" spans="2:15" ht="13.2" x14ac:dyDescent="0.25">
      <c r="B68" s="91" t="s">
        <v>84</v>
      </c>
      <c r="C68" s="92">
        <v>254410</v>
      </c>
      <c r="D68" s="92">
        <v>4650940</v>
      </c>
      <c r="E68" s="92">
        <v>1024910</v>
      </c>
      <c r="F68" s="92">
        <v>320230</v>
      </c>
      <c r="G68" s="92">
        <v>3335670170</v>
      </c>
      <c r="J68" s="123" t="s">
        <v>83</v>
      </c>
      <c r="K68" s="124">
        <v>42850</v>
      </c>
      <c r="L68" s="124">
        <v>1358020</v>
      </c>
      <c r="M68" s="124">
        <v>3798680</v>
      </c>
      <c r="N68" s="124">
        <v>61550</v>
      </c>
      <c r="O68" s="124">
        <v>7247768310</v>
      </c>
    </row>
    <row r="69" spans="2:15" ht="13.2" x14ac:dyDescent="0.25">
      <c r="B69" s="91" t="s">
        <v>85</v>
      </c>
      <c r="C69" s="92">
        <v>26250</v>
      </c>
      <c r="D69" s="92">
        <v>3491470</v>
      </c>
      <c r="E69" s="92">
        <v>1728360</v>
      </c>
      <c r="F69" s="92">
        <v>105080</v>
      </c>
      <c r="G69" s="92">
        <v>4446963820</v>
      </c>
      <c r="J69" s="123" t="s">
        <v>84</v>
      </c>
      <c r="K69" s="124">
        <v>370490</v>
      </c>
      <c r="L69" s="124">
        <v>4475530</v>
      </c>
      <c r="M69" s="124">
        <v>1149470</v>
      </c>
      <c r="N69" s="124">
        <v>406520</v>
      </c>
      <c r="O69" s="124">
        <v>2536665610</v>
      </c>
    </row>
    <row r="70" spans="2:15" ht="13.2" x14ac:dyDescent="0.25">
      <c r="B70" s="91" t="s">
        <v>86</v>
      </c>
      <c r="C70" s="93">
        <v>38830</v>
      </c>
      <c r="D70" s="93">
        <v>2619340</v>
      </c>
      <c r="E70" s="93">
        <v>4133390</v>
      </c>
      <c r="F70" s="93">
        <v>54470</v>
      </c>
      <c r="G70" s="93">
        <v>9580213710</v>
      </c>
      <c r="J70" s="123" t="s">
        <v>85</v>
      </c>
      <c r="K70" s="124">
        <v>22860</v>
      </c>
      <c r="L70" s="124">
        <v>3483500</v>
      </c>
      <c r="M70" s="124">
        <v>1722460</v>
      </c>
      <c r="N70" s="124">
        <v>107990</v>
      </c>
      <c r="O70" s="124">
        <v>3852209740</v>
      </c>
    </row>
    <row r="71" spans="2:15" ht="13.2" x14ac:dyDescent="0.25">
      <c r="B71" s="91" t="s">
        <v>87</v>
      </c>
      <c r="C71" s="92">
        <v>285030</v>
      </c>
      <c r="D71" s="92">
        <v>16699580</v>
      </c>
      <c r="E71" s="92">
        <v>18406910</v>
      </c>
      <c r="F71" s="92">
        <v>522730</v>
      </c>
      <c r="G71" s="92">
        <v>46252042690</v>
      </c>
      <c r="J71" s="123" t="s">
        <v>86</v>
      </c>
      <c r="K71" s="124">
        <v>42100</v>
      </c>
      <c r="L71" s="124">
        <v>2646860</v>
      </c>
      <c r="M71" s="124">
        <v>4919400</v>
      </c>
      <c r="N71" s="124">
        <v>52300</v>
      </c>
      <c r="O71" s="124">
        <v>8430808830</v>
      </c>
    </row>
    <row r="72" spans="2:15" ht="13.2" x14ac:dyDescent="0.25">
      <c r="B72" s="91" t="s">
        <v>88</v>
      </c>
      <c r="C72" s="92">
        <v>19190</v>
      </c>
      <c r="D72" s="92">
        <v>957510</v>
      </c>
      <c r="E72" s="92">
        <v>310110</v>
      </c>
      <c r="F72" s="92">
        <v>22060</v>
      </c>
      <c r="G72" s="92">
        <v>676317090</v>
      </c>
      <c r="J72" s="123" t="s">
        <v>87</v>
      </c>
      <c r="K72" s="124">
        <v>299130</v>
      </c>
      <c r="L72" s="124">
        <v>16704040</v>
      </c>
      <c r="M72" s="124">
        <v>17792560</v>
      </c>
      <c r="N72" s="124">
        <v>545500</v>
      </c>
      <c r="O72" s="124">
        <v>41494097650</v>
      </c>
    </row>
    <row r="73" spans="2:15" ht="13.2" x14ac:dyDescent="0.25">
      <c r="B73" s="91" t="s">
        <v>89</v>
      </c>
      <c r="C73" s="93">
        <v>139600</v>
      </c>
      <c r="D73" s="93">
        <v>4959450</v>
      </c>
      <c r="E73" s="93">
        <v>5929360</v>
      </c>
      <c r="F73" s="93">
        <v>163690</v>
      </c>
      <c r="G73" s="93">
        <v>5012538820</v>
      </c>
      <c r="J73" s="123" t="s">
        <v>88</v>
      </c>
      <c r="K73" s="124">
        <v>19610</v>
      </c>
      <c r="L73" s="124">
        <v>940930</v>
      </c>
      <c r="M73" s="124">
        <v>306280</v>
      </c>
      <c r="N73" s="124">
        <v>25120</v>
      </c>
      <c r="O73" s="124">
        <v>594584270</v>
      </c>
    </row>
    <row r="74" spans="2:15" ht="13.2" x14ac:dyDescent="0.25">
      <c r="B74" s="91" t="s">
        <v>90</v>
      </c>
      <c r="C74" s="93">
        <v>709500</v>
      </c>
      <c r="D74" s="93">
        <v>4856780</v>
      </c>
      <c r="E74" s="93">
        <v>2142980</v>
      </c>
      <c r="F74" s="93">
        <v>463860</v>
      </c>
      <c r="G74" s="182">
        <v>8069984120</v>
      </c>
      <c r="H74" t="s">
        <v>196</v>
      </c>
      <c r="J74" s="123" t="s">
        <v>89</v>
      </c>
      <c r="K74" s="124">
        <v>139890</v>
      </c>
      <c r="L74" s="124">
        <v>4991350</v>
      </c>
      <c r="M74" s="124">
        <v>5787400</v>
      </c>
      <c r="N74" s="124">
        <v>165360</v>
      </c>
      <c r="O74" s="124">
        <v>4297715740</v>
      </c>
    </row>
    <row r="75" spans="2:15" ht="13.2" x14ac:dyDescent="0.25">
      <c r="B75" s="91" t="s">
        <v>91</v>
      </c>
      <c r="C75" s="93">
        <v>965000</v>
      </c>
      <c r="D75" s="93">
        <v>23300220</v>
      </c>
      <c r="E75" s="93">
        <v>14501690</v>
      </c>
      <c r="F75" s="93">
        <v>813550</v>
      </c>
      <c r="G75" s="93">
        <v>35978946920</v>
      </c>
      <c r="J75" s="123" t="s">
        <v>90</v>
      </c>
      <c r="K75" s="124">
        <v>723060</v>
      </c>
      <c r="L75" s="124">
        <v>5177510</v>
      </c>
      <c r="M75" s="124">
        <v>2406520</v>
      </c>
      <c r="N75" s="124">
        <v>429520</v>
      </c>
      <c r="O75" s="124">
        <v>6872835240</v>
      </c>
    </row>
    <row r="76" spans="2:15" ht="13.2" x14ac:dyDescent="0.25">
      <c r="B76" s="91" t="s">
        <v>92</v>
      </c>
      <c r="C76" s="93">
        <v>472210</v>
      </c>
      <c r="D76" s="93">
        <v>27739430</v>
      </c>
      <c r="E76" s="93">
        <v>21871300</v>
      </c>
      <c r="F76" s="93">
        <v>724690</v>
      </c>
      <c r="G76" s="93">
        <v>56914191760</v>
      </c>
      <c r="J76" s="123" t="s">
        <v>91</v>
      </c>
      <c r="K76" s="124">
        <v>989800</v>
      </c>
      <c r="L76" s="124">
        <v>23752690</v>
      </c>
      <c r="M76" s="124">
        <v>14830940</v>
      </c>
      <c r="N76" s="124">
        <v>888970</v>
      </c>
      <c r="O76" s="124">
        <v>34173074930</v>
      </c>
    </row>
    <row r="77" spans="2:15" ht="13.2" x14ac:dyDescent="0.25">
      <c r="B77" s="91" t="s">
        <v>93</v>
      </c>
      <c r="C77" s="93">
        <v>157450</v>
      </c>
      <c r="D77" s="93">
        <v>1571200</v>
      </c>
      <c r="E77" s="93">
        <v>864020</v>
      </c>
      <c r="F77" s="93">
        <v>175050</v>
      </c>
      <c r="G77" s="93">
        <v>2029135280</v>
      </c>
      <c r="J77" s="123" t="s">
        <v>92</v>
      </c>
      <c r="K77" s="124">
        <v>516100</v>
      </c>
      <c r="L77" s="124">
        <v>27837290</v>
      </c>
      <c r="M77" s="124">
        <v>22674170</v>
      </c>
      <c r="N77" s="124">
        <v>779660</v>
      </c>
      <c r="O77" s="124">
        <v>50733216720</v>
      </c>
    </row>
    <row r="78" spans="2:15" ht="13.2" x14ac:dyDescent="0.25">
      <c r="B78" s="91" t="s">
        <v>94</v>
      </c>
      <c r="C78" s="93">
        <v>1010330</v>
      </c>
      <c r="D78" s="93">
        <v>12098890</v>
      </c>
      <c r="E78" s="93">
        <v>9374270</v>
      </c>
      <c r="F78" s="93">
        <v>816920</v>
      </c>
      <c r="G78" s="93">
        <v>43766612060</v>
      </c>
      <c r="J78" s="123" t="s">
        <v>93</v>
      </c>
      <c r="K78" s="124">
        <v>233280</v>
      </c>
      <c r="L78" s="124">
        <v>1316010</v>
      </c>
      <c r="M78" s="124">
        <v>1020180</v>
      </c>
      <c r="N78" s="124">
        <v>184480</v>
      </c>
      <c r="O78" s="124">
        <v>2114664740</v>
      </c>
    </row>
    <row r="79" spans="2:15" ht="13.2" x14ac:dyDescent="0.25">
      <c r="B79" s="91" t="s">
        <v>95</v>
      </c>
      <c r="C79" s="92">
        <v>35380</v>
      </c>
      <c r="D79" s="92">
        <v>109330</v>
      </c>
      <c r="E79" s="92">
        <v>174520</v>
      </c>
      <c r="F79" s="92">
        <v>16550</v>
      </c>
      <c r="G79" s="92">
        <v>495411360</v>
      </c>
      <c r="J79" s="123" t="s">
        <v>94</v>
      </c>
      <c r="K79" s="124">
        <v>1620880</v>
      </c>
      <c r="L79" s="124">
        <v>12856050</v>
      </c>
      <c r="M79" s="124">
        <v>9911520</v>
      </c>
      <c r="N79" s="124">
        <v>953790</v>
      </c>
      <c r="O79" s="124">
        <v>49460329710</v>
      </c>
    </row>
    <row r="80" spans="2:15" ht="13.2" x14ac:dyDescent="0.25">
      <c r="B80" s="91" t="s">
        <v>96</v>
      </c>
      <c r="C80" s="92">
        <v>81800</v>
      </c>
      <c r="D80" s="92">
        <v>1877720</v>
      </c>
      <c r="E80" s="92">
        <v>485990</v>
      </c>
      <c r="F80" s="92">
        <v>82090</v>
      </c>
      <c r="G80" s="92">
        <v>990012640</v>
      </c>
      <c r="J80" s="123" t="s">
        <v>95</v>
      </c>
      <c r="K80" s="124">
        <v>38860</v>
      </c>
      <c r="L80" s="124">
        <v>118400</v>
      </c>
      <c r="M80" s="124">
        <v>200750</v>
      </c>
      <c r="N80" s="124">
        <v>18590</v>
      </c>
      <c r="O80" s="124">
        <v>458888500</v>
      </c>
    </row>
    <row r="81" spans="2:15" ht="13.2" x14ac:dyDescent="0.25">
      <c r="B81" s="91" t="s">
        <v>97</v>
      </c>
      <c r="C81" s="92">
        <v>171800</v>
      </c>
      <c r="D81" s="92">
        <v>2861250</v>
      </c>
      <c r="E81" s="92">
        <v>838750</v>
      </c>
      <c r="F81" s="92">
        <v>144770</v>
      </c>
      <c r="G81" s="92">
        <v>1919223290</v>
      </c>
      <c r="J81" s="123" t="s">
        <v>96</v>
      </c>
      <c r="K81" s="124">
        <v>83390</v>
      </c>
      <c r="L81" s="124">
        <v>1796290</v>
      </c>
      <c r="M81" s="124">
        <v>474630</v>
      </c>
      <c r="N81" s="124">
        <v>85150</v>
      </c>
      <c r="O81" s="124">
        <v>777190960</v>
      </c>
    </row>
    <row r="82" spans="2:15" ht="13.2" x14ac:dyDescent="0.25">
      <c r="B82" s="91" t="s">
        <v>98</v>
      </c>
      <c r="C82" s="92">
        <v>2080</v>
      </c>
      <c r="D82" s="92">
        <v>131040</v>
      </c>
      <c r="E82" s="92">
        <v>165400</v>
      </c>
      <c r="F82" s="92">
        <v>3530</v>
      </c>
      <c r="G82" s="92">
        <v>313811850</v>
      </c>
      <c r="J82" s="123" t="s">
        <v>97</v>
      </c>
      <c r="K82" s="124">
        <v>199910</v>
      </c>
      <c r="L82" s="124">
        <v>2742560</v>
      </c>
      <c r="M82" s="124">
        <v>900080</v>
      </c>
      <c r="N82" s="124">
        <v>146770</v>
      </c>
      <c r="O82" s="124">
        <v>1526276560</v>
      </c>
    </row>
    <row r="83" spans="2:15" ht="13.2" x14ac:dyDescent="0.25">
      <c r="B83" s="91" t="s">
        <v>99</v>
      </c>
      <c r="C83" s="93">
        <v>491330</v>
      </c>
      <c r="D83" s="93">
        <v>4656520</v>
      </c>
      <c r="E83" s="93">
        <v>2259080</v>
      </c>
      <c r="F83" s="93">
        <v>433700</v>
      </c>
      <c r="G83" s="93">
        <v>5577723710</v>
      </c>
      <c r="J83" s="123" t="s">
        <v>98</v>
      </c>
      <c r="K83" s="124">
        <v>2200</v>
      </c>
      <c r="L83" s="124">
        <v>131110</v>
      </c>
      <c r="M83" s="124">
        <v>167660</v>
      </c>
      <c r="N83" s="124">
        <v>3700</v>
      </c>
      <c r="O83" s="124">
        <v>268559300</v>
      </c>
    </row>
    <row r="84" spans="2:15" ht="13.2" x14ac:dyDescent="0.25">
      <c r="B84" s="91" t="s">
        <v>100</v>
      </c>
      <c r="C84" s="93">
        <v>9360</v>
      </c>
      <c r="D84" s="93">
        <v>10880</v>
      </c>
      <c r="E84" s="93">
        <v>34930</v>
      </c>
      <c r="F84" s="93">
        <v>4450</v>
      </c>
      <c r="G84" s="93">
        <v>96790090</v>
      </c>
      <c r="J84" s="123" t="s">
        <v>99</v>
      </c>
      <c r="K84" s="124">
        <v>576810</v>
      </c>
      <c r="L84" s="124">
        <v>4686340</v>
      </c>
      <c r="M84" s="124">
        <v>2483790</v>
      </c>
      <c r="N84" s="124">
        <v>423490</v>
      </c>
      <c r="O84" s="124">
        <v>5241037240</v>
      </c>
    </row>
    <row r="85" spans="2:15" ht="13.2" x14ac:dyDescent="0.25">
      <c r="B85" s="91" t="s">
        <v>101</v>
      </c>
      <c r="C85" s="92">
        <v>67480</v>
      </c>
      <c r="D85" s="92">
        <v>1847570</v>
      </c>
      <c r="E85" s="92">
        <v>6602050</v>
      </c>
      <c r="F85" s="92">
        <v>153310</v>
      </c>
      <c r="G85" s="92">
        <v>20498061340</v>
      </c>
      <c r="J85" s="123" t="s">
        <v>100</v>
      </c>
      <c r="K85" s="124">
        <v>12530</v>
      </c>
      <c r="L85" s="124">
        <v>11450</v>
      </c>
      <c r="M85" s="124">
        <v>41650</v>
      </c>
      <c r="N85" s="124">
        <v>4870</v>
      </c>
      <c r="O85" s="124">
        <v>95890130</v>
      </c>
    </row>
    <row r="86" spans="2:15" ht="13.2" x14ac:dyDescent="0.25">
      <c r="B86" s="91" t="s">
        <v>102</v>
      </c>
      <c r="C86" s="92">
        <v>140430</v>
      </c>
      <c r="D86" s="92">
        <v>2726890</v>
      </c>
      <c r="E86" s="92">
        <v>2439090</v>
      </c>
      <c r="F86" s="92">
        <v>111160</v>
      </c>
      <c r="G86" s="92">
        <v>5671213540</v>
      </c>
      <c r="J86" s="123" t="s">
        <v>101</v>
      </c>
      <c r="K86" s="124">
        <v>72320</v>
      </c>
      <c r="L86" s="124">
        <v>1872350</v>
      </c>
      <c r="M86" s="124">
        <v>6711500</v>
      </c>
      <c r="N86" s="124">
        <v>161690</v>
      </c>
      <c r="O86" s="124">
        <v>18929955990</v>
      </c>
    </row>
    <row r="87" spans="2:15" ht="13.2" x14ac:dyDescent="0.25">
      <c r="B87" s="91" t="s">
        <v>103</v>
      </c>
      <c r="C87" s="92">
        <v>1429010</v>
      </c>
      <c r="D87" s="92">
        <v>14409870</v>
      </c>
      <c r="E87" s="92">
        <v>9164570</v>
      </c>
      <c r="F87" s="92">
        <v>1918550</v>
      </c>
      <c r="G87" s="92">
        <v>21797461420</v>
      </c>
      <c r="J87" s="123" t="s">
        <v>102</v>
      </c>
      <c r="K87" s="124">
        <v>150170</v>
      </c>
      <c r="L87" s="124">
        <v>2878170</v>
      </c>
      <c r="M87" s="124">
        <v>2517170</v>
      </c>
      <c r="N87" s="124">
        <v>114270</v>
      </c>
      <c r="O87" s="124">
        <v>5879273590</v>
      </c>
    </row>
    <row r="88" spans="2:15" ht="13.2" x14ac:dyDescent="0.25">
      <c r="B88" s="91" t="s">
        <v>104</v>
      </c>
      <c r="C88" s="92">
        <v>264420</v>
      </c>
      <c r="D88" s="92">
        <v>3641590</v>
      </c>
      <c r="E88" s="92">
        <v>2035510</v>
      </c>
      <c r="F88" s="92">
        <v>323470</v>
      </c>
      <c r="G88" s="92">
        <v>4509024200</v>
      </c>
      <c r="J88" s="123" t="s">
        <v>103</v>
      </c>
      <c r="K88" s="124">
        <v>1506620</v>
      </c>
      <c r="L88" s="124">
        <v>14447290</v>
      </c>
      <c r="M88" s="124">
        <v>10377220</v>
      </c>
      <c r="N88" s="124">
        <v>1897240</v>
      </c>
      <c r="O88" s="124">
        <v>18987070900</v>
      </c>
    </row>
    <row r="89" spans="2:15" ht="13.2" x14ac:dyDescent="0.25">
      <c r="B89" s="91" t="s">
        <v>105</v>
      </c>
      <c r="C89" s="92">
        <v>3629660</v>
      </c>
      <c r="D89" s="92">
        <v>13055850</v>
      </c>
      <c r="E89" s="92">
        <v>4975310</v>
      </c>
      <c r="F89" s="92">
        <v>1552630</v>
      </c>
      <c r="G89" s="92">
        <v>11989578640</v>
      </c>
      <c r="J89" s="123" t="s">
        <v>104</v>
      </c>
      <c r="K89" s="124">
        <v>305270</v>
      </c>
      <c r="L89" s="124">
        <v>3668150</v>
      </c>
      <c r="M89" s="124">
        <v>2205950</v>
      </c>
      <c r="N89" s="124">
        <v>363400</v>
      </c>
      <c r="O89" s="124">
        <v>4639745660</v>
      </c>
    </row>
    <row r="90" spans="2:15" ht="13.2" x14ac:dyDescent="0.25">
      <c r="B90" s="91" t="s">
        <v>106</v>
      </c>
      <c r="C90" s="92">
        <v>72380</v>
      </c>
      <c r="D90" s="92">
        <v>485760</v>
      </c>
      <c r="E90" s="92">
        <v>487960</v>
      </c>
      <c r="F90" s="92">
        <v>82450</v>
      </c>
      <c r="G90" s="92">
        <v>1009230010</v>
      </c>
      <c r="J90" s="123" t="s">
        <v>105</v>
      </c>
      <c r="K90" s="124">
        <v>3859040</v>
      </c>
      <c r="L90" s="124">
        <v>13306130</v>
      </c>
      <c r="M90" s="124">
        <v>5444180</v>
      </c>
      <c r="N90" s="124">
        <v>1610260</v>
      </c>
      <c r="O90" s="124">
        <v>10420314210</v>
      </c>
    </row>
    <row r="91" spans="2:15" ht="13.2" x14ac:dyDescent="0.25">
      <c r="B91" s="91" t="s">
        <v>107</v>
      </c>
      <c r="C91" s="92">
        <v>23570</v>
      </c>
      <c r="D91" s="92">
        <v>1901610</v>
      </c>
      <c r="E91" s="92">
        <v>644820</v>
      </c>
      <c r="F91" s="92">
        <v>50600</v>
      </c>
      <c r="G91" s="92">
        <v>1812222660</v>
      </c>
      <c r="J91" s="123" t="s">
        <v>106</v>
      </c>
      <c r="K91" s="124">
        <v>74650</v>
      </c>
      <c r="L91" s="124">
        <v>482650</v>
      </c>
      <c r="M91" s="124">
        <v>518480</v>
      </c>
      <c r="N91" s="124">
        <v>76650</v>
      </c>
      <c r="O91" s="124">
        <v>913194010</v>
      </c>
    </row>
    <row r="92" spans="2:15" ht="13.2" x14ac:dyDescent="0.25">
      <c r="B92" s="91" t="s">
        <v>108</v>
      </c>
      <c r="C92" s="93">
        <v>54400</v>
      </c>
      <c r="D92" s="93">
        <v>2257630</v>
      </c>
      <c r="E92" s="93">
        <v>1145730</v>
      </c>
      <c r="F92" s="93">
        <v>27400</v>
      </c>
      <c r="G92" s="93">
        <v>3349159510</v>
      </c>
      <c r="J92" s="123" t="s">
        <v>107</v>
      </c>
      <c r="K92" s="124">
        <v>24460</v>
      </c>
      <c r="L92" s="124">
        <v>1895500</v>
      </c>
      <c r="M92" s="124">
        <v>668340</v>
      </c>
      <c r="N92" s="124">
        <v>56110</v>
      </c>
      <c r="O92" s="124">
        <v>1731014360</v>
      </c>
    </row>
    <row r="93" spans="2:15" ht="13.2" x14ac:dyDescent="0.25">
      <c r="B93" s="91" t="s">
        <v>109</v>
      </c>
      <c r="C93" s="93">
        <v>67150</v>
      </c>
      <c r="D93" s="93">
        <v>3028620</v>
      </c>
      <c r="E93" s="93">
        <v>1711740</v>
      </c>
      <c r="F93" s="93">
        <v>31090</v>
      </c>
      <c r="G93" s="93">
        <v>5132720970</v>
      </c>
      <c r="J93" s="123" t="s">
        <v>108</v>
      </c>
      <c r="K93" s="124">
        <v>63870</v>
      </c>
      <c r="L93" s="124">
        <v>2290980</v>
      </c>
      <c r="M93" s="124">
        <v>1121050</v>
      </c>
      <c r="N93" s="124">
        <v>59730</v>
      </c>
      <c r="O93" s="124">
        <v>3097634110</v>
      </c>
    </row>
    <row r="94" spans="2:15" ht="13.2" x14ac:dyDescent="0.25">
      <c r="B94" s="91" t="s">
        <v>110</v>
      </c>
      <c r="C94" s="93">
        <v>185190</v>
      </c>
      <c r="D94" s="93">
        <v>17096170</v>
      </c>
      <c r="E94" s="93">
        <v>13282320</v>
      </c>
      <c r="F94" s="93">
        <v>170190</v>
      </c>
      <c r="G94" s="93">
        <v>21937145560</v>
      </c>
      <c r="J94" s="123" t="s">
        <v>109</v>
      </c>
      <c r="K94" s="124">
        <v>71090</v>
      </c>
      <c r="L94" s="124">
        <v>3066320</v>
      </c>
      <c r="M94" s="124">
        <v>1751890</v>
      </c>
      <c r="N94" s="124">
        <v>56850</v>
      </c>
      <c r="O94" s="124">
        <v>3733311440</v>
      </c>
    </row>
    <row r="95" spans="2:15" ht="13.2" x14ac:dyDescent="0.25">
      <c r="B95" s="91" t="s">
        <v>111</v>
      </c>
      <c r="C95" s="93" t="s">
        <v>1</v>
      </c>
      <c r="D95" s="93" t="s">
        <v>1</v>
      </c>
      <c r="E95" s="93" t="s">
        <v>1</v>
      </c>
      <c r="F95" s="93" t="s">
        <v>1</v>
      </c>
      <c r="G95" s="93" t="s">
        <v>1</v>
      </c>
      <c r="J95" s="123" t="s">
        <v>110</v>
      </c>
      <c r="K95" s="124">
        <v>186800</v>
      </c>
      <c r="L95" s="124">
        <v>16881690</v>
      </c>
      <c r="M95" s="124">
        <v>13308420</v>
      </c>
      <c r="N95" s="124">
        <v>266280</v>
      </c>
      <c r="O95" s="124">
        <v>19554979690</v>
      </c>
    </row>
    <row r="96" spans="2:15" ht="13.2" x14ac:dyDescent="0.25">
      <c r="B96" s="91" t="s">
        <v>112</v>
      </c>
      <c r="C96" s="92">
        <v>43730</v>
      </c>
      <c r="D96" s="92">
        <v>987120</v>
      </c>
      <c r="E96" s="92">
        <v>1246610</v>
      </c>
      <c r="F96" s="92">
        <v>44000</v>
      </c>
      <c r="G96" s="92">
        <v>3424691370</v>
      </c>
      <c r="J96" s="123" t="s">
        <v>111</v>
      </c>
      <c r="K96" s="124">
        <v>2590</v>
      </c>
      <c r="L96" s="124">
        <v>1595670</v>
      </c>
      <c r="M96" s="124">
        <v>160950</v>
      </c>
      <c r="N96" s="124">
        <v>4170</v>
      </c>
      <c r="O96" s="124">
        <v>237132870</v>
      </c>
    </row>
    <row r="97" spans="2:15" ht="13.2" x14ac:dyDescent="0.25">
      <c r="B97" s="91" t="s">
        <v>113</v>
      </c>
      <c r="C97" s="93" t="s">
        <v>1</v>
      </c>
      <c r="D97" s="93" t="s">
        <v>1</v>
      </c>
      <c r="E97" s="93" t="s">
        <v>1</v>
      </c>
      <c r="F97" s="93" t="s">
        <v>1</v>
      </c>
      <c r="G97" s="93" t="s">
        <v>1</v>
      </c>
      <c r="J97" s="123" t="s">
        <v>112</v>
      </c>
      <c r="K97" s="124">
        <v>46620</v>
      </c>
      <c r="L97" s="124">
        <v>1005940</v>
      </c>
      <c r="M97" s="124">
        <v>1229310</v>
      </c>
      <c r="N97" s="124">
        <v>46380</v>
      </c>
      <c r="O97" s="124">
        <v>3156176620</v>
      </c>
    </row>
    <row r="98" spans="2:15" ht="13.2" x14ac:dyDescent="0.25">
      <c r="B98" s="91" t="s">
        <v>114</v>
      </c>
      <c r="C98" s="93" t="s">
        <v>1</v>
      </c>
      <c r="D98" s="93" t="s">
        <v>1</v>
      </c>
      <c r="E98" s="93" t="s">
        <v>1</v>
      </c>
      <c r="F98" s="93" t="s">
        <v>1</v>
      </c>
      <c r="G98" s="93" t="s">
        <v>1</v>
      </c>
      <c r="J98" s="123" t="s">
        <v>113</v>
      </c>
      <c r="K98" s="124">
        <v>59070</v>
      </c>
      <c r="L98" s="124">
        <v>1047800</v>
      </c>
      <c r="M98" s="124">
        <v>1793750</v>
      </c>
      <c r="N98" s="124">
        <v>95960</v>
      </c>
      <c r="O98" s="124">
        <v>5717050400</v>
      </c>
    </row>
    <row r="99" spans="2:15" ht="13.2" x14ac:dyDescent="0.25">
      <c r="B99" s="115"/>
      <c r="C99" s="113"/>
      <c r="D99" s="113"/>
      <c r="E99" s="113"/>
      <c r="F99" s="113"/>
      <c r="G99" s="113"/>
      <c r="J99" s="123" t="s">
        <v>114</v>
      </c>
      <c r="K99" s="124">
        <v>48870</v>
      </c>
      <c r="L99" s="124">
        <v>221300</v>
      </c>
      <c r="M99" s="124">
        <v>118410</v>
      </c>
      <c r="N99" s="124">
        <v>47870</v>
      </c>
      <c r="O99" s="124">
        <v>127064290</v>
      </c>
    </row>
    <row r="100" spans="2:15" ht="66" x14ac:dyDescent="0.25">
      <c r="C100" s="116" t="s">
        <v>78</v>
      </c>
      <c r="D100" s="116" t="s">
        <v>79</v>
      </c>
      <c r="E100" s="116" t="s">
        <v>80</v>
      </c>
      <c r="F100" s="116" t="s">
        <v>81</v>
      </c>
      <c r="G100" s="116" t="s">
        <v>82</v>
      </c>
    </row>
    <row r="101" spans="2:15" ht="13.8" x14ac:dyDescent="0.25">
      <c r="B101" s="114" t="s">
        <v>188</v>
      </c>
      <c r="C101" s="2">
        <v>12247.99</v>
      </c>
      <c r="D101" s="2">
        <v>174115.58</v>
      </c>
      <c r="E101" s="2">
        <v>135212.34</v>
      </c>
      <c r="F101" s="2">
        <v>9945.7900000000009</v>
      </c>
      <c r="G101" s="2">
        <v>307889.49485000002</v>
      </c>
      <c r="J101" s="121" t="s">
        <v>128</v>
      </c>
      <c r="K101" s="120"/>
      <c r="L101" s="120"/>
      <c r="M101" s="120"/>
      <c r="N101" s="120"/>
      <c r="O101" s="120"/>
    </row>
    <row r="102" spans="2:15" ht="13.8" x14ac:dyDescent="0.25">
      <c r="B102" s="114" t="s">
        <v>189</v>
      </c>
      <c r="C102" s="2">
        <f>SUM(C67:C94)</f>
        <v>10841000</v>
      </c>
      <c r="D102" s="2">
        <f t="shared" ref="D102:G102" si="0">SUM(D67:D94)</f>
        <v>174351010</v>
      </c>
      <c r="E102" s="2">
        <f t="shared" si="0"/>
        <v>130319510</v>
      </c>
      <c r="F102" s="2">
        <f t="shared" si="0"/>
        <v>9345000</v>
      </c>
      <c r="G102" s="2">
        <f t="shared" si="0"/>
        <v>331568081420</v>
      </c>
      <c r="H102" s="25" t="s">
        <v>193</v>
      </c>
      <c r="J102" s="121" t="s">
        <v>1</v>
      </c>
      <c r="K102" s="121" t="s">
        <v>129</v>
      </c>
      <c r="L102" s="120"/>
      <c r="M102" s="120"/>
      <c r="N102" s="120"/>
      <c r="O102" s="120"/>
    </row>
    <row r="103" spans="2:15" ht="12" x14ac:dyDescent="0.25">
      <c r="B103" s="114" t="s">
        <v>190</v>
      </c>
      <c r="C103" s="117">
        <f>(+C102/1000/C101)*100</f>
        <v>88.512482456305079</v>
      </c>
      <c r="D103" s="117">
        <f t="shared" ref="D103:F103" si="1">(+D102/1000/D101)*100</f>
        <v>100.1352147808944</v>
      </c>
      <c r="E103" s="117">
        <f t="shared" si="1"/>
        <v>96.381373179400626</v>
      </c>
      <c r="F103" s="117">
        <f t="shared" si="1"/>
        <v>93.95935365617008</v>
      </c>
      <c r="G103" s="117">
        <f>(+G102/1000000/G101)*100</f>
        <v>107.69061204297856</v>
      </c>
    </row>
    <row r="104" spans="2:15" ht="13.8" x14ac:dyDescent="0.25">
      <c r="J104" s="121" t="s">
        <v>73</v>
      </c>
      <c r="K104" s="121" t="s">
        <v>0</v>
      </c>
      <c r="L104" s="120"/>
      <c r="M104" s="120"/>
      <c r="N104" s="120"/>
      <c r="O104" s="120"/>
    </row>
    <row r="105" spans="2:15" ht="13.8" x14ac:dyDescent="0.25">
      <c r="J105" s="121" t="s">
        <v>74</v>
      </c>
      <c r="K105" s="121" t="s">
        <v>0</v>
      </c>
      <c r="L105" s="120"/>
      <c r="M105" s="120"/>
      <c r="N105" s="120"/>
      <c r="O105" s="120"/>
    </row>
    <row r="106" spans="2:15" ht="66" x14ac:dyDescent="0.25">
      <c r="C106" s="116" t="s">
        <v>78</v>
      </c>
      <c r="D106" s="116" t="s">
        <v>79</v>
      </c>
      <c r="E106" s="116" t="s">
        <v>80</v>
      </c>
      <c r="F106" s="116" t="s">
        <v>81</v>
      </c>
      <c r="G106" s="116" t="s">
        <v>82</v>
      </c>
      <c r="J106" s="121" t="s">
        <v>75</v>
      </c>
      <c r="K106" s="121" t="s">
        <v>76</v>
      </c>
      <c r="L106" s="120"/>
      <c r="M106" s="120"/>
      <c r="N106" s="120"/>
      <c r="O106" s="120"/>
    </row>
    <row r="107" spans="2:15" ht="13.2" x14ac:dyDescent="0.25">
      <c r="B107" s="118" t="s">
        <v>188</v>
      </c>
      <c r="C107" s="112">
        <v>12247.99</v>
      </c>
      <c r="D107" s="112">
        <v>174115.58</v>
      </c>
      <c r="E107" s="112">
        <v>135212.34</v>
      </c>
      <c r="F107" s="112">
        <v>9945.7900000000009</v>
      </c>
      <c r="G107" s="112">
        <v>307889.49485000002</v>
      </c>
    </row>
    <row r="108" spans="2:15" ht="13.2" x14ac:dyDescent="0.25">
      <c r="B108" s="118" t="s">
        <v>191</v>
      </c>
      <c r="C108" s="112">
        <f>+C102/1000</f>
        <v>10841</v>
      </c>
      <c r="D108" s="112">
        <f t="shared" ref="D108:F108" si="2">+D102/1000</f>
        <v>174351.01</v>
      </c>
      <c r="E108" s="112">
        <f t="shared" si="2"/>
        <v>130319.51</v>
      </c>
      <c r="F108" s="112">
        <f t="shared" si="2"/>
        <v>9345</v>
      </c>
      <c r="G108" s="112">
        <f>+G102/1000000</f>
        <v>331568.08142</v>
      </c>
      <c r="J108" s="123" t="s">
        <v>77</v>
      </c>
      <c r="K108" s="123" t="s">
        <v>78</v>
      </c>
      <c r="L108" s="123" t="s">
        <v>79</v>
      </c>
      <c r="M108" s="123" t="s">
        <v>80</v>
      </c>
      <c r="N108" s="123" t="s">
        <v>81</v>
      </c>
      <c r="O108" s="123" t="s">
        <v>82</v>
      </c>
    </row>
    <row r="109" spans="2:15" ht="13.2" x14ac:dyDescent="0.25">
      <c r="B109" s="118" t="s">
        <v>192</v>
      </c>
      <c r="C109" s="112">
        <f>(+C108/C107)*100</f>
        <v>88.512482456305079</v>
      </c>
      <c r="D109" s="112">
        <f t="shared" ref="D109:F109" si="3">(+D108/D107)*100</f>
        <v>100.1352147808944</v>
      </c>
      <c r="E109" s="112">
        <f t="shared" si="3"/>
        <v>96.381373179400626</v>
      </c>
      <c r="F109" s="112">
        <f t="shared" si="3"/>
        <v>93.95935365617008</v>
      </c>
      <c r="G109" s="112">
        <f>(+G108/G107)*100</f>
        <v>107.69061204297856</v>
      </c>
      <c r="J109" s="123" t="s">
        <v>83</v>
      </c>
      <c r="K109" s="124">
        <v>37760</v>
      </c>
      <c r="L109" s="124">
        <v>1307900</v>
      </c>
      <c r="M109" s="124">
        <v>3584440</v>
      </c>
      <c r="N109" s="124">
        <v>56730</v>
      </c>
      <c r="O109" s="124">
        <v>8406674190</v>
      </c>
    </row>
    <row r="110" spans="2:15" ht="13.2" x14ac:dyDescent="0.25">
      <c r="J110" s="123" t="s">
        <v>84</v>
      </c>
      <c r="K110" s="124">
        <v>254410</v>
      </c>
      <c r="L110" s="124">
        <v>4650940</v>
      </c>
      <c r="M110" s="124">
        <v>1024910</v>
      </c>
      <c r="N110" s="124">
        <v>320230</v>
      </c>
      <c r="O110" s="124">
        <v>3335670170</v>
      </c>
    </row>
    <row r="111" spans="2:15" ht="13.2" x14ac:dyDescent="0.25">
      <c r="J111" s="123" t="s">
        <v>85</v>
      </c>
      <c r="K111" s="124">
        <v>26250</v>
      </c>
      <c r="L111" s="124">
        <v>3491470</v>
      </c>
      <c r="M111" s="124">
        <v>1728360</v>
      </c>
      <c r="N111" s="124">
        <v>105080</v>
      </c>
      <c r="O111" s="124">
        <v>4446963820</v>
      </c>
    </row>
    <row r="112" spans="2:15" ht="13.2" x14ac:dyDescent="0.25">
      <c r="J112" s="123" t="s">
        <v>86</v>
      </c>
      <c r="K112" s="124">
        <v>38830</v>
      </c>
      <c r="L112" s="124">
        <v>2619340</v>
      </c>
      <c r="M112" s="124">
        <v>4133390</v>
      </c>
      <c r="N112" s="124">
        <v>54470</v>
      </c>
      <c r="O112" s="124">
        <v>9580213710</v>
      </c>
    </row>
    <row r="113" spans="10:15" ht="13.2" x14ac:dyDescent="0.25">
      <c r="J113" s="123" t="s">
        <v>87</v>
      </c>
      <c r="K113" s="124">
        <v>285030</v>
      </c>
      <c r="L113" s="124">
        <v>16699580</v>
      </c>
      <c r="M113" s="124">
        <v>18406910</v>
      </c>
      <c r="N113" s="124">
        <v>522730</v>
      </c>
      <c r="O113" s="124">
        <v>46252042690</v>
      </c>
    </row>
    <row r="114" spans="10:15" ht="13.2" x14ac:dyDescent="0.25">
      <c r="J114" s="123" t="s">
        <v>88</v>
      </c>
      <c r="K114" s="124">
        <v>19190</v>
      </c>
      <c r="L114" s="124">
        <v>957510</v>
      </c>
      <c r="M114" s="124">
        <v>310110</v>
      </c>
      <c r="N114" s="124">
        <v>22060</v>
      </c>
      <c r="O114" s="124">
        <v>676317090</v>
      </c>
    </row>
    <row r="115" spans="10:15" ht="13.2" x14ac:dyDescent="0.25">
      <c r="J115" s="123" t="s">
        <v>89</v>
      </c>
      <c r="K115" s="124">
        <v>139600</v>
      </c>
      <c r="L115" s="124">
        <v>4959450</v>
      </c>
      <c r="M115" s="124">
        <v>5929360</v>
      </c>
      <c r="N115" s="124">
        <v>163690</v>
      </c>
      <c r="O115" s="124">
        <v>5012538820</v>
      </c>
    </row>
    <row r="116" spans="10:15" ht="13.2" x14ac:dyDescent="0.25">
      <c r="J116" s="123" t="s">
        <v>90</v>
      </c>
      <c r="K116" s="124">
        <v>709500</v>
      </c>
      <c r="L116" s="124">
        <v>4856780</v>
      </c>
      <c r="M116" s="124">
        <v>2142980</v>
      </c>
      <c r="N116" s="124">
        <v>463860</v>
      </c>
      <c r="O116" s="124">
        <v>8046935060</v>
      </c>
    </row>
    <row r="117" spans="10:15" ht="13.2" x14ac:dyDescent="0.25">
      <c r="J117" s="123" t="s">
        <v>91</v>
      </c>
      <c r="K117" s="124">
        <v>965000</v>
      </c>
      <c r="L117" s="124">
        <v>23300220</v>
      </c>
      <c r="M117" s="124">
        <v>14501690</v>
      </c>
      <c r="N117" s="124">
        <v>813550</v>
      </c>
      <c r="O117" s="124">
        <v>35978946920</v>
      </c>
    </row>
    <row r="118" spans="10:15" ht="13.2" x14ac:dyDescent="0.25">
      <c r="J118" s="123" t="s">
        <v>92</v>
      </c>
      <c r="K118" s="124">
        <v>472210</v>
      </c>
      <c r="L118" s="124">
        <v>27739430</v>
      </c>
      <c r="M118" s="124">
        <v>21871300</v>
      </c>
      <c r="N118" s="124">
        <v>724690</v>
      </c>
      <c r="O118" s="124">
        <v>56914191760</v>
      </c>
    </row>
    <row r="119" spans="10:15" ht="13.2" x14ac:dyDescent="0.25">
      <c r="J119" s="123" t="s">
        <v>93</v>
      </c>
      <c r="K119" s="124">
        <v>157450</v>
      </c>
      <c r="L119" s="124">
        <v>1571200</v>
      </c>
      <c r="M119" s="124">
        <v>864020</v>
      </c>
      <c r="N119" s="124">
        <v>175050</v>
      </c>
      <c r="O119" s="124">
        <v>2029135280</v>
      </c>
    </row>
    <row r="120" spans="10:15" ht="13.2" x14ac:dyDescent="0.25">
      <c r="J120" s="123" t="s">
        <v>94</v>
      </c>
      <c r="K120" s="124">
        <v>1010330</v>
      </c>
      <c r="L120" s="124">
        <v>12098890</v>
      </c>
      <c r="M120" s="124">
        <v>9374270</v>
      </c>
      <c r="N120" s="124">
        <v>816920</v>
      </c>
      <c r="O120" s="124">
        <v>43766612060</v>
      </c>
    </row>
    <row r="121" spans="10:15" ht="13.2" x14ac:dyDescent="0.25">
      <c r="J121" s="123" t="s">
        <v>95</v>
      </c>
      <c r="K121" s="124">
        <v>35380</v>
      </c>
      <c r="L121" s="124">
        <v>109330</v>
      </c>
      <c r="M121" s="124">
        <v>174520</v>
      </c>
      <c r="N121" s="124">
        <v>16550</v>
      </c>
      <c r="O121" s="124">
        <v>495411360</v>
      </c>
    </row>
    <row r="122" spans="10:15" ht="13.2" x14ac:dyDescent="0.25">
      <c r="J122" s="123" t="s">
        <v>96</v>
      </c>
      <c r="K122" s="124">
        <v>81800</v>
      </c>
      <c r="L122" s="124">
        <v>1877720</v>
      </c>
      <c r="M122" s="124">
        <v>485990</v>
      </c>
      <c r="N122" s="124">
        <v>82090</v>
      </c>
      <c r="O122" s="124">
        <v>990012640</v>
      </c>
    </row>
    <row r="123" spans="10:15" ht="13.2" x14ac:dyDescent="0.25">
      <c r="J123" s="123" t="s">
        <v>97</v>
      </c>
      <c r="K123" s="124">
        <v>171800</v>
      </c>
      <c r="L123" s="124">
        <v>2861250</v>
      </c>
      <c r="M123" s="124">
        <v>838750</v>
      </c>
      <c r="N123" s="124">
        <v>144770</v>
      </c>
      <c r="O123" s="124">
        <v>1919223290</v>
      </c>
    </row>
    <row r="124" spans="10:15" ht="13.2" x14ac:dyDescent="0.25">
      <c r="J124" s="123" t="s">
        <v>98</v>
      </c>
      <c r="K124" s="124">
        <v>2080</v>
      </c>
      <c r="L124" s="124">
        <v>131040</v>
      </c>
      <c r="M124" s="124">
        <v>165400</v>
      </c>
      <c r="N124" s="124">
        <v>3530</v>
      </c>
      <c r="O124" s="124">
        <v>313811850</v>
      </c>
    </row>
    <row r="125" spans="10:15" ht="13.2" x14ac:dyDescent="0.25">
      <c r="J125" s="123" t="s">
        <v>99</v>
      </c>
      <c r="K125" s="124">
        <v>491330</v>
      </c>
      <c r="L125" s="124">
        <v>4656520</v>
      </c>
      <c r="M125" s="124">
        <v>2259080</v>
      </c>
      <c r="N125" s="124">
        <v>433700</v>
      </c>
      <c r="O125" s="124">
        <v>5577723710</v>
      </c>
    </row>
    <row r="126" spans="10:15" ht="13.2" x14ac:dyDescent="0.25">
      <c r="J126" s="123" t="s">
        <v>100</v>
      </c>
      <c r="K126" s="124">
        <v>9360</v>
      </c>
      <c r="L126" s="124">
        <v>10880</v>
      </c>
      <c r="M126" s="124">
        <v>34930</v>
      </c>
      <c r="N126" s="124">
        <v>4450</v>
      </c>
      <c r="O126" s="124">
        <v>96790090</v>
      </c>
    </row>
    <row r="127" spans="10:15" ht="13.2" x14ac:dyDescent="0.25">
      <c r="J127" s="123" t="s">
        <v>101</v>
      </c>
      <c r="K127" s="124">
        <v>67480</v>
      </c>
      <c r="L127" s="124">
        <v>1847570</v>
      </c>
      <c r="M127" s="124">
        <v>6602050</v>
      </c>
      <c r="N127" s="124">
        <v>153310</v>
      </c>
      <c r="O127" s="124">
        <v>20498061340</v>
      </c>
    </row>
    <row r="128" spans="10:15" ht="13.2" x14ac:dyDescent="0.25">
      <c r="J128" s="123" t="s">
        <v>102</v>
      </c>
      <c r="K128" s="124">
        <v>140430</v>
      </c>
      <c r="L128" s="124">
        <v>2726890</v>
      </c>
      <c r="M128" s="124">
        <v>2439090</v>
      </c>
      <c r="N128" s="124">
        <v>111160</v>
      </c>
      <c r="O128" s="124">
        <v>5671213540</v>
      </c>
    </row>
    <row r="129" spans="10:15" ht="13.2" x14ac:dyDescent="0.25">
      <c r="J129" s="123" t="s">
        <v>103</v>
      </c>
      <c r="K129" s="124">
        <v>1429010</v>
      </c>
      <c r="L129" s="124">
        <v>14409870</v>
      </c>
      <c r="M129" s="124">
        <v>9164570</v>
      </c>
      <c r="N129" s="124">
        <v>1918550</v>
      </c>
      <c r="O129" s="124">
        <v>21797461420</v>
      </c>
    </row>
    <row r="130" spans="10:15" ht="13.2" x14ac:dyDescent="0.25">
      <c r="J130" s="123" t="s">
        <v>104</v>
      </c>
      <c r="K130" s="124">
        <v>264420</v>
      </c>
      <c r="L130" s="124">
        <v>3641590</v>
      </c>
      <c r="M130" s="124">
        <v>2035510</v>
      </c>
      <c r="N130" s="124">
        <v>323470</v>
      </c>
      <c r="O130" s="124">
        <v>4509024200</v>
      </c>
    </row>
    <row r="131" spans="10:15" ht="13.2" x14ac:dyDescent="0.25">
      <c r="J131" s="123" t="s">
        <v>105</v>
      </c>
      <c r="K131" s="124">
        <v>3629660</v>
      </c>
      <c r="L131" s="124">
        <v>13055850</v>
      </c>
      <c r="M131" s="124">
        <v>4975310</v>
      </c>
      <c r="N131" s="124">
        <v>1552630</v>
      </c>
      <c r="O131" s="124">
        <v>11989578640</v>
      </c>
    </row>
    <row r="132" spans="10:15" ht="13.2" x14ac:dyDescent="0.25">
      <c r="J132" s="123" t="s">
        <v>106</v>
      </c>
      <c r="K132" s="124">
        <v>72380</v>
      </c>
      <c r="L132" s="124">
        <v>485760</v>
      </c>
      <c r="M132" s="124">
        <v>487960</v>
      </c>
      <c r="N132" s="124">
        <v>82450</v>
      </c>
      <c r="O132" s="124">
        <v>1009230010</v>
      </c>
    </row>
    <row r="133" spans="10:15" ht="13.2" x14ac:dyDescent="0.25">
      <c r="J133" s="123" t="s">
        <v>107</v>
      </c>
      <c r="K133" s="124">
        <v>23570</v>
      </c>
      <c r="L133" s="124">
        <v>1901610</v>
      </c>
      <c r="M133" s="124">
        <v>644820</v>
      </c>
      <c r="N133" s="124">
        <v>50600</v>
      </c>
      <c r="O133" s="124">
        <v>1812222660</v>
      </c>
    </row>
    <row r="134" spans="10:15" ht="13.2" x14ac:dyDescent="0.25">
      <c r="J134" s="123" t="s">
        <v>108</v>
      </c>
      <c r="K134" s="124">
        <v>54400</v>
      </c>
      <c r="L134" s="124">
        <v>2257630</v>
      </c>
      <c r="M134" s="124">
        <v>1145730</v>
      </c>
      <c r="N134" s="124">
        <v>27400</v>
      </c>
      <c r="O134" s="124">
        <v>3349159510</v>
      </c>
    </row>
    <row r="135" spans="10:15" ht="13.2" x14ac:dyDescent="0.25">
      <c r="J135" s="123" t="s">
        <v>109</v>
      </c>
      <c r="K135" s="124">
        <v>67150</v>
      </c>
      <c r="L135" s="124">
        <v>3028620</v>
      </c>
      <c r="M135" s="124">
        <v>1711740</v>
      </c>
      <c r="N135" s="124">
        <v>31090</v>
      </c>
      <c r="O135" s="124">
        <v>5132720970</v>
      </c>
    </row>
    <row r="136" spans="10:15" ht="13.2" x14ac:dyDescent="0.25">
      <c r="J136" s="123" t="s">
        <v>110</v>
      </c>
      <c r="K136" s="124">
        <v>185190</v>
      </c>
      <c r="L136" s="124">
        <v>17096170</v>
      </c>
      <c r="M136" s="124">
        <v>13282320</v>
      </c>
      <c r="N136" s="124">
        <v>170190</v>
      </c>
      <c r="O136" s="124">
        <v>21937145560</v>
      </c>
    </row>
    <row r="137" spans="10:15" ht="13.2" x14ac:dyDescent="0.25">
      <c r="J137" s="123" t="s">
        <v>111</v>
      </c>
      <c r="K137" s="125" t="s">
        <v>1</v>
      </c>
      <c r="L137" s="125" t="s">
        <v>1</v>
      </c>
      <c r="M137" s="125" t="s">
        <v>1</v>
      </c>
      <c r="N137" s="125" t="s">
        <v>1</v>
      </c>
      <c r="O137" s="125" t="s">
        <v>1</v>
      </c>
    </row>
    <row r="138" spans="10:15" ht="13.2" x14ac:dyDescent="0.25">
      <c r="J138" s="123" t="s">
        <v>112</v>
      </c>
      <c r="K138" s="124">
        <v>43730</v>
      </c>
      <c r="L138" s="124">
        <v>987120</v>
      </c>
      <c r="M138" s="124">
        <v>1246610</v>
      </c>
      <c r="N138" s="124">
        <v>44000</v>
      </c>
      <c r="O138" s="124">
        <v>3424691370</v>
      </c>
    </row>
    <row r="139" spans="10:15" ht="13.2" x14ac:dyDescent="0.25">
      <c r="J139" s="123" t="s">
        <v>113</v>
      </c>
      <c r="K139" s="125" t="s">
        <v>1</v>
      </c>
      <c r="L139" s="125" t="s">
        <v>1</v>
      </c>
      <c r="M139" s="125" t="s">
        <v>1</v>
      </c>
      <c r="N139" s="125" t="s">
        <v>1</v>
      </c>
      <c r="O139" s="125" t="s">
        <v>1</v>
      </c>
    </row>
    <row r="140" spans="10:15" ht="13.2" x14ac:dyDescent="0.25">
      <c r="J140" s="123" t="s">
        <v>114</v>
      </c>
      <c r="K140" s="125" t="s">
        <v>1</v>
      </c>
      <c r="L140" s="125" t="s">
        <v>1</v>
      </c>
      <c r="M140" s="125" t="s">
        <v>1</v>
      </c>
      <c r="N140" s="125" t="s">
        <v>1</v>
      </c>
      <c r="O140" s="125" t="s">
        <v>1</v>
      </c>
    </row>
    <row r="142" spans="10:15" ht="13.8" x14ac:dyDescent="0.25">
      <c r="J142" s="121" t="s">
        <v>128</v>
      </c>
      <c r="K142" s="120"/>
      <c r="L142" s="120"/>
      <c r="M142" s="120"/>
      <c r="N142" s="120"/>
      <c r="O142" s="120"/>
    </row>
    <row r="143" spans="10:15" ht="13.8" x14ac:dyDescent="0.25">
      <c r="J143" s="121" t="s">
        <v>1</v>
      </c>
      <c r="K143" s="121" t="s">
        <v>129</v>
      </c>
      <c r="L143" s="120"/>
      <c r="M143" s="120"/>
      <c r="N143" s="120"/>
      <c r="O143" s="120"/>
    </row>
  </sheetData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"/>
  <sheetViews>
    <sheetView showGridLines="0" zoomScaleNormal="100" workbookViewId="0"/>
  </sheetViews>
  <sheetFormatPr defaultColWidth="9.125" defaultRowHeight="11.4" x14ac:dyDescent="0.2"/>
  <cols>
    <col min="1" max="2" width="9.125" style="20"/>
    <col min="3" max="3" width="12.375" style="20" customWidth="1"/>
    <col min="4" max="4" width="17.25" style="20" customWidth="1"/>
    <col min="5" max="16384" width="9.125" style="20"/>
  </cols>
  <sheetData>
    <row r="2" spans="2:2" ht="13.8" x14ac:dyDescent="0.2">
      <c r="B2" s="38" t="s">
        <v>205</v>
      </c>
    </row>
    <row r="3" spans="2:2" x14ac:dyDescent="0.2">
      <c r="B3" s="39" t="s">
        <v>22</v>
      </c>
    </row>
    <row r="6" spans="2:2" ht="17.100000000000001" customHeight="1" x14ac:dyDescent="0.2"/>
    <row r="10" spans="2:2" ht="12.75" customHeight="1" x14ac:dyDescent="0.2"/>
    <row r="11" spans="2:2" ht="12.75" customHeight="1" x14ac:dyDescent="0.2"/>
    <row r="33" spans="2:6" x14ac:dyDescent="0.2">
      <c r="B33" s="34" t="s">
        <v>51</v>
      </c>
    </row>
    <row r="42" spans="2:6" x14ac:dyDescent="0.2">
      <c r="B42" s="46" t="s">
        <v>58</v>
      </c>
    </row>
    <row r="43" spans="2:6" x14ac:dyDescent="0.2">
      <c r="F43" s="46" t="s">
        <v>57</v>
      </c>
    </row>
    <row r="54" spans="1:7" x14ac:dyDescent="0.2">
      <c r="A54" s="25" t="s">
        <v>67</v>
      </c>
      <c r="B54" s="2"/>
    </row>
    <row r="55" spans="1:7" x14ac:dyDescent="0.2">
      <c r="A55" s="2"/>
      <c r="B55" s="2"/>
    </row>
    <row r="56" spans="1:7" x14ac:dyDescent="0.2">
      <c r="A56" s="2"/>
      <c r="B56" s="2"/>
    </row>
    <row r="57" spans="1:7" ht="13.8" x14ac:dyDescent="0.25">
      <c r="A57" s="121" t="s">
        <v>68</v>
      </c>
      <c r="B57" s="120"/>
    </row>
    <row r="58" spans="1:7" x14ac:dyDescent="0.2">
      <c r="A58" s="2"/>
      <c r="B58" s="2"/>
    </row>
    <row r="59" spans="1:7" ht="13.2" x14ac:dyDescent="0.25">
      <c r="A59" s="121" t="s">
        <v>69</v>
      </c>
      <c r="B59" s="122">
        <v>42306.535358796296</v>
      </c>
    </row>
    <row r="60" spans="1:7" ht="13.2" x14ac:dyDescent="0.25">
      <c r="A60" s="121" t="s">
        <v>70</v>
      </c>
      <c r="B60" s="122">
        <v>42317.491002835653</v>
      </c>
    </row>
    <row r="61" spans="1:7" ht="13.2" x14ac:dyDescent="0.25">
      <c r="A61" s="121" t="s">
        <v>71</v>
      </c>
      <c r="B61" s="121" t="s">
        <v>72</v>
      </c>
    </row>
    <row r="62" spans="1:7" ht="13.2" x14ac:dyDescent="0.25">
      <c r="A62" s="121" t="s">
        <v>73</v>
      </c>
      <c r="B62" s="121" t="s">
        <v>0</v>
      </c>
    </row>
    <row r="63" spans="1:7" ht="13.2" x14ac:dyDescent="0.25">
      <c r="A63" s="121" t="s">
        <v>74</v>
      </c>
      <c r="B63" s="121" t="s">
        <v>0</v>
      </c>
    </row>
    <row r="64" spans="1:7" ht="13.2" x14ac:dyDescent="0.25">
      <c r="A64" s="121" t="s">
        <v>75</v>
      </c>
      <c r="B64" s="121" t="s">
        <v>76</v>
      </c>
      <c r="E64" s="43"/>
      <c r="F64" s="309" t="s">
        <v>63</v>
      </c>
      <c r="G64" s="41"/>
    </row>
    <row r="65" spans="1:7" x14ac:dyDescent="0.2">
      <c r="A65" s="2"/>
      <c r="B65" s="2"/>
      <c r="E65" s="40"/>
      <c r="F65" s="309"/>
      <c r="G65" s="41"/>
    </row>
    <row r="66" spans="1:7" ht="13.2" x14ac:dyDescent="0.25">
      <c r="A66" s="123" t="s">
        <v>77</v>
      </c>
      <c r="B66" s="123" t="s">
        <v>78</v>
      </c>
      <c r="E66" s="85" t="s">
        <v>9</v>
      </c>
      <c r="F66" s="82">
        <f>SUM(F67:F94)</f>
        <v>10841000</v>
      </c>
      <c r="G66" s="42">
        <f>+F66/$F$66</f>
        <v>1</v>
      </c>
    </row>
    <row r="67" spans="1:7" ht="13.2" x14ac:dyDescent="0.25">
      <c r="A67" s="123" t="s">
        <v>83</v>
      </c>
      <c r="B67" s="125">
        <v>37760</v>
      </c>
      <c r="E67" s="123" t="s">
        <v>105</v>
      </c>
      <c r="F67" s="124">
        <v>3629660</v>
      </c>
      <c r="G67" s="124">
        <f t="shared" ref="G67:G94" si="0">+F67/$F$66*100</f>
        <v>33.480859699289731</v>
      </c>
    </row>
    <row r="68" spans="1:7" ht="13.2" x14ac:dyDescent="0.25">
      <c r="A68" s="123" t="s">
        <v>84</v>
      </c>
      <c r="B68" s="124">
        <v>254410</v>
      </c>
      <c r="E68" s="123" t="s">
        <v>103</v>
      </c>
      <c r="F68" s="124">
        <v>1429010</v>
      </c>
      <c r="G68" s="124">
        <f t="shared" si="0"/>
        <v>13.181533068905082</v>
      </c>
    </row>
    <row r="69" spans="1:7" ht="13.2" x14ac:dyDescent="0.25">
      <c r="A69" s="123" t="s">
        <v>85</v>
      </c>
      <c r="B69" s="124">
        <v>26250</v>
      </c>
      <c r="E69" s="123" t="s">
        <v>94</v>
      </c>
      <c r="F69" s="125">
        <v>1010330</v>
      </c>
      <c r="G69" s="124">
        <f t="shared" si="0"/>
        <v>9.3195277188451247</v>
      </c>
    </row>
    <row r="70" spans="1:7" ht="13.2" x14ac:dyDescent="0.25">
      <c r="A70" s="123" t="s">
        <v>86</v>
      </c>
      <c r="B70" s="125">
        <v>38830</v>
      </c>
      <c r="E70" s="123" t="s">
        <v>91</v>
      </c>
      <c r="F70" s="125">
        <v>965000</v>
      </c>
      <c r="G70" s="124">
        <f t="shared" si="0"/>
        <v>8.9013928604372303</v>
      </c>
    </row>
    <row r="71" spans="1:7" ht="13.2" x14ac:dyDescent="0.25">
      <c r="A71" s="123" t="s">
        <v>87</v>
      </c>
      <c r="B71" s="124">
        <v>285030</v>
      </c>
      <c r="E71" s="123" t="s">
        <v>90</v>
      </c>
      <c r="F71" s="125">
        <v>709500</v>
      </c>
      <c r="G71" s="124">
        <f t="shared" si="0"/>
        <v>6.5445992067152474</v>
      </c>
    </row>
    <row r="72" spans="1:7" ht="13.2" x14ac:dyDescent="0.25">
      <c r="A72" s="123" t="s">
        <v>88</v>
      </c>
      <c r="B72" s="124">
        <v>19190</v>
      </c>
      <c r="E72" s="123" t="s">
        <v>99</v>
      </c>
      <c r="F72" s="125">
        <v>491330</v>
      </c>
      <c r="G72" s="124">
        <f t="shared" si="0"/>
        <v>4.5321464809519414</v>
      </c>
    </row>
    <row r="73" spans="1:7" ht="13.2" x14ac:dyDescent="0.25">
      <c r="A73" s="123" t="s">
        <v>89</v>
      </c>
      <c r="B73" s="125">
        <v>139600</v>
      </c>
      <c r="E73" s="123" t="s">
        <v>92</v>
      </c>
      <c r="F73" s="125">
        <v>472210</v>
      </c>
      <c r="G73" s="124">
        <f t="shared" si="0"/>
        <v>4.3557789871783044</v>
      </c>
    </row>
    <row r="74" spans="1:7" ht="13.2" x14ac:dyDescent="0.25">
      <c r="A74" s="123" t="s">
        <v>90</v>
      </c>
      <c r="B74" s="125">
        <v>709500</v>
      </c>
      <c r="E74" s="123" t="s">
        <v>195</v>
      </c>
      <c r="F74" s="124">
        <v>285030</v>
      </c>
      <c r="G74" s="124">
        <f t="shared" si="0"/>
        <v>2.6291854994926669</v>
      </c>
    </row>
    <row r="75" spans="1:7" ht="13.2" x14ac:dyDescent="0.25">
      <c r="A75" s="123" t="s">
        <v>91</v>
      </c>
      <c r="B75" s="125">
        <v>965000</v>
      </c>
      <c r="E75" s="123" t="s">
        <v>104</v>
      </c>
      <c r="F75" s="124">
        <v>264420</v>
      </c>
      <c r="G75" s="124">
        <f t="shared" si="0"/>
        <v>2.4390738861728622</v>
      </c>
    </row>
    <row r="76" spans="1:7" ht="13.2" x14ac:dyDescent="0.25">
      <c r="A76" s="123" t="s">
        <v>92</v>
      </c>
      <c r="B76" s="125">
        <v>472210</v>
      </c>
      <c r="E76" s="123" t="s">
        <v>84</v>
      </c>
      <c r="F76" s="124">
        <v>254410</v>
      </c>
      <c r="G76" s="124">
        <f t="shared" si="0"/>
        <v>2.3467392306982751</v>
      </c>
    </row>
    <row r="77" spans="1:7" ht="13.2" x14ac:dyDescent="0.25">
      <c r="A77" s="123" t="s">
        <v>93</v>
      </c>
      <c r="B77" s="125">
        <v>157450</v>
      </c>
      <c r="E77" s="123" t="s">
        <v>110</v>
      </c>
      <c r="F77" s="125">
        <v>185190</v>
      </c>
      <c r="G77" s="124">
        <f t="shared" si="0"/>
        <v>1.7082372474863943</v>
      </c>
    </row>
    <row r="78" spans="1:7" ht="13.2" x14ac:dyDescent="0.25">
      <c r="A78" s="123" t="s">
        <v>94</v>
      </c>
      <c r="B78" s="125">
        <v>1010330</v>
      </c>
      <c r="E78" s="123" t="s">
        <v>97</v>
      </c>
      <c r="F78" s="124">
        <v>171800</v>
      </c>
      <c r="G78" s="124">
        <f t="shared" si="0"/>
        <v>1.5847246563970112</v>
      </c>
    </row>
    <row r="79" spans="1:7" ht="13.2" x14ac:dyDescent="0.25">
      <c r="A79" s="123" t="s">
        <v>95</v>
      </c>
      <c r="B79" s="124">
        <v>35380</v>
      </c>
      <c r="E79" s="123" t="s">
        <v>93</v>
      </c>
      <c r="F79" s="125">
        <v>157450</v>
      </c>
      <c r="G79" s="124">
        <f t="shared" si="0"/>
        <v>1.4523567936537221</v>
      </c>
    </row>
    <row r="80" spans="1:7" ht="13.2" x14ac:dyDescent="0.25">
      <c r="A80" s="123" t="s">
        <v>96</v>
      </c>
      <c r="B80" s="124">
        <v>81800</v>
      </c>
      <c r="E80" s="123" t="s">
        <v>102</v>
      </c>
      <c r="F80" s="124">
        <v>140430</v>
      </c>
      <c r="G80" s="124">
        <f t="shared" si="0"/>
        <v>1.2953602066230052</v>
      </c>
    </row>
    <row r="81" spans="1:7" ht="13.2" x14ac:dyDescent="0.25">
      <c r="A81" s="123" t="s">
        <v>97</v>
      </c>
      <c r="B81" s="124">
        <v>171800</v>
      </c>
      <c r="E81" s="123" t="s">
        <v>89</v>
      </c>
      <c r="F81" s="125">
        <v>139600</v>
      </c>
      <c r="G81" s="124">
        <f t="shared" si="0"/>
        <v>1.2877040863388987</v>
      </c>
    </row>
    <row r="82" spans="1:7" ht="13.2" x14ac:dyDescent="0.25">
      <c r="A82" s="123" t="s">
        <v>98</v>
      </c>
      <c r="B82" s="124">
        <v>2080</v>
      </c>
      <c r="E82" s="123" t="s">
        <v>96</v>
      </c>
      <c r="F82" s="124">
        <v>81800</v>
      </c>
      <c r="G82" s="124">
        <f t="shared" si="0"/>
        <v>0.75454293884328016</v>
      </c>
    </row>
    <row r="83" spans="1:7" ht="13.2" x14ac:dyDescent="0.25">
      <c r="A83" s="123" t="s">
        <v>99</v>
      </c>
      <c r="B83" s="125">
        <v>491330</v>
      </c>
      <c r="E83" s="123" t="s">
        <v>106</v>
      </c>
      <c r="F83" s="124">
        <v>72380</v>
      </c>
      <c r="G83" s="124">
        <f t="shared" si="0"/>
        <v>0.6676505857393229</v>
      </c>
    </row>
    <row r="84" spans="1:7" ht="13.2" x14ac:dyDescent="0.25">
      <c r="A84" s="123" t="s">
        <v>100</v>
      </c>
      <c r="B84" s="125">
        <v>9360</v>
      </c>
      <c r="E84" s="123" t="s">
        <v>101</v>
      </c>
      <c r="F84" s="124">
        <v>67480</v>
      </c>
      <c r="G84" s="124">
        <f t="shared" si="0"/>
        <v>0.62245180333917538</v>
      </c>
    </row>
    <row r="85" spans="1:7" ht="13.2" x14ac:dyDescent="0.25">
      <c r="A85" s="123" t="s">
        <v>101</v>
      </c>
      <c r="B85" s="124">
        <v>67480</v>
      </c>
      <c r="E85" s="123" t="s">
        <v>109</v>
      </c>
      <c r="F85" s="125">
        <v>67150</v>
      </c>
      <c r="G85" s="124">
        <f t="shared" si="0"/>
        <v>0.61940780370814508</v>
      </c>
    </row>
    <row r="86" spans="1:7" ht="13.2" x14ac:dyDescent="0.25">
      <c r="A86" s="123" t="s">
        <v>102</v>
      </c>
      <c r="B86" s="124">
        <v>140430</v>
      </c>
      <c r="E86" s="123" t="s">
        <v>108</v>
      </c>
      <c r="F86" s="125">
        <v>54400</v>
      </c>
      <c r="G86" s="124">
        <f t="shared" si="0"/>
        <v>0.50179872705469974</v>
      </c>
    </row>
    <row r="87" spans="1:7" ht="13.2" x14ac:dyDescent="0.25">
      <c r="A87" s="123" t="s">
        <v>103</v>
      </c>
      <c r="B87" s="124">
        <v>1429010</v>
      </c>
      <c r="E87" s="123" t="s">
        <v>86</v>
      </c>
      <c r="F87" s="125">
        <v>38830</v>
      </c>
      <c r="G87" s="127">
        <f t="shared" si="0"/>
        <v>0.35817728991790426</v>
      </c>
    </row>
    <row r="88" spans="1:7" ht="13.2" x14ac:dyDescent="0.25">
      <c r="A88" s="123" t="s">
        <v>104</v>
      </c>
      <c r="B88" s="124">
        <v>264420</v>
      </c>
      <c r="E88" s="123" t="s">
        <v>83</v>
      </c>
      <c r="F88" s="125">
        <v>37760</v>
      </c>
      <c r="G88" s="127">
        <f t="shared" si="0"/>
        <v>0.34830735172032101</v>
      </c>
    </row>
    <row r="89" spans="1:7" ht="13.2" x14ac:dyDescent="0.25">
      <c r="A89" s="123" t="s">
        <v>105</v>
      </c>
      <c r="B89" s="124">
        <v>3629660</v>
      </c>
      <c r="E89" s="123" t="s">
        <v>95</v>
      </c>
      <c r="F89" s="124">
        <v>35380</v>
      </c>
      <c r="G89" s="127">
        <f t="shared" si="0"/>
        <v>0.32635365741167788</v>
      </c>
    </row>
    <row r="90" spans="1:7" ht="13.2" x14ac:dyDescent="0.25">
      <c r="A90" s="123" t="s">
        <v>106</v>
      </c>
      <c r="B90" s="124">
        <v>72380</v>
      </c>
      <c r="E90" s="123" t="s">
        <v>85</v>
      </c>
      <c r="F90" s="124">
        <v>26250</v>
      </c>
      <c r="G90" s="127">
        <f t="shared" si="0"/>
        <v>0.24213633428650494</v>
      </c>
    </row>
    <row r="91" spans="1:7" ht="13.2" x14ac:dyDescent="0.25">
      <c r="A91" s="123" t="s">
        <v>107</v>
      </c>
      <c r="B91" s="124">
        <v>23570</v>
      </c>
      <c r="E91" s="123" t="s">
        <v>107</v>
      </c>
      <c r="F91" s="124">
        <v>23570</v>
      </c>
      <c r="G91" s="127">
        <f t="shared" si="0"/>
        <v>0.21741536758601607</v>
      </c>
    </row>
    <row r="92" spans="1:7" ht="13.2" x14ac:dyDescent="0.25">
      <c r="A92" s="123" t="s">
        <v>108</v>
      </c>
      <c r="B92" s="125">
        <v>54400</v>
      </c>
      <c r="E92" s="123" t="s">
        <v>88</v>
      </c>
      <c r="F92" s="124">
        <v>19190</v>
      </c>
      <c r="G92" s="127">
        <f t="shared" si="0"/>
        <v>0.17701319066506779</v>
      </c>
    </row>
    <row r="93" spans="1:7" ht="13.2" x14ac:dyDescent="0.25">
      <c r="A93" s="123" t="s">
        <v>109</v>
      </c>
      <c r="B93" s="125">
        <v>67150</v>
      </c>
      <c r="E93" s="123" t="s">
        <v>100</v>
      </c>
      <c r="F93" s="125">
        <v>9360</v>
      </c>
      <c r="G93" s="127">
        <f t="shared" si="0"/>
        <v>8.6338898625588051E-2</v>
      </c>
    </row>
    <row r="94" spans="1:7" ht="13.2" x14ac:dyDescent="0.25">
      <c r="A94" s="123" t="s">
        <v>110</v>
      </c>
      <c r="B94" s="125">
        <v>185190</v>
      </c>
      <c r="E94" s="123" t="s">
        <v>98</v>
      </c>
      <c r="F94" s="124">
        <v>2080</v>
      </c>
      <c r="G94" s="127">
        <f t="shared" si="0"/>
        <v>1.9186421916797345E-2</v>
      </c>
    </row>
    <row r="95" spans="1:7" ht="13.2" x14ac:dyDescent="0.25">
      <c r="A95" s="123" t="s">
        <v>111</v>
      </c>
      <c r="B95" s="125" t="s">
        <v>1</v>
      </c>
    </row>
    <row r="96" spans="1:7" ht="13.2" x14ac:dyDescent="0.25">
      <c r="A96" s="123" t="s">
        <v>112</v>
      </c>
      <c r="B96" s="124">
        <v>43730</v>
      </c>
    </row>
    <row r="97" spans="1:2" ht="13.2" x14ac:dyDescent="0.25">
      <c r="A97" s="123" t="s">
        <v>113</v>
      </c>
      <c r="B97" s="125" t="s">
        <v>1</v>
      </c>
    </row>
    <row r="98" spans="1:2" ht="13.2" x14ac:dyDescent="0.25">
      <c r="A98" s="123" t="s">
        <v>114</v>
      </c>
      <c r="B98" s="125" t="s">
        <v>1</v>
      </c>
    </row>
    <row r="99" spans="1:2" ht="13.2" x14ac:dyDescent="0.25">
      <c r="A99" s="115"/>
      <c r="B99" s="125"/>
    </row>
  </sheetData>
  <autoFilter ref="E66:G66">
    <sortState ref="E67:G94">
      <sortCondition descending="1" ref="F12"/>
    </sortState>
  </autoFilter>
  <sortState ref="C4:E31">
    <sortCondition descending="1" ref="D4:D31"/>
  </sortState>
  <mergeCells count="1">
    <mergeCell ref="F64:F6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01"/>
  <sheetViews>
    <sheetView showGridLines="0" topLeftCell="A40" zoomScaleNormal="100" workbookViewId="0">
      <selection activeCell="C9" sqref="C9:C36"/>
    </sheetView>
  </sheetViews>
  <sheetFormatPr defaultColWidth="9.125" defaultRowHeight="11.4" x14ac:dyDescent="0.2"/>
  <cols>
    <col min="1" max="1" width="9.125" style="23"/>
    <col min="2" max="2" width="16" style="23" customWidth="1"/>
    <col min="3" max="3" width="10.875" style="23" customWidth="1"/>
    <col min="4" max="12" width="9.875" style="23" customWidth="1"/>
    <col min="13" max="14" width="13" style="23" customWidth="1"/>
    <col min="15" max="16384" width="9.125" style="23"/>
  </cols>
  <sheetData>
    <row r="2" spans="2:28" ht="13.8" x14ac:dyDescent="0.2">
      <c r="B2" s="33" t="s">
        <v>208</v>
      </c>
      <c r="C2" s="22"/>
    </row>
    <row r="3" spans="2:28" x14ac:dyDescent="0.2">
      <c r="B3" s="1" t="s">
        <v>23</v>
      </c>
      <c r="C3" s="22"/>
    </row>
    <row r="4" spans="2:28" s="217" customFormat="1" ht="13.2" x14ac:dyDescent="0.25">
      <c r="D4" s="218"/>
      <c r="E4" s="218"/>
      <c r="F4" s="218"/>
      <c r="G4" s="218"/>
      <c r="H4" s="218"/>
      <c r="I4" s="218"/>
      <c r="J4" s="218"/>
      <c r="K4" s="218"/>
      <c r="L4" s="218"/>
    </row>
    <row r="5" spans="2:28" ht="12" x14ac:dyDescent="0.25">
      <c r="B5" s="223"/>
      <c r="C5" s="312" t="s">
        <v>0</v>
      </c>
      <c r="D5" s="310" t="s">
        <v>30</v>
      </c>
      <c r="E5" s="311"/>
      <c r="F5" s="311"/>
      <c r="G5" s="311"/>
      <c r="H5" s="311"/>
      <c r="I5" s="311"/>
      <c r="J5" s="311"/>
      <c r="K5" s="311"/>
      <c r="L5" s="311"/>
      <c r="X5" s="282"/>
    </row>
    <row r="6" spans="2:28" ht="12" x14ac:dyDescent="0.25">
      <c r="B6" s="219"/>
      <c r="C6" s="313"/>
      <c r="D6" s="229">
        <v>0</v>
      </c>
      <c r="E6" s="220" t="s">
        <v>11</v>
      </c>
      <c r="F6" s="220" t="s">
        <v>24</v>
      </c>
      <c r="G6" s="220" t="s">
        <v>25</v>
      </c>
      <c r="H6" s="220" t="s">
        <v>26</v>
      </c>
      <c r="I6" s="220" t="s">
        <v>27</v>
      </c>
      <c r="J6" s="220" t="s">
        <v>28</v>
      </c>
      <c r="K6" s="220" t="s">
        <v>29</v>
      </c>
      <c r="L6" s="220" t="s">
        <v>12</v>
      </c>
      <c r="X6" s="282"/>
    </row>
    <row r="7" spans="2:28" ht="12" x14ac:dyDescent="0.25">
      <c r="B7" s="221" t="s">
        <v>9</v>
      </c>
      <c r="C7" s="222">
        <v>10841000</v>
      </c>
      <c r="D7" s="230">
        <v>174170</v>
      </c>
      <c r="E7" s="222">
        <v>4707080</v>
      </c>
      <c r="F7" s="222">
        <v>2307350</v>
      </c>
      <c r="G7" s="222">
        <v>1277520</v>
      </c>
      <c r="H7" s="222">
        <v>888340</v>
      </c>
      <c r="I7" s="222">
        <v>374500</v>
      </c>
      <c r="J7" s="222">
        <v>387460</v>
      </c>
      <c r="K7" s="222">
        <v>388390</v>
      </c>
      <c r="L7" s="222">
        <v>336110</v>
      </c>
      <c r="X7" s="282"/>
    </row>
    <row r="8" spans="2:28" ht="24" x14ac:dyDescent="0.2">
      <c r="B8" s="14" t="s">
        <v>207</v>
      </c>
      <c r="C8" s="228">
        <v>100</v>
      </c>
      <c r="D8" s="231">
        <v>1.6065861082925932</v>
      </c>
      <c r="E8" s="228">
        <v>43.419241767364639</v>
      </c>
      <c r="F8" s="228">
        <v>21.283553177751131</v>
      </c>
      <c r="G8" s="228">
        <v>11.784152753436029</v>
      </c>
      <c r="H8" s="228">
        <v>8.1942625219075733</v>
      </c>
      <c r="I8" s="228">
        <v>3.454478369154137</v>
      </c>
      <c r="J8" s="228">
        <v>3.5740245364818741</v>
      </c>
      <c r="K8" s="228">
        <v>3.5826030808965967</v>
      </c>
      <c r="L8" s="228">
        <v>3.1003597454109402</v>
      </c>
      <c r="X8" s="282"/>
    </row>
    <row r="9" spans="2:28" ht="12" x14ac:dyDescent="0.25">
      <c r="B9" s="3" t="s">
        <v>83</v>
      </c>
      <c r="C9" s="50">
        <v>37760</v>
      </c>
      <c r="D9" s="232">
        <v>420</v>
      </c>
      <c r="E9" s="50">
        <v>1600</v>
      </c>
      <c r="F9" s="50">
        <v>3460</v>
      </c>
      <c r="G9" s="50">
        <v>4980</v>
      </c>
      <c r="H9" s="50">
        <v>6840</v>
      </c>
      <c r="I9" s="50">
        <v>4930</v>
      </c>
      <c r="J9" s="50">
        <v>6810</v>
      </c>
      <c r="K9" s="50">
        <v>6530</v>
      </c>
      <c r="L9" s="50">
        <v>2190</v>
      </c>
      <c r="N9" s="279">
        <f t="shared" ref="N9:N37" si="0">+C9/$C$7</f>
        <v>3.4830735172032101E-3</v>
      </c>
      <c r="O9" s="280">
        <f t="shared" ref="O9:O30" si="1">+(D9+E9)/C9</f>
        <v>5.349576271186441E-2</v>
      </c>
      <c r="P9" s="280">
        <f t="shared" ref="P9:P25" si="2">+F9/$C9</f>
        <v>9.1631355932203395E-2</v>
      </c>
      <c r="Q9" s="280">
        <f t="shared" ref="Q9:Q25" si="3">+G9/$C9</f>
        <v>0.13188559322033899</v>
      </c>
      <c r="R9" s="280">
        <f t="shared" ref="R9:R25" si="4">+H9/$C9</f>
        <v>0.18114406779661016</v>
      </c>
      <c r="S9" s="280">
        <f t="shared" ref="S9:S25" si="5">+I9/$C9</f>
        <v>0.1305614406779661</v>
      </c>
      <c r="T9" s="280">
        <f t="shared" ref="T9:T25" si="6">+J9/$C9</f>
        <v>0.18034957627118645</v>
      </c>
      <c r="U9" s="280">
        <f t="shared" ref="U9:U25" si="7">+K9/$C9</f>
        <v>0.1729343220338983</v>
      </c>
      <c r="V9" s="280">
        <f t="shared" ref="V9:V25" si="8">+L9/$C9</f>
        <v>5.7997881355932202E-2</v>
      </c>
      <c r="W9" s="281">
        <f>+V9+U9+T9+S9</f>
        <v>0.54184322033898313</v>
      </c>
      <c r="X9" s="283" t="s">
        <v>83</v>
      </c>
      <c r="AA9" s="200">
        <v>0.66346153846153844</v>
      </c>
      <c r="AB9" s="3" t="s">
        <v>98</v>
      </c>
    </row>
    <row r="10" spans="2:28" ht="12" x14ac:dyDescent="0.25">
      <c r="B10" s="4" t="s">
        <v>84</v>
      </c>
      <c r="C10" s="51">
        <v>254410</v>
      </c>
      <c r="D10" s="233">
        <v>9550</v>
      </c>
      <c r="E10" s="51">
        <v>183640</v>
      </c>
      <c r="F10" s="51">
        <v>27810</v>
      </c>
      <c r="G10" s="51">
        <v>10880</v>
      </c>
      <c r="H10" s="51">
        <v>6780</v>
      </c>
      <c r="I10" s="51">
        <v>3210</v>
      </c>
      <c r="J10" s="51">
        <v>3410</v>
      </c>
      <c r="K10" s="51">
        <v>2960</v>
      </c>
      <c r="L10" s="51">
        <v>6160</v>
      </c>
      <c r="N10" s="279">
        <f t="shared" si="0"/>
        <v>2.3467392306982752E-2</v>
      </c>
      <c r="O10" s="280">
        <f t="shared" si="1"/>
        <v>0.75936480484257696</v>
      </c>
      <c r="P10" s="280">
        <f t="shared" si="2"/>
        <v>0.10931174089068826</v>
      </c>
      <c r="Q10" s="280">
        <f t="shared" si="3"/>
        <v>4.2765614559176136E-2</v>
      </c>
      <c r="R10" s="280">
        <f t="shared" si="4"/>
        <v>2.6649895837427773E-2</v>
      </c>
      <c r="S10" s="280">
        <f t="shared" si="5"/>
        <v>1.2617428560198105E-2</v>
      </c>
      <c r="T10" s="280">
        <f t="shared" si="6"/>
        <v>1.3403561180771196E-2</v>
      </c>
      <c r="U10" s="280">
        <f t="shared" si="7"/>
        <v>1.1634762784481742E-2</v>
      </c>
      <c r="V10" s="280">
        <f t="shared" si="8"/>
        <v>2.4212884713651194E-2</v>
      </c>
      <c r="W10" s="281">
        <f t="shared" ref="W10:W36" si="9">+V10+U10+T10+S10</f>
        <v>6.1868637239102235E-2</v>
      </c>
      <c r="X10" s="283" t="s">
        <v>84</v>
      </c>
      <c r="AA10" s="200">
        <v>0.6237132352941176</v>
      </c>
      <c r="AB10" s="4" t="s">
        <v>108</v>
      </c>
    </row>
    <row r="11" spans="2:28" ht="12" x14ac:dyDescent="0.25">
      <c r="B11" s="4" t="s">
        <v>85</v>
      </c>
      <c r="C11" s="51">
        <v>26250</v>
      </c>
      <c r="D11" s="233">
        <v>290</v>
      </c>
      <c r="E11" s="51">
        <v>2700</v>
      </c>
      <c r="F11" s="51">
        <v>1880</v>
      </c>
      <c r="G11" s="51">
        <v>4940</v>
      </c>
      <c r="H11" s="51">
        <v>4610</v>
      </c>
      <c r="I11" s="51">
        <v>2360</v>
      </c>
      <c r="J11" s="51">
        <v>2370</v>
      </c>
      <c r="K11" s="51">
        <v>2460</v>
      </c>
      <c r="L11" s="51">
        <v>4630</v>
      </c>
      <c r="N11" s="279">
        <f t="shared" si="0"/>
        <v>2.4213633428650494E-3</v>
      </c>
      <c r="O11" s="280">
        <f t="shared" si="1"/>
        <v>0.11390476190476191</v>
      </c>
      <c r="P11" s="280">
        <f t="shared" si="2"/>
        <v>7.1619047619047624E-2</v>
      </c>
      <c r="Q11" s="280">
        <f t="shared" si="3"/>
        <v>0.18819047619047619</v>
      </c>
      <c r="R11" s="280">
        <f t="shared" si="4"/>
        <v>0.17561904761904762</v>
      </c>
      <c r="S11" s="280">
        <f t="shared" si="5"/>
        <v>8.9904761904761904E-2</v>
      </c>
      <c r="T11" s="280">
        <f t="shared" si="6"/>
        <v>9.0285714285714289E-2</v>
      </c>
      <c r="U11" s="280">
        <f t="shared" si="7"/>
        <v>9.3714285714285708E-2</v>
      </c>
      <c r="V11" s="280">
        <f t="shared" si="8"/>
        <v>0.17638095238095239</v>
      </c>
      <c r="W11" s="281">
        <f t="shared" si="9"/>
        <v>0.45028571428571429</v>
      </c>
      <c r="X11" s="283" t="s">
        <v>85</v>
      </c>
      <c r="AA11" s="200">
        <v>0.61326205518656518</v>
      </c>
      <c r="AB11" s="4" t="s">
        <v>110</v>
      </c>
    </row>
    <row r="12" spans="2:28" ht="12" x14ac:dyDescent="0.25">
      <c r="B12" s="4" t="s">
        <v>86</v>
      </c>
      <c r="C12" s="51">
        <v>38830</v>
      </c>
      <c r="D12" s="233">
        <v>1450</v>
      </c>
      <c r="E12" s="51">
        <v>310</v>
      </c>
      <c r="F12" s="51">
        <v>870</v>
      </c>
      <c r="G12" s="51">
        <v>7750</v>
      </c>
      <c r="H12" s="51">
        <v>6870</v>
      </c>
      <c r="I12" s="51">
        <v>3950</v>
      </c>
      <c r="J12" s="51">
        <v>4360</v>
      </c>
      <c r="K12" s="51">
        <v>5380</v>
      </c>
      <c r="L12" s="51">
        <v>7880</v>
      </c>
      <c r="N12" s="279">
        <f t="shared" si="0"/>
        <v>3.5817728991790424E-3</v>
      </c>
      <c r="O12" s="280">
        <f t="shared" si="1"/>
        <v>4.5325779036827198E-2</v>
      </c>
      <c r="P12" s="280">
        <f t="shared" si="2"/>
        <v>2.2405356682977079E-2</v>
      </c>
      <c r="Q12" s="280">
        <f t="shared" si="3"/>
        <v>0.19958794746330158</v>
      </c>
      <c r="R12" s="280">
        <f t="shared" si="4"/>
        <v>0.17692505794488797</v>
      </c>
      <c r="S12" s="280">
        <f t="shared" si="5"/>
        <v>0.10172546999742467</v>
      </c>
      <c r="T12" s="280">
        <f t="shared" si="6"/>
        <v>0.11228431625032191</v>
      </c>
      <c r="U12" s="280">
        <f t="shared" si="7"/>
        <v>0.13855266546484676</v>
      </c>
      <c r="V12" s="280">
        <f t="shared" si="8"/>
        <v>0.20293587432397631</v>
      </c>
      <c r="W12" s="281">
        <f t="shared" si="9"/>
        <v>0.55549832603656968</v>
      </c>
      <c r="X12" s="283" t="s">
        <v>86</v>
      </c>
      <c r="AA12" s="200">
        <v>0.57292263610315186</v>
      </c>
      <c r="AB12" s="4" t="s">
        <v>89</v>
      </c>
    </row>
    <row r="13" spans="2:28" ht="12" x14ac:dyDescent="0.25">
      <c r="B13" s="4" t="s">
        <v>195</v>
      </c>
      <c r="C13" s="51">
        <v>285030</v>
      </c>
      <c r="D13" s="233">
        <v>2870</v>
      </c>
      <c r="E13" s="51">
        <v>12010</v>
      </c>
      <c r="F13" s="51">
        <v>9720</v>
      </c>
      <c r="G13" s="51">
        <v>44580</v>
      </c>
      <c r="H13" s="51">
        <v>59020</v>
      </c>
      <c r="I13" s="51">
        <v>28920</v>
      </c>
      <c r="J13" s="51">
        <v>42530</v>
      </c>
      <c r="K13" s="51">
        <v>50220</v>
      </c>
      <c r="L13" s="51">
        <v>35160</v>
      </c>
      <c r="N13" s="279">
        <f t="shared" si="0"/>
        <v>2.6291854994926669E-2</v>
      </c>
      <c r="O13" s="280">
        <f t="shared" si="1"/>
        <v>5.2205031049363228E-2</v>
      </c>
      <c r="P13" s="280">
        <f t="shared" si="2"/>
        <v>3.4101673508051787E-2</v>
      </c>
      <c r="Q13" s="280">
        <f t="shared" si="3"/>
        <v>0.15640458899063256</v>
      </c>
      <c r="R13" s="280">
        <f t="shared" si="4"/>
        <v>0.20706592288531031</v>
      </c>
      <c r="S13" s="280">
        <f t="shared" si="5"/>
        <v>0.10146300389432691</v>
      </c>
      <c r="T13" s="280">
        <f t="shared" si="6"/>
        <v>0.14921236361084797</v>
      </c>
      <c r="U13" s="280">
        <f t="shared" si="7"/>
        <v>0.17619197979160089</v>
      </c>
      <c r="V13" s="280">
        <f t="shared" si="8"/>
        <v>0.12335543626986634</v>
      </c>
      <c r="W13" s="281">
        <f t="shared" si="9"/>
        <v>0.55022278356664212</v>
      </c>
      <c r="X13" s="283" t="s">
        <v>195</v>
      </c>
      <c r="AA13" s="200">
        <v>0.5717371508439042</v>
      </c>
      <c r="AB13" s="4" t="s">
        <v>92</v>
      </c>
    </row>
    <row r="14" spans="2:28" ht="12" x14ac:dyDescent="0.25">
      <c r="B14" s="4" t="s">
        <v>88</v>
      </c>
      <c r="C14" s="51">
        <v>19190</v>
      </c>
      <c r="D14" s="233">
        <v>430</v>
      </c>
      <c r="E14" s="51">
        <v>1770</v>
      </c>
      <c r="F14" s="51">
        <v>4140</v>
      </c>
      <c r="G14" s="51">
        <v>3970</v>
      </c>
      <c r="H14" s="51">
        <v>3340</v>
      </c>
      <c r="I14" s="51">
        <v>1400</v>
      </c>
      <c r="J14" s="51">
        <v>1180</v>
      </c>
      <c r="K14" s="51">
        <v>1150</v>
      </c>
      <c r="L14" s="51">
        <v>1790</v>
      </c>
      <c r="N14" s="279">
        <f t="shared" si="0"/>
        <v>1.770131906650678E-3</v>
      </c>
      <c r="O14" s="280">
        <f t="shared" si="1"/>
        <v>0.1146430432516936</v>
      </c>
      <c r="P14" s="280">
        <f t="shared" si="2"/>
        <v>0.21573736321000522</v>
      </c>
      <c r="Q14" s="280">
        <f t="shared" si="3"/>
        <v>0.20687858259510161</v>
      </c>
      <c r="R14" s="280">
        <f t="shared" si="4"/>
        <v>0.17404898384575299</v>
      </c>
      <c r="S14" s="280">
        <f t="shared" si="5"/>
        <v>7.2954663887441373E-2</v>
      </c>
      <c r="T14" s="280">
        <f t="shared" si="6"/>
        <v>6.1490359562272015E-2</v>
      </c>
      <c r="U14" s="280">
        <f t="shared" si="7"/>
        <v>5.992704533611256E-2</v>
      </c>
      <c r="V14" s="280">
        <f t="shared" si="8"/>
        <v>9.3277748827514329E-2</v>
      </c>
      <c r="W14" s="281">
        <f t="shared" si="9"/>
        <v>0.2876498176133403</v>
      </c>
      <c r="X14" s="283" t="s">
        <v>88</v>
      </c>
      <c r="AA14" s="200">
        <v>0.55549832603656968</v>
      </c>
      <c r="AB14" s="4" t="s">
        <v>86</v>
      </c>
    </row>
    <row r="15" spans="2:28" ht="12" x14ac:dyDescent="0.25">
      <c r="B15" s="4" t="s">
        <v>89</v>
      </c>
      <c r="C15" s="51">
        <v>139600</v>
      </c>
      <c r="D15" s="233">
        <v>30</v>
      </c>
      <c r="E15" s="51">
        <v>2380</v>
      </c>
      <c r="F15" s="51">
        <v>7390</v>
      </c>
      <c r="G15" s="51">
        <v>15610</v>
      </c>
      <c r="H15" s="51">
        <v>34200</v>
      </c>
      <c r="I15" s="51">
        <v>24570</v>
      </c>
      <c r="J15" s="51">
        <v>30290</v>
      </c>
      <c r="K15" s="51">
        <v>20350</v>
      </c>
      <c r="L15" s="51">
        <v>4770</v>
      </c>
      <c r="N15" s="279">
        <f t="shared" si="0"/>
        <v>1.2877040863388986E-2</v>
      </c>
      <c r="O15" s="280">
        <f t="shared" si="1"/>
        <v>1.7263610315186247E-2</v>
      </c>
      <c r="P15" s="280">
        <f t="shared" si="2"/>
        <v>5.2936962750716333E-2</v>
      </c>
      <c r="Q15" s="280">
        <f t="shared" si="3"/>
        <v>0.11181948424068767</v>
      </c>
      <c r="R15" s="280">
        <f t="shared" si="4"/>
        <v>0.24498567335243554</v>
      </c>
      <c r="S15" s="280">
        <f t="shared" si="5"/>
        <v>0.1760028653295129</v>
      </c>
      <c r="T15" s="280">
        <f t="shared" si="6"/>
        <v>0.21697707736389685</v>
      </c>
      <c r="U15" s="280">
        <f t="shared" si="7"/>
        <v>0.14577363896848136</v>
      </c>
      <c r="V15" s="280">
        <f t="shared" si="8"/>
        <v>3.4169054441260747E-2</v>
      </c>
      <c r="W15" s="281">
        <f t="shared" si="9"/>
        <v>0.57292263610315186</v>
      </c>
      <c r="X15" s="283" t="s">
        <v>89</v>
      </c>
      <c r="AA15" s="200">
        <v>0.55022278356664212</v>
      </c>
      <c r="AB15" s="4" t="s">
        <v>195</v>
      </c>
    </row>
    <row r="16" spans="2:28" ht="12" x14ac:dyDescent="0.25">
      <c r="B16" s="4" t="s">
        <v>90</v>
      </c>
      <c r="C16" s="51">
        <v>709500</v>
      </c>
      <c r="D16" s="233">
        <v>5910</v>
      </c>
      <c r="E16" s="51">
        <v>358970</v>
      </c>
      <c r="F16" s="51">
        <v>179470</v>
      </c>
      <c r="G16" s="51">
        <v>86520</v>
      </c>
      <c r="H16" s="51">
        <v>45560</v>
      </c>
      <c r="I16" s="51">
        <v>15080</v>
      </c>
      <c r="J16" s="51">
        <v>11120</v>
      </c>
      <c r="K16" s="51">
        <v>5430</v>
      </c>
      <c r="L16" s="51">
        <v>1450</v>
      </c>
      <c r="N16" s="279">
        <f t="shared" si="0"/>
        <v>6.5445992067152473E-2</v>
      </c>
      <c r="O16" s="280">
        <f t="shared" si="1"/>
        <v>0.51427766032417199</v>
      </c>
      <c r="P16" s="280">
        <f t="shared" si="2"/>
        <v>0.25295278365045809</v>
      </c>
      <c r="Q16" s="280">
        <f t="shared" si="3"/>
        <v>0.12194503171247358</v>
      </c>
      <c r="R16" s="280">
        <f t="shared" si="4"/>
        <v>6.4214235377026072E-2</v>
      </c>
      <c r="S16" s="280">
        <f t="shared" si="5"/>
        <v>2.1254404510218462E-2</v>
      </c>
      <c r="T16" s="280">
        <f t="shared" si="6"/>
        <v>1.5673009161381254E-2</v>
      </c>
      <c r="U16" s="280">
        <f t="shared" si="7"/>
        <v>7.6532769556025369E-3</v>
      </c>
      <c r="V16" s="280">
        <f t="shared" si="8"/>
        <v>2.0436927413671601E-3</v>
      </c>
      <c r="W16" s="281">
        <f t="shared" si="9"/>
        <v>4.6624383368569416E-2</v>
      </c>
      <c r="X16" s="283" t="s">
        <v>90</v>
      </c>
      <c r="AA16" s="200">
        <v>0.54184322033898313</v>
      </c>
      <c r="AB16" s="4" t="s">
        <v>83</v>
      </c>
    </row>
    <row r="17" spans="2:28" ht="12" x14ac:dyDescent="0.25">
      <c r="B17" s="4" t="s">
        <v>91</v>
      </c>
      <c r="C17" s="51">
        <v>965000</v>
      </c>
      <c r="D17" s="233">
        <v>20700</v>
      </c>
      <c r="E17" s="51">
        <v>253410</v>
      </c>
      <c r="F17" s="51">
        <v>232440</v>
      </c>
      <c r="G17" s="51">
        <v>140780</v>
      </c>
      <c r="H17" s="51">
        <v>110800</v>
      </c>
      <c r="I17" s="51">
        <v>51550</v>
      </c>
      <c r="J17" s="51">
        <v>53550</v>
      </c>
      <c r="K17" s="51">
        <v>49960</v>
      </c>
      <c r="L17" s="51">
        <v>51820</v>
      </c>
      <c r="N17" s="279">
        <f t="shared" si="0"/>
        <v>8.9013928604372294E-2</v>
      </c>
      <c r="O17" s="280">
        <f t="shared" si="1"/>
        <v>0.2840518134715026</v>
      </c>
      <c r="P17" s="280">
        <f t="shared" si="2"/>
        <v>0.24087046632124354</v>
      </c>
      <c r="Q17" s="280">
        <f t="shared" si="3"/>
        <v>0.1458860103626943</v>
      </c>
      <c r="R17" s="280">
        <f t="shared" si="4"/>
        <v>0.11481865284974094</v>
      </c>
      <c r="S17" s="280">
        <f t="shared" si="5"/>
        <v>5.3419689119170985E-2</v>
      </c>
      <c r="T17" s="280">
        <f t="shared" si="6"/>
        <v>5.5492227979274611E-2</v>
      </c>
      <c r="U17" s="280">
        <f t="shared" si="7"/>
        <v>5.1772020725388598E-2</v>
      </c>
      <c r="V17" s="280">
        <f t="shared" si="8"/>
        <v>5.3699481865284976E-2</v>
      </c>
      <c r="W17" s="281">
        <f t="shared" si="9"/>
        <v>0.21438341968911917</v>
      </c>
      <c r="X17" s="283" t="s">
        <v>91</v>
      </c>
      <c r="AA17" s="200">
        <v>0.45028571428571429</v>
      </c>
      <c r="AB17" s="4" t="s">
        <v>85</v>
      </c>
    </row>
    <row r="18" spans="2:28" ht="12" x14ac:dyDescent="0.25">
      <c r="B18" s="4" t="s">
        <v>92</v>
      </c>
      <c r="C18" s="51">
        <v>472210</v>
      </c>
      <c r="D18" s="233">
        <v>8500</v>
      </c>
      <c r="E18" s="51">
        <v>51590</v>
      </c>
      <c r="F18" s="51">
        <v>56280</v>
      </c>
      <c r="G18" s="51">
        <v>41090</v>
      </c>
      <c r="H18" s="51">
        <v>44770</v>
      </c>
      <c r="I18" s="51">
        <v>31610</v>
      </c>
      <c r="J18" s="51">
        <v>47440</v>
      </c>
      <c r="K18" s="51">
        <v>93330</v>
      </c>
      <c r="L18" s="51">
        <v>97600</v>
      </c>
      <c r="N18" s="279">
        <f t="shared" si="0"/>
        <v>4.3557789871783048E-2</v>
      </c>
      <c r="O18" s="280">
        <f t="shared" si="1"/>
        <v>0.12725270536413882</v>
      </c>
      <c r="P18" s="280">
        <f t="shared" si="2"/>
        <v>0.11918426123970267</v>
      </c>
      <c r="Q18" s="280">
        <f t="shared" si="3"/>
        <v>8.7016369835454563E-2</v>
      </c>
      <c r="R18" s="280">
        <f t="shared" si="4"/>
        <v>9.4809512716799729E-2</v>
      </c>
      <c r="S18" s="280">
        <f t="shared" si="5"/>
        <v>6.6940556108511046E-2</v>
      </c>
      <c r="T18" s="280">
        <f t="shared" si="6"/>
        <v>0.10046377670951484</v>
      </c>
      <c r="U18" s="280">
        <f t="shared" si="7"/>
        <v>0.19764511552063702</v>
      </c>
      <c r="V18" s="280">
        <f t="shared" si="8"/>
        <v>0.20668770250524132</v>
      </c>
      <c r="W18" s="281">
        <f t="shared" si="9"/>
        <v>0.5717371508439042</v>
      </c>
      <c r="X18" s="283" t="s">
        <v>92</v>
      </c>
      <c r="AA18" s="200">
        <v>0.44676098287416233</v>
      </c>
      <c r="AB18" s="4" t="s">
        <v>109</v>
      </c>
    </row>
    <row r="19" spans="2:28" ht="12" x14ac:dyDescent="0.25">
      <c r="B19" s="4" t="s">
        <v>93</v>
      </c>
      <c r="C19" s="51">
        <v>157450</v>
      </c>
      <c r="D19" s="233">
        <v>350</v>
      </c>
      <c r="E19" s="51">
        <v>60700</v>
      </c>
      <c r="F19" s="51">
        <v>48220</v>
      </c>
      <c r="G19" s="51">
        <v>24690</v>
      </c>
      <c r="H19" s="51">
        <v>12610</v>
      </c>
      <c r="I19" s="51">
        <v>3880</v>
      </c>
      <c r="J19" s="51">
        <v>3030</v>
      </c>
      <c r="K19" s="51">
        <v>2610</v>
      </c>
      <c r="L19" s="51">
        <v>1350</v>
      </c>
      <c r="N19" s="279">
        <f t="shared" si="0"/>
        <v>1.452356793653722E-2</v>
      </c>
      <c r="O19" s="280">
        <f t="shared" si="1"/>
        <v>0.3877421403620197</v>
      </c>
      <c r="P19" s="280">
        <f t="shared" si="2"/>
        <v>0.30625595427119723</v>
      </c>
      <c r="Q19" s="280">
        <f t="shared" si="3"/>
        <v>0.15681168624960304</v>
      </c>
      <c r="R19" s="280">
        <f t="shared" si="4"/>
        <v>8.0088917116544936E-2</v>
      </c>
      <c r="S19" s="280">
        <f t="shared" si="5"/>
        <v>2.4642743728167674E-2</v>
      </c>
      <c r="T19" s="280">
        <f t="shared" si="6"/>
        <v>1.9244204509368052E-2</v>
      </c>
      <c r="U19" s="280">
        <f t="shared" si="7"/>
        <v>1.6576691013020006E-2</v>
      </c>
      <c r="V19" s="280">
        <f t="shared" si="8"/>
        <v>8.5741505239758653E-3</v>
      </c>
      <c r="W19" s="281">
        <f t="shared" si="9"/>
        <v>6.9037789774531594E-2</v>
      </c>
      <c r="X19" s="283" t="s">
        <v>93</v>
      </c>
      <c r="AA19" s="200">
        <v>0.43775933609958506</v>
      </c>
      <c r="AB19" s="4" t="s">
        <v>101</v>
      </c>
    </row>
    <row r="20" spans="2:28" ht="12" x14ac:dyDescent="0.25">
      <c r="B20" s="4" t="s">
        <v>94</v>
      </c>
      <c r="C20" s="51">
        <v>1010330</v>
      </c>
      <c r="D20" s="233">
        <v>880</v>
      </c>
      <c r="E20" s="51">
        <v>277910</v>
      </c>
      <c r="F20" s="51">
        <v>313930</v>
      </c>
      <c r="G20" s="51">
        <v>172900</v>
      </c>
      <c r="H20" s="51">
        <v>114850</v>
      </c>
      <c r="I20" s="51">
        <v>44690</v>
      </c>
      <c r="J20" s="51">
        <v>39870</v>
      </c>
      <c r="K20" s="51">
        <v>30180</v>
      </c>
      <c r="L20" s="51">
        <v>15100</v>
      </c>
      <c r="N20" s="279">
        <f t="shared" si="0"/>
        <v>9.3195277188451248E-2</v>
      </c>
      <c r="O20" s="280">
        <f t="shared" si="1"/>
        <v>0.27593954450526065</v>
      </c>
      <c r="P20" s="280">
        <f t="shared" si="2"/>
        <v>0.31072025971712214</v>
      </c>
      <c r="Q20" s="280">
        <f t="shared" si="3"/>
        <v>0.17113220432927856</v>
      </c>
      <c r="R20" s="280">
        <f t="shared" si="4"/>
        <v>0.11367572971207428</v>
      </c>
      <c r="S20" s="280">
        <f t="shared" si="5"/>
        <v>4.4233072362495421E-2</v>
      </c>
      <c r="T20" s="280">
        <f t="shared" si="6"/>
        <v>3.9462353884374413E-2</v>
      </c>
      <c r="U20" s="280">
        <f t="shared" si="7"/>
        <v>2.9871428147239022E-2</v>
      </c>
      <c r="V20" s="280">
        <f t="shared" si="8"/>
        <v>1.4945611829798184E-2</v>
      </c>
      <c r="W20" s="281">
        <f t="shared" si="9"/>
        <v>0.12851246622390705</v>
      </c>
      <c r="X20" s="283" t="s">
        <v>94</v>
      </c>
      <c r="AA20" s="200">
        <v>0.41390349874228216</v>
      </c>
      <c r="AB20" s="4" t="s">
        <v>112</v>
      </c>
    </row>
    <row r="21" spans="2:28" ht="12" x14ac:dyDescent="0.25">
      <c r="B21" s="4" t="s">
        <v>95</v>
      </c>
      <c r="C21" s="51">
        <v>35380</v>
      </c>
      <c r="D21" s="233">
        <v>230</v>
      </c>
      <c r="E21" s="51">
        <v>26310</v>
      </c>
      <c r="F21" s="51">
        <v>5260</v>
      </c>
      <c r="G21" s="51">
        <v>1770</v>
      </c>
      <c r="H21" s="51">
        <v>900</v>
      </c>
      <c r="I21" s="51">
        <v>310</v>
      </c>
      <c r="J21" s="51">
        <v>290</v>
      </c>
      <c r="K21" s="51">
        <v>210</v>
      </c>
      <c r="L21" s="51">
        <v>110</v>
      </c>
      <c r="N21" s="279">
        <f t="shared" si="0"/>
        <v>3.2635365741167789E-3</v>
      </c>
      <c r="O21" s="280">
        <f t="shared" si="1"/>
        <v>0.75014132278123236</v>
      </c>
      <c r="P21" s="280">
        <f t="shared" si="2"/>
        <v>0.14867156585641605</v>
      </c>
      <c r="Q21" s="280">
        <f t="shared" si="3"/>
        <v>5.0028264556246468E-2</v>
      </c>
      <c r="R21" s="280">
        <f t="shared" si="4"/>
        <v>2.5438100621820236E-2</v>
      </c>
      <c r="S21" s="280">
        <f t="shared" si="5"/>
        <v>8.7620124364047487E-3</v>
      </c>
      <c r="T21" s="280">
        <f t="shared" si="6"/>
        <v>8.1967213114754103E-3</v>
      </c>
      <c r="U21" s="280">
        <f t="shared" si="7"/>
        <v>5.9355568117580556E-3</v>
      </c>
      <c r="V21" s="280">
        <f t="shared" si="8"/>
        <v>3.1091011871113624E-3</v>
      </c>
      <c r="W21" s="281">
        <f t="shared" si="9"/>
        <v>2.6003391746749576E-2</v>
      </c>
      <c r="X21" s="283" t="s">
        <v>95</v>
      </c>
      <c r="AA21" s="200">
        <v>0.30363882361318806</v>
      </c>
      <c r="AB21" s="4" t="s">
        <v>102</v>
      </c>
    </row>
    <row r="22" spans="2:28" ht="12" x14ac:dyDescent="0.25">
      <c r="B22" s="4" t="s">
        <v>96</v>
      </c>
      <c r="C22" s="51">
        <v>81800</v>
      </c>
      <c r="D22" s="233">
        <v>1080</v>
      </c>
      <c r="E22" s="51">
        <v>17630</v>
      </c>
      <c r="F22" s="51">
        <v>16150</v>
      </c>
      <c r="G22" s="51">
        <v>16090</v>
      </c>
      <c r="H22" s="51">
        <v>15790</v>
      </c>
      <c r="I22" s="51">
        <v>5320</v>
      </c>
      <c r="J22" s="51">
        <v>4140</v>
      </c>
      <c r="K22" s="51">
        <v>2700</v>
      </c>
      <c r="L22" s="51">
        <v>2890</v>
      </c>
      <c r="N22" s="279">
        <f t="shared" si="0"/>
        <v>7.5454293884328017E-3</v>
      </c>
      <c r="O22" s="280">
        <f t="shared" si="1"/>
        <v>0.22872860635696821</v>
      </c>
      <c r="P22" s="280">
        <f t="shared" si="2"/>
        <v>0.19743276283618583</v>
      </c>
      <c r="Q22" s="280">
        <f t="shared" si="3"/>
        <v>0.19669926650366748</v>
      </c>
      <c r="R22" s="280">
        <f t="shared" si="4"/>
        <v>0.1930317848410758</v>
      </c>
      <c r="S22" s="280">
        <f t="shared" si="5"/>
        <v>6.5036674816625922E-2</v>
      </c>
      <c r="T22" s="280">
        <f t="shared" si="6"/>
        <v>5.061124694376528E-2</v>
      </c>
      <c r="U22" s="280">
        <f t="shared" si="7"/>
        <v>3.3007334963325183E-2</v>
      </c>
      <c r="V22" s="280">
        <f t="shared" si="8"/>
        <v>3.5330073349633249E-2</v>
      </c>
      <c r="W22" s="281">
        <f t="shared" si="9"/>
        <v>0.18398533007334963</v>
      </c>
      <c r="X22" s="283" t="s">
        <v>96</v>
      </c>
      <c r="AA22" s="200">
        <v>0.2876498176133403</v>
      </c>
      <c r="AB22" s="4" t="s">
        <v>88</v>
      </c>
    </row>
    <row r="23" spans="2:28" ht="12" x14ac:dyDescent="0.25">
      <c r="B23" s="4" t="s">
        <v>97</v>
      </c>
      <c r="C23" s="51">
        <v>171800</v>
      </c>
      <c r="D23" s="233">
        <v>70</v>
      </c>
      <c r="E23" s="51">
        <v>24250</v>
      </c>
      <c r="F23" s="51">
        <v>67100</v>
      </c>
      <c r="G23" s="51">
        <v>38440</v>
      </c>
      <c r="H23" s="51">
        <v>20070</v>
      </c>
      <c r="I23" s="51">
        <v>6520</v>
      </c>
      <c r="J23" s="51">
        <v>5560</v>
      </c>
      <c r="K23" s="51">
        <v>5100</v>
      </c>
      <c r="L23" s="51">
        <v>4680</v>
      </c>
      <c r="N23" s="279">
        <f t="shared" si="0"/>
        <v>1.5847246563970113E-2</v>
      </c>
      <c r="O23" s="280">
        <f t="shared" si="1"/>
        <v>0.14155995343422584</v>
      </c>
      <c r="P23" s="280">
        <f t="shared" si="2"/>
        <v>0.39057043073341097</v>
      </c>
      <c r="Q23" s="280">
        <f t="shared" si="3"/>
        <v>0.22374854481955764</v>
      </c>
      <c r="R23" s="280">
        <f t="shared" si="4"/>
        <v>0.11682188591385331</v>
      </c>
      <c r="S23" s="280">
        <f t="shared" si="5"/>
        <v>3.7951105937136208E-2</v>
      </c>
      <c r="T23" s="280">
        <f t="shared" si="6"/>
        <v>3.2363213038416765E-2</v>
      </c>
      <c r="U23" s="280">
        <f t="shared" si="7"/>
        <v>2.9685681024447033E-2</v>
      </c>
      <c r="V23" s="280">
        <f t="shared" si="8"/>
        <v>2.7240977881257275E-2</v>
      </c>
      <c r="W23" s="281">
        <f t="shared" si="9"/>
        <v>0.12724097788125729</v>
      </c>
      <c r="X23" s="283" t="s">
        <v>97</v>
      </c>
      <c r="AA23" s="200">
        <v>0.21438341968911917</v>
      </c>
      <c r="AB23" s="4" t="s">
        <v>91</v>
      </c>
    </row>
    <row r="24" spans="2:28" ht="12" x14ac:dyDescent="0.25">
      <c r="B24" s="4" t="s">
        <v>98</v>
      </c>
      <c r="C24" s="51">
        <v>2080</v>
      </c>
      <c r="D24" s="233">
        <v>20</v>
      </c>
      <c r="E24" s="51">
        <v>180</v>
      </c>
      <c r="F24" s="51">
        <v>140</v>
      </c>
      <c r="G24" s="51">
        <v>190</v>
      </c>
      <c r="H24" s="51">
        <v>170</v>
      </c>
      <c r="I24" s="51">
        <v>120</v>
      </c>
      <c r="J24" s="51">
        <v>210</v>
      </c>
      <c r="K24" s="51">
        <v>600</v>
      </c>
      <c r="L24" s="51">
        <v>450</v>
      </c>
      <c r="N24" s="279">
        <f t="shared" si="0"/>
        <v>1.9186421916797343E-4</v>
      </c>
      <c r="O24" s="280">
        <f t="shared" si="1"/>
        <v>9.6153846153846159E-2</v>
      </c>
      <c r="P24" s="280">
        <f t="shared" si="2"/>
        <v>6.7307692307692304E-2</v>
      </c>
      <c r="Q24" s="280">
        <f t="shared" si="3"/>
        <v>9.1346153846153841E-2</v>
      </c>
      <c r="R24" s="280">
        <f t="shared" si="4"/>
        <v>8.1730769230769232E-2</v>
      </c>
      <c r="S24" s="280">
        <f t="shared" si="5"/>
        <v>5.7692307692307696E-2</v>
      </c>
      <c r="T24" s="280">
        <f t="shared" si="6"/>
        <v>0.10096153846153846</v>
      </c>
      <c r="U24" s="280">
        <f t="shared" si="7"/>
        <v>0.28846153846153844</v>
      </c>
      <c r="V24" s="280">
        <f t="shared" si="8"/>
        <v>0.21634615384615385</v>
      </c>
      <c r="W24" s="281">
        <f t="shared" si="9"/>
        <v>0.66346153846153844</v>
      </c>
      <c r="X24" s="283" t="s">
        <v>98</v>
      </c>
      <c r="AA24" s="200">
        <v>0.1951633432329232</v>
      </c>
      <c r="AB24" s="4" t="s">
        <v>107</v>
      </c>
    </row>
    <row r="25" spans="2:28" ht="12" x14ac:dyDescent="0.25">
      <c r="B25" s="4" t="s">
        <v>99</v>
      </c>
      <c r="C25" s="51">
        <v>491330</v>
      </c>
      <c r="D25" s="233">
        <v>38250</v>
      </c>
      <c r="E25" s="51">
        <v>334760</v>
      </c>
      <c r="F25" s="51">
        <v>42550</v>
      </c>
      <c r="G25" s="51">
        <v>25550</v>
      </c>
      <c r="H25" s="51">
        <v>20160</v>
      </c>
      <c r="I25" s="51">
        <v>8350</v>
      </c>
      <c r="J25" s="51">
        <v>7490</v>
      </c>
      <c r="K25" s="51">
        <v>6590</v>
      </c>
      <c r="L25" s="51">
        <v>7640</v>
      </c>
      <c r="N25" s="279">
        <f t="shared" si="0"/>
        <v>4.5321464809519416E-2</v>
      </c>
      <c r="O25" s="280">
        <f t="shared" si="1"/>
        <v>0.75918425498137709</v>
      </c>
      <c r="P25" s="280">
        <f t="shared" si="2"/>
        <v>8.6601673009993288E-2</v>
      </c>
      <c r="Q25" s="280">
        <f t="shared" si="3"/>
        <v>5.2001709645248612E-2</v>
      </c>
      <c r="R25" s="280">
        <f t="shared" si="4"/>
        <v>4.1031485966661917E-2</v>
      </c>
      <c r="S25" s="280">
        <f t="shared" si="5"/>
        <v>1.699468788797753E-2</v>
      </c>
      <c r="T25" s="280">
        <f t="shared" si="6"/>
        <v>1.5244336800113976E-2</v>
      </c>
      <c r="U25" s="280">
        <f t="shared" si="7"/>
        <v>1.341257403374514E-2</v>
      </c>
      <c r="V25" s="280">
        <f t="shared" si="8"/>
        <v>1.5549630594508783E-2</v>
      </c>
      <c r="W25" s="281">
        <f t="shared" si="9"/>
        <v>6.1201229316345432E-2</v>
      </c>
      <c r="X25" s="283" t="s">
        <v>99</v>
      </c>
      <c r="AA25" s="200">
        <v>0.18398533007334963</v>
      </c>
      <c r="AB25" s="4" t="s">
        <v>96</v>
      </c>
    </row>
    <row r="26" spans="2:28" ht="12" x14ac:dyDescent="0.25">
      <c r="B26" s="4" t="s">
        <v>100</v>
      </c>
      <c r="C26" s="51">
        <v>9360</v>
      </c>
      <c r="D26" s="233">
        <v>360</v>
      </c>
      <c r="E26" s="51">
        <v>7600</v>
      </c>
      <c r="F26" s="51">
        <v>1110</v>
      </c>
      <c r="G26" s="51">
        <v>250</v>
      </c>
      <c r="H26" s="51">
        <v>40</v>
      </c>
      <c r="I26" s="51">
        <v>10</v>
      </c>
      <c r="J26" s="51">
        <v>0</v>
      </c>
      <c r="K26" s="51" t="s">
        <v>1</v>
      </c>
      <c r="L26" s="51" t="s">
        <v>1</v>
      </c>
      <c r="N26" s="279">
        <f t="shared" si="0"/>
        <v>8.6338898625588044E-4</v>
      </c>
      <c r="O26" s="280">
        <f t="shared" si="1"/>
        <v>0.8504273504273504</v>
      </c>
      <c r="P26" s="280">
        <f t="shared" ref="P26:P37" si="10">+F26/$C26</f>
        <v>0.11858974358974358</v>
      </c>
      <c r="Q26" s="280">
        <f t="shared" ref="Q26:Q37" si="11">+G26/$C26</f>
        <v>2.6709401709401708E-2</v>
      </c>
      <c r="R26" s="280">
        <f t="shared" ref="R26:R37" si="12">+H26/$C26</f>
        <v>4.2735042735042739E-3</v>
      </c>
      <c r="S26" s="280">
        <f t="shared" ref="S26:S37" si="13">+I26/$C26</f>
        <v>1.0683760683760685E-3</v>
      </c>
      <c r="T26" s="280">
        <f t="shared" ref="T26:T37" si="14">+J26/$C26</f>
        <v>0</v>
      </c>
      <c r="U26" s="280"/>
      <c r="V26" s="280"/>
      <c r="W26" s="281">
        <f t="shared" si="9"/>
        <v>1.0683760683760685E-3</v>
      </c>
      <c r="X26" s="283" t="s">
        <v>100</v>
      </c>
      <c r="AA26" s="200">
        <v>0.12851246622390705</v>
      </c>
      <c r="AB26" s="4" t="s">
        <v>94</v>
      </c>
    </row>
    <row r="27" spans="2:28" ht="12" x14ac:dyDescent="0.25">
      <c r="B27" s="4" t="s">
        <v>101</v>
      </c>
      <c r="C27" s="51">
        <v>67480</v>
      </c>
      <c r="D27" s="233">
        <v>1690</v>
      </c>
      <c r="E27" s="51">
        <v>6930</v>
      </c>
      <c r="F27" s="51">
        <v>9860</v>
      </c>
      <c r="G27" s="51">
        <v>9400</v>
      </c>
      <c r="H27" s="51">
        <v>10060</v>
      </c>
      <c r="I27" s="51">
        <v>6890</v>
      </c>
      <c r="J27" s="51">
        <v>10980</v>
      </c>
      <c r="K27" s="51">
        <v>9280</v>
      </c>
      <c r="L27" s="51">
        <v>2390</v>
      </c>
      <c r="N27" s="279">
        <f t="shared" si="0"/>
        <v>6.2245180333917538E-3</v>
      </c>
      <c r="O27" s="280">
        <f t="shared" si="1"/>
        <v>0.12774155305275636</v>
      </c>
      <c r="P27" s="280">
        <f t="shared" si="10"/>
        <v>0.14611736810906936</v>
      </c>
      <c r="Q27" s="280">
        <f t="shared" si="11"/>
        <v>0.13930053349140487</v>
      </c>
      <c r="R27" s="280">
        <f t="shared" si="12"/>
        <v>0.14908120924718435</v>
      </c>
      <c r="S27" s="280">
        <f t="shared" si="13"/>
        <v>0.10210432720806165</v>
      </c>
      <c r="T27" s="280">
        <f t="shared" si="14"/>
        <v>0.16271487848251334</v>
      </c>
      <c r="U27" s="280">
        <f t="shared" ref="U27:U37" si="15">+K27/$C27</f>
        <v>0.13752222880853587</v>
      </c>
      <c r="V27" s="280">
        <f t="shared" ref="V27:V37" si="16">+L27/$C27</f>
        <v>3.5417901600474214E-2</v>
      </c>
      <c r="W27" s="281">
        <f t="shared" si="9"/>
        <v>0.43775933609958506</v>
      </c>
      <c r="X27" s="283" t="s">
        <v>101</v>
      </c>
      <c r="AA27" s="200">
        <v>0.12724097788125729</v>
      </c>
      <c r="AB27" s="4" t="s">
        <v>97</v>
      </c>
    </row>
    <row r="28" spans="2:28" ht="12" x14ac:dyDescent="0.25">
      <c r="B28" s="4" t="s">
        <v>102</v>
      </c>
      <c r="C28" s="51">
        <v>140430</v>
      </c>
      <c r="D28" s="233">
        <v>820</v>
      </c>
      <c r="E28" s="51">
        <v>14580</v>
      </c>
      <c r="F28" s="51">
        <v>27670</v>
      </c>
      <c r="G28" s="51">
        <v>24430</v>
      </c>
      <c r="H28" s="51">
        <v>30290</v>
      </c>
      <c r="I28" s="51">
        <v>16680</v>
      </c>
      <c r="J28" s="51">
        <v>14660</v>
      </c>
      <c r="K28" s="51">
        <v>8730</v>
      </c>
      <c r="L28" s="51">
        <v>2570</v>
      </c>
      <c r="N28" s="279">
        <f t="shared" si="0"/>
        <v>1.2953602066230053E-2</v>
      </c>
      <c r="O28" s="280">
        <f t="shared" si="1"/>
        <v>0.10966317738374991</v>
      </c>
      <c r="P28" s="280">
        <f t="shared" si="10"/>
        <v>0.19703767001352987</v>
      </c>
      <c r="Q28" s="280">
        <f t="shared" si="11"/>
        <v>0.17396567684967598</v>
      </c>
      <c r="R28" s="280">
        <f t="shared" si="12"/>
        <v>0.21569465213985617</v>
      </c>
      <c r="S28" s="280">
        <f t="shared" si="13"/>
        <v>0.11877803888058107</v>
      </c>
      <c r="T28" s="280">
        <f t="shared" si="14"/>
        <v>0.10439364808089439</v>
      </c>
      <c r="U28" s="280">
        <f t="shared" si="15"/>
        <v>6.2166203802606283E-2</v>
      </c>
      <c r="V28" s="280">
        <f t="shared" si="16"/>
        <v>1.8300932849106315E-2</v>
      </c>
      <c r="W28" s="281">
        <f t="shared" si="9"/>
        <v>0.30363882361318806</v>
      </c>
      <c r="X28" s="283" t="s">
        <v>102</v>
      </c>
      <c r="AA28" s="200">
        <v>9.3771212237842988E-2</v>
      </c>
      <c r="AB28" s="4" t="s">
        <v>103</v>
      </c>
    </row>
    <row r="29" spans="2:28" ht="12" x14ac:dyDescent="0.25">
      <c r="B29" s="4" t="s">
        <v>103</v>
      </c>
      <c r="C29" s="51">
        <v>1429010</v>
      </c>
      <c r="D29" s="233">
        <v>7450</v>
      </c>
      <c r="E29" s="51">
        <v>326140</v>
      </c>
      <c r="F29" s="51">
        <v>444220</v>
      </c>
      <c r="G29" s="51">
        <v>308200</v>
      </c>
      <c r="H29" s="51">
        <v>208990</v>
      </c>
      <c r="I29" s="51">
        <v>62040</v>
      </c>
      <c r="J29" s="51">
        <v>40440</v>
      </c>
      <c r="K29" s="51">
        <v>20570</v>
      </c>
      <c r="L29" s="51">
        <v>10950</v>
      </c>
      <c r="N29" s="279">
        <f t="shared" si="0"/>
        <v>0.13181533068905082</v>
      </c>
      <c r="O29" s="280">
        <f t="shared" si="1"/>
        <v>0.23344133351061225</v>
      </c>
      <c r="P29" s="280">
        <f t="shared" si="10"/>
        <v>0.31085856642010901</v>
      </c>
      <c r="Q29" s="280">
        <f t="shared" si="11"/>
        <v>0.21567378814703886</v>
      </c>
      <c r="R29" s="280">
        <f t="shared" si="12"/>
        <v>0.14624810183273734</v>
      </c>
      <c r="S29" s="280">
        <f t="shared" si="13"/>
        <v>4.3414671695789393E-2</v>
      </c>
      <c r="T29" s="280">
        <f t="shared" si="14"/>
        <v>2.8299312111181866E-2</v>
      </c>
      <c r="U29" s="280">
        <f t="shared" si="15"/>
        <v>1.4394580863674851E-2</v>
      </c>
      <c r="V29" s="280">
        <f t="shared" si="16"/>
        <v>7.6626475671968709E-3</v>
      </c>
      <c r="W29" s="281">
        <f t="shared" si="9"/>
        <v>9.3771212237842988E-2</v>
      </c>
      <c r="X29" s="283" t="s">
        <v>103</v>
      </c>
      <c r="AA29" s="200">
        <v>8.9251947659027303E-2</v>
      </c>
      <c r="AB29" s="4" t="s">
        <v>104</v>
      </c>
    </row>
    <row r="30" spans="2:28" ht="12" x14ac:dyDescent="0.25">
      <c r="B30" s="4" t="s">
        <v>104</v>
      </c>
      <c r="C30" s="51">
        <v>264420</v>
      </c>
      <c r="D30" s="233">
        <v>840</v>
      </c>
      <c r="E30" s="51">
        <v>121860</v>
      </c>
      <c r="F30" s="51">
        <v>68450</v>
      </c>
      <c r="G30" s="51">
        <v>31310</v>
      </c>
      <c r="H30" s="51">
        <v>18360</v>
      </c>
      <c r="I30" s="51">
        <v>6750</v>
      </c>
      <c r="J30" s="51">
        <v>6150</v>
      </c>
      <c r="K30" s="51">
        <v>4660</v>
      </c>
      <c r="L30" s="51">
        <v>6040</v>
      </c>
      <c r="N30" s="279">
        <f t="shared" si="0"/>
        <v>2.4390738861728621E-2</v>
      </c>
      <c r="O30" s="280">
        <f t="shared" si="1"/>
        <v>0.46403449058316315</v>
      </c>
      <c r="P30" s="280">
        <f t="shared" si="10"/>
        <v>0.25886846683306858</v>
      </c>
      <c r="Q30" s="280">
        <f t="shared" si="11"/>
        <v>0.11841010513576886</v>
      </c>
      <c r="R30" s="280">
        <f t="shared" si="12"/>
        <v>6.9434989788972085E-2</v>
      </c>
      <c r="S30" s="280">
        <f t="shared" si="13"/>
        <v>2.5527569775357386E-2</v>
      </c>
      <c r="T30" s="280">
        <f t="shared" si="14"/>
        <v>2.3258452461992284E-2</v>
      </c>
      <c r="U30" s="280">
        <f t="shared" si="15"/>
        <v>1.762347780046895E-2</v>
      </c>
      <c r="V30" s="280">
        <f t="shared" si="16"/>
        <v>2.2842447621208684E-2</v>
      </c>
      <c r="W30" s="281">
        <f t="shared" si="9"/>
        <v>8.9251947659027303E-2</v>
      </c>
      <c r="X30" s="283" t="s">
        <v>104</v>
      </c>
      <c r="AA30" s="200">
        <v>6.9037789774531594E-2</v>
      </c>
      <c r="AB30" s="4" t="s">
        <v>93</v>
      </c>
    </row>
    <row r="31" spans="2:28" ht="12" x14ac:dyDescent="0.25">
      <c r="B31" s="4" t="s">
        <v>105</v>
      </c>
      <c r="C31" s="51">
        <v>3629660</v>
      </c>
      <c r="D31" s="233">
        <v>65890</v>
      </c>
      <c r="E31" s="51">
        <v>2589920</v>
      </c>
      <c r="F31" s="51">
        <v>691260</v>
      </c>
      <c r="G31" s="51">
        <v>193870</v>
      </c>
      <c r="H31" s="51">
        <v>49650</v>
      </c>
      <c r="I31" s="51">
        <v>10260</v>
      </c>
      <c r="J31" s="51">
        <v>8470</v>
      </c>
      <c r="K31" s="51">
        <v>7260</v>
      </c>
      <c r="L31" s="51">
        <v>13080</v>
      </c>
      <c r="N31" s="279">
        <f t="shared" si="0"/>
        <v>0.33480859699289733</v>
      </c>
      <c r="O31" s="280">
        <f>+(D31+E31)/C31</f>
        <v>0.73169663274246077</v>
      </c>
      <c r="P31" s="280">
        <f t="shared" si="10"/>
        <v>0.19044759013240908</v>
      </c>
      <c r="Q31" s="280">
        <f t="shared" si="11"/>
        <v>5.3412716342577542E-2</v>
      </c>
      <c r="R31" s="280">
        <f t="shared" si="12"/>
        <v>1.3678967175988935E-2</v>
      </c>
      <c r="S31" s="280">
        <f t="shared" si="13"/>
        <v>2.8267110418055685E-3</v>
      </c>
      <c r="T31" s="280">
        <f t="shared" si="14"/>
        <v>2.333551902933057E-3</v>
      </c>
      <c r="U31" s="280">
        <f t="shared" si="15"/>
        <v>2.0001873453711918E-3</v>
      </c>
      <c r="V31" s="280">
        <f t="shared" si="16"/>
        <v>3.6036433164538828E-3</v>
      </c>
      <c r="W31" s="281">
        <f t="shared" si="9"/>
        <v>1.0764093606563701E-2</v>
      </c>
      <c r="X31" s="283" t="s">
        <v>105</v>
      </c>
      <c r="AA31" s="200">
        <v>6.1868637239102235E-2</v>
      </c>
      <c r="AB31" s="4" t="s">
        <v>84</v>
      </c>
    </row>
    <row r="32" spans="2:28" ht="12" x14ac:dyDescent="0.25">
      <c r="B32" s="4" t="s">
        <v>106</v>
      </c>
      <c r="C32" s="51">
        <v>72380</v>
      </c>
      <c r="D32" s="233">
        <v>100</v>
      </c>
      <c r="E32" s="51">
        <v>18360</v>
      </c>
      <c r="F32" s="51">
        <v>24810</v>
      </c>
      <c r="G32" s="51">
        <v>17260</v>
      </c>
      <c r="H32" s="51">
        <v>8190</v>
      </c>
      <c r="I32" s="51">
        <v>2050</v>
      </c>
      <c r="J32" s="51">
        <v>1070</v>
      </c>
      <c r="K32" s="51">
        <v>420</v>
      </c>
      <c r="L32" s="51">
        <v>110</v>
      </c>
      <c r="N32" s="279">
        <f t="shared" si="0"/>
        <v>6.6765058573932294E-3</v>
      </c>
      <c r="O32" s="280">
        <f t="shared" ref="O32:O36" si="17">+(D32+E32)/C32</f>
        <v>0.25504282951091461</v>
      </c>
      <c r="P32" s="280">
        <f t="shared" si="10"/>
        <v>0.34277424702956616</v>
      </c>
      <c r="Q32" s="280">
        <f t="shared" si="11"/>
        <v>0.23846366399557889</v>
      </c>
      <c r="R32" s="280">
        <f t="shared" si="12"/>
        <v>0.11315280464216634</v>
      </c>
      <c r="S32" s="280">
        <f t="shared" si="13"/>
        <v>2.8322741088698537E-2</v>
      </c>
      <c r="T32" s="280">
        <f t="shared" si="14"/>
        <v>1.4783089251174358E-2</v>
      </c>
      <c r="U32" s="280">
        <f t="shared" si="15"/>
        <v>5.8027079303675051E-3</v>
      </c>
      <c r="V32" s="280">
        <f t="shared" si="16"/>
        <v>1.5197568389057751E-3</v>
      </c>
      <c r="W32" s="281">
        <f t="shared" si="9"/>
        <v>5.0428295109146176E-2</v>
      </c>
      <c r="X32" s="283" t="s">
        <v>106</v>
      </c>
      <c r="AA32" s="200">
        <v>6.1201229316345432E-2</v>
      </c>
      <c r="AB32" s="4" t="s">
        <v>99</v>
      </c>
    </row>
    <row r="33" spans="2:28" ht="12" x14ac:dyDescent="0.25">
      <c r="B33" s="4" t="s">
        <v>107</v>
      </c>
      <c r="C33" s="51">
        <v>23570</v>
      </c>
      <c r="D33" s="233">
        <v>1520</v>
      </c>
      <c r="E33" s="51">
        <v>5910</v>
      </c>
      <c r="F33" s="51">
        <v>6450</v>
      </c>
      <c r="G33" s="51">
        <v>2860</v>
      </c>
      <c r="H33" s="51">
        <v>2220</v>
      </c>
      <c r="I33" s="51">
        <v>770</v>
      </c>
      <c r="J33" s="51">
        <v>730</v>
      </c>
      <c r="K33" s="51">
        <v>790</v>
      </c>
      <c r="L33" s="51">
        <v>2310</v>
      </c>
      <c r="N33" s="279">
        <f t="shared" si="0"/>
        <v>2.1741536758601607E-3</v>
      </c>
      <c r="O33" s="280">
        <f t="shared" si="17"/>
        <v>0.31523122613491728</v>
      </c>
      <c r="P33" s="280">
        <f t="shared" si="10"/>
        <v>0.27365294866355538</v>
      </c>
      <c r="Q33" s="280">
        <f t="shared" si="11"/>
        <v>0.12134068731438269</v>
      </c>
      <c r="R33" s="280">
        <f t="shared" si="12"/>
        <v>9.4187526516758588E-2</v>
      </c>
      <c r="S33" s="280">
        <f t="shared" si="13"/>
        <v>3.2668646584641491E-2</v>
      </c>
      <c r="T33" s="280">
        <f t="shared" si="14"/>
        <v>3.0971574034789989E-2</v>
      </c>
      <c r="U33" s="280">
        <f t="shared" si="15"/>
        <v>3.3517182859567243E-2</v>
      </c>
      <c r="V33" s="280">
        <f t="shared" si="16"/>
        <v>9.8005939753924479E-2</v>
      </c>
      <c r="W33" s="281">
        <f t="shared" si="9"/>
        <v>0.1951633432329232</v>
      </c>
      <c r="X33" s="283" t="s">
        <v>107</v>
      </c>
      <c r="AA33" s="200">
        <v>5.0428295109146176E-2</v>
      </c>
      <c r="AB33" s="4" t="s">
        <v>106</v>
      </c>
    </row>
    <row r="34" spans="2:28" ht="12" x14ac:dyDescent="0.25">
      <c r="B34" s="4" t="s">
        <v>108</v>
      </c>
      <c r="C34" s="51">
        <v>54400</v>
      </c>
      <c r="D34" s="233">
        <v>270</v>
      </c>
      <c r="E34" s="51">
        <v>880</v>
      </c>
      <c r="F34" s="51">
        <v>2150</v>
      </c>
      <c r="G34" s="51">
        <v>6130</v>
      </c>
      <c r="H34" s="51">
        <v>11050</v>
      </c>
      <c r="I34" s="51">
        <v>8230</v>
      </c>
      <c r="J34" s="51">
        <v>10670</v>
      </c>
      <c r="K34" s="51">
        <v>10560</v>
      </c>
      <c r="L34" s="51">
        <v>4470</v>
      </c>
      <c r="N34" s="279">
        <f t="shared" si="0"/>
        <v>5.0179872705469978E-3</v>
      </c>
      <c r="O34" s="280">
        <f t="shared" si="17"/>
        <v>2.1139705882352942E-2</v>
      </c>
      <c r="P34" s="280">
        <f t="shared" si="10"/>
        <v>3.952205882352941E-2</v>
      </c>
      <c r="Q34" s="280">
        <f t="shared" si="11"/>
        <v>0.11268382352941177</v>
      </c>
      <c r="R34" s="280">
        <f t="shared" si="12"/>
        <v>0.203125</v>
      </c>
      <c r="S34" s="280">
        <f t="shared" si="13"/>
        <v>0.15128676470588234</v>
      </c>
      <c r="T34" s="280">
        <f t="shared" si="14"/>
        <v>0.19613970588235294</v>
      </c>
      <c r="U34" s="280">
        <f t="shared" si="15"/>
        <v>0.19411764705882353</v>
      </c>
      <c r="V34" s="280">
        <f t="shared" si="16"/>
        <v>8.2169117647058823E-2</v>
      </c>
      <c r="W34" s="281">
        <f t="shared" si="9"/>
        <v>0.6237132352941176</v>
      </c>
      <c r="X34" s="283" t="s">
        <v>108</v>
      </c>
      <c r="AA34" s="200">
        <v>4.6624383368569416E-2</v>
      </c>
      <c r="AB34" s="4" t="s">
        <v>90</v>
      </c>
    </row>
    <row r="35" spans="2:28" ht="12" x14ac:dyDescent="0.25">
      <c r="B35" s="5" t="s">
        <v>109</v>
      </c>
      <c r="C35" s="52">
        <v>67150</v>
      </c>
      <c r="D35" s="234">
        <v>700</v>
      </c>
      <c r="E35" s="52">
        <v>700</v>
      </c>
      <c r="F35" s="52">
        <v>6320</v>
      </c>
      <c r="G35" s="52">
        <v>15830</v>
      </c>
      <c r="H35" s="52">
        <v>13600</v>
      </c>
      <c r="I35" s="52">
        <v>6590</v>
      </c>
      <c r="J35" s="52">
        <v>7330</v>
      </c>
      <c r="K35" s="52">
        <v>8110</v>
      </c>
      <c r="L35" s="52">
        <v>7970</v>
      </c>
      <c r="N35" s="279">
        <f t="shared" si="0"/>
        <v>6.1940780370814503E-3</v>
      </c>
      <c r="O35" s="280">
        <f t="shared" si="17"/>
        <v>2.084884586746091E-2</v>
      </c>
      <c r="P35" s="280">
        <f t="shared" si="10"/>
        <v>9.4117647058823528E-2</v>
      </c>
      <c r="Q35" s="280">
        <f t="shared" si="11"/>
        <v>0.23574087862993298</v>
      </c>
      <c r="R35" s="280">
        <f t="shared" si="12"/>
        <v>0.20253164556962025</v>
      </c>
      <c r="S35" s="280">
        <f t="shared" si="13"/>
        <v>9.8138495904690995E-2</v>
      </c>
      <c r="T35" s="280">
        <f t="shared" si="14"/>
        <v>0.10915860014892033</v>
      </c>
      <c r="U35" s="280">
        <f t="shared" si="15"/>
        <v>0.12077438570364855</v>
      </c>
      <c r="V35" s="280">
        <f t="shared" si="16"/>
        <v>0.11868950111690246</v>
      </c>
      <c r="W35" s="281">
        <f t="shared" si="9"/>
        <v>0.44676098287416233</v>
      </c>
      <c r="X35" s="283" t="s">
        <v>109</v>
      </c>
      <c r="AA35" s="200">
        <v>2.6003391746749576E-2</v>
      </c>
      <c r="AB35" s="5" t="s">
        <v>95</v>
      </c>
    </row>
    <row r="36" spans="2:28" ht="12" x14ac:dyDescent="0.25">
      <c r="B36" s="5" t="s">
        <v>110</v>
      </c>
      <c r="C36" s="52">
        <v>185190</v>
      </c>
      <c r="D36" s="234">
        <v>3500</v>
      </c>
      <c r="E36" s="52">
        <v>4080</v>
      </c>
      <c r="F36" s="52">
        <v>8240</v>
      </c>
      <c r="G36" s="52">
        <v>27250</v>
      </c>
      <c r="H36" s="52">
        <v>28550</v>
      </c>
      <c r="I36" s="52">
        <v>17460</v>
      </c>
      <c r="J36" s="52">
        <v>23310</v>
      </c>
      <c r="K36" s="52">
        <v>32250</v>
      </c>
      <c r="L36" s="52">
        <v>40550</v>
      </c>
      <c r="N36" s="279">
        <f t="shared" si="0"/>
        <v>1.7082372474863942E-2</v>
      </c>
      <c r="O36" s="280">
        <f t="shared" si="17"/>
        <v>4.093093579566931E-2</v>
      </c>
      <c r="P36" s="280">
        <f t="shared" si="10"/>
        <v>4.4494843134078511E-2</v>
      </c>
      <c r="Q36" s="280">
        <f t="shared" si="11"/>
        <v>0.14714617419947082</v>
      </c>
      <c r="R36" s="280">
        <f t="shared" si="12"/>
        <v>0.15416599168421621</v>
      </c>
      <c r="S36" s="280">
        <f t="shared" si="13"/>
        <v>9.4281548679734331E-2</v>
      </c>
      <c r="T36" s="280">
        <f t="shared" si="14"/>
        <v>0.12587072736108862</v>
      </c>
      <c r="U36" s="280">
        <f t="shared" si="15"/>
        <v>0.17414547221772234</v>
      </c>
      <c r="V36" s="280">
        <f t="shared" si="16"/>
        <v>0.21896430692801988</v>
      </c>
      <c r="W36" s="281">
        <f t="shared" si="9"/>
        <v>0.61326205518656518</v>
      </c>
      <c r="X36" s="283" t="s">
        <v>110</v>
      </c>
      <c r="AA36" s="200">
        <v>1.0764093606563701E-2</v>
      </c>
      <c r="AB36" s="5" t="s">
        <v>105</v>
      </c>
    </row>
    <row r="37" spans="2:28" ht="12" x14ac:dyDescent="0.25">
      <c r="B37" s="137" t="s">
        <v>112</v>
      </c>
      <c r="C37" s="138">
        <v>43730</v>
      </c>
      <c r="D37" s="235">
        <v>1600</v>
      </c>
      <c r="E37" s="138">
        <v>900</v>
      </c>
      <c r="F37" s="138">
        <v>3490</v>
      </c>
      <c r="G37" s="138">
        <v>7570</v>
      </c>
      <c r="H37" s="138">
        <v>12060</v>
      </c>
      <c r="I37" s="138">
        <v>7690</v>
      </c>
      <c r="J37" s="138">
        <v>6540</v>
      </c>
      <c r="K37" s="138">
        <v>3230</v>
      </c>
      <c r="L37" s="138">
        <v>640</v>
      </c>
      <c r="N37" s="279">
        <f t="shared" si="0"/>
        <v>4.033760723180518E-3</v>
      </c>
      <c r="O37" s="280">
        <f t="shared" ref="O37" si="18">+(D37+E37)/C37</f>
        <v>5.7168991538989251E-2</v>
      </c>
      <c r="P37" s="280">
        <f t="shared" si="10"/>
        <v>7.9807912188428989E-2</v>
      </c>
      <c r="Q37" s="280">
        <f t="shared" si="11"/>
        <v>0.17310770638005946</v>
      </c>
      <c r="R37" s="280">
        <f t="shared" si="12"/>
        <v>0.27578321518408416</v>
      </c>
      <c r="S37" s="280">
        <f t="shared" si="13"/>
        <v>0.17585181797393093</v>
      </c>
      <c r="T37" s="280">
        <f t="shared" si="14"/>
        <v>0.14955408186599589</v>
      </c>
      <c r="U37" s="280">
        <f t="shared" si="15"/>
        <v>7.3862337068374112E-2</v>
      </c>
      <c r="V37" s="280">
        <f t="shared" si="16"/>
        <v>1.4635261833981249E-2</v>
      </c>
      <c r="W37" s="281">
        <f t="shared" ref="W37" si="19">+V37+U37+T37+S37</f>
        <v>0.41390349874228216</v>
      </c>
      <c r="X37" s="283" t="s">
        <v>112</v>
      </c>
      <c r="AA37" s="200">
        <v>1.0683760683760685E-3</v>
      </c>
      <c r="AB37" s="137" t="s">
        <v>100</v>
      </c>
    </row>
    <row r="38" spans="2:28" x14ac:dyDescent="0.2">
      <c r="X38" s="282"/>
    </row>
    <row r="39" spans="2:28" x14ac:dyDescent="0.2">
      <c r="B39" s="34" t="s">
        <v>51</v>
      </c>
      <c r="X39" s="282"/>
    </row>
    <row r="40" spans="2:28" x14ac:dyDescent="0.2">
      <c r="B40" s="34"/>
      <c r="X40" s="282"/>
    </row>
    <row r="41" spans="2:28" x14ac:dyDescent="0.2">
      <c r="B41" s="34"/>
      <c r="X41" s="282"/>
    </row>
    <row r="42" spans="2:28" x14ac:dyDescent="0.2">
      <c r="B42" s="34"/>
      <c r="X42" s="282"/>
    </row>
    <row r="43" spans="2:28" x14ac:dyDescent="0.2">
      <c r="B43" s="34"/>
      <c r="X43" s="282"/>
    </row>
    <row r="44" spans="2:28" x14ac:dyDescent="0.2">
      <c r="B44" s="34"/>
      <c r="X44" s="282"/>
    </row>
    <row r="45" spans="2:28" x14ac:dyDescent="0.2">
      <c r="B45" s="34"/>
    </row>
    <row r="46" spans="2:28" x14ac:dyDescent="0.2">
      <c r="B46" s="34"/>
    </row>
    <row r="47" spans="2:28" x14ac:dyDescent="0.2">
      <c r="B47" s="34"/>
    </row>
    <row r="48" spans="2:28" x14ac:dyDescent="0.2">
      <c r="B48" s="34"/>
    </row>
    <row r="53" spans="2:15" x14ac:dyDescent="0.2">
      <c r="D53" s="20"/>
    </row>
    <row r="54" spans="2:15" x14ac:dyDescent="0.2">
      <c r="E54" s="22"/>
    </row>
    <row r="55" spans="2:15" x14ac:dyDescent="0.2"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53" t="s">
        <v>57</v>
      </c>
    </row>
    <row r="56" spans="2:15" x14ac:dyDescent="0.2">
      <c r="D56" s="22"/>
      <c r="E56" s="22"/>
    </row>
    <row r="58" spans="2:15" x14ac:dyDescent="0.2">
      <c r="B58" s="23" t="s">
        <v>115</v>
      </c>
    </row>
    <row r="60" spans="2:15" ht="13.8" x14ac:dyDescent="0.25">
      <c r="B60" s="95" t="s">
        <v>68</v>
      </c>
      <c r="C60" s="94"/>
    </row>
    <row r="62" spans="2:15" ht="13.2" x14ac:dyDescent="0.25">
      <c r="B62" s="128" t="s">
        <v>69</v>
      </c>
      <c r="C62" s="129">
        <v>42306.535358796296</v>
      </c>
    </row>
    <row r="63" spans="2:15" ht="13.2" x14ac:dyDescent="0.25">
      <c r="B63" s="128" t="s">
        <v>70</v>
      </c>
      <c r="C63" s="129">
        <v>42317.534645624997</v>
      </c>
    </row>
    <row r="64" spans="2:15" ht="13.2" x14ac:dyDescent="0.25">
      <c r="B64" s="128" t="s">
        <v>71</v>
      </c>
      <c r="C64" s="128" t="s">
        <v>72</v>
      </c>
    </row>
    <row r="65" spans="2:12" ht="13.8" x14ac:dyDescent="0.25">
      <c r="B65" s="128" t="s">
        <v>73</v>
      </c>
      <c r="C65" s="136" t="s">
        <v>0</v>
      </c>
      <c r="D65" s="96"/>
      <c r="E65" s="96"/>
      <c r="F65" s="96"/>
      <c r="G65" s="96"/>
      <c r="H65" s="96"/>
      <c r="I65" s="96"/>
      <c r="J65" s="96"/>
      <c r="K65" s="96"/>
      <c r="L65" s="96"/>
    </row>
    <row r="66" spans="2:12" ht="13.8" x14ac:dyDescent="0.25">
      <c r="B66" s="128" t="s">
        <v>116</v>
      </c>
      <c r="C66" s="135" t="s">
        <v>78</v>
      </c>
      <c r="D66" s="96"/>
      <c r="E66" s="96"/>
      <c r="F66" s="96"/>
      <c r="G66" s="96"/>
      <c r="H66" s="96"/>
      <c r="I66" s="96"/>
      <c r="J66" s="96"/>
      <c r="K66" s="96"/>
      <c r="L66" s="96"/>
    </row>
    <row r="67" spans="2:12" ht="13.8" x14ac:dyDescent="0.25">
      <c r="B67" s="131" t="s">
        <v>75</v>
      </c>
      <c r="C67" s="131" t="s">
        <v>76</v>
      </c>
      <c r="D67" s="130"/>
      <c r="E67" s="130"/>
      <c r="F67" s="130"/>
      <c r="G67" s="130"/>
      <c r="H67" s="130"/>
      <c r="I67" s="130"/>
      <c r="J67" s="130"/>
      <c r="K67" s="130"/>
      <c r="L67" s="130"/>
    </row>
    <row r="69" spans="2:12" ht="13.2" x14ac:dyDescent="0.25">
      <c r="B69" s="132" t="s">
        <v>117</v>
      </c>
      <c r="C69" s="132" t="s">
        <v>0</v>
      </c>
      <c r="D69" s="132" t="s">
        <v>118</v>
      </c>
      <c r="E69" s="132" t="s">
        <v>119</v>
      </c>
      <c r="F69" s="132" t="s">
        <v>120</v>
      </c>
      <c r="G69" s="132" t="s">
        <v>121</v>
      </c>
      <c r="H69" s="132" t="s">
        <v>122</v>
      </c>
      <c r="I69" s="132" t="s">
        <v>123</v>
      </c>
      <c r="J69" s="132" t="s">
        <v>124</v>
      </c>
      <c r="K69" s="132" t="s">
        <v>125</v>
      </c>
      <c r="L69" s="132" t="s">
        <v>126</v>
      </c>
    </row>
    <row r="70" spans="2:12" ht="13.2" x14ac:dyDescent="0.25">
      <c r="B70" s="132" t="s">
        <v>83</v>
      </c>
      <c r="C70" s="133">
        <v>37760</v>
      </c>
      <c r="D70" s="133">
        <v>420</v>
      </c>
      <c r="E70" s="133">
        <v>1600</v>
      </c>
      <c r="F70" s="133">
        <v>3460</v>
      </c>
      <c r="G70" s="133">
        <v>4980</v>
      </c>
      <c r="H70" s="133">
        <v>6840</v>
      </c>
      <c r="I70" s="133">
        <v>4930</v>
      </c>
      <c r="J70" s="133">
        <v>6810</v>
      </c>
      <c r="K70" s="133">
        <v>6530</v>
      </c>
      <c r="L70" s="133">
        <v>2190</v>
      </c>
    </row>
    <row r="71" spans="2:12" ht="13.2" x14ac:dyDescent="0.25">
      <c r="B71" s="132" t="s">
        <v>84</v>
      </c>
      <c r="C71" s="133">
        <v>254410</v>
      </c>
      <c r="D71" s="133">
        <v>9550</v>
      </c>
      <c r="E71" s="133">
        <v>183640</v>
      </c>
      <c r="F71" s="133">
        <v>27810</v>
      </c>
      <c r="G71" s="133">
        <v>10880</v>
      </c>
      <c r="H71" s="133">
        <v>6780</v>
      </c>
      <c r="I71" s="133">
        <v>3210</v>
      </c>
      <c r="J71" s="133">
        <v>3410</v>
      </c>
      <c r="K71" s="133">
        <v>2960</v>
      </c>
      <c r="L71" s="133">
        <v>6160</v>
      </c>
    </row>
    <row r="72" spans="2:12" ht="13.2" x14ac:dyDescent="0.25">
      <c r="B72" s="132" t="s">
        <v>85</v>
      </c>
      <c r="C72" s="133">
        <v>26250</v>
      </c>
      <c r="D72" s="133">
        <v>290</v>
      </c>
      <c r="E72" s="133">
        <v>2700</v>
      </c>
      <c r="F72" s="133">
        <v>1880</v>
      </c>
      <c r="G72" s="133">
        <v>4940</v>
      </c>
      <c r="H72" s="133">
        <v>4610</v>
      </c>
      <c r="I72" s="133">
        <v>2360</v>
      </c>
      <c r="J72" s="133">
        <v>2370</v>
      </c>
      <c r="K72" s="133">
        <v>2460</v>
      </c>
      <c r="L72" s="133">
        <v>4630</v>
      </c>
    </row>
    <row r="73" spans="2:12" ht="13.2" x14ac:dyDescent="0.25">
      <c r="B73" s="132" t="s">
        <v>86</v>
      </c>
      <c r="C73" s="133">
        <v>38830</v>
      </c>
      <c r="D73" s="133">
        <v>1450</v>
      </c>
      <c r="E73" s="133">
        <v>310</v>
      </c>
      <c r="F73" s="133">
        <v>870</v>
      </c>
      <c r="G73" s="133">
        <v>7750</v>
      </c>
      <c r="H73" s="133">
        <v>6870</v>
      </c>
      <c r="I73" s="133">
        <v>3950</v>
      </c>
      <c r="J73" s="133">
        <v>4360</v>
      </c>
      <c r="K73" s="133">
        <v>5380</v>
      </c>
      <c r="L73" s="133">
        <v>7880</v>
      </c>
    </row>
    <row r="74" spans="2:12" ht="13.2" x14ac:dyDescent="0.25">
      <c r="B74" s="132" t="s">
        <v>87</v>
      </c>
      <c r="C74" s="133">
        <v>285030</v>
      </c>
      <c r="D74" s="133">
        <v>2870</v>
      </c>
      <c r="E74" s="133">
        <v>12010</v>
      </c>
      <c r="F74" s="133">
        <v>9720</v>
      </c>
      <c r="G74" s="133">
        <v>44580</v>
      </c>
      <c r="H74" s="133">
        <v>59020</v>
      </c>
      <c r="I74" s="133">
        <v>28920</v>
      </c>
      <c r="J74" s="133">
        <v>42530</v>
      </c>
      <c r="K74" s="133">
        <v>50220</v>
      </c>
      <c r="L74" s="133">
        <v>35160</v>
      </c>
    </row>
    <row r="75" spans="2:12" ht="13.2" x14ac:dyDescent="0.25">
      <c r="B75" s="132" t="s">
        <v>88</v>
      </c>
      <c r="C75" s="133">
        <v>19190</v>
      </c>
      <c r="D75" s="133">
        <v>430</v>
      </c>
      <c r="E75" s="133">
        <v>1770</v>
      </c>
      <c r="F75" s="133">
        <v>4140</v>
      </c>
      <c r="G75" s="133">
        <v>3970</v>
      </c>
      <c r="H75" s="133">
        <v>3340</v>
      </c>
      <c r="I75" s="133">
        <v>1400</v>
      </c>
      <c r="J75" s="133">
        <v>1180</v>
      </c>
      <c r="K75" s="133">
        <v>1150</v>
      </c>
      <c r="L75" s="133">
        <v>1790</v>
      </c>
    </row>
    <row r="76" spans="2:12" ht="13.2" x14ac:dyDescent="0.25">
      <c r="B76" s="132" t="s">
        <v>89</v>
      </c>
      <c r="C76" s="133">
        <v>139600</v>
      </c>
      <c r="D76" s="133">
        <v>30</v>
      </c>
      <c r="E76" s="133">
        <v>2380</v>
      </c>
      <c r="F76" s="133">
        <v>7390</v>
      </c>
      <c r="G76" s="133">
        <v>15610</v>
      </c>
      <c r="H76" s="133">
        <v>34200</v>
      </c>
      <c r="I76" s="133">
        <v>24570</v>
      </c>
      <c r="J76" s="133">
        <v>30290</v>
      </c>
      <c r="K76" s="133">
        <v>20350</v>
      </c>
      <c r="L76" s="133">
        <v>4770</v>
      </c>
    </row>
    <row r="77" spans="2:12" ht="13.2" x14ac:dyDescent="0.25">
      <c r="B77" s="132" t="s">
        <v>90</v>
      </c>
      <c r="C77" s="133">
        <v>709500</v>
      </c>
      <c r="D77" s="133">
        <v>5910</v>
      </c>
      <c r="E77" s="133">
        <v>358970</v>
      </c>
      <c r="F77" s="133">
        <v>179470</v>
      </c>
      <c r="G77" s="133">
        <v>86520</v>
      </c>
      <c r="H77" s="133">
        <v>45560</v>
      </c>
      <c r="I77" s="133">
        <v>15080</v>
      </c>
      <c r="J77" s="133">
        <v>11120</v>
      </c>
      <c r="K77" s="133">
        <v>5430</v>
      </c>
      <c r="L77" s="133">
        <v>1450</v>
      </c>
    </row>
    <row r="78" spans="2:12" ht="13.2" x14ac:dyDescent="0.25">
      <c r="B78" s="132" t="s">
        <v>91</v>
      </c>
      <c r="C78" s="133">
        <v>965000</v>
      </c>
      <c r="D78" s="133">
        <v>20700</v>
      </c>
      <c r="E78" s="133">
        <v>253410</v>
      </c>
      <c r="F78" s="133">
        <v>232440</v>
      </c>
      <c r="G78" s="133">
        <v>140780</v>
      </c>
      <c r="H78" s="133">
        <v>110800</v>
      </c>
      <c r="I78" s="133">
        <v>51550</v>
      </c>
      <c r="J78" s="133">
        <v>53550</v>
      </c>
      <c r="K78" s="133">
        <v>49960</v>
      </c>
      <c r="L78" s="133">
        <v>51820</v>
      </c>
    </row>
    <row r="79" spans="2:12" ht="13.2" x14ac:dyDescent="0.25">
      <c r="B79" s="132" t="s">
        <v>92</v>
      </c>
      <c r="C79" s="133">
        <v>472210</v>
      </c>
      <c r="D79" s="133">
        <v>8500</v>
      </c>
      <c r="E79" s="133">
        <v>51590</v>
      </c>
      <c r="F79" s="133">
        <v>56280</v>
      </c>
      <c r="G79" s="133">
        <v>41090</v>
      </c>
      <c r="H79" s="133">
        <v>44770</v>
      </c>
      <c r="I79" s="133">
        <v>31610</v>
      </c>
      <c r="J79" s="133">
        <v>47440</v>
      </c>
      <c r="K79" s="133">
        <v>93330</v>
      </c>
      <c r="L79" s="133">
        <v>97600</v>
      </c>
    </row>
    <row r="80" spans="2:12" ht="13.2" x14ac:dyDescent="0.25">
      <c r="B80" s="132" t="s">
        <v>93</v>
      </c>
      <c r="C80" s="133">
        <v>157450</v>
      </c>
      <c r="D80" s="133">
        <v>350</v>
      </c>
      <c r="E80" s="133">
        <v>60700</v>
      </c>
      <c r="F80" s="133">
        <v>48220</v>
      </c>
      <c r="G80" s="133">
        <v>24690</v>
      </c>
      <c r="H80" s="133">
        <v>12610</v>
      </c>
      <c r="I80" s="133">
        <v>3880</v>
      </c>
      <c r="J80" s="133">
        <v>3030</v>
      </c>
      <c r="K80" s="133">
        <v>2610</v>
      </c>
      <c r="L80" s="133">
        <v>1350</v>
      </c>
    </row>
    <row r="81" spans="2:12" ht="13.2" x14ac:dyDescent="0.25">
      <c r="B81" s="132" t="s">
        <v>94</v>
      </c>
      <c r="C81" s="133">
        <v>1010330</v>
      </c>
      <c r="D81" s="133">
        <v>880</v>
      </c>
      <c r="E81" s="133">
        <v>277910</v>
      </c>
      <c r="F81" s="133">
        <v>313930</v>
      </c>
      <c r="G81" s="133">
        <v>172900</v>
      </c>
      <c r="H81" s="133">
        <v>114850</v>
      </c>
      <c r="I81" s="133">
        <v>44690</v>
      </c>
      <c r="J81" s="133">
        <v>39870</v>
      </c>
      <c r="K81" s="133">
        <v>30180</v>
      </c>
      <c r="L81" s="133">
        <v>15100</v>
      </c>
    </row>
    <row r="82" spans="2:12" ht="13.2" x14ac:dyDescent="0.25">
      <c r="B82" s="132" t="s">
        <v>95</v>
      </c>
      <c r="C82" s="133">
        <v>35380</v>
      </c>
      <c r="D82" s="133">
        <v>230</v>
      </c>
      <c r="E82" s="133">
        <v>26310</v>
      </c>
      <c r="F82" s="133">
        <v>5260</v>
      </c>
      <c r="G82" s="133">
        <v>1770</v>
      </c>
      <c r="H82" s="133">
        <v>900</v>
      </c>
      <c r="I82" s="133">
        <v>310</v>
      </c>
      <c r="J82" s="133">
        <v>290</v>
      </c>
      <c r="K82" s="133">
        <v>210</v>
      </c>
      <c r="L82" s="133">
        <v>110</v>
      </c>
    </row>
    <row r="83" spans="2:12" ht="13.2" x14ac:dyDescent="0.25">
      <c r="B83" s="132" t="s">
        <v>96</v>
      </c>
      <c r="C83" s="133">
        <v>81800</v>
      </c>
      <c r="D83" s="133">
        <v>1080</v>
      </c>
      <c r="E83" s="133">
        <v>17630</v>
      </c>
      <c r="F83" s="133">
        <v>16150</v>
      </c>
      <c r="G83" s="133">
        <v>16090</v>
      </c>
      <c r="H83" s="133">
        <v>15790</v>
      </c>
      <c r="I83" s="133">
        <v>5320</v>
      </c>
      <c r="J83" s="133">
        <v>4140</v>
      </c>
      <c r="K83" s="133">
        <v>2700</v>
      </c>
      <c r="L83" s="133">
        <v>2890</v>
      </c>
    </row>
    <row r="84" spans="2:12" ht="13.2" x14ac:dyDescent="0.25">
      <c r="B84" s="132" t="s">
        <v>97</v>
      </c>
      <c r="C84" s="133">
        <v>171800</v>
      </c>
      <c r="D84" s="133">
        <v>70</v>
      </c>
      <c r="E84" s="133">
        <v>24250</v>
      </c>
      <c r="F84" s="133">
        <v>67100</v>
      </c>
      <c r="G84" s="133">
        <v>38440</v>
      </c>
      <c r="H84" s="133">
        <v>20070</v>
      </c>
      <c r="I84" s="133">
        <v>6520</v>
      </c>
      <c r="J84" s="133">
        <v>5560</v>
      </c>
      <c r="K84" s="133">
        <v>5100</v>
      </c>
      <c r="L84" s="133">
        <v>4680</v>
      </c>
    </row>
    <row r="85" spans="2:12" ht="13.2" x14ac:dyDescent="0.25">
      <c r="B85" s="132" t="s">
        <v>98</v>
      </c>
      <c r="C85" s="133">
        <v>2080</v>
      </c>
      <c r="D85" s="133">
        <v>20</v>
      </c>
      <c r="E85" s="133">
        <v>180</v>
      </c>
      <c r="F85" s="133">
        <v>140</v>
      </c>
      <c r="G85" s="133">
        <v>190</v>
      </c>
      <c r="H85" s="133">
        <v>170</v>
      </c>
      <c r="I85" s="133">
        <v>120</v>
      </c>
      <c r="J85" s="133">
        <v>210</v>
      </c>
      <c r="K85" s="133">
        <v>600</v>
      </c>
      <c r="L85" s="133">
        <v>450</v>
      </c>
    </row>
    <row r="86" spans="2:12" ht="13.2" x14ac:dyDescent="0.25">
      <c r="B86" s="132" t="s">
        <v>99</v>
      </c>
      <c r="C86" s="133">
        <v>491330</v>
      </c>
      <c r="D86" s="133">
        <v>38250</v>
      </c>
      <c r="E86" s="133">
        <v>334760</v>
      </c>
      <c r="F86" s="133">
        <v>42550</v>
      </c>
      <c r="G86" s="133">
        <v>25550</v>
      </c>
      <c r="H86" s="133">
        <v>20160</v>
      </c>
      <c r="I86" s="133">
        <v>8350</v>
      </c>
      <c r="J86" s="133">
        <v>7490</v>
      </c>
      <c r="K86" s="133">
        <v>6590</v>
      </c>
      <c r="L86" s="133">
        <v>7640</v>
      </c>
    </row>
    <row r="87" spans="2:12" ht="13.2" x14ac:dyDescent="0.25">
      <c r="B87" s="132" t="s">
        <v>100</v>
      </c>
      <c r="C87" s="133">
        <v>9360</v>
      </c>
      <c r="D87" s="133">
        <v>360</v>
      </c>
      <c r="E87" s="133">
        <v>7600</v>
      </c>
      <c r="F87" s="133">
        <v>1110</v>
      </c>
      <c r="G87" s="133">
        <v>250</v>
      </c>
      <c r="H87" s="133">
        <v>40</v>
      </c>
      <c r="I87" s="133">
        <v>10</v>
      </c>
      <c r="J87" s="133">
        <v>0</v>
      </c>
      <c r="K87" s="134" t="s">
        <v>1</v>
      </c>
      <c r="L87" s="134" t="s">
        <v>1</v>
      </c>
    </row>
    <row r="88" spans="2:12" ht="13.2" x14ac:dyDescent="0.25">
      <c r="B88" s="132" t="s">
        <v>101</v>
      </c>
      <c r="C88" s="133">
        <v>67480</v>
      </c>
      <c r="D88" s="133">
        <v>1690</v>
      </c>
      <c r="E88" s="133">
        <v>6930</v>
      </c>
      <c r="F88" s="133">
        <v>9860</v>
      </c>
      <c r="G88" s="133">
        <v>9400</v>
      </c>
      <c r="H88" s="133">
        <v>10060</v>
      </c>
      <c r="I88" s="133">
        <v>6890</v>
      </c>
      <c r="J88" s="133">
        <v>10980</v>
      </c>
      <c r="K88" s="133">
        <v>9280</v>
      </c>
      <c r="L88" s="133">
        <v>2390</v>
      </c>
    </row>
    <row r="89" spans="2:12" ht="13.2" x14ac:dyDescent="0.25">
      <c r="B89" s="132" t="s">
        <v>102</v>
      </c>
      <c r="C89" s="133">
        <v>140430</v>
      </c>
      <c r="D89" s="133">
        <v>820</v>
      </c>
      <c r="E89" s="133">
        <v>14580</v>
      </c>
      <c r="F89" s="133">
        <v>27670</v>
      </c>
      <c r="G89" s="133">
        <v>24430</v>
      </c>
      <c r="H89" s="133">
        <v>30290</v>
      </c>
      <c r="I89" s="133">
        <v>16680</v>
      </c>
      <c r="J89" s="133">
        <v>14660</v>
      </c>
      <c r="K89" s="133">
        <v>8730</v>
      </c>
      <c r="L89" s="133">
        <v>2570</v>
      </c>
    </row>
    <row r="90" spans="2:12" ht="13.2" x14ac:dyDescent="0.25">
      <c r="B90" s="132" t="s">
        <v>103</v>
      </c>
      <c r="C90" s="133">
        <v>1429010</v>
      </c>
      <c r="D90" s="133">
        <v>7450</v>
      </c>
      <c r="E90" s="133">
        <v>326140</v>
      </c>
      <c r="F90" s="133">
        <v>444220</v>
      </c>
      <c r="G90" s="133">
        <v>308200</v>
      </c>
      <c r="H90" s="133">
        <v>208990</v>
      </c>
      <c r="I90" s="133">
        <v>62040</v>
      </c>
      <c r="J90" s="133">
        <v>40440</v>
      </c>
      <c r="K90" s="133">
        <v>20570</v>
      </c>
      <c r="L90" s="133">
        <v>10950</v>
      </c>
    </row>
    <row r="91" spans="2:12" ht="13.2" x14ac:dyDescent="0.25">
      <c r="B91" s="132" t="s">
        <v>104</v>
      </c>
      <c r="C91" s="133">
        <v>264420</v>
      </c>
      <c r="D91" s="133">
        <v>840</v>
      </c>
      <c r="E91" s="133">
        <v>121860</v>
      </c>
      <c r="F91" s="133">
        <v>68450</v>
      </c>
      <c r="G91" s="133">
        <v>31310</v>
      </c>
      <c r="H91" s="133">
        <v>18360</v>
      </c>
      <c r="I91" s="133">
        <v>6750</v>
      </c>
      <c r="J91" s="133">
        <v>6150</v>
      </c>
      <c r="K91" s="133">
        <v>4660</v>
      </c>
      <c r="L91" s="133">
        <v>6040</v>
      </c>
    </row>
    <row r="92" spans="2:12" ht="13.2" x14ac:dyDescent="0.25">
      <c r="B92" s="132" t="s">
        <v>105</v>
      </c>
      <c r="C92" s="133">
        <v>3629660</v>
      </c>
      <c r="D92" s="133">
        <v>65890</v>
      </c>
      <c r="E92" s="133">
        <v>2589920</v>
      </c>
      <c r="F92" s="133">
        <v>691260</v>
      </c>
      <c r="G92" s="133">
        <v>193870</v>
      </c>
      <c r="H92" s="133">
        <v>49650</v>
      </c>
      <c r="I92" s="133">
        <v>10260</v>
      </c>
      <c r="J92" s="133">
        <v>8470</v>
      </c>
      <c r="K92" s="133">
        <v>7260</v>
      </c>
      <c r="L92" s="133">
        <v>13080</v>
      </c>
    </row>
    <row r="93" spans="2:12" ht="13.2" x14ac:dyDescent="0.25">
      <c r="B93" s="132" t="s">
        <v>106</v>
      </c>
      <c r="C93" s="133">
        <v>72380</v>
      </c>
      <c r="D93" s="133">
        <v>100</v>
      </c>
      <c r="E93" s="133">
        <v>18360</v>
      </c>
      <c r="F93" s="133">
        <v>24810</v>
      </c>
      <c r="G93" s="133">
        <v>17260</v>
      </c>
      <c r="H93" s="133">
        <v>8190</v>
      </c>
      <c r="I93" s="133">
        <v>2050</v>
      </c>
      <c r="J93" s="133">
        <v>1070</v>
      </c>
      <c r="K93" s="133">
        <v>420</v>
      </c>
      <c r="L93" s="133">
        <v>110</v>
      </c>
    </row>
    <row r="94" spans="2:12" ht="13.2" x14ac:dyDescent="0.25">
      <c r="B94" s="132" t="s">
        <v>107</v>
      </c>
      <c r="C94" s="133">
        <v>23570</v>
      </c>
      <c r="D94" s="133">
        <v>1520</v>
      </c>
      <c r="E94" s="133">
        <v>5910</v>
      </c>
      <c r="F94" s="133">
        <v>6450</v>
      </c>
      <c r="G94" s="133">
        <v>2860</v>
      </c>
      <c r="H94" s="133">
        <v>2220</v>
      </c>
      <c r="I94" s="133">
        <v>770</v>
      </c>
      <c r="J94" s="133">
        <v>730</v>
      </c>
      <c r="K94" s="133">
        <v>790</v>
      </c>
      <c r="L94" s="133">
        <v>2310</v>
      </c>
    </row>
    <row r="95" spans="2:12" ht="13.2" x14ac:dyDescent="0.25">
      <c r="B95" s="132" t="s">
        <v>108</v>
      </c>
      <c r="C95" s="133">
        <v>54400</v>
      </c>
      <c r="D95" s="133">
        <v>270</v>
      </c>
      <c r="E95" s="133">
        <v>880</v>
      </c>
      <c r="F95" s="133">
        <v>2150</v>
      </c>
      <c r="G95" s="133">
        <v>6130</v>
      </c>
      <c r="H95" s="133">
        <v>11050</v>
      </c>
      <c r="I95" s="133">
        <v>8230</v>
      </c>
      <c r="J95" s="133">
        <v>10670</v>
      </c>
      <c r="K95" s="133">
        <v>10560</v>
      </c>
      <c r="L95" s="133">
        <v>4470</v>
      </c>
    </row>
    <row r="96" spans="2:12" ht="13.2" x14ac:dyDescent="0.25">
      <c r="B96" s="132" t="s">
        <v>109</v>
      </c>
      <c r="C96" s="133">
        <v>67150</v>
      </c>
      <c r="D96" s="133">
        <v>700</v>
      </c>
      <c r="E96" s="133">
        <v>700</v>
      </c>
      <c r="F96" s="133">
        <v>6320</v>
      </c>
      <c r="G96" s="133">
        <v>15830</v>
      </c>
      <c r="H96" s="133">
        <v>13600</v>
      </c>
      <c r="I96" s="133">
        <v>6590</v>
      </c>
      <c r="J96" s="133">
        <v>7330</v>
      </c>
      <c r="K96" s="133">
        <v>8110</v>
      </c>
      <c r="L96" s="133">
        <v>7970</v>
      </c>
    </row>
    <row r="97" spans="2:12" ht="13.2" x14ac:dyDescent="0.25">
      <c r="B97" s="132" t="s">
        <v>110</v>
      </c>
      <c r="C97" s="133">
        <v>185190</v>
      </c>
      <c r="D97" s="133">
        <v>3500</v>
      </c>
      <c r="E97" s="133">
        <v>4080</v>
      </c>
      <c r="F97" s="133">
        <v>8240</v>
      </c>
      <c r="G97" s="133">
        <v>27250</v>
      </c>
      <c r="H97" s="133">
        <v>28550</v>
      </c>
      <c r="I97" s="133">
        <v>17460</v>
      </c>
      <c r="J97" s="133">
        <v>23310</v>
      </c>
      <c r="K97" s="133">
        <v>32250</v>
      </c>
      <c r="L97" s="133">
        <v>40550</v>
      </c>
    </row>
    <row r="98" spans="2:12" ht="13.2" x14ac:dyDescent="0.25">
      <c r="B98" s="132" t="s">
        <v>111</v>
      </c>
      <c r="C98" s="134" t="s">
        <v>1</v>
      </c>
      <c r="D98" s="134" t="s">
        <v>1</v>
      </c>
      <c r="E98" s="134" t="s">
        <v>1</v>
      </c>
      <c r="F98" s="134" t="s">
        <v>1</v>
      </c>
      <c r="G98" s="134" t="s">
        <v>1</v>
      </c>
      <c r="H98" s="134" t="s">
        <v>1</v>
      </c>
      <c r="I98" s="134" t="s">
        <v>1</v>
      </c>
      <c r="J98" s="134" t="s">
        <v>1</v>
      </c>
      <c r="K98" s="134" t="s">
        <v>1</v>
      </c>
      <c r="L98" s="134" t="s">
        <v>1</v>
      </c>
    </row>
    <row r="99" spans="2:12" ht="13.2" x14ac:dyDescent="0.25">
      <c r="B99" s="132" t="s">
        <v>112</v>
      </c>
      <c r="C99" s="133">
        <v>43730</v>
      </c>
      <c r="D99" s="133">
        <v>1600</v>
      </c>
      <c r="E99" s="133">
        <v>900</v>
      </c>
      <c r="F99" s="133">
        <v>3490</v>
      </c>
      <c r="G99" s="133">
        <v>7570</v>
      </c>
      <c r="H99" s="133">
        <v>12060</v>
      </c>
      <c r="I99" s="133">
        <v>7690</v>
      </c>
      <c r="J99" s="133">
        <v>6540</v>
      </c>
      <c r="K99" s="133">
        <v>3230</v>
      </c>
      <c r="L99" s="133">
        <v>640</v>
      </c>
    </row>
    <row r="100" spans="2:12" ht="13.2" x14ac:dyDescent="0.25">
      <c r="B100" s="132" t="s">
        <v>113</v>
      </c>
      <c r="C100" s="134" t="s">
        <v>1</v>
      </c>
      <c r="D100" s="134" t="s">
        <v>1</v>
      </c>
      <c r="E100" s="134" t="s">
        <v>1</v>
      </c>
      <c r="F100" s="134" t="s">
        <v>1</v>
      </c>
      <c r="G100" s="134" t="s">
        <v>1</v>
      </c>
      <c r="H100" s="134" t="s">
        <v>1</v>
      </c>
      <c r="I100" s="134" t="s">
        <v>1</v>
      </c>
      <c r="J100" s="134" t="s">
        <v>1</v>
      </c>
      <c r="K100" s="134" t="s">
        <v>1</v>
      </c>
      <c r="L100" s="134" t="s">
        <v>1</v>
      </c>
    </row>
    <row r="101" spans="2:12" ht="13.2" x14ac:dyDescent="0.25">
      <c r="B101" s="132" t="s">
        <v>114</v>
      </c>
      <c r="C101" s="134" t="s">
        <v>1</v>
      </c>
      <c r="D101" s="134" t="s">
        <v>1</v>
      </c>
      <c r="E101" s="134" t="s">
        <v>1</v>
      </c>
      <c r="F101" s="134" t="s">
        <v>1</v>
      </c>
      <c r="G101" s="134" t="s">
        <v>1</v>
      </c>
      <c r="H101" s="134" t="s">
        <v>1</v>
      </c>
      <c r="I101" s="134" t="s">
        <v>1</v>
      </c>
      <c r="J101" s="134" t="s">
        <v>1</v>
      </c>
      <c r="K101" s="134" t="s">
        <v>1</v>
      </c>
      <c r="L101" s="134" t="s">
        <v>1</v>
      </c>
    </row>
  </sheetData>
  <autoFilter ref="AA8:AB8">
    <sortState ref="AA10:AB38">
      <sortCondition descending="1" ref="AA13"/>
    </sortState>
  </autoFilter>
  <mergeCells count="2">
    <mergeCell ref="D5:L5"/>
    <mergeCell ref="C5:C6"/>
  </mergeCells>
  <conditionalFormatting sqref="AA9:AA37">
    <cfRule type="cellIs" dxfId="3" priority="1" operator="greaterThan">
      <formula>0.5</formula>
    </cfRule>
    <cfRule type="cellIs" dxfId="2" priority="2" operator="greaterThan">
      <formula>50</formula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9"/>
  <sheetViews>
    <sheetView showGridLines="0" zoomScaleNormal="100" workbookViewId="0">
      <selection activeCell="B5" sqref="B5:K37"/>
    </sheetView>
  </sheetViews>
  <sheetFormatPr defaultColWidth="9.125" defaultRowHeight="11.4" x14ac:dyDescent="0.2"/>
  <cols>
    <col min="1" max="1" width="9.125" style="23"/>
    <col min="2" max="2" width="16.125" style="23" customWidth="1"/>
    <col min="3" max="3" width="11.875" style="23" customWidth="1"/>
    <col min="4" max="11" width="10.875" style="23" customWidth="1"/>
    <col min="12" max="13" width="13" style="23" customWidth="1"/>
    <col min="14" max="16384" width="9.125" style="23"/>
  </cols>
  <sheetData>
    <row r="2" spans="2:12" ht="13.8" x14ac:dyDescent="0.2">
      <c r="B2" s="33" t="s">
        <v>209</v>
      </c>
    </row>
    <row r="3" spans="2:12" x14ac:dyDescent="0.2">
      <c r="B3" s="305" t="s">
        <v>13</v>
      </c>
    </row>
    <row r="5" spans="2:12" ht="12" x14ac:dyDescent="0.25">
      <c r="B5" s="54"/>
      <c r="C5" s="316" t="s">
        <v>0</v>
      </c>
      <c r="D5" s="314" t="s">
        <v>30</v>
      </c>
      <c r="E5" s="315"/>
      <c r="F5" s="315"/>
      <c r="G5" s="315"/>
      <c r="H5" s="315"/>
      <c r="I5" s="315"/>
      <c r="J5" s="315"/>
      <c r="K5" s="315"/>
    </row>
    <row r="6" spans="2:12" ht="12" x14ac:dyDescent="0.25">
      <c r="B6" s="48"/>
      <c r="C6" s="317"/>
      <c r="D6" s="47" t="s">
        <v>11</v>
      </c>
      <c r="E6" s="47" t="s">
        <v>24</v>
      </c>
      <c r="F6" s="47" t="s">
        <v>25</v>
      </c>
      <c r="G6" s="47" t="s">
        <v>26</v>
      </c>
      <c r="H6" s="47" t="s">
        <v>27</v>
      </c>
      <c r="I6" s="47" t="s">
        <v>28</v>
      </c>
      <c r="J6" s="47" t="s">
        <v>29</v>
      </c>
      <c r="K6" s="47" t="s">
        <v>12</v>
      </c>
    </row>
    <row r="7" spans="2:12" ht="12" x14ac:dyDescent="0.25">
      <c r="B7" s="8" t="s">
        <v>9</v>
      </c>
      <c r="C7" s="49">
        <f>SUM(C9:C36)</f>
        <v>174613900</v>
      </c>
      <c r="D7" s="49">
        <f t="shared" ref="D7:K7" si="0">SUM(D9:D36)</f>
        <v>3578030</v>
      </c>
      <c r="E7" s="49">
        <f t="shared" si="0"/>
        <v>7313240</v>
      </c>
      <c r="F7" s="49">
        <f t="shared" si="0"/>
        <v>8940870</v>
      </c>
      <c r="G7" s="49">
        <f t="shared" si="0"/>
        <v>12442190</v>
      </c>
      <c r="H7" s="49">
        <f t="shared" si="0"/>
        <v>9134540</v>
      </c>
      <c r="I7" s="49">
        <f t="shared" si="0"/>
        <v>14974730</v>
      </c>
      <c r="J7" s="49">
        <f t="shared" si="0"/>
        <v>27264410</v>
      </c>
      <c r="K7" s="49">
        <f t="shared" si="0"/>
        <v>90965810</v>
      </c>
    </row>
    <row r="8" spans="2:12" ht="24" x14ac:dyDescent="0.2">
      <c r="B8" s="14" t="s">
        <v>207</v>
      </c>
      <c r="C8" s="228">
        <v>100</v>
      </c>
      <c r="D8" s="228">
        <f t="shared" ref="D8:K8" si="1">(+D7/$C$7)*100</f>
        <v>2.0491094924287241</v>
      </c>
      <c r="E8" s="228">
        <f t="shared" si="1"/>
        <v>4.1882347281631072</v>
      </c>
      <c r="F8" s="228">
        <f t="shared" si="1"/>
        <v>5.1203655608173237</v>
      </c>
      <c r="G8" s="228">
        <f t="shared" si="1"/>
        <v>7.1255438427295887</v>
      </c>
      <c r="H8" s="228">
        <f t="shared" si="1"/>
        <v>5.231278838626249</v>
      </c>
      <c r="I8" s="228">
        <f t="shared" si="1"/>
        <v>8.5759094779968841</v>
      </c>
      <c r="J8" s="228">
        <f t="shared" si="1"/>
        <v>15.614112049498925</v>
      </c>
      <c r="K8" s="228">
        <f t="shared" si="1"/>
        <v>52.095400194371699</v>
      </c>
    </row>
    <row r="9" spans="2:12" ht="12" x14ac:dyDescent="0.25">
      <c r="B9" s="3" t="s">
        <v>83</v>
      </c>
      <c r="C9" s="50">
        <v>1307900</v>
      </c>
      <c r="D9" s="50">
        <v>1870</v>
      </c>
      <c r="E9" s="50">
        <v>12170</v>
      </c>
      <c r="F9" s="50">
        <v>36570</v>
      </c>
      <c r="G9" s="50">
        <v>99700</v>
      </c>
      <c r="H9" s="50">
        <v>122020</v>
      </c>
      <c r="I9" s="50">
        <v>265740</v>
      </c>
      <c r="J9" s="50">
        <v>450220</v>
      </c>
      <c r="K9" s="50">
        <v>319600</v>
      </c>
      <c r="L9" s="339">
        <f>SUM(D9:K9)-C9</f>
        <v>-10</v>
      </c>
    </row>
    <row r="10" spans="2:12" ht="12" x14ac:dyDescent="0.25">
      <c r="B10" s="4" t="s">
        <v>84</v>
      </c>
      <c r="C10" s="51">
        <v>4650940</v>
      </c>
      <c r="D10" s="51">
        <v>100990</v>
      </c>
      <c r="E10" s="51">
        <v>82930</v>
      </c>
      <c r="F10" s="51">
        <v>73280</v>
      </c>
      <c r="G10" s="51">
        <v>92980</v>
      </c>
      <c r="H10" s="51">
        <v>75980</v>
      </c>
      <c r="I10" s="51">
        <v>130600</v>
      </c>
      <c r="J10" s="51">
        <v>203680</v>
      </c>
      <c r="K10" s="51">
        <v>3890500</v>
      </c>
      <c r="L10" s="339">
        <f t="shared" ref="L10:L37" si="2">SUM(D10:K10)-C10</f>
        <v>0</v>
      </c>
    </row>
    <row r="11" spans="2:12" ht="12" x14ac:dyDescent="0.25">
      <c r="B11" s="4" t="s">
        <v>85</v>
      </c>
      <c r="C11" s="51">
        <v>3491470</v>
      </c>
      <c r="D11" s="51">
        <v>2390</v>
      </c>
      <c r="E11" s="51">
        <v>5920</v>
      </c>
      <c r="F11" s="51">
        <v>34790</v>
      </c>
      <c r="G11" s="51">
        <v>64040</v>
      </c>
      <c r="H11" s="51">
        <v>56680</v>
      </c>
      <c r="I11" s="51">
        <v>90730</v>
      </c>
      <c r="J11" s="51">
        <v>171470</v>
      </c>
      <c r="K11" s="51">
        <v>3065450</v>
      </c>
      <c r="L11" s="339">
        <f t="shared" si="2"/>
        <v>0</v>
      </c>
    </row>
    <row r="12" spans="2:12" ht="12" x14ac:dyDescent="0.25">
      <c r="B12" s="4" t="s">
        <v>86</v>
      </c>
      <c r="C12" s="51">
        <v>2619340</v>
      </c>
      <c r="D12" s="51">
        <v>170</v>
      </c>
      <c r="E12" s="51">
        <v>3100</v>
      </c>
      <c r="F12" s="51">
        <v>55770</v>
      </c>
      <c r="G12" s="51">
        <v>98500</v>
      </c>
      <c r="H12" s="51">
        <v>97610</v>
      </c>
      <c r="I12" s="51">
        <v>168730</v>
      </c>
      <c r="J12" s="51">
        <v>387500</v>
      </c>
      <c r="K12" s="51">
        <v>1807950</v>
      </c>
      <c r="L12" s="339">
        <f t="shared" si="2"/>
        <v>-10</v>
      </c>
    </row>
    <row r="13" spans="2:12" ht="12" x14ac:dyDescent="0.25">
      <c r="B13" s="4" t="s">
        <v>195</v>
      </c>
      <c r="C13" s="51">
        <v>16699580</v>
      </c>
      <c r="D13" s="51">
        <v>12090</v>
      </c>
      <c r="E13" s="51">
        <v>32580</v>
      </c>
      <c r="F13" s="51">
        <v>325770</v>
      </c>
      <c r="G13" s="51">
        <v>886190</v>
      </c>
      <c r="H13" s="51">
        <v>718320</v>
      </c>
      <c r="I13" s="51">
        <v>1660310</v>
      </c>
      <c r="J13" s="51">
        <v>3549990</v>
      </c>
      <c r="K13" s="51">
        <v>9514330</v>
      </c>
      <c r="L13" s="339">
        <f t="shared" si="2"/>
        <v>0</v>
      </c>
    </row>
    <row r="14" spans="2:12" ht="12" x14ac:dyDescent="0.25">
      <c r="B14" s="4" t="s">
        <v>88</v>
      </c>
      <c r="C14" s="51">
        <v>957510</v>
      </c>
      <c r="D14" s="51">
        <v>2430</v>
      </c>
      <c r="E14" s="51">
        <v>13830</v>
      </c>
      <c r="F14" s="51">
        <v>28470</v>
      </c>
      <c r="G14" s="51">
        <v>47540</v>
      </c>
      <c r="H14" s="51">
        <v>34510</v>
      </c>
      <c r="I14" s="51">
        <v>46040</v>
      </c>
      <c r="J14" s="51">
        <v>80610</v>
      </c>
      <c r="K14" s="51">
        <v>704080</v>
      </c>
      <c r="L14" s="339">
        <f t="shared" si="2"/>
        <v>0</v>
      </c>
    </row>
    <row r="15" spans="2:12" ht="12" x14ac:dyDescent="0.25">
      <c r="B15" s="4" t="s">
        <v>89</v>
      </c>
      <c r="C15" s="51">
        <v>4959450</v>
      </c>
      <c r="D15" s="51">
        <v>2770</v>
      </c>
      <c r="E15" s="51">
        <v>26810</v>
      </c>
      <c r="F15" s="51">
        <v>118300</v>
      </c>
      <c r="G15" s="51">
        <v>510140</v>
      </c>
      <c r="H15" s="51">
        <v>607410</v>
      </c>
      <c r="I15" s="51">
        <v>1177130</v>
      </c>
      <c r="J15" s="51">
        <v>1365060</v>
      </c>
      <c r="K15" s="51">
        <v>1151830</v>
      </c>
      <c r="L15" s="339">
        <f t="shared" si="2"/>
        <v>0</v>
      </c>
    </row>
    <row r="16" spans="2:12" ht="12" x14ac:dyDescent="0.25">
      <c r="B16" s="4" t="s">
        <v>90</v>
      </c>
      <c r="C16" s="51">
        <v>4856780</v>
      </c>
      <c r="D16" s="51">
        <v>295870</v>
      </c>
      <c r="E16" s="51">
        <v>551940</v>
      </c>
      <c r="F16" s="51">
        <v>584440</v>
      </c>
      <c r="G16" s="51">
        <v>616800</v>
      </c>
      <c r="H16" s="51">
        <v>357080</v>
      </c>
      <c r="I16" s="51">
        <v>411870</v>
      </c>
      <c r="J16" s="51">
        <v>349740</v>
      </c>
      <c r="K16" s="51">
        <v>1689050</v>
      </c>
      <c r="L16" s="339">
        <f t="shared" si="2"/>
        <v>10</v>
      </c>
    </row>
    <row r="17" spans="2:12" ht="12" x14ac:dyDescent="0.25">
      <c r="B17" s="4" t="s">
        <v>91</v>
      </c>
      <c r="C17" s="51">
        <v>23300220</v>
      </c>
      <c r="D17" s="51">
        <v>280730</v>
      </c>
      <c r="E17" s="51">
        <v>738150</v>
      </c>
      <c r="F17" s="51">
        <v>997130</v>
      </c>
      <c r="G17" s="51">
        <v>1543320</v>
      </c>
      <c r="H17" s="51">
        <v>1256020</v>
      </c>
      <c r="I17" s="51">
        <v>2044400</v>
      </c>
      <c r="J17" s="51">
        <v>3501660</v>
      </c>
      <c r="K17" s="51">
        <v>12938810</v>
      </c>
      <c r="L17" s="339">
        <f t="shared" si="2"/>
        <v>0</v>
      </c>
    </row>
    <row r="18" spans="2:12" ht="12" x14ac:dyDescent="0.25">
      <c r="B18" s="4" t="s">
        <v>92</v>
      </c>
      <c r="C18" s="51">
        <v>27739430</v>
      </c>
      <c r="D18" s="51">
        <v>47530</v>
      </c>
      <c r="E18" s="51">
        <v>185980</v>
      </c>
      <c r="F18" s="51">
        <v>293570</v>
      </c>
      <c r="G18" s="51">
        <v>636720</v>
      </c>
      <c r="H18" s="51">
        <v>777240</v>
      </c>
      <c r="I18" s="51">
        <v>1877790</v>
      </c>
      <c r="J18" s="51">
        <v>6751050</v>
      </c>
      <c r="K18" s="51">
        <v>17169550</v>
      </c>
      <c r="L18" s="339">
        <f t="shared" si="2"/>
        <v>0</v>
      </c>
    </row>
    <row r="19" spans="2:12" ht="12" x14ac:dyDescent="0.25">
      <c r="B19" s="4" t="s">
        <v>93</v>
      </c>
      <c r="C19" s="51">
        <v>1571200</v>
      </c>
      <c r="D19" s="51">
        <v>55550</v>
      </c>
      <c r="E19" s="51">
        <v>155010</v>
      </c>
      <c r="F19" s="51">
        <v>171950</v>
      </c>
      <c r="G19" s="51">
        <v>174560</v>
      </c>
      <c r="H19" s="51">
        <v>92310</v>
      </c>
      <c r="I19" s="51">
        <v>113630</v>
      </c>
      <c r="J19" s="51">
        <v>178850</v>
      </c>
      <c r="K19" s="51">
        <v>629350</v>
      </c>
      <c r="L19" s="339">
        <f t="shared" si="2"/>
        <v>10</v>
      </c>
    </row>
    <row r="20" spans="2:12" ht="12" x14ac:dyDescent="0.25">
      <c r="B20" s="4" t="s">
        <v>94</v>
      </c>
      <c r="C20" s="51">
        <v>12098890</v>
      </c>
      <c r="D20" s="51">
        <v>382230</v>
      </c>
      <c r="E20" s="51">
        <v>995470</v>
      </c>
      <c r="F20" s="51">
        <v>1206600</v>
      </c>
      <c r="G20" s="51">
        <v>1586340</v>
      </c>
      <c r="H20" s="51">
        <v>1084130</v>
      </c>
      <c r="I20" s="51">
        <v>1523080</v>
      </c>
      <c r="J20" s="51">
        <v>2062130</v>
      </c>
      <c r="K20" s="51">
        <v>3258910</v>
      </c>
      <c r="L20" s="339">
        <f t="shared" si="2"/>
        <v>0</v>
      </c>
    </row>
    <row r="21" spans="2:12" ht="12" x14ac:dyDescent="0.25">
      <c r="B21" s="4" t="s">
        <v>95</v>
      </c>
      <c r="C21" s="51">
        <v>109330</v>
      </c>
      <c r="D21" s="51">
        <v>17720</v>
      </c>
      <c r="E21" s="51">
        <v>16100</v>
      </c>
      <c r="F21" s="51">
        <v>12250</v>
      </c>
      <c r="G21" s="51">
        <v>12240</v>
      </c>
      <c r="H21" s="51">
        <v>7440</v>
      </c>
      <c r="I21" s="51">
        <v>10700</v>
      </c>
      <c r="J21" s="51">
        <v>14380</v>
      </c>
      <c r="K21" s="51">
        <v>18500</v>
      </c>
      <c r="L21" s="339">
        <f t="shared" si="2"/>
        <v>0</v>
      </c>
    </row>
    <row r="22" spans="2:12" ht="12" x14ac:dyDescent="0.25">
      <c r="B22" s="4" t="s">
        <v>96</v>
      </c>
      <c r="C22" s="51">
        <v>1877720</v>
      </c>
      <c r="D22" s="51">
        <v>14690</v>
      </c>
      <c r="E22" s="51">
        <v>54530</v>
      </c>
      <c r="F22" s="51">
        <v>116980</v>
      </c>
      <c r="G22" s="51">
        <v>219630</v>
      </c>
      <c r="H22" s="51">
        <v>129390</v>
      </c>
      <c r="I22" s="51">
        <v>159040</v>
      </c>
      <c r="J22" s="51">
        <v>187120</v>
      </c>
      <c r="K22" s="51">
        <v>996340</v>
      </c>
      <c r="L22" s="339">
        <f t="shared" si="2"/>
        <v>0</v>
      </c>
    </row>
    <row r="23" spans="2:12" ht="12" x14ac:dyDescent="0.25">
      <c r="B23" s="4" t="s">
        <v>97</v>
      </c>
      <c r="C23" s="51">
        <v>2861250</v>
      </c>
      <c r="D23" s="51">
        <v>35980</v>
      </c>
      <c r="E23" s="51">
        <v>215860</v>
      </c>
      <c r="F23" s="51">
        <v>268870</v>
      </c>
      <c r="G23" s="51">
        <v>279900</v>
      </c>
      <c r="H23" s="51">
        <v>157280</v>
      </c>
      <c r="I23" s="51">
        <v>215720</v>
      </c>
      <c r="J23" s="51">
        <v>353580</v>
      </c>
      <c r="K23" s="51">
        <v>1334060</v>
      </c>
      <c r="L23" s="339">
        <f t="shared" si="2"/>
        <v>0</v>
      </c>
    </row>
    <row r="24" spans="2:12" ht="12" x14ac:dyDescent="0.25">
      <c r="B24" s="4" t="s">
        <v>98</v>
      </c>
      <c r="C24" s="51">
        <v>131040</v>
      </c>
      <c r="D24" s="51">
        <v>120</v>
      </c>
      <c r="E24" s="51">
        <v>510</v>
      </c>
      <c r="F24" s="51">
        <v>1370</v>
      </c>
      <c r="G24" s="51">
        <v>2410</v>
      </c>
      <c r="H24" s="51">
        <v>2870</v>
      </c>
      <c r="I24" s="51">
        <v>8460</v>
      </c>
      <c r="J24" s="51">
        <v>44880</v>
      </c>
      <c r="K24" s="51">
        <v>70430</v>
      </c>
      <c r="L24" s="339">
        <f t="shared" si="2"/>
        <v>10</v>
      </c>
    </row>
    <row r="25" spans="2:12" ht="12" x14ac:dyDescent="0.25">
      <c r="B25" s="4" t="s">
        <v>99</v>
      </c>
      <c r="C25" s="51">
        <v>4656520</v>
      </c>
      <c r="D25" s="51">
        <v>115000</v>
      </c>
      <c r="E25" s="51">
        <v>133860</v>
      </c>
      <c r="F25" s="51">
        <v>179070</v>
      </c>
      <c r="G25" s="51">
        <v>280500</v>
      </c>
      <c r="H25" s="51">
        <v>201970</v>
      </c>
      <c r="I25" s="51">
        <v>287250</v>
      </c>
      <c r="J25" s="51">
        <v>458280</v>
      </c>
      <c r="K25" s="51">
        <v>3000580</v>
      </c>
      <c r="L25" s="339">
        <f t="shared" si="2"/>
        <v>-10</v>
      </c>
    </row>
    <row r="26" spans="2:12" ht="12" x14ac:dyDescent="0.25">
      <c r="B26" s="4" t="s">
        <v>100</v>
      </c>
      <c r="C26" s="51">
        <v>10880</v>
      </c>
      <c r="D26" s="51">
        <v>5080</v>
      </c>
      <c r="E26" s="51">
        <v>3410</v>
      </c>
      <c r="F26" s="51">
        <v>1670</v>
      </c>
      <c r="G26" s="51">
        <v>490</v>
      </c>
      <c r="H26" s="51">
        <v>150</v>
      </c>
      <c r="I26" s="51">
        <v>0</v>
      </c>
      <c r="J26" s="60" t="s">
        <v>1</v>
      </c>
      <c r="K26" s="60" t="s">
        <v>1</v>
      </c>
      <c r="L26" s="339">
        <f t="shared" si="2"/>
        <v>-80</v>
      </c>
    </row>
    <row r="27" spans="2:12" ht="12" x14ac:dyDescent="0.25">
      <c r="B27" s="4" t="s">
        <v>101</v>
      </c>
      <c r="C27" s="51">
        <v>1847570</v>
      </c>
      <c r="D27" s="51">
        <v>7520</v>
      </c>
      <c r="E27" s="51">
        <v>33600</v>
      </c>
      <c r="F27" s="51">
        <v>67840</v>
      </c>
      <c r="G27" s="51">
        <v>146110</v>
      </c>
      <c r="H27" s="51">
        <v>171360</v>
      </c>
      <c r="I27" s="51">
        <v>431330</v>
      </c>
      <c r="J27" s="51">
        <v>620620</v>
      </c>
      <c r="K27" s="51">
        <v>369190</v>
      </c>
      <c r="L27" s="339">
        <f t="shared" si="2"/>
        <v>0</v>
      </c>
    </row>
    <row r="28" spans="2:12" ht="12" x14ac:dyDescent="0.25">
      <c r="B28" s="4" t="s">
        <v>102</v>
      </c>
      <c r="C28" s="51">
        <v>2726890</v>
      </c>
      <c r="D28" s="51">
        <v>17160</v>
      </c>
      <c r="E28" s="51">
        <v>90650</v>
      </c>
      <c r="F28" s="51">
        <v>178250</v>
      </c>
      <c r="G28" s="51">
        <v>437650</v>
      </c>
      <c r="H28" s="51">
        <v>407630</v>
      </c>
      <c r="I28" s="51">
        <v>561710</v>
      </c>
      <c r="J28" s="51">
        <v>586040</v>
      </c>
      <c r="K28" s="51">
        <v>447800</v>
      </c>
      <c r="L28" s="339">
        <f t="shared" si="2"/>
        <v>0</v>
      </c>
    </row>
    <row r="29" spans="2:12" ht="12" x14ac:dyDescent="0.25">
      <c r="B29" s="4" t="s">
        <v>103</v>
      </c>
      <c r="C29" s="51">
        <v>14409870</v>
      </c>
      <c r="D29" s="51">
        <v>438070</v>
      </c>
      <c r="E29" s="51">
        <v>1441990</v>
      </c>
      <c r="F29" s="51">
        <v>2180570</v>
      </c>
      <c r="G29" s="51">
        <v>2882140</v>
      </c>
      <c r="H29" s="51">
        <v>1496390</v>
      </c>
      <c r="I29" s="51">
        <v>1533760</v>
      </c>
      <c r="J29" s="51">
        <v>1393180</v>
      </c>
      <c r="K29" s="51">
        <v>3043780</v>
      </c>
      <c r="L29" s="339">
        <f t="shared" si="2"/>
        <v>10</v>
      </c>
    </row>
    <row r="30" spans="2:12" ht="12" x14ac:dyDescent="0.25">
      <c r="B30" s="4" t="s">
        <v>104</v>
      </c>
      <c r="C30" s="51">
        <v>3641590</v>
      </c>
      <c r="D30" s="51">
        <v>125350</v>
      </c>
      <c r="E30" s="51">
        <v>213700</v>
      </c>
      <c r="F30" s="51">
        <v>218670</v>
      </c>
      <c r="G30" s="51">
        <v>255860</v>
      </c>
      <c r="H30" s="51">
        <v>163260</v>
      </c>
      <c r="I30" s="51">
        <v>234440</v>
      </c>
      <c r="J30" s="51">
        <v>322840</v>
      </c>
      <c r="K30" s="51">
        <v>2107480</v>
      </c>
      <c r="L30" s="339">
        <f t="shared" si="2"/>
        <v>10</v>
      </c>
    </row>
    <row r="31" spans="2:12" ht="12" x14ac:dyDescent="0.25">
      <c r="B31" s="4" t="s">
        <v>105</v>
      </c>
      <c r="C31" s="51">
        <v>13055850</v>
      </c>
      <c r="D31" s="51">
        <v>1584500</v>
      </c>
      <c r="E31" s="51">
        <v>2141100</v>
      </c>
      <c r="F31" s="51">
        <v>1295180</v>
      </c>
      <c r="G31" s="51">
        <v>653930</v>
      </c>
      <c r="H31" s="51">
        <v>247980</v>
      </c>
      <c r="I31" s="51">
        <v>326490</v>
      </c>
      <c r="J31" s="51">
        <v>506200</v>
      </c>
      <c r="K31" s="51">
        <v>6300460</v>
      </c>
      <c r="L31" s="339">
        <f t="shared" si="2"/>
        <v>-10</v>
      </c>
    </row>
    <row r="32" spans="2:12" ht="12" x14ac:dyDescent="0.25">
      <c r="B32" s="4" t="s">
        <v>106</v>
      </c>
      <c r="C32" s="51">
        <v>485760</v>
      </c>
      <c r="D32" s="51">
        <v>20810</v>
      </c>
      <c r="E32" s="51">
        <v>81110</v>
      </c>
      <c r="F32" s="51">
        <v>120630</v>
      </c>
      <c r="G32" s="51">
        <v>111340</v>
      </c>
      <c r="H32" s="51">
        <v>49800</v>
      </c>
      <c r="I32" s="51">
        <v>40060</v>
      </c>
      <c r="J32" s="51">
        <v>27930</v>
      </c>
      <c r="K32" s="51">
        <v>34080</v>
      </c>
      <c r="L32" s="339">
        <f t="shared" si="2"/>
        <v>0</v>
      </c>
    </row>
    <row r="33" spans="2:14" ht="12" x14ac:dyDescent="0.25">
      <c r="B33" s="4" t="s">
        <v>107</v>
      </c>
      <c r="C33" s="51">
        <v>1901610</v>
      </c>
      <c r="D33" s="51">
        <v>6740</v>
      </c>
      <c r="E33" s="51">
        <v>20550</v>
      </c>
      <c r="F33" s="51">
        <v>19870</v>
      </c>
      <c r="G33" s="51">
        <v>32370</v>
      </c>
      <c r="H33" s="51">
        <v>18800</v>
      </c>
      <c r="I33" s="51">
        <v>28190</v>
      </c>
      <c r="J33" s="51">
        <v>56480</v>
      </c>
      <c r="K33" s="51">
        <v>1718610</v>
      </c>
      <c r="L33" s="339">
        <f t="shared" si="2"/>
        <v>0</v>
      </c>
    </row>
    <row r="34" spans="2:14" ht="12" x14ac:dyDescent="0.25">
      <c r="B34" s="4" t="s">
        <v>108</v>
      </c>
      <c r="C34" s="51">
        <v>2282400</v>
      </c>
      <c r="D34" s="51">
        <v>460</v>
      </c>
      <c r="E34" s="51">
        <v>7630</v>
      </c>
      <c r="F34" s="51">
        <v>46160</v>
      </c>
      <c r="G34" s="51">
        <v>163570</v>
      </c>
      <c r="H34" s="51">
        <v>202050</v>
      </c>
      <c r="I34" s="51">
        <v>425930</v>
      </c>
      <c r="J34" s="51">
        <v>731750</v>
      </c>
      <c r="K34" s="51">
        <v>704850</v>
      </c>
      <c r="L34" s="339">
        <f t="shared" si="2"/>
        <v>0</v>
      </c>
    </row>
    <row r="35" spans="2:14" ht="12" x14ac:dyDescent="0.25">
      <c r="B35" s="5" t="s">
        <v>109</v>
      </c>
      <c r="C35" s="52">
        <v>3035920</v>
      </c>
      <c r="D35" s="52">
        <v>440</v>
      </c>
      <c r="E35" s="52">
        <v>25910</v>
      </c>
      <c r="F35" s="52">
        <v>112420</v>
      </c>
      <c r="G35" s="52">
        <v>195200</v>
      </c>
      <c r="H35" s="52">
        <v>163630</v>
      </c>
      <c r="I35" s="52">
        <v>281090</v>
      </c>
      <c r="J35" s="52">
        <v>580110</v>
      </c>
      <c r="K35" s="52">
        <v>1677120</v>
      </c>
      <c r="L35" s="339">
        <f t="shared" si="2"/>
        <v>0</v>
      </c>
    </row>
    <row r="36" spans="2:14" ht="12" x14ac:dyDescent="0.25">
      <c r="B36" s="5" t="s">
        <v>110</v>
      </c>
      <c r="C36" s="52">
        <v>17326990</v>
      </c>
      <c r="D36" s="52">
        <v>3770</v>
      </c>
      <c r="E36" s="52">
        <v>28840</v>
      </c>
      <c r="F36" s="52">
        <v>194430</v>
      </c>
      <c r="G36" s="52">
        <v>412020</v>
      </c>
      <c r="H36" s="52">
        <v>435230</v>
      </c>
      <c r="I36" s="52">
        <v>920510</v>
      </c>
      <c r="J36" s="52">
        <v>2329060</v>
      </c>
      <c r="K36" s="52">
        <v>13003120</v>
      </c>
      <c r="L36" s="339">
        <f t="shared" si="2"/>
        <v>-10</v>
      </c>
    </row>
    <row r="37" spans="2:14" ht="12" x14ac:dyDescent="0.25">
      <c r="B37" s="137" t="s">
        <v>112</v>
      </c>
      <c r="C37" s="138">
        <v>996270</v>
      </c>
      <c r="D37" s="138">
        <v>880</v>
      </c>
      <c r="E37" s="138">
        <v>12080</v>
      </c>
      <c r="F37" s="138">
        <v>54960</v>
      </c>
      <c r="G37" s="138">
        <v>173740</v>
      </c>
      <c r="H37" s="138">
        <v>193250</v>
      </c>
      <c r="I37" s="138">
        <v>253130</v>
      </c>
      <c r="J37" s="138">
        <v>214610</v>
      </c>
      <c r="K37" s="138">
        <v>93620</v>
      </c>
      <c r="L37" s="339">
        <f t="shared" si="2"/>
        <v>0</v>
      </c>
    </row>
    <row r="38" spans="2:14" x14ac:dyDescent="0.2">
      <c r="L38" s="340"/>
    </row>
    <row r="39" spans="2:14" x14ac:dyDescent="0.2">
      <c r="B39" s="34" t="s">
        <v>51</v>
      </c>
      <c r="L39" s="340"/>
    </row>
    <row r="41" spans="2:14" x14ac:dyDescent="0.2">
      <c r="C41" s="24"/>
      <c r="D41" s="24"/>
      <c r="E41" s="24"/>
      <c r="F41" s="24"/>
      <c r="G41" s="24"/>
      <c r="H41" s="24"/>
      <c r="I41" s="24"/>
      <c r="J41" s="24"/>
      <c r="K41" s="24"/>
    </row>
    <row r="42" spans="2:14" x14ac:dyDescent="0.2">
      <c r="C42" s="330"/>
      <c r="D42" s="330"/>
      <c r="E42" s="330"/>
      <c r="F42" s="330"/>
      <c r="G42" s="330"/>
      <c r="H42" s="330"/>
      <c r="I42" s="330"/>
      <c r="J42" s="330"/>
      <c r="K42" s="330"/>
    </row>
    <row r="43" spans="2:14" x14ac:dyDescent="0.2">
      <c r="C43" s="330"/>
      <c r="D43" s="330"/>
      <c r="E43" s="330"/>
      <c r="F43" s="330"/>
      <c r="G43" s="330"/>
      <c r="H43" s="330"/>
      <c r="I43" s="330"/>
      <c r="J43" s="330"/>
      <c r="K43" s="330"/>
    </row>
    <row r="46" spans="2:14" x14ac:dyDescent="0.2">
      <c r="M46" s="24"/>
    </row>
    <row r="47" spans="2:14" x14ac:dyDescent="0.2">
      <c r="C47" s="22"/>
      <c r="D47" s="22"/>
      <c r="E47" s="22"/>
      <c r="N47" s="53" t="s">
        <v>57</v>
      </c>
    </row>
    <row r="49" spans="1:11" x14ac:dyDescent="0.2">
      <c r="A49" s="23" t="s">
        <v>127</v>
      </c>
    </row>
    <row r="50" spans="1:11" ht="13.2" x14ac:dyDescent="0.25">
      <c r="A50" s="337" t="s">
        <v>69</v>
      </c>
      <c r="B50" s="338">
        <v>42326.528287037036</v>
      </c>
    </row>
    <row r="51" spans="1:11" ht="13.2" x14ac:dyDescent="0.25">
      <c r="A51" s="337" t="s">
        <v>70</v>
      </c>
      <c r="B51" s="338">
        <v>42494.377756203699</v>
      </c>
    </row>
    <row r="52" spans="1:11" ht="13.8" x14ac:dyDescent="0.25">
      <c r="A52" s="333" t="s">
        <v>73</v>
      </c>
      <c r="B52" s="333" t="s">
        <v>0</v>
      </c>
      <c r="C52" s="332"/>
      <c r="D52" s="332"/>
      <c r="E52" s="332"/>
      <c r="F52" s="332"/>
      <c r="G52" s="332"/>
      <c r="H52" s="332"/>
      <c r="I52" s="332"/>
      <c r="J52" s="332"/>
      <c r="K52" s="332"/>
    </row>
    <row r="53" spans="1:11" ht="13.8" x14ac:dyDescent="0.25">
      <c r="A53" s="333" t="s">
        <v>116</v>
      </c>
      <c r="B53" s="333" t="s">
        <v>79</v>
      </c>
      <c r="C53" s="332"/>
      <c r="D53" s="332"/>
      <c r="E53" s="332"/>
      <c r="F53" s="332"/>
      <c r="G53" s="332"/>
      <c r="H53" s="332"/>
      <c r="I53" s="332"/>
      <c r="J53" s="332"/>
      <c r="K53" s="332"/>
    </row>
    <row r="54" spans="1:11" ht="13.8" x14ac:dyDescent="0.25">
      <c r="A54" s="333" t="s">
        <v>75</v>
      </c>
      <c r="B54" s="333" t="s">
        <v>76</v>
      </c>
      <c r="C54" s="332"/>
      <c r="D54" s="332"/>
      <c r="E54" s="332"/>
      <c r="F54" s="332"/>
      <c r="G54" s="332"/>
      <c r="H54" s="332"/>
      <c r="I54" s="332"/>
      <c r="J54" s="332"/>
      <c r="K54" s="332"/>
    </row>
    <row r="55" spans="1:11" ht="13.2" x14ac:dyDescent="0.25">
      <c r="A55" s="331"/>
      <c r="B55" s="331"/>
      <c r="C55" s="331"/>
      <c r="D55" s="331"/>
      <c r="E55" s="331"/>
      <c r="F55" s="331"/>
      <c r="G55" s="331"/>
      <c r="H55" s="331"/>
      <c r="I55" s="331"/>
      <c r="J55" s="331"/>
    </row>
    <row r="56" spans="1:11" ht="13.2" x14ac:dyDescent="0.25">
      <c r="A56" s="334" t="s">
        <v>117</v>
      </c>
      <c r="B56" s="334" t="s">
        <v>0</v>
      </c>
      <c r="C56" s="334" t="s">
        <v>118</v>
      </c>
      <c r="D56" s="334" t="s">
        <v>119</v>
      </c>
      <c r="E56" s="334" t="s">
        <v>120</v>
      </c>
      <c r="F56" s="334" t="s">
        <v>121</v>
      </c>
      <c r="G56" s="334" t="s">
        <v>122</v>
      </c>
      <c r="H56" s="334" t="s">
        <v>123</v>
      </c>
      <c r="I56" s="334" t="s">
        <v>124</v>
      </c>
      <c r="J56" s="334" t="s">
        <v>125</v>
      </c>
      <c r="K56" s="334" t="s">
        <v>126</v>
      </c>
    </row>
    <row r="57" spans="1:11" ht="13.2" x14ac:dyDescent="0.25">
      <c r="A57" s="334" t="s">
        <v>83</v>
      </c>
      <c r="B57" s="335">
        <v>1307900</v>
      </c>
      <c r="C57" s="335">
        <v>0</v>
      </c>
      <c r="D57" s="335">
        <v>1870</v>
      </c>
      <c r="E57" s="335">
        <v>12170</v>
      </c>
      <c r="F57" s="335">
        <v>36570</v>
      </c>
      <c r="G57" s="335">
        <v>99700</v>
      </c>
      <c r="H57" s="335">
        <v>122020</v>
      </c>
      <c r="I57" s="335">
        <v>265740</v>
      </c>
      <c r="J57" s="335">
        <v>450220</v>
      </c>
      <c r="K57" s="335">
        <v>319600</v>
      </c>
    </row>
    <row r="58" spans="1:11" ht="13.2" x14ac:dyDescent="0.25">
      <c r="A58" s="334" t="s">
        <v>84</v>
      </c>
      <c r="B58" s="335">
        <v>4650940</v>
      </c>
      <c r="C58" s="335">
        <v>0</v>
      </c>
      <c r="D58" s="335">
        <v>100990</v>
      </c>
      <c r="E58" s="335">
        <v>82930</v>
      </c>
      <c r="F58" s="335">
        <v>73280</v>
      </c>
      <c r="G58" s="335">
        <v>92980</v>
      </c>
      <c r="H58" s="335">
        <v>75980</v>
      </c>
      <c r="I58" s="335">
        <v>130600</v>
      </c>
      <c r="J58" s="335">
        <v>203680</v>
      </c>
      <c r="K58" s="335">
        <v>3890500</v>
      </c>
    </row>
    <row r="59" spans="1:11" ht="13.2" x14ac:dyDescent="0.25">
      <c r="A59" s="334" t="s">
        <v>85</v>
      </c>
      <c r="B59" s="335">
        <v>3491470</v>
      </c>
      <c r="C59" s="335">
        <v>0</v>
      </c>
      <c r="D59" s="335">
        <v>2390</v>
      </c>
      <c r="E59" s="335">
        <v>5920</v>
      </c>
      <c r="F59" s="335">
        <v>34790</v>
      </c>
      <c r="G59" s="335">
        <v>64040</v>
      </c>
      <c r="H59" s="335">
        <v>56680</v>
      </c>
      <c r="I59" s="335">
        <v>90730</v>
      </c>
      <c r="J59" s="335">
        <v>171470</v>
      </c>
      <c r="K59" s="335">
        <v>3065450</v>
      </c>
    </row>
    <row r="60" spans="1:11" ht="13.2" x14ac:dyDescent="0.25">
      <c r="A60" s="334" t="s">
        <v>86</v>
      </c>
      <c r="B60" s="335">
        <v>2619340</v>
      </c>
      <c r="C60" s="335">
        <v>0</v>
      </c>
      <c r="D60" s="335">
        <v>170</v>
      </c>
      <c r="E60" s="335">
        <v>3100</v>
      </c>
      <c r="F60" s="335">
        <v>55770</v>
      </c>
      <c r="G60" s="335">
        <v>98500</v>
      </c>
      <c r="H60" s="335">
        <v>97610</v>
      </c>
      <c r="I60" s="335">
        <v>168730</v>
      </c>
      <c r="J60" s="335">
        <v>387500</v>
      </c>
      <c r="K60" s="335">
        <v>1807950</v>
      </c>
    </row>
    <row r="61" spans="1:11" ht="13.2" x14ac:dyDescent="0.25">
      <c r="A61" s="334" t="s">
        <v>87</v>
      </c>
      <c r="B61" s="335">
        <v>16699580</v>
      </c>
      <c r="C61" s="335">
        <v>0</v>
      </c>
      <c r="D61" s="335">
        <v>12090</v>
      </c>
      <c r="E61" s="335">
        <v>32580</v>
      </c>
      <c r="F61" s="335">
        <v>325770</v>
      </c>
      <c r="G61" s="335">
        <v>886190</v>
      </c>
      <c r="H61" s="335">
        <v>718320</v>
      </c>
      <c r="I61" s="335">
        <v>1660310</v>
      </c>
      <c r="J61" s="335">
        <v>3549990</v>
      </c>
      <c r="K61" s="335">
        <v>9514330</v>
      </c>
    </row>
    <row r="62" spans="1:11" ht="13.2" x14ac:dyDescent="0.25">
      <c r="A62" s="334" t="s">
        <v>88</v>
      </c>
      <c r="B62" s="335">
        <v>957510</v>
      </c>
      <c r="C62" s="335">
        <v>0</v>
      </c>
      <c r="D62" s="335">
        <v>2430</v>
      </c>
      <c r="E62" s="335">
        <v>13830</v>
      </c>
      <c r="F62" s="335">
        <v>28470</v>
      </c>
      <c r="G62" s="335">
        <v>47540</v>
      </c>
      <c r="H62" s="335">
        <v>34510</v>
      </c>
      <c r="I62" s="335">
        <v>46040</v>
      </c>
      <c r="J62" s="335">
        <v>80610</v>
      </c>
      <c r="K62" s="335">
        <v>704080</v>
      </c>
    </row>
    <row r="63" spans="1:11" ht="13.2" x14ac:dyDescent="0.25">
      <c r="A63" s="334" t="s">
        <v>89</v>
      </c>
      <c r="B63" s="335">
        <v>4959450</v>
      </c>
      <c r="C63" s="335">
        <v>0</v>
      </c>
      <c r="D63" s="335">
        <v>2770</v>
      </c>
      <c r="E63" s="335">
        <v>26810</v>
      </c>
      <c r="F63" s="335">
        <v>118300</v>
      </c>
      <c r="G63" s="335">
        <v>510140</v>
      </c>
      <c r="H63" s="335">
        <v>607410</v>
      </c>
      <c r="I63" s="335">
        <v>1177130</v>
      </c>
      <c r="J63" s="335">
        <v>1365060</v>
      </c>
      <c r="K63" s="335">
        <v>1151830</v>
      </c>
    </row>
    <row r="64" spans="1:11" ht="13.2" x14ac:dyDescent="0.25">
      <c r="A64" s="334" t="s">
        <v>90</v>
      </c>
      <c r="B64" s="335">
        <v>4856780</v>
      </c>
      <c r="C64" s="335">
        <v>0</v>
      </c>
      <c r="D64" s="335">
        <v>295870</v>
      </c>
      <c r="E64" s="335">
        <v>551940</v>
      </c>
      <c r="F64" s="335">
        <v>584440</v>
      </c>
      <c r="G64" s="335">
        <v>616800</v>
      </c>
      <c r="H64" s="335">
        <v>357080</v>
      </c>
      <c r="I64" s="335">
        <v>411870</v>
      </c>
      <c r="J64" s="335">
        <v>349740</v>
      </c>
      <c r="K64" s="335">
        <v>1689050</v>
      </c>
    </row>
    <row r="65" spans="1:11" ht="13.2" x14ac:dyDescent="0.25">
      <c r="A65" s="334" t="s">
        <v>91</v>
      </c>
      <c r="B65" s="335">
        <v>23300220</v>
      </c>
      <c r="C65" s="335">
        <v>0</v>
      </c>
      <c r="D65" s="335">
        <v>280730</v>
      </c>
      <c r="E65" s="335">
        <v>738150</v>
      </c>
      <c r="F65" s="335">
        <v>997130</v>
      </c>
      <c r="G65" s="335">
        <v>1543320</v>
      </c>
      <c r="H65" s="335">
        <v>1256020</v>
      </c>
      <c r="I65" s="335">
        <v>2044400</v>
      </c>
      <c r="J65" s="335">
        <v>3501660</v>
      </c>
      <c r="K65" s="335">
        <v>12938810</v>
      </c>
    </row>
    <row r="66" spans="1:11" ht="13.2" x14ac:dyDescent="0.25">
      <c r="A66" s="334" t="s">
        <v>92</v>
      </c>
      <c r="B66" s="335">
        <v>27739430</v>
      </c>
      <c r="C66" s="335">
        <v>0</v>
      </c>
      <c r="D66" s="335">
        <v>47530</v>
      </c>
      <c r="E66" s="335">
        <v>185980</v>
      </c>
      <c r="F66" s="335">
        <v>293570</v>
      </c>
      <c r="G66" s="335">
        <v>636720</v>
      </c>
      <c r="H66" s="335">
        <v>777240</v>
      </c>
      <c r="I66" s="335">
        <v>1877790</v>
      </c>
      <c r="J66" s="335">
        <v>6751050</v>
      </c>
      <c r="K66" s="335">
        <v>17169550</v>
      </c>
    </row>
    <row r="67" spans="1:11" ht="13.2" x14ac:dyDescent="0.25">
      <c r="A67" s="334" t="s">
        <v>93</v>
      </c>
      <c r="B67" s="335">
        <v>1571200</v>
      </c>
      <c r="C67" s="335">
        <v>0</v>
      </c>
      <c r="D67" s="335">
        <v>55550</v>
      </c>
      <c r="E67" s="335">
        <v>155010</v>
      </c>
      <c r="F67" s="335">
        <v>171950</v>
      </c>
      <c r="G67" s="335">
        <v>174560</v>
      </c>
      <c r="H67" s="335">
        <v>92310</v>
      </c>
      <c r="I67" s="335">
        <v>113630</v>
      </c>
      <c r="J67" s="335">
        <v>178850</v>
      </c>
      <c r="K67" s="335">
        <v>629350</v>
      </c>
    </row>
    <row r="68" spans="1:11" ht="13.2" x14ac:dyDescent="0.25">
      <c r="A68" s="334" t="s">
        <v>94</v>
      </c>
      <c r="B68" s="335">
        <v>12098890</v>
      </c>
      <c r="C68" s="335">
        <v>0</v>
      </c>
      <c r="D68" s="335">
        <v>382230</v>
      </c>
      <c r="E68" s="335">
        <v>995470</v>
      </c>
      <c r="F68" s="335">
        <v>1206600</v>
      </c>
      <c r="G68" s="335">
        <v>1586340</v>
      </c>
      <c r="H68" s="335">
        <v>1084130</v>
      </c>
      <c r="I68" s="335">
        <v>1523080</v>
      </c>
      <c r="J68" s="335">
        <v>2062130</v>
      </c>
      <c r="K68" s="335">
        <v>3258910</v>
      </c>
    </row>
    <row r="69" spans="1:11" ht="13.2" x14ac:dyDescent="0.25">
      <c r="A69" s="334" t="s">
        <v>95</v>
      </c>
      <c r="B69" s="335">
        <v>109330</v>
      </c>
      <c r="C69" s="335">
        <v>0</v>
      </c>
      <c r="D69" s="335">
        <v>17720</v>
      </c>
      <c r="E69" s="335">
        <v>16100</v>
      </c>
      <c r="F69" s="335">
        <v>12250</v>
      </c>
      <c r="G69" s="335">
        <v>12240</v>
      </c>
      <c r="H69" s="335">
        <v>7440</v>
      </c>
      <c r="I69" s="335">
        <v>10700</v>
      </c>
      <c r="J69" s="335">
        <v>14380</v>
      </c>
      <c r="K69" s="335">
        <v>18500</v>
      </c>
    </row>
    <row r="70" spans="1:11" ht="13.2" x14ac:dyDescent="0.25">
      <c r="A70" s="334" t="s">
        <v>96</v>
      </c>
      <c r="B70" s="335">
        <v>1877720</v>
      </c>
      <c r="C70" s="335">
        <v>0</v>
      </c>
      <c r="D70" s="335">
        <v>14690</v>
      </c>
      <c r="E70" s="335">
        <v>54530</v>
      </c>
      <c r="F70" s="335">
        <v>116980</v>
      </c>
      <c r="G70" s="335">
        <v>219630</v>
      </c>
      <c r="H70" s="335">
        <v>129390</v>
      </c>
      <c r="I70" s="335">
        <v>159040</v>
      </c>
      <c r="J70" s="335">
        <v>187120</v>
      </c>
      <c r="K70" s="335">
        <v>996340</v>
      </c>
    </row>
    <row r="71" spans="1:11" ht="13.2" x14ac:dyDescent="0.25">
      <c r="A71" s="334" t="s">
        <v>97</v>
      </c>
      <c r="B71" s="335">
        <v>2861250</v>
      </c>
      <c r="C71" s="335">
        <v>0</v>
      </c>
      <c r="D71" s="335">
        <v>35980</v>
      </c>
      <c r="E71" s="335">
        <v>215860</v>
      </c>
      <c r="F71" s="335">
        <v>268870</v>
      </c>
      <c r="G71" s="335">
        <v>279900</v>
      </c>
      <c r="H71" s="335">
        <v>157280</v>
      </c>
      <c r="I71" s="335">
        <v>215720</v>
      </c>
      <c r="J71" s="335">
        <v>353580</v>
      </c>
      <c r="K71" s="335">
        <v>1334060</v>
      </c>
    </row>
    <row r="72" spans="1:11" ht="13.2" x14ac:dyDescent="0.25">
      <c r="A72" s="334" t="s">
        <v>98</v>
      </c>
      <c r="B72" s="335">
        <v>131040</v>
      </c>
      <c r="C72" s="335">
        <v>0</v>
      </c>
      <c r="D72" s="335">
        <v>120</v>
      </c>
      <c r="E72" s="335">
        <v>510</v>
      </c>
      <c r="F72" s="335">
        <v>1370</v>
      </c>
      <c r="G72" s="335">
        <v>2410</v>
      </c>
      <c r="H72" s="335">
        <v>2870</v>
      </c>
      <c r="I72" s="335">
        <v>8460</v>
      </c>
      <c r="J72" s="335">
        <v>44880</v>
      </c>
      <c r="K72" s="335">
        <v>70430</v>
      </c>
    </row>
    <row r="73" spans="1:11" ht="13.2" x14ac:dyDescent="0.25">
      <c r="A73" s="334" t="s">
        <v>99</v>
      </c>
      <c r="B73" s="335">
        <v>4656520</v>
      </c>
      <c r="C73" s="335">
        <v>0</v>
      </c>
      <c r="D73" s="335">
        <v>115000</v>
      </c>
      <c r="E73" s="335">
        <v>133860</v>
      </c>
      <c r="F73" s="335">
        <v>179070</v>
      </c>
      <c r="G73" s="335">
        <v>280500</v>
      </c>
      <c r="H73" s="335">
        <v>201970</v>
      </c>
      <c r="I73" s="335">
        <v>287250</v>
      </c>
      <c r="J73" s="335">
        <v>458280</v>
      </c>
      <c r="K73" s="335">
        <v>3000580</v>
      </c>
    </row>
    <row r="74" spans="1:11" ht="13.2" x14ac:dyDescent="0.25">
      <c r="A74" s="334" t="s">
        <v>100</v>
      </c>
      <c r="B74" s="335">
        <v>10880</v>
      </c>
      <c r="C74" s="335">
        <v>0</v>
      </c>
      <c r="D74" s="335">
        <v>5080</v>
      </c>
      <c r="E74" s="335">
        <v>3410</v>
      </c>
      <c r="F74" s="335">
        <v>1670</v>
      </c>
      <c r="G74" s="335">
        <v>490</v>
      </c>
      <c r="H74" s="335">
        <v>150</v>
      </c>
      <c r="I74" s="335">
        <v>0</v>
      </c>
      <c r="J74" s="336" t="s">
        <v>1</v>
      </c>
      <c r="K74" s="336" t="s">
        <v>1</v>
      </c>
    </row>
    <row r="75" spans="1:11" ht="13.2" x14ac:dyDescent="0.25">
      <c r="A75" s="334" t="s">
        <v>101</v>
      </c>
      <c r="B75" s="335">
        <v>1847570</v>
      </c>
      <c r="C75" s="335">
        <v>0</v>
      </c>
      <c r="D75" s="335">
        <v>7520</v>
      </c>
      <c r="E75" s="335">
        <v>33600</v>
      </c>
      <c r="F75" s="335">
        <v>67840</v>
      </c>
      <c r="G75" s="335">
        <v>146110</v>
      </c>
      <c r="H75" s="335">
        <v>171360</v>
      </c>
      <c r="I75" s="335">
        <v>431330</v>
      </c>
      <c r="J75" s="335">
        <v>620620</v>
      </c>
      <c r="K75" s="335">
        <v>369190</v>
      </c>
    </row>
    <row r="76" spans="1:11" ht="13.2" x14ac:dyDescent="0.25">
      <c r="A76" s="334" t="s">
        <v>102</v>
      </c>
      <c r="B76" s="335">
        <v>2726890</v>
      </c>
      <c r="C76" s="335">
        <v>0</v>
      </c>
      <c r="D76" s="335">
        <v>17160</v>
      </c>
      <c r="E76" s="335">
        <v>90650</v>
      </c>
      <c r="F76" s="335">
        <v>178250</v>
      </c>
      <c r="G76" s="335">
        <v>437650</v>
      </c>
      <c r="H76" s="335">
        <v>407630</v>
      </c>
      <c r="I76" s="335">
        <v>561710</v>
      </c>
      <c r="J76" s="335">
        <v>586040</v>
      </c>
      <c r="K76" s="335">
        <v>447800</v>
      </c>
    </row>
    <row r="77" spans="1:11" ht="13.2" x14ac:dyDescent="0.25">
      <c r="A77" s="334" t="s">
        <v>103</v>
      </c>
      <c r="B77" s="335">
        <v>14409870</v>
      </c>
      <c r="C77" s="335">
        <v>0</v>
      </c>
      <c r="D77" s="335">
        <v>438070</v>
      </c>
      <c r="E77" s="335">
        <v>1441990</v>
      </c>
      <c r="F77" s="335">
        <v>2180570</v>
      </c>
      <c r="G77" s="335">
        <v>2882140</v>
      </c>
      <c r="H77" s="335">
        <v>1496390</v>
      </c>
      <c r="I77" s="335">
        <v>1533760</v>
      </c>
      <c r="J77" s="335">
        <v>1393180</v>
      </c>
      <c r="K77" s="335">
        <v>3043780</v>
      </c>
    </row>
    <row r="78" spans="1:11" ht="13.2" x14ac:dyDescent="0.25">
      <c r="A78" s="334" t="s">
        <v>104</v>
      </c>
      <c r="B78" s="335">
        <v>3641590</v>
      </c>
      <c r="C78" s="335">
        <v>0</v>
      </c>
      <c r="D78" s="335">
        <v>125350</v>
      </c>
      <c r="E78" s="335">
        <v>213700</v>
      </c>
      <c r="F78" s="335">
        <v>218670</v>
      </c>
      <c r="G78" s="335">
        <v>255860</v>
      </c>
      <c r="H78" s="335">
        <v>163260</v>
      </c>
      <c r="I78" s="335">
        <v>234440</v>
      </c>
      <c r="J78" s="335">
        <v>322840</v>
      </c>
      <c r="K78" s="335">
        <v>2107480</v>
      </c>
    </row>
    <row r="79" spans="1:11" ht="13.2" x14ac:dyDescent="0.25">
      <c r="A79" s="334" t="s">
        <v>105</v>
      </c>
      <c r="B79" s="335">
        <v>13055850</v>
      </c>
      <c r="C79" s="335">
        <v>0</v>
      </c>
      <c r="D79" s="335">
        <v>1584500</v>
      </c>
      <c r="E79" s="335">
        <v>2141100</v>
      </c>
      <c r="F79" s="335">
        <v>1295180</v>
      </c>
      <c r="G79" s="335">
        <v>653930</v>
      </c>
      <c r="H79" s="335">
        <v>247980</v>
      </c>
      <c r="I79" s="335">
        <v>326490</v>
      </c>
      <c r="J79" s="335">
        <v>506200</v>
      </c>
      <c r="K79" s="335">
        <v>6300460</v>
      </c>
    </row>
    <row r="80" spans="1:11" ht="13.2" x14ac:dyDescent="0.25">
      <c r="A80" s="334" t="s">
        <v>106</v>
      </c>
      <c r="B80" s="335">
        <v>485760</v>
      </c>
      <c r="C80" s="335">
        <v>0</v>
      </c>
      <c r="D80" s="335">
        <v>20810</v>
      </c>
      <c r="E80" s="335">
        <v>81110</v>
      </c>
      <c r="F80" s="335">
        <v>120630</v>
      </c>
      <c r="G80" s="335">
        <v>111340</v>
      </c>
      <c r="H80" s="335">
        <v>49800</v>
      </c>
      <c r="I80" s="335">
        <v>40060</v>
      </c>
      <c r="J80" s="335">
        <v>27930</v>
      </c>
      <c r="K80" s="335">
        <v>34080</v>
      </c>
    </row>
    <row r="81" spans="1:11" ht="13.2" x14ac:dyDescent="0.25">
      <c r="A81" s="334" t="s">
        <v>107</v>
      </c>
      <c r="B81" s="335">
        <v>1901610</v>
      </c>
      <c r="C81" s="335">
        <v>0</v>
      </c>
      <c r="D81" s="335">
        <v>6740</v>
      </c>
      <c r="E81" s="335">
        <v>20550</v>
      </c>
      <c r="F81" s="335">
        <v>19870</v>
      </c>
      <c r="G81" s="335">
        <v>32370</v>
      </c>
      <c r="H81" s="335">
        <v>18800</v>
      </c>
      <c r="I81" s="335">
        <v>28190</v>
      </c>
      <c r="J81" s="335">
        <v>56480</v>
      </c>
      <c r="K81" s="335">
        <v>1718610</v>
      </c>
    </row>
    <row r="82" spans="1:11" ht="13.2" x14ac:dyDescent="0.25">
      <c r="A82" s="334" t="s">
        <v>108</v>
      </c>
      <c r="B82" s="335">
        <v>2282400</v>
      </c>
      <c r="C82" s="335">
        <v>0</v>
      </c>
      <c r="D82" s="335">
        <v>460</v>
      </c>
      <c r="E82" s="335">
        <v>7630</v>
      </c>
      <c r="F82" s="335">
        <v>46160</v>
      </c>
      <c r="G82" s="335">
        <v>163570</v>
      </c>
      <c r="H82" s="335">
        <v>202050</v>
      </c>
      <c r="I82" s="335">
        <v>425930</v>
      </c>
      <c r="J82" s="335">
        <v>731750</v>
      </c>
      <c r="K82" s="335">
        <v>704850</v>
      </c>
    </row>
    <row r="83" spans="1:11" ht="13.2" x14ac:dyDescent="0.25">
      <c r="A83" s="334" t="s">
        <v>109</v>
      </c>
      <c r="B83" s="335">
        <v>3035920</v>
      </c>
      <c r="C83" s="335">
        <v>0</v>
      </c>
      <c r="D83" s="335">
        <v>440</v>
      </c>
      <c r="E83" s="335">
        <v>25910</v>
      </c>
      <c r="F83" s="335">
        <v>112420</v>
      </c>
      <c r="G83" s="335">
        <v>195200</v>
      </c>
      <c r="H83" s="335">
        <v>163630</v>
      </c>
      <c r="I83" s="335">
        <v>281090</v>
      </c>
      <c r="J83" s="335">
        <v>580110</v>
      </c>
      <c r="K83" s="335">
        <v>1677120</v>
      </c>
    </row>
    <row r="84" spans="1:11" ht="13.2" x14ac:dyDescent="0.25">
      <c r="A84" s="334" t="s">
        <v>110</v>
      </c>
      <c r="B84" s="335">
        <v>17326990</v>
      </c>
      <c r="C84" s="335">
        <v>0</v>
      </c>
      <c r="D84" s="335">
        <v>3770</v>
      </c>
      <c r="E84" s="335">
        <v>28840</v>
      </c>
      <c r="F84" s="335">
        <v>194430</v>
      </c>
      <c r="G84" s="335">
        <v>412020</v>
      </c>
      <c r="H84" s="335">
        <v>435230</v>
      </c>
      <c r="I84" s="335">
        <v>920510</v>
      </c>
      <c r="J84" s="335">
        <v>2329060</v>
      </c>
      <c r="K84" s="335">
        <v>13003120</v>
      </c>
    </row>
    <row r="85" spans="1:11" ht="13.2" x14ac:dyDescent="0.25">
      <c r="A85" s="334" t="s">
        <v>111</v>
      </c>
      <c r="B85" s="336" t="s">
        <v>1</v>
      </c>
      <c r="C85" s="336" t="s">
        <v>1</v>
      </c>
      <c r="D85" s="336" t="s">
        <v>1</v>
      </c>
      <c r="E85" s="336" t="s">
        <v>1</v>
      </c>
      <c r="F85" s="336" t="s">
        <v>1</v>
      </c>
      <c r="G85" s="336" t="s">
        <v>1</v>
      </c>
      <c r="H85" s="336" t="s">
        <v>1</v>
      </c>
      <c r="I85" s="336" t="s">
        <v>1</v>
      </c>
      <c r="J85" s="336" t="s">
        <v>1</v>
      </c>
      <c r="K85" s="336" t="s">
        <v>1</v>
      </c>
    </row>
    <row r="86" spans="1:11" ht="13.2" x14ac:dyDescent="0.25">
      <c r="A86" s="334" t="s">
        <v>112</v>
      </c>
      <c r="B86" s="335">
        <v>996270</v>
      </c>
      <c r="C86" s="335">
        <v>0</v>
      </c>
      <c r="D86" s="335">
        <v>880</v>
      </c>
      <c r="E86" s="335">
        <v>12080</v>
      </c>
      <c r="F86" s="335">
        <v>54960</v>
      </c>
      <c r="G86" s="335">
        <v>173740</v>
      </c>
      <c r="H86" s="335">
        <v>193250</v>
      </c>
      <c r="I86" s="335">
        <v>253130</v>
      </c>
      <c r="J86" s="335">
        <v>214610</v>
      </c>
      <c r="K86" s="335">
        <v>93620</v>
      </c>
    </row>
    <row r="87" spans="1:11" ht="13.2" x14ac:dyDescent="0.25">
      <c r="A87" s="334" t="s">
        <v>113</v>
      </c>
      <c r="B87" s="336" t="s">
        <v>1</v>
      </c>
      <c r="C87" s="336" t="s">
        <v>1</v>
      </c>
      <c r="D87" s="336" t="s">
        <v>1</v>
      </c>
      <c r="E87" s="336" t="s">
        <v>1</v>
      </c>
      <c r="F87" s="336" t="s">
        <v>1</v>
      </c>
      <c r="G87" s="336" t="s">
        <v>1</v>
      </c>
      <c r="H87" s="336" t="s">
        <v>1</v>
      </c>
      <c r="I87" s="336" t="s">
        <v>1</v>
      </c>
      <c r="J87" s="336" t="s">
        <v>1</v>
      </c>
      <c r="K87" s="336" t="s">
        <v>1</v>
      </c>
    </row>
    <row r="88" spans="1:11" ht="13.2" x14ac:dyDescent="0.25">
      <c r="A88" s="334" t="s">
        <v>114</v>
      </c>
      <c r="B88" s="336" t="s">
        <v>1</v>
      </c>
      <c r="C88" s="336" t="s">
        <v>1</v>
      </c>
      <c r="D88" s="336" t="s">
        <v>1</v>
      </c>
      <c r="E88" s="336" t="s">
        <v>1</v>
      </c>
      <c r="F88" s="336" t="s">
        <v>1</v>
      </c>
      <c r="G88" s="336" t="s">
        <v>1</v>
      </c>
      <c r="H88" s="336" t="s">
        <v>1</v>
      </c>
      <c r="I88" s="336" t="s">
        <v>1</v>
      </c>
      <c r="J88" s="336" t="s">
        <v>1</v>
      </c>
      <c r="K88" s="336" t="s">
        <v>1</v>
      </c>
    </row>
    <row r="89" spans="1:11" x14ac:dyDescent="0.2">
      <c r="B89" s="329">
        <f>SUM(B57:B84)</f>
        <v>174613900</v>
      </c>
      <c r="C89" s="329">
        <f t="shared" ref="C89:K89" si="3">SUM(C57:C84)</f>
        <v>0</v>
      </c>
      <c r="D89" s="329">
        <f t="shared" si="3"/>
        <v>3578030</v>
      </c>
      <c r="E89" s="329">
        <f t="shared" si="3"/>
        <v>7313240</v>
      </c>
      <c r="F89" s="329">
        <f t="shared" si="3"/>
        <v>8940870</v>
      </c>
      <c r="G89" s="329">
        <f t="shared" si="3"/>
        <v>12442190</v>
      </c>
      <c r="H89" s="329">
        <f t="shared" si="3"/>
        <v>9134540</v>
      </c>
      <c r="I89" s="329">
        <f t="shared" si="3"/>
        <v>14974730</v>
      </c>
      <c r="J89" s="329">
        <f t="shared" si="3"/>
        <v>27264410</v>
      </c>
      <c r="K89" s="329">
        <f t="shared" si="3"/>
        <v>90965810</v>
      </c>
    </row>
  </sheetData>
  <mergeCells count="2">
    <mergeCell ref="D5:K5"/>
    <mergeCell ref="C5:C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4"/>
  <sheetViews>
    <sheetView showGridLines="0" zoomScaleNormal="100" workbookViewId="0"/>
  </sheetViews>
  <sheetFormatPr defaultColWidth="9.125" defaultRowHeight="11.4" x14ac:dyDescent="0.2"/>
  <cols>
    <col min="1" max="1" width="9.125" style="25"/>
    <col min="2" max="2" width="16.125" style="25" customWidth="1"/>
    <col min="3" max="3" width="11.875" style="25" customWidth="1"/>
    <col min="4" max="14" width="9.875" style="25" customWidth="1"/>
    <col min="15" max="15" width="10.875" style="25" customWidth="1"/>
    <col min="16" max="16" width="17" style="25" customWidth="1"/>
    <col min="17" max="16384" width="9.125" style="25"/>
  </cols>
  <sheetData>
    <row r="2" spans="2:14" ht="13.8" x14ac:dyDescent="0.2">
      <c r="B2" s="33" t="s">
        <v>210</v>
      </c>
    </row>
    <row r="3" spans="2:14" x14ac:dyDescent="0.2">
      <c r="B3" s="1" t="s">
        <v>23</v>
      </c>
    </row>
    <row r="5" spans="2:14" ht="12" x14ac:dyDescent="0.2">
      <c r="B5" s="55"/>
      <c r="C5" s="318" t="s">
        <v>0</v>
      </c>
      <c r="D5" s="320" t="s">
        <v>211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</row>
    <row r="6" spans="2:14" ht="24" x14ac:dyDescent="0.2">
      <c r="B6" s="59"/>
      <c r="C6" s="319"/>
      <c r="D6" s="9">
        <v>0</v>
      </c>
      <c r="E6" s="9" t="s">
        <v>14</v>
      </c>
      <c r="F6" s="78" t="s">
        <v>31</v>
      </c>
      <c r="G6" s="78" t="s">
        <v>32</v>
      </c>
      <c r="H6" s="78" t="s">
        <v>33</v>
      </c>
      <c r="I6" s="78" t="s">
        <v>34</v>
      </c>
      <c r="J6" s="78" t="s">
        <v>35</v>
      </c>
      <c r="K6" s="78" t="s">
        <v>36</v>
      </c>
      <c r="L6" s="78" t="s">
        <v>37</v>
      </c>
      <c r="M6" s="78" t="s">
        <v>38</v>
      </c>
      <c r="N6" s="79" t="s">
        <v>15</v>
      </c>
    </row>
    <row r="7" spans="2:14" ht="12" x14ac:dyDescent="0.25">
      <c r="B7" s="10" t="s">
        <v>9</v>
      </c>
      <c r="C7" s="49">
        <f>SUM(C9:C36)</f>
        <v>10841000</v>
      </c>
      <c r="D7" s="49">
        <f t="shared" ref="D7:N7" si="0">SUM(D9:D36)</f>
        <v>161580</v>
      </c>
      <c r="E7" s="49">
        <f t="shared" si="0"/>
        <v>4193140</v>
      </c>
      <c r="F7" s="49">
        <f t="shared" si="0"/>
        <v>1681980</v>
      </c>
      <c r="G7" s="49">
        <f t="shared" si="0"/>
        <v>1456380</v>
      </c>
      <c r="H7" s="49">
        <f t="shared" si="0"/>
        <v>970230</v>
      </c>
      <c r="I7" s="49">
        <f t="shared" si="0"/>
        <v>594010</v>
      </c>
      <c r="J7" s="49">
        <f t="shared" si="0"/>
        <v>631780</v>
      </c>
      <c r="K7" s="49">
        <f t="shared" si="0"/>
        <v>471210</v>
      </c>
      <c r="L7" s="49">
        <f t="shared" si="0"/>
        <v>417840</v>
      </c>
      <c r="M7" s="49">
        <f t="shared" si="0"/>
        <v>166690</v>
      </c>
      <c r="N7" s="49">
        <f t="shared" si="0"/>
        <v>96150</v>
      </c>
    </row>
    <row r="8" spans="2:14" ht="24" x14ac:dyDescent="0.2">
      <c r="B8" s="14" t="s">
        <v>207</v>
      </c>
      <c r="C8" s="228">
        <v>100</v>
      </c>
      <c r="D8" s="228">
        <f t="shared" ref="D8:N8" si="1">(+D7/$C$7)*100</f>
        <v>1.4904529102481321</v>
      </c>
      <c r="E8" s="228">
        <f t="shared" si="1"/>
        <v>38.678535190480581</v>
      </c>
      <c r="F8" s="228">
        <f t="shared" si="1"/>
        <v>15.514989392122496</v>
      </c>
      <c r="G8" s="228">
        <f t="shared" si="1"/>
        <v>13.434000553454478</v>
      </c>
      <c r="H8" s="228">
        <f t="shared" si="1"/>
        <v>8.9496356424684063</v>
      </c>
      <c r="I8" s="228">
        <f t="shared" si="1"/>
        <v>5.479291578267687</v>
      </c>
      <c r="J8" s="228">
        <f t="shared" si="1"/>
        <v>5.82769117240107</v>
      </c>
      <c r="K8" s="228">
        <f t="shared" si="1"/>
        <v>4.3465547458721518</v>
      </c>
      <c r="L8" s="228">
        <f t="shared" si="1"/>
        <v>3.8542569873627892</v>
      </c>
      <c r="M8" s="228">
        <f t="shared" si="1"/>
        <v>1.5375887833225717</v>
      </c>
      <c r="N8" s="228">
        <f t="shared" si="1"/>
        <v>0.88691080158656943</v>
      </c>
    </row>
    <row r="9" spans="2:14" ht="12" x14ac:dyDescent="0.25">
      <c r="B9" s="56" t="s">
        <v>83</v>
      </c>
      <c r="C9" s="50">
        <v>37760</v>
      </c>
      <c r="D9" s="50">
        <v>20</v>
      </c>
      <c r="E9" s="50">
        <v>330</v>
      </c>
      <c r="F9" s="50">
        <v>630</v>
      </c>
      <c r="G9" s="50">
        <v>1640</v>
      </c>
      <c r="H9" s="50">
        <v>2820</v>
      </c>
      <c r="I9" s="50">
        <v>2740</v>
      </c>
      <c r="J9" s="50">
        <v>4410</v>
      </c>
      <c r="K9" s="50">
        <v>5090</v>
      </c>
      <c r="L9" s="50">
        <v>9380</v>
      </c>
      <c r="M9" s="50">
        <v>6540</v>
      </c>
      <c r="N9" s="50">
        <v>4170</v>
      </c>
    </row>
    <row r="10" spans="2:14" ht="12" x14ac:dyDescent="0.25">
      <c r="B10" s="57" t="s">
        <v>84</v>
      </c>
      <c r="C10" s="51">
        <v>254410</v>
      </c>
      <c r="D10" s="51">
        <v>740</v>
      </c>
      <c r="E10" s="51">
        <v>139480</v>
      </c>
      <c r="F10" s="51">
        <v>51380</v>
      </c>
      <c r="G10" s="51">
        <v>27550</v>
      </c>
      <c r="H10" s="51">
        <v>13850</v>
      </c>
      <c r="I10" s="51">
        <v>7060</v>
      </c>
      <c r="J10" s="51">
        <v>6040</v>
      </c>
      <c r="K10" s="51">
        <v>3270</v>
      </c>
      <c r="L10" s="51">
        <v>2460</v>
      </c>
      <c r="M10" s="51">
        <v>1340</v>
      </c>
      <c r="N10" s="51">
        <v>1230</v>
      </c>
    </row>
    <row r="11" spans="2:14" ht="12" x14ac:dyDescent="0.25">
      <c r="B11" s="57" t="s">
        <v>85</v>
      </c>
      <c r="C11" s="51">
        <v>26250</v>
      </c>
      <c r="D11" s="51">
        <v>60</v>
      </c>
      <c r="E11" s="51">
        <v>1560</v>
      </c>
      <c r="F11" s="51">
        <v>2490</v>
      </c>
      <c r="G11" s="51">
        <v>4640</v>
      </c>
      <c r="H11" s="51">
        <v>4520</v>
      </c>
      <c r="I11" s="51">
        <v>3010</v>
      </c>
      <c r="J11" s="51">
        <v>2870</v>
      </c>
      <c r="K11" s="51">
        <v>2430</v>
      </c>
      <c r="L11" s="51">
        <v>1990</v>
      </c>
      <c r="M11" s="51">
        <v>850</v>
      </c>
      <c r="N11" s="51">
        <v>1810</v>
      </c>
    </row>
    <row r="12" spans="2:14" ht="12" x14ac:dyDescent="0.25">
      <c r="B12" s="57" t="s">
        <v>86</v>
      </c>
      <c r="C12" s="51">
        <v>38830</v>
      </c>
      <c r="D12" s="51">
        <v>1010</v>
      </c>
      <c r="E12" s="51">
        <v>810</v>
      </c>
      <c r="F12" s="51">
        <v>1020</v>
      </c>
      <c r="G12" s="51">
        <v>2430</v>
      </c>
      <c r="H12" s="51">
        <v>5200</v>
      </c>
      <c r="I12" s="51">
        <v>4610</v>
      </c>
      <c r="J12" s="51">
        <v>6120</v>
      </c>
      <c r="K12" s="51">
        <v>4730</v>
      </c>
      <c r="L12" s="51">
        <v>4410</v>
      </c>
      <c r="M12" s="51">
        <v>2750</v>
      </c>
      <c r="N12" s="51">
        <v>5740</v>
      </c>
    </row>
    <row r="13" spans="2:14" ht="12" x14ac:dyDescent="0.25">
      <c r="B13" s="57" t="s">
        <v>195</v>
      </c>
      <c r="C13" s="51">
        <v>285030</v>
      </c>
      <c r="D13" s="51">
        <v>530</v>
      </c>
      <c r="E13" s="51">
        <v>950</v>
      </c>
      <c r="F13" s="51">
        <v>6170</v>
      </c>
      <c r="G13" s="51">
        <v>22610</v>
      </c>
      <c r="H13" s="51">
        <v>33980</v>
      </c>
      <c r="I13" s="51">
        <v>29120</v>
      </c>
      <c r="J13" s="51">
        <v>39470</v>
      </c>
      <c r="K13" s="51">
        <v>44510</v>
      </c>
      <c r="L13" s="51">
        <v>59220</v>
      </c>
      <c r="M13" s="51">
        <v>31180</v>
      </c>
      <c r="N13" s="51">
        <v>17310</v>
      </c>
    </row>
    <row r="14" spans="2:14" ht="12" x14ac:dyDescent="0.25">
      <c r="B14" s="57" t="s">
        <v>88</v>
      </c>
      <c r="C14" s="51">
        <v>19190</v>
      </c>
      <c r="D14" s="51">
        <v>4510</v>
      </c>
      <c r="E14" s="51">
        <v>4620</v>
      </c>
      <c r="F14" s="51">
        <v>2470</v>
      </c>
      <c r="G14" s="51">
        <v>2190</v>
      </c>
      <c r="H14" s="51">
        <v>1650</v>
      </c>
      <c r="I14" s="51">
        <v>1020</v>
      </c>
      <c r="J14" s="51">
        <v>980</v>
      </c>
      <c r="K14" s="51">
        <v>760</v>
      </c>
      <c r="L14" s="51">
        <v>570</v>
      </c>
      <c r="M14" s="51">
        <v>190</v>
      </c>
      <c r="N14" s="51">
        <v>240</v>
      </c>
    </row>
    <row r="15" spans="2:14" ht="12" x14ac:dyDescent="0.25">
      <c r="B15" s="57" t="s">
        <v>89</v>
      </c>
      <c r="C15" s="51">
        <v>139600</v>
      </c>
      <c r="D15" s="51">
        <v>20</v>
      </c>
      <c r="E15" s="51">
        <v>14860</v>
      </c>
      <c r="F15" s="51">
        <v>14400</v>
      </c>
      <c r="G15" s="51">
        <v>23040</v>
      </c>
      <c r="H15" s="51">
        <v>26030</v>
      </c>
      <c r="I15" s="51">
        <v>19430</v>
      </c>
      <c r="J15" s="51">
        <v>17760</v>
      </c>
      <c r="K15" s="51">
        <v>11410</v>
      </c>
      <c r="L15" s="51">
        <v>10540</v>
      </c>
      <c r="M15" s="51">
        <v>1640</v>
      </c>
      <c r="N15" s="51">
        <v>460</v>
      </c>
    </row>
    <row r="16" spans="2:14" ht="12" x14ac:dyDescent="0.25">
      <c r="B16" s="57" t="s">
        <v>90</v>
      </c>
      <c r="C16" s="51">
        <v>709500</v>
      </c>
      <c r="D16" s="51">
        <v>6140</v>
      </c>
      <c r="E16" s="51">
        <v>221580</v>
      </c>
      <c r="F16" s="51">
        <v>127190</v>
      </c>
      <c r="G16" s="51">
        <v>125540</v>
      </c>
      <c r="H16" s="51">
        <v>91180</v>
      </c>
      <c r="I16" s="51">
        <v>57440</v>
      </c>
      <c r="J16" s="51">
        <v>53600</v>
      </c>
      <c r="K16" s="51">
        <v>20670</v>
      </c>
      <c r="L16" s="51">
        <v>5250</v>
      </c>
      <c r="M16" s="51">
        <v>630</v>
      </c>
      <c r="N16" s="51">
        <v>280</v>
      </c>
    </row>
    <row r="17" spans="2:14" ht="12" x14ac:dyDescent="0.25">
      <c r="B17" s="57" t="s">
        <v>91</v>
      </c>
      <c r="C17" s="51">
        <v>965000</v>
      </c>
      <c r="D17" s="51">
        <v>15500</v>
      </c>
      <c r="E17" s="51">
        <v>221290</v>
      </c>
      <c r="F17" s="51">
        <v>141190</v>
      </c>
      <c r="G17" s="51">
        <v>152480</v>
      </c>
      <c r="H17" s="51">
        <v>127280</v>
      </c>
      <c r="I17" s="51">
        <v>81880</v>
      </c>
      <c r="J17" s="51">
        <v>85050</v>
      </c>
      <c r="K17" s="51">
        <v>68550</v>
      </c>
      <c r="L17" s="51">
        <v>48370</v>
      </c>
      <c r="M17" s="51">
        <v>13630</v>
      </c>
      <c r="N17" s="51">
        <v>9770</v>
      </c>
    </row>
    <row r="18" spans="2:14" ht="12" x14ac:dyDescent="0.25">
      <c r="B18" s="57" t="s">
        <v>92</v>
      </c>
      <c r="C18" s="51">
        <v>472210</v>
      </c>
      <c r="D18" s="51">
        <v>970</v>
      </c>
      <c r="E18" s="51">
        <v>30080</v>
      </c>
      <c r="F18" s="51">
        <v>24350</v>
      </c>
      <c r="G18" s="51">
        <v>34830</v>
      </c>
      <c r="H18" s="51">
        <v>35580</v>
      </c>
      <c r="I18" s="51">
        <v>31620</v>
      </c>
      <c r="J18" s="51">
        <v>57640</v>
      </c>
      <c r="K18" s="51">
        <v>80080</v>
      </c>
      <c r="L18" s="51">
        <v>115790</v>
      </c>
      <c r="M18" s="51">
        <v>46570</v>
      </c>
      <c r="N18" s="51">
        <v>14680</v>
      </c>
    </row>
    <row r="19" spans="2:14" ht="12" x14ac:dyDescent="0.25">
      <c r="B19" s="57" t="s">
        <v>93</v>
      </c>
      <c r="C19" s="51">
        <v>157450</v>
      </c>
      <c r="D19" s="51">
        <v>190</v>
      </c>
      <c r="E19" s="51">
        <v>39450</v>
      </c>
      <c r="F19" s="51">
        <v>36310</v>
      </c>
      <c r="G19" s="51">
        <v>33430</v>
      </c>
      <c r="H19" s="51">
        <v>22880</v>
      </c>
      <c r="I19" s="51">
        <v>10530</v>
      </c>
      <c r="J19" s="51">
        <v>8820</v>
      </c>
      <c r="K19" s="51">
        <v>3840</v>
      </c>
      <c r="L19" s="51">
        <v>1600</v>
      </c>
      <c r="M19" s="51">
        <v>220</v>
      </c>
      <c r="N19" s="51">
        <v>180</v>
      </c>
    </row>
    <row r="20" spans="2:14" ht="12" x14ac:dyDescent="0.25">
      <c r="B20" s="57" t="s">
        <v>94</v>
      </c>
      <c r="C20" s="51">
        <v>1010330</v>
      </c>
      <c r="D20" s="51">
        <v>8770</v>
      </c>
      <c r="E20" s="51">
        <v>109990</v>
      </c>
      <c r="F20" s="51">
        <v>180000</v>
      </c>
      <c r="G20" s="51">
        <v>175200</v>
      </c>
      <c r="H20" s="51">
        <v>154930</v>
      </c>
      <c r="I20" s="51">
        <v>103080</v>
      </c>
      <c r="J20" s="51">
        <v>115030</v>
      </c>
      <c r="K20" s="51">
        <v>81510</v>
      </c>
      <c r="L20" s="51">
        <v>55500</v>
      </c>
      <c r="M20" s="51">
        <v>16000</v>
      </c>
      <c r="N20" s="51">
        <v>10330</v>
      </c>
    </row>
    <row r="21" spans="2:14" ht="12" x14ac:dyDescent="0.25">
      <c r="B21" s="57" t="s">
        <v>95</v>
      </c>
      <c r="C21" s="51">
        <v>35380</v>
      </c>
      <c r="D21" s="51">
        <v>160</v>
      </c>
      <c r="E21" s="51">
        <v>18920</v>
      </c>
      <c r="F21" s="51">
        <v>5830</v>
      </c>
      <c r="G21" s="51">
        <v>4230</v>
      </c>
      <c r="H21" s="51">
        <v>2410</v>
      </c>
      <c r="I21" s="51">
        <v>1120</v>
      </c>
      <c r="J21" s="51">
        <v>1100</v>
      </c>
      <c r="K21" s="51">
        <v>790</v>
      </c>
      <c r="L21" s="51">
        <v>530</v>
      </c>
      <c r="M21" s="51">
        <v>170</v>
      </c>
      <c r="N21" s="51">
        <v>120</v>
      </c>
    </row>
    <row r="22" spans="2:14" ht="12" x14ac:dyDescent="0.25">
      <c r="B22" s="57" t="s">
        <v>96</v>
      </c>
      <c r="C22" s="51">
        <v>81800</v>
      </c>
      <c r="D22" s="51">
        <v>5780</v>
      </c>
      <c r="E22" s="51">
        <v>38050</v>
      </c>
      <c r="F22" s="51">
        <v>13300</v>
      </c>
      <c r="G22" s="51">
        <v>10640</v>
      </c>
      <c r="H22" s="51">
        <v>5530</v>
      </c>
      <c r="I22" s="51">
        <v>3080</v>
      </c>
      <c r="J22" s="51">
        <v>2540</v>
      </c>
      <c r="K22" s="51">
        <v>1390</v>
      </c>
      <c r="L22" s="51">
        <v>940</v>
      </c>
      <c r="M22" s="51">
        <v>330</v>
      </c>
      <c r="N22" s="51">
        <v>230</v>
      </c>
    </row>
    <row r="23" spans="2:14" ht="12" x14ac:dyDescent="0.25">
      <c r="B23" s="57" t="s">
        <v>97</v>
      </c>
      <c r="C23" s="51">
        <v>171800</v>
      </c>
      <c r="D23" s="51">
        <v>2010</v>
      </c>
      <c r="E23" s="51">
        <v>70050</v>
      </c>
      <c r="F23" s="51">
        <v>38040</v>
      </c>
      <c r="G23" s="51">
        <v>29720</v>
      </c>
      <c r="H23" s="51">
        <v>15120</v>
      </c>
      <c r="I23" s="51">
        <v>5550</v>
      </c>
      <c r="J23" s="51">
        <v>5630</v>
      </c>
      <c r="K23" s="51">
        <v>3050</v>
      </c>
      <c r="L23" s="51">
        <v>1870</v>
      </c>
      <c r="M23" s="51">
        <v>430</v>
      </c>
      <c r="N23" s="51">
        <v>340</v>
      </c>
    </row>
    <row r="24" spans="2:14" ht="12" x14ac:dyDescent="0.25">
      <c r="B24" s="57" t="s">
        <v>98</v>
      </c>
      <c r="C24" s="51">
        <v>2080</v>
      </c>
      <c r="D24" s="60" t="s">
        <v>1</v>
      </c>
      <c r="E24" s="51">
        <v>20</v>
      </c>
      <c r="F24" s="51">
        <v>70</v>
      </c>
      <c r="G24" s="51">
        <v>130</v>
      </c>
      <c r="H24" s="51">
        <v>140</v>
      </c>
      <c r="I24" s="51">
        <v>130</v>
      </c>
      <c r="J24" s="51">
        <v>240</v>
      </c>
      <c r="K24" s="51">
        <v>290</v>
      </c>
      <c r="L24" s="51">
        <v>630</v>
      </c>
      <c r="M24" s="51">
        <v>360</v>
      </c>
      <c r="N24" s="51">
        <v>70</v>
      </c>
    </row>
    <row r="25" spans="2:14" ht="12" x14ac:dyDescent="0.25">
      <c r="B25" s="57" t="s">
        <v>99</v>
      </c>
      <c r="C25" s="51">
        <v>491330</v>
      </c>
      <c r="D25" s="51">
        <v>20060</v>
      </c>
      <c r="E25" s="51">
        <v>311940</v>
      </c>
      <c r="F25" s="51">
        <v>56350</v>
      </c>
      <c r="G25" s="51">
        <v>37780</v>
      </c>
      <c r="H25" s="51">
        <v>24980</v>
      </c>
      <c r="I25" s="51">
        <v>14340</v>
      </c>
      <c r="J25" s="51">
        <v>12090</v>
      </c>
      <c r="K25" s="51">
        <v>6680</v>
      </c>
      <c r="L25" s="51">
        <v>4430</v>
      </c>
      <c r="M25" s="51">
        <v>1260</v>
      </c>
      <c r="N25" s="51">
        <v>1430</v>
      </c>
    </row>
    <row r="26" spans="2:14" ht="12" x14ac:dyDescent="0.25">
      <c r="B26" s="57" t="s">
        <v>100</v>
      </c>
      <c r="C26" s="51">
        <v>9360</v>
      </c>
      <c r="D26" s="51">
        <v>1120</v>
      </c>
      <c r="E26" s="51">
        <v>4460</v>
      </c>
      <c r="F26" s="51">
        <v>970</v>
      </c>
      <c r="G26" s="51">
        <v>1050</v>
      </c>
      <c r="H26" s="51">
        <v>600</v>
      </c>
      <c r="I26" s="51">
        <v>410</v>
      </c>
      <c r="J26" s="51">
        <v>370</v>
      </c>
      <c r="K26" s="51">
        <v>200</v>
      </c>
      <c r="L26" s="51">
        <v>130</v>
      </c>
      <c r="M26" s="51">
        <v>30</v>
      </c>
      <c r="N26" s="51">
        <v>10</v>
      </c>
    </row>
    <row r="27" spans="2:14" ht="12" x14ac:dyDescent="0.25">
      <c r="B27" s="57" t="s">
        <v>101</v>
      </c>
      <c r="C27" s="51">
        <v>67480</v>
      </c>
      <c r="D27" s="51">
        <v>120</v>
      </c>
      <c r="E27" s="51">
        <v>50</v>
      </c>
      <c r="F27" s="51">
        <v>560</v>
      </c>
      <c r="G27" s="51">
        <v>6050</v>
      </c>
      <c r="H27" s="51">
        <v>6310</v>
      </c>
      <c r="I27" s="51">
        <v>4880</v>
      </c>
      <c r="J27" s="51">
        <v>6320</v>
      </c>
      <c r="K27" s="51">
        <v>6200</v>
      </c>
      <c r="L27" s="51">
        <v>12700</v>
      </c>
      <c r="M27" s="51">
        <v>14200</v>
      </c>
      <c r="N27" s="51">
        <v>10100</v>
      </c>
    </row>
    <row r="28" spans="2:14" ht="12" x14ac:dyDescent="0.25">
      <c r="B28" s="57" t="s">
        <v>102</v>
      </c>
      <c r="C28" s="51">
        <v>140430</v>
      </c>
      <c r="D28" s="51">
        <v>70</v>
      </c>
      <c r="E28" s="51">
        <v>15250</v>
      </c>
      <c r="F28" s="51">
        <v>12750</v>
      </c>
      <c r="G28" s="51">
        <v>19920</v>
      </c>
      <c r="H28" s="51">
        <v>19610</v>
      </c>
      <c r="I28" s="51">
        <v>15570</v>
      </c>
      <c r="J28" s="51">
        <v>23310</v>
      </c>
      <c r="K28" s="51">
        <v>19930</v>
      </c>
      <c r="L28" s="51">
        <v>11820</v>
      </c>
      <c r="M28" s="51">
        <v>1770</v>
      </c>
      <c r="N28" s="51">
        <v>420</v>
      </c>
    </row>
    <row r="29" spans="2:14" ht="12" x14ac:dyDescent="0.25">
      <c r="B29" s="57" t="s">
        <v>103</v>
      </c>
      <c r="C29" s="51">
        <v>1429010</v>
      </c>
      <c r="D29" s="51">
        <v>30000</v>
      </c>
      <c r="E29" s="51">
        <v>372760</v>
      </c>
      <c r="F29" s="51">
        <v>283300</v>
      </c>
      <c r="G29" s="51">
        <v>261530</v>
      </c>
      <c r="H29" s="51">
        <v>183130</v>
      </c>
      <c r="I29" s="51">
        <v>112800</v>
      </c>
      <c r="J29" s="51">
        <v>108510</v>
      </c>
      <c r="K29" s="51">
        <v>51300</v>
      </c>
      <c r="L29" s="51">
        <v>18860</v>
      </c>
      <c r="M29" s="51">
        <v>4330</v>
      </c>
      <c r="N29" s="51">
        <v>2480</v>
      </c>
    </row>
    <row r="30" spans="2:14" ht="12" x14ac:dyDescent="0.25">
      <c r="B30" s="57" t="s">
        <v>104</v>
      </c>
      <c r="C30" s="51">
        <v>264420</v>
      </c>
      <c r="D30" s="51">
        <v>2700</v>
      </c>
      <c r="E30" s="51">
        <v>104200</v>
      </c>
      <c r="F30" s="51">
        <v>55940</v>
      </c>
      <c r="G30" s="51">
        <v>39570</v>
      </c>
      <c r="H30" s="51">
        <v>23080</v>
      </c>
      <c r="I30" s="51">
        <v>11570</v>
      </c>
      <c r="J30" s="51">
        <v>10570</v>
      </c>
      <c r="K30" s="51">
        <v>8040</v>
      </c>
      <c r="L30" s="51">
        <v>6080</v>
      </c>
      <c r="M30" s="51">
        <v>1720</v>
      </c>
      <c r="N30" s="51">
        <v>950</v>
      </c>
    </row>
    <row r="31" spans="2:14" ht="12" x14ac:dyDescent="0.25">
      <c r="B31" s="57" t="s">
        <v>105</v>
      </c>
      <c r="C31" s="51">
        <v>3629660</v>
      </c>
      <c r="D31" s="51">
        <v>56270</v>
      </c>
      <c r="E31" s="51">
        <v>2437160</v>
      </c>
      <c r="F31" s="51">
        <v>577640</v>
      </c>
      <c r="G31" s="51">
        <v>375280</v>
      </c>
      <c r="H31" s="51">
        <v>114280</v>
      </c>
      <c r="I31" s="51">
        <v>33830</v>
      </c>
      <c r="J31" s="51">
        <v>18820</v>
      </c>
      <c r="K31" s="51">
        <v>7830</v>
      </c>
      <c r="L31" s="51">
        <v>5000</v>
      </c>
      <c r="M31" s="51">
        <v>2100</v>
      </c>
      <c r="N31" s="51">
        <v>1470</v>
      </c>
    </row>
    <row r="32" spans="2:14" ht="12" x14ac:dyDescent="0.25">
      <c r="B32" s="57" t="s">
        <v>106</v>
      </c>
      <c r="C32" s="51">
        <v>72380</v>
      </c>
      <c r="D32" s="51">
        <v>10</v>
      </c>
      <c r="E32" s="51">
        <v>12190</v>
      </c>
      <c r="F32" s="51">
        <v>15370</v>
      </c>
      <c r="G32" s="51">
        <v>19280</v>
      </c>
      <c r="H32" s="51">
        <v>11430</v>
      </c>
      <c r="I32" s="51">
        <v>5850</v>
      </c>
      <c r="J32" s="51">
        <v>4700</v>
      </c>
      <c r="K32" s="51">
        <v>2410</v>
      </c>
      <c r="L32" s="51">
        <v>950</v>
      </c>
      <c r="M32" s="51">
        <v>120</v>
      </c>
      <c r="N32" s="51">
        <v>50</v>
      </c>
    </row>
    <row r="33" spans="2:14" ht="12" x14ac:dyDescent="0.25">
      <c r="B33" s="57" t="s">
        <v>107</v>
      </c>
      <c r="C33" s="51">
        <v>23570</v>
      </c>
      <c r="D33" s="51">
        <v>320</v>
      </c>
      <c r="E33" s="51">
        <v>6280</v>
      </c>
      <c r="F33" s="51">
        <v>5800</v>
      </c>
      <c r="G33" s="51">
        <v>4410</v>
      </c>
      <c r="H33" s="51">
        <v>2100</v>
      </c>
      <c r="I33" s="51">
        <v>1000</v>
      </c>
      <c r="J33" s="51">
        <v>980</v>
      </c>
      <c r="K33" s="51">
        <v>710</v>
      </c>
      <c r="L33" s="51">
        <v>730</v>
      </c>
      <c r="M33" s="51">
        <v>400</v>
      </c>
      <c r="N33" s="51">
        <v>840</v>
      </c>
    </row>
    <row r="34" spans="2:14" ht="12" x14ac:dyDescent="0.25">
      <c r="B34" s="57" t="s">
        <v>108</v>
      </c>
      <c r="C34" s="51">
        <v>54400</v>
      </c>
      <c r="D34" s="51" t="s">
        <v>1</v>
      </c>
      <c r="E34" s="51">
        <v>20</v>
      </c>
      <c r="F34" s="51">
        <v>5040</v>
      </c>
      <c r="G34" s="51">
        <v>8390</v>
      </c>
      <c r="H34" s="51">
        <v>9410</v>
      </c>
      <c r="I34" s="51">
        <v>7120</v>
      </c>
      <c r="J34" s="51">
        <v>7980</v>
      </c>
      <c r="K34" s="51">
        <v>7180</v>
      </c>
      <c r="L34" s="51">
        <v>6740</v>
      </c>
      <c r="M34" s="51">
        <v>1850</v>
      </c>
      <c r="N34" s="51">
        <v>690</v>
      </c>
    </row>
    <row r="35" spans="2:14" ht="12" x14ac:dyDescent="0.25">
      <c r="B35" s="58" t="s">
        <v>109</v>
      </c>
      <c r="C35" s="52">
        <v>67150</v>
      </c>
      <c r="D35" s="52">
        <v>2200</v>
      </c>
      <c r="E35" s="52">
        <v>3440</v>
      </c>
      <c r="F35" s="52">
        <v>9210</v>
      </c>
      <c r="G35" s="52">
        <v>12760</v>
      </c>
      <c r="H35" s="52">
        <v>10400</v>
      </c>
      <c r="I35" s="52">
        <v>6750</v>
      </c>
      <c r="J35" s="52">
        <v>7260</v>
      </c>
      <c r="K35" s="52">
        <v>5440</v>
      </c>
      <c r="L35" s="52">
        <v>5230</v>
      </c>
      <c r="M35" s="52">
        <v>2480</v>
      </c>
      <c r="N35" s="52">
        <v>1970</v>
      </c>
    </row>
    <row r="36" spans="2:14" ht="12" x14ac:dyDescent="0.25">
      <c r="B36" s="58" t="s">
        <v>110</v>
      </c>
      <c r="C36" s="52">
        <v>185190</v>
      </c>
      <c r="D36" s="52">
        <v>2300</v>
      </c>
      <c r="E36" s="52">
        <v>13350</v>
      </c>
      <c r="F36" s="52">
        <v>14210</v>
      </c>
      <c r="G36" s="52">
        <v>20060</v>
      </c>
      <c r="H36" s="52">
        <v>21800</v>
      </c>
      <c r="I36" s="52">
        <v>18470</v>
      </c>
      <c r="J36" s="52">
        <v>23570</v>
      </c>
      <c r="K36" s="52">
        <v>22920</v>
      </c>
      <c r="L36" s="52">
        <v>26120</v>
      </c>
      <c r="M36" s="52">
        <v>13600</v>
      </c>
      <c r="N36" s="52">
        <v>8780</v>
      </c>
    </row>
    <row r="37" spans="2:14" ht="12" x14ac:dyDescent="0.25">
      <c r="B37" s="142" t="s">
        <v>112</v>
      </c>
      <c r="C37" s="138">
        <v>43730</v>
      </c>
      <c r="D37" s="138">
        <v>20</v>
      </c>
      <c r="E37" s="138">
        <v>310</v>
      </c>
      <c r="F37" s="138">
        <v>1330</v>
      </c>
      <c r="G37" s="138">
        <v>4590</v>
      </c>
      <c r="H37" s="138">
        <v>7440</v>
      </c>
      <c r="I37" s="138">
        <v>6590</v>
      </c>
      <c r="J37" s="138">
        <v>7370</v>
      </c>
      <c r="K37" s="138">
        <v>6160</v>
      </c>
      <c r="L37" s="138">
        <v>6930</v>
      </c>
      <c r="M37" s="138">
        <v>2340</v>
      </c>
      <c r="N37" s="138">
        <v>650</v>
      </c>
    </row>
    <row r="39" spans="2:14" x14ac:dyDescent="0.2">
      <c r="B39" s="35" t="s">
        <v>52</v>
      </c>
    </row>
    <row r="57" spans="1:16" x14ac:dyDescent="0.2">
      <c r="P57" s="37" t="s">
        <v>57</v>
      </c>
    </row>
    <row r="58" spans="1:16" x14ac:dyDescent="0.2">
      <c r="C58" s="20"/>
    </row>
    <row r="59" spans="1:16" x14ac:dyDescent="0.2">
      <c r="A59" s="25" t="s">
        <v>130</v>
      </c>
    </row>
    <row r="61" spans="1:16" ht="13.8" x14ac:dyDescent="0.25">
      <c r="A61" s="186" t="s">
        <v>69</v>
      </c>
      <c r="B61" s="187">
        <v>42319.788680555561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27"/>
      <c r="O61" s="27"/>
    </row>
    <row r="62" spans="1:16" ht="13.8" x14ac:dyDescent="0.25">
      <c r="A62" s="186" t="s">
        <v>70</v>
      </c>
      <c r="B62" s="187">
        <v>42321.754765868056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</row>
    <row r="63" spans="1:16" ht="13.8" x14ac:dyDescent="0.25">
      <c r="A63" s="186" t="s">
        <v>71</v>
      </c>
      <c r="B63" s="186" t="s">
        <v>72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1:16" ht="13.8" x14ac:dyDescent="0.25">
      <c r="A64" s="140"/>
      <c r="B64" s="141"/>
      <c r="C64" s="139"/>
      <c r="D64" s="139"/>
    </row>
    <row r="65" spans="1:13" ht="13.8" x14ac:dyDescent="0.25">
      <c r="A65" s="186" t="s">
        <v>73</v>
      </c>
      <c r="B65" s="186" t="s">
        <v>0</v>
      </c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1:13" ht="13.8" x14ac:dyDescent="0.25">
      <c r="A66" s="186" t="s">
        <v>75</v>
      </c>
      <c r="B66" s="186" t="s">
        <v>76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</row>
    <row r="67" spans="1:13" ht="13.8" x14ac:dyDescent="0.25">
      <c r="A67" s="186" t="s">
        <v>116</v>
      </c>
      <c r="B67" s="186" t="s">
        <v>78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</row>
    <row r="68" spans="1:13" ht="13.8" x14ac:dyDescent="0.25">
      <c r="A68" s="140"/>
      <c r="B68" s="140"/>
      <c r="C68" s="139"/>
      <c r="D68" s="139"/>
      <c r="E68" s="97"/>
      <c r="F68" s="97"/>
      <c r="G68" s="97"/>
      <c r="H68" s="97"/>
      <c r="I68" s="97"/>
      <c r="J68" s="97"/>
      <c r="K68" s="97"/>
      <c r="L68" s="97"/>
      <c r="M68" s="97"/>
    </row>
    <row r="69" spans="1:13" ht="13.2" x14ac:dyDescent="0.25">
      <c r="A69" s="188" t="s">
        <v>132</v>
      </c>
      <c r="B69" s="188" t="s">
        <v>0</v>
      </c>
      <c r="C69" s="188" t="s">
        <v>133</v>
      </c>
      <c r="D69" s="188" t="s">
        <v>134</v>
      </c>
      <c r="E69" s="188" t="s">
        <v>135</v>
      </c>
      <c r="F69" s="188" t="s">
        <v>136</v>
      </c>
      <c r="G69" s="188" t="s">
        <v>137</v>
      </c>
      <c r="H69" s="188" t="s">
        <v>138</v>
      </c>
      <c r="I69" s="188" t="s">
        <v>139</v>
      </c>
      <c r="J69" s="188" t="s">
        <v>140</v>
      </c>
      <c r="K69" s="188" t="s">
        <v>141</v>
      </c>
      <c r="L69" s="188" t="s">
        <v>142</v>
      </c>
      <c r="M69" s="188" t="s">
        <v>143</v>
      </c>
    </row>
    <row r="70" spans="1:13" ht="13.2" x14ac:dyDescent="0.25">
      <c r="A70" s="188" t="s">
        <v>83</v>
      </c>
      <c r="B70" s="189">
        <v>37760</v>
      </c>
      <c r="C70" s="189">
        <v>20</v>
      </c>
      <c r="D70" s="189">
        <v>330</v>
      </c>
      <c r="E70" s="189">
        <v>630</v>
      </c>
      <c r="F70" s="189">
        <v>1640</v>
      </c>
      <c r="G70" s="189">
        <v>2820</v>
      </c>
      <c r="H70" s="189">
        <v>2740</v>
      </c>
      <c r="I70" s="189">
        <v>4410</v>
      </c>
      <c r="J70" s="189">
        <v>5090</v>
      </c>
      <c r="K70" s="189">
        <v>9380</v>
      </c>
      <c r="L70" s="189">
        <v>6540</v>
      </c>
      <c r="M70" s="189">
        <v>4170</v>
      </c>
    </row>
    <row r="71" spans="1:13" ht="13.2" x14ac:dyDescent="0.25">
      <c r="A71" s="188" t="s">
        <v>84</v>
      </c>
      <c r="B71" s="189">
        <v>254410</v>
      </c>
      <c r="C71" s="189">
        <v>740</v>
      </c>
      <c r="D71" s="189">
        <v>139480</v>
      </c>
      <c r="E71" s="189">
        <v>51380</v>
      </c>
      <c r="F71" s="189">
        <v>27550</v>
      </c>
      <c r="G71" s="189">
        <v>13850</v>
      </c>
      <c r="H71" s="189">
        <v>7060</v>
      </c>
      <c r="I71" s="189">
        <v>6040</v>
      </c>
      <c r="J71" s="189">
        <v>3270</v>
      </c>
      <c r="K71" s="189">
        <v>2460</v>
      </c>
      <c r="L71" s="189">
        <v>1340</v>
      </c>
      <c r="M71" s="189">
        <v>1230</v>
      </c>
    </row>
    <row r="72" spans="1:13" ht="13.2" x14ac:dyDescent="0.25">
      <c r="A72" s="188" t="s">
        <v>85</v>
      </c>
      <c r="B72" s="189">
        <v>26250</v>
      </c>
      <c r="C72" s="189">
        <v>60</v>
      </c>
      <c r="D72" s="189">
        <v>1560</v>
      </c>
      <c r="E72" s="189">
        <v>2490</v>
      </c>
      <c r="F72" s="189">
        <v>4640</v>
      </c>
      <c r="G72" s="189">
        <v>4520</v>
      </c>
      <c r="H72" s="189">
        <v>3010</v>
      </c>
      <c r="I72" s="189">
        <v>2870</v>
      </c>
      <c r="J72" s="189">
        <v>2430</v>
      </c>
      <c r="K72" s="189">
        <v>1990</v>
      </c>
      <c r="L72" s="189">
        <v>850</v>
      </c>
      <c r="M72" s="189">
        <v>1810</v>
      </c>
    </row>
    <row r="73" spans="1:13" ht="13.2" x14ac:dyDescent="0.25">
      <c r="A73" s="188" t="s">
        <v>86</v>
      </c>
      <c r="B73" s="189">
        <v>38830</v>
      </c>
      <c r="C73" s="189">
        <v>1010</v>
      </c>
      <c r="D73" s="189">
        <v>810</v>
      </c>
      <c r="E73" s="189">
        <v>1020</v>
      </c>
      <c r="F73" s="189">
        <v>2430</v>
      </c>
      <c r="G73" s="189">
        <v>5200</v>
      </c>
      <c r="H73" s="189">
        <v>4610</v>
      </c>
      <c r="I73" s="189">
        <v>6120</v>
      </c>
      <c r="J73" s="189">
        <v>4730</v>
      </c>
      <c r="K73" s="189">
        <v>4410</v>
      </c>
      <c r="L73" s="189">
        <v>2750</v>
      </c>
      <c r="M73" s="189">
        <v>5740</v>
      </c>
    </row>
    <row r="74" spans="1:13" ht="13.2" x14ac:dyDescent="0.25">
      <c r="A74" s="188" t="s">
        <v>87</v>
      </c>
      <c r="B74" s="189">
        <v>285030</v>
      </c>
      <c r="C74" s="189">
        <v>530</v>
      </c>
      <c r="D74" s="189">
        <v>950</v>
      </c>
      <c r="E74" s="189">
        <v>6170</v>
      </c>
      <c r="F74" s="189">
        <v>22610</v>
      </c>
      <c r="G74" s="189">
        <v>33980</v>
      </c>
      <c r="H74" s="189">
        <v>29120</v>
      </c>
      <c r="I74" s="189">
        <v>39470</v>
      </c>
      <c r="J74" s="189">
        <v>44510</v>
      </c>
      <c r="K74" s="189">
        <v>59220</v>
      </c>
      <c r="L74" s="189">
        <v>31180</v>
      </c>
      <c r="M74" s="189">
        <v>17310</v>
      </c>
    </row>
    <row r="75" spans="1:13" ht="13.2" x14ac:dyDescent="0.25">
      <c r="A75" s="188" t="s">
        <v>88</v>
      </c>
      <c r="B75" s="189">
        <v>19190</v>
      </c>
      <c r="C75" s="189">
        <v>4510</v>
      </c>
      <c r="D75" s="189">
        <v>4620</v>
      </c>
      <c r="E75" s="189">
        <v>2470</v>
      </c>
      <c r="F75" s="189">
        <v>2190</v>
      </c>
      <c r="G75" s="189">
        <v>1650</v>
      </c>
      <c r="H75" s="189">
        <v>1020</v>
      </c>
      <c r="I75" s="189">
        <v>980</v>
      </c>
      <c r="J75" s="189">
        <v>760</v>
      </c>
      <c r="K75" s="189">
        <v>570</v>
      </c>
      <c r="L75" s="189">
        <v>190</v>
      </c>
      <c r="M75" s="189">
        <v>240</v>
      </c>
    </row>
    <row r="76" spans="1:13" ht="13.2" x14ac:dyDescent="0.25">
      <c r="A76" s="188" t="s">
        <v>89</v>
      </c>
      <c r="B76" s="189">
        <v>139600</v>
      </c>
      <c r="C76" s="189">
        <v>20</v>
      </c>
      <c r="D76" s="189">
        <v>14860</v>
      </c>
      <c r="E76" s="189">
        <v>14400</v>
      </c>
      <c r="F76" s="189">
        <v>23040</v>
      </c>
      <c r="G76" s="189">
        <v>26030</v>
      </c>
      <c r="H76" s="189">
        <v>19430</v>
      </c>
      <c r="I76" s="189">
        <v>17760</v>
      </c>
      <c r="J76" s="189">
        <v>11410</v>
      </c>
      <c r="K76" s="189">
        <v>10540</v>
      </c>
      <c r="L76" s="189">
        <v>1640</v>
      </c>
      <c r="M76" s="189">
        <v>460</v>
      </c>
    </row>
    <row r="77" spans="1:13" ht="13.2" x14ac:dyDescent="0.25">
      <c r="A77" s="188" t="s">
        <v>90</v>
      </c>
      <c r="B77" s="189">
        <v>709500</v>
      </c>
      <c r="C77" s="189">
        <v>6140</v>
      </c>
      <c r="D77" s="189">
        <v>221580</v>
      </c>
      <c r="E77" s="189">
        <v>127190</v>
      </c>
      <c r="F77" s="189">
        <v>125540</v>
      </c>
      <c r="G77" s="189">
        <v>91180</v>
      </c>
      <c r="H77" s="189">
        <v>57440</v>
      </c>
      <c r="I77" s="189">
        <v>53600</v>
      </c>
      <c r="J77" s="189">
        <v>20670</v>
      </c>
      <c r="K77" s="189">
        <v>5250</v>
      </c>
      <c r="L77" s="189">
        <v>630</v>
      </c>
      <c r="M77" s="189">
        <v>280</v>
      </c>
    </row>
    <row r="78" spans="1:13" ht="13.2" x14ac:dyDescent="0.25">
      <c r="A78" s="188" t="s">
        <v>91</v>
      </c>
      <c r="B78" s="189">
        <v>965000</v>
      </c>
      <c r="C78" s="189">
        <v>15500</v>
      </c>
      <c r="D78" s="189">
        <v>221290</v>
      </c>
      <c r="E78" s="189">
        <v>141190</v>
      </c>
      <c r="F78" s="189">
        <v>152480</v>
      </c>
      <c r="G78" s="189">
        <v>127280</v>
      </c>
      <c r="H78" s="189">
        <v>81880</v>
      </c>
      <c r="I78" s="189">
        <v>85050</v>
      </c>
      <c r="J78" s="189">
        <v>68550</v>
      </c>
      <c r="K78" s="189">
        <v>48370</v>
      </c>
      <c r="L78" s="189">
        <v>13630</v>
      </c>
      <c r="M78" s="189">
        <v>9770</v>
      </c>
    </row>
    <row r="79" spans="1:13" ht="13.2" x14ac:dyDescent="0.25">
      <c r="A79" s="188" t="s">
        <v>92</v>
      </c>
      <c r="B79" s="189">
        <v>472210</v>
      </c>
      <c r="C79" s="189">
        <v>970</v>
      </c>
      <c r="D79" s="189">
        <v>30080</v>
      </c>
      <c r="E79" s="189">
        <v>24350</v>
      </c>
      <c r="F79" s="189">
        <v>34830</v>
      </c>
      <c r="G79" s="189">
        <v>35580</v>
      </c>
      <c r="H79" s="189">
        <v>31620</v>
      </c>
      <c r="I79" s="189">
        <v>57640</v>
      </c>
      <c r="J79" s="189">
        <v>80080</v>
      </c>
      <c r="K79" s="189">
        <v>115790</v>
      </c>
      <c r="L79" s="189">
        <v>46570</v>
      </c>
      <c r="M79" s="189">
        <v>14680</v>
      </c>
    </row>
    <row r="80" spans="1:13" ht="13.2" x14ac:dyDescent="0.25">
      <c r="A80" s="188" t="s">
        <v>93</v>
      </c>
      <c r="B80" s="189">
        <v>157450</v>
      </c>
      <c r="C80" s="189">
        <v>190</v>
      </c>
      <c r="D80" s="189">
        <v>39450</v>
      </c>
      <c r="E80" s="189">
        <v>36310</v>
      </c>
      <c r="F80" s="189">
        <v>33430</v>
      </c>
      <c r="G80" s="189">
        <v>22880</v>
      </c>
      <c r="H80" s="189">
        <v>10530</v>
      </c>
      <c r="I80" s="189">
        <v>8820</v>
      </c>
      <c r="J80" s="189">
        <v>3840</v>
      </c>
      <c r="K80" s="189">
        <v>1600</v>
      </c>
      <c r="L80" s="189">
        <v>220</v>
      </c>
      <c r="M80" s="189">
        <v>180</v>
      </c>
    </row>
    <row r="81" spans="1:13" ht="13.2" x14ac:dyDescent="0.25">
      <c r="A81" s="188" t="s">
        <v>94</v>
      </c>
      <c r="B81" s="189">
        <v>1010330</v>
      </c>
      <c r="C81" s="189">
        <v>8770</v>
      </c>
      <c r="D81" s="189">
        <v>109990</v>
      </c>
      <c r="E81" s="189">
        <v>180000</v>
      </c>
      <c r="F81" s="189">
        <v>175200</v>
      </c>
      <c r="G81" s="189">
        <v>154930</v>
      </c>
      <c r="H81" s="189">
        <v>103080</v>
      </c>
      <c r="I81" s="189">
        <v>115030</v>
      </c>
      <c r="J81" s="189">
        <v>81510</v>
      </c>
      <c r="K81" s="189">
        <v>55500</v>
      </c>
      <c r="L81" s="189">
        <v>16000</v>
      </c>
      <c r="M81" s="189">
        <v>10330</v>
      </c>
    </row>
    <row r="82" spans="1:13" ht="13.2" x14ac:dyDescent="0.25">
      <c r="A82" s="188" t="s">
        <v>95</v>
      </c>
      <c r="B82" s="189">
        <v>35380</v>
      </c>
      <c r="C82" s="189">
        <v>160</v>
      </c>
      <c r="D82" s="189">
        <v>18920</v>
      </c>
      <c r="E82" s="189">
        <v>5830</v>
      </c>
      <c r="F82" s="189">
        <v>4230</v>
      </c>
      <c r="G82" s="189">
        <v>2410</v>
      </c>
      <c r="H82" s="189">
        <v>1120</v>
      </c>
      <c r="I82" s="189">
        <v>1100</v>
      </c>
      <c r="J82" s="189">
        <v>790</v>
      </c>
      <c r="K82" s="189">
        <v>530</v>
      </c>
      <c r="L82" s="189">
        <v>170</v>
      </c>
      <c r="M82" s="189">
        <v>120</v>
      </c>
    </row>
    <row r="83" spans="1:13" ht="13.2" x14ac:dyDescent="0.25">
      <c r="A83" s="188" t="s">
        <v>96</v>
      </c>
      <c r="B83" s="189">
        <v>81800</v>
      </c>
      <c r="C83" s="189">
        <v>5780</v>
      </c>
      <c r="D83" s="189">
        <v>38050</v>
      </c>
      <c r="E83" s="189">
        <v>13300</v>
      </c>
      <c r="F83" s="189">
        <v>10640</v>
      </c>
      <c r="G83" s="189">
        <v>5530</v>
      </c>
      <c r="H83" s="189">
        <v>3080</v>
      </c>
      <c r="I83" s="189">
        <v>2540</v>
      </c>
      <c r="J83" s="189">
        <v>1390</v>
      </c>
      <c r="K83" s="189">
        <v>940</v>
      </c>
      <c r="L83" s="189">
        <v>330</v>
      </c>
      <c r="M83" s="189">
        <v>230</v>
      </c>
    </row>
    <row r="84" spans="1:13" ht="13.2" x14ac:dyDescent="0.25">
      <c r="A84" s="188" t="s">
        <v>97</v>
      </c>
      <c r="B84" s="189">
        <v>171800</v>
      </c>
      <c r="C84" s="189">
        <v>2010</v>
      </c>
      <c r="D84" s="189">
        <v>70050</v>
      </c>
      <c r="E84" s="189">
        <v>38040</v>
      </c>
      <c r="F84" s="189">
        <v>29720</v>
      </c>
      <c r="G84" s="189">
        <v>15120</v>
      </c>
      <c r="H84" s="189">
        <v>5550</v>
      </c>
      <c r="I84" s="189">
        <v>5630</v>
      </c>
      <c r="J84" s="189">
        <v>3050</v>
      </c>
      <c r="K84" s="189">
        <v>1870</v>
      </c>
      <c r="L84" s="189">
        <v>430</v>
      </c>
      <c r="M84" s="189">
        <v>340</v>
      </c>
    </row>
    <row r="85" spans="1:13" ht="13.2" x14ac:dyDescent="0.25">
      <c r="A85" s="188" t="s">
        <v>98</v>
      </c>
      <c r="B85" s="189">
        <v>2080</v>
      </c>
      <c r="C85" s="190" t="s">
        <v>1</v>
      </c>
      <c r="D85" s="189">
        <v>20</v>
      </c>
      <c r="E85" s="189">
        <v>70</v>
      </c>
      <c r="F85" s="189">
        <v>130</v>
      </c>
      <c r="G85" s="189">
        <v>140</v>
      </c>
      <c r="H85" s="189">
        <v>130</v>
      </c>
      <c r="I85" s="189">
        <v>240</v>
      </c>
      <c r="J85" s="189">
        <v>290</v>
      </c>
      <c r="K85" s="189">
        <v>630</v>
      </c>
      <c r="L85" s="189">
        <v>360</v>
      </c>
      <c r="M85" s="189">
        <v>70</v>
      </c>
    </row>
    <row r="86" spans="1:13" ht="13.2" x14ac:dyDescent="0.25">
      <c r="A86" s="188" t="s">
        <v>99</v>
      </c>
      <c r="B86" s="189">
        <v>491330</v>
      </c>
      <c r="C86" s="189">
        <v>20060</v>
      </c>
      <c r="D86" s="189">
        <v>311940</v>
      </c>
      <c r="E86" s="189">
        <v>56350</v>
      </c>
      <c r="F86" s="189">
        <v>37780</v>
      </c>
      <c r="G86" s="189">
        <v>24980</v>
      </c>
      <c r="H86" s="189">
        <v>14340</v>
      </c>
      <c r="I86" s="189">
        <v>12090</v>
      </c>
      <c r="J86" s="189">
        <v>6680</v>
      </c>
      <c r="K86" s="189">
        <v>4430</v>
      </c>
      <c r="L86" s="189">
        <v>1260</v>
      </c>
      <c r="M86" s="189">
        <v>1430</v>
      </c>
    </row>
    <row r="87" spans="1:13" ht="13.2" x14ac:dyDescent="0.25">
      <c r="A87" s="188" t="s">
        <v>100</v>
      </c>
      <c r="B87" s="189">
        <v>9360</v>
      </c>
      <c r="C87" s="189">
        <v>1120</v>
      </c>
      <c r="D87" s="189">
        <v>4460</v>
      </c>
      <c r="E87" s="189">
        <v>970</v>
      </c>
      <c r="F87" s="189">
        <v>1050</v>
      </c>
      <c r="G87" s="189">
        <v>600</v>
      </c>
      <c r="H87" s="189">
        <v>410</v>
      </c>
      <c r="I87" s="189">
        <v>370</v>
      </c>
      <c r="J87" s="189">
        <v>200</v>
      </c>
      <c r="K87" s="189">
        <v>130</v>
      </c>
      <c r="L87" s="189">
        <v>30</v>
      </c>
      <c r="M87" s="189">
        <v>10</v>
      </c>
    </row>
    <row r="88" spans="1:13" ht="13.2" x14ac:dyDescent="0.25">
      <c r="A88" s="188" t="s">
        <v>101</v>
      </c>
      <c r="B88" s="189">
        <v>67480</v>
      </c>
      <c r="C88" s="189">
        <v>120</v>
      </c>
      <c r="D88" s="189">
        <v>50</v>
      </c>
      <c r="E88" s="189">
        <v>560</v>
      </c>
      <c r="F88" s="189">
        <v>6050</v>
      </c>
      <c r="G88" s="189">
        <v>6310</v>
      </c>
      <c r="H88" s="189">
        <v>4880</v>
      </c>
      <c r="I88" s="189">
        <v>6320</v>
      </c>
      <c r="J88" s="189">
        <v>6200</v>
      </c>
      <c r="K88" s="189">
        <v>12700</v>
      </c>
      <c r="L88" s="189">
        <v>14200</v>
      </c>
      <c r="M88" s="189">
        <v>10100</v>
      </c>
    </row>
    <row r="89" spans="1:13" ht="13.2" x14ac:dyDescent="0.25">
      <c r="A89" s="188" t="s">
        <v>102</v>
      </c>
      <c r="B89" s="189">
        <v>140430</v>
      </c>
      <c r="C89" s="189">
        <v>70</v>
      </c>
      <c r="D89" s="189">
        <v>15250</v>
      </c>
      <c r="E89" s="189">
        <v>12750</v>
      </c>
      <c r="F89" s="189">
        <v>19920</v>
      </c>
      <c r="G89" s="189">
        <v>19610</v>
      </c>
      <c r="H89" s="189">
        <v>15570</v>
      </c>
      <c r="I89" s="189">
        <v>23310</v>
      </c>
      <c r="J89" s="189">
        <v>19930</v>
      </c>
      <c r="K89" s="189">
        <v>11820</v>
      </c>
      <c r="L89" s="189">
        <v>1770</v>
      </c>
      <c r="M89" s="189">
        <v>420</v>
      </c>
    </row>
    <row r="90" spans="1:13" ht="13.2" x14ac:dyDescent="0.25">
      <c r="A90" s="188" t="s">
        <v>103</v>
      </c>
      <c r="B90" s="189">
        <v>1429010</v>
      </c>
      <c r="C90" s="189">
        <v>30000</v>
      </c>
      <c r="D90" s="189">
        <v>372760</v>
      </c>
      <c r="E90" s="189">
        <v>283300</v>
      </c>
      <c r="F90" s="189">
        <v>261530</v>
      </c>
      <c r="G90" s="189">
        <v>183130</v>
      </c>
      <c r="H90" s="189">
        <v>112800</v>
      </c>
      <c r="I90" s="189">
        <v>108510</v>
      </c>
      <c r="J90" s="189">
        <v>51300</v>
      </c>
      <c r="K90" s="189">
        <v>18860</v>
      </c>
      <c r="L90" s="189">
        <v>4330</v>
      </c>
      <c r="M90" s="189">
        <v>2480</v>
      </c>
    </row>
    <row r="91" spans="1:13" ht="13.2" x14ac:dyDescent="0.25">
      <c r="A91" s="188" t="s">
        <v>104</v>
      </c>
      <c r="B91" s="189">
        <v>264420</v>
      </c>
      <c r="C91" s="189">
        <v>2700</v>
      </c>
      <c r="D91" s="189">
        <v>104200</v>
      </c>
      <c r="E91" s="189">
        <v>55940</v>
      </c>
      <c r="F91" s="189">
        <v>39570</v>
      </c>
      <c r="G91" s="189">
        <v>23080</v>
      </c>
      <c r="H91" s="189">
        <v>11570</v>
      </c>
      <c r="I91" s="189">
        <v>10570</v>
      </c>
      <c r="J91" s="189">
        <v>8040</v>
      </c>
      <c r="K91" s="189">
        <v>6080</v>
      </c>
      <c r="L91" s="189">
        <v>1720</v>
      </c>
      <c r="M91" s="189">
        <v>950</v>
      </c>
    </row>
    <row r="92" spans="1:13" ht="13.2" x14ac:dyDescent="0.25">
      <c r="A92" s="188" t="s">
        <v>105</v>
      </c>
      <c r="B92" s="189">
        <v>3629660</v>
      </c>
      <c r="C92" s="189">
        <v>56270</v>
      </c>
      <c r="D92" s="189">
        <v>2437160</v>
      </c>
      <c r="E92" s="189">
        <v>577640</v>
      </c>
      <c r="F92" s="189">
        <v>375280</v>
      </c>
      <c r="G92" s="189">
        <v>114280</v>
      </c>
      <c r="H92" s="189">
        <v>33830</v>
      </c>
      <c r="I92" s="189">
        <v>18820</v>
      </c>
      <c r="J92" s="189">
        <v>7830</v>
      </c>
      <c r="K92" s="189">
        <v>5000</v>
      </c>
      <c r="L92" s="189">
        <v>2100</v>
      </c>
      <c r="M92" s="189">
        <v>1470</v>
      </c>
    </row>
    <row r="93" spans="1:13" ht="13.2" x14ac:dyDescent="0.25">
      <c r="A93" s="188" t="s">
        <v>106</v>
      </c>
      <c r="B93" s="189">
        <v>72380</v>
      </c>
      <c r="C93" s="189">
        <v>10</v>
      </c>
      <c r="D93" s="189">
        <v>12190</v>
      </c>
      <c r="E93" s="189">
        <v>15370</v>
      </c>
      <c r="F93" s="189">
        <v>19280</v>
      </c>
      <c r="G93" s="189">
        <v>11430</v>
      </c>
      <c r="H93" s="189">
        <v>5850</v>
      </c>
      <c r="I93" s="189">
        <v>4700</v>
      </c>
      <c r="J93" s="189">
        <v>2410</v>
      </c>
      <c r="K93" s="189">
        <v>950</v>
      </c>
      <c r="L93" s="189">
        <v>120</v>
      </c>
      <c r="M93" s="189">
        <v>50</v>
      </c>
    </row>
    <row r="94" spans="1:13" ht="13.2" x14ac:dyDescent="0.25">
      <c r="A94" s="188" t="s">
        <v>107</v>
      </c>
      <c r="B94" s="189">
        <v>23570</v>
      </c>
      <c r="C94" s="189">
        <v>320</v>
      </c>
      <c r="D94" s="189">
        <v>6280</v>
      </c>
      <c r="E94" s="189">
        <v>5800</v>
      </c>
      <c r="F94" s="189">
        <v>4410</v>
      </c>
      <c r="G94" s="189">
        <v>2100</v>
      </c>
      <c r="H94" s="189">
        <v>1000</v>
      </c>
      <c r="I94" s="189">
        <v>980</v>
      </c>
      <c r="J94" s="189">
        <v>710</v>
      </c>
      <c r="K94" s="189">
        <v>730</v>
      </c>
      <c r="L94" s="189">
        <v>400</v>
      </c>
      <c r="M94" s="189">
        <v>840</v>
      </c>
    </row>
    <row r="95" spans="1:13" ht="13.2" x14ac:dyDescent="0.25">
      <c r="A95" s="188" t="s">
        <v>108</v>
      </c>
      <c r="B95" s="189">
        <v>54400</v>
      </c>
      <c r="C95" s="190" t="s">
        <v>1</v>
      </c>
      <c r="D95" s="189">
        <v>20</v>
      </c>
      <c r="E95" s="189">
        <v>5040</v>
      </c>
      <c r="F95" s="189">
        <v>8390</v>
      </c>
      <c r="G95" s="189">
        <v>9410</v>
      </c>
      <c r="H95" s="189">
        <v>7120</v>
      </c>
      <c r="I95" s="189">
        <v>7980</v>
      </c>
      <c r="J95" s="189">
        <v>7180</v>
      </c>
      <c r="K95" s="189">
        <v>6740</v>
      </c>
      <c r="L95" s="189">
        <v>1850</v>
      </c>
      <c r="M95" s="189">
        <v>690</v>
      </c>
    </row>
    <row r="96" spans="1:13" ht="13.2" x14ac:dyDescent="0.25">
      <c r="A96" s="188" t="s">
        <v>109</v>
      </c>
      <c r="B96" s="189">
        <v>67150</v>
      </c>
      <c r="C96" s="189">
        <v>2200</v>
      </c>
      <c r="D96" s="189">
        <v>3440</v>
      </c>
      <c r="E96" s="189">
        <v>9210</v>
      </c>
      <c r="F96" s="189">
        <v>12760</v>
      </c>
      <c r="G96" s="189">
        <v>10400</v>
      </c>
      <c r="H96" s="189">
        <v>6750</v>
      </c>
      <c r="I96" s="189">
        <v>7260</v>
      </c>
      <c r="J96" s="189">
        <v>5440</v>
      </c>
      <c r="K96" s="189">
        <v>5230</v>
      </c>
      <c r="L96" s="189">
        <v>2480</v>
      </c>
      <c r="M96" s="189">
        <v>1970</v>
      </c>
    </row>
    <row r="97" spans="1:13" ht="13.2" x14ac:dyDescent="0.25">
      <c r="A97" s="188" t="s">
        <v>110</v>
      </c>
      <c r="B97" s="189">
        <v>185190</v>
      </c>
      <c r="C97" s="189">
        <v>2300</v>
      </c>
      <c r="D97" s="189">
        <v>13350</v>
      </c>
      <c r="E97" s="189">
        <v>14210</v>
      </c>
      <c r="F97" s="189">
        <v>20060</v>
      </c>
      <c r="G97" s="189">
        <v>21800</v>
      </c>
      <c r="H97" s="189">
        <v>18470</v>
      </c>
      <c r="I97" s="189">
        <v>23570</v>
      </c>
      <c r="J97" s="189">
        <v>22920</v>
      </c>
      <c r="K97" s="189">
        <v>26120</v>
      </c>
      <c r="L97" s="189">
        <v>13600</v>
      </c>
      <c r="M97" s="189">
        <v>8780</v>
      </c>
    </row>
    <row r="98" spans="1:13" ht="13.2" x14ac:dyDescent="0.25">
      <c r="A98" s="188" t="s">
        <v>111</v>
      </c>
      <c r="B98" s="190" t="s">
        <v>1</v>
      </c>
      <c r="C98" s="190" t="s">
        <v>1</v>
      </c>
      <c r="D98" s="190" t="s">
        <v>1</v>
      </c>
      <c r="E98" s="190" t="s">
        <v>1</v>
      </c>
      <c r="F98" s="190" t="s">
        <v>1</v>
      </c>
      <c r="G98" s="190" t="s">
        <v>1</v>
      </c>
      <c r="H98" s="190" t="s">
        <v>1</v>
      </c>
      <c r="I98" s="190" t="s">
        <v>1</v>
      </c>
      <c r="J98" s="190" t="s">
        <v>1</v>
      </c>
      <c r="K98" s="190" t="s">
        <v>1</v>
      </c>
      <c r="L98" s="190" t="s">
        <v>1</v>
      </c>
      <c r="M98" s="190" t="s">
        <v>1</v>
      </c>
    </row>
    <row r="99" spans="1:13" ht="13.2" x14ac:dyDescent="0.25">
      <c r="A99" s="188" t="s">
        <v>112</v>
      </c>
      <c r="B99" s="189">
        <v>43730</v>
      </c>
      <c r="C99" s="189">
        <v>20</v>
      </c>
      <c r="D99" s="189">
        <v>310</v>
      </c>
      <c r="E99" s="189">
        <v>1330</v>
      </c>
      <c r="F99" s="189">
        <v>4590</v>
      </c>
      <c r="G99" s="189">
        <v>7440</v>
      </c>
      <c r="H99" s="189">
        <v>6590</v>
      </c>
      <c r="I99" s="189">
        <v>7370</v>
      </c>
      <c r="J99" s="189">
        <v>6160</v>
      </c>
      <c r="K99" s="189">
        <v>6930</v>
      </c>
      <c r="L99" s="189">
        <v>2340</v>
      </c>
      <c r="M99" s="189">
        <v>650</v>
      </c>
    </row>
    <row r="100" spans="1:13" ht="13.2" x14ac:dyDescent="0.25">
      <c r="A100" s="188" t="s">
        <v>113</v>
      </c>
      <c r="B100" s="190" t="s">
        <v>1</v>
      </c>
      <c r="C100" s="190" t="s">
        <v>1</v>
      </c>
      <c r="D100" s="190" t="s">
        <v>1</v>
      </c>
      <c r="E100" s="190" t="s">
        <v>1</v>
      </c>
      <c r="F100" s="190" t="s">
        <v>1</v>
      </c>
      <c r="G100" s="190" t="s">
        <v>1</v>
      </c>
      <c r="H100" s="190" t="s">
        <v>1</v>
      </c>
      <c r="I100" s="190" t="s">
        <v>1</v>
      </c>
      <c r="J100" s="190" t="s">
        <v>1</v>
      </c>
      <c r="K100" s="190" t="s">
        <v>1</v>
      </c>
      <c r="L100" s="190" t="s">
        <v>1</v>
      </c>
      <c r="M100" s="190" t="s">
        <v>1</v>
      </c>
    </row>
    <row r="101" spans="1:13" ht="13.2" x14ac:dyDescent="0.25">
      <c r="A101" s="188" t="s">
        <v>114</v>
      </c>
      <c r="B101" s="190" t="s">
        <v>1</v>
      </c>
      <c r="C101" s="190" t="s">
        <v>1</v>
      </c>
      <c r="D101" s="190" t="s">
        <v>1</v>
      </c>
      <c r="E101" s="190" t="s">
        <v>1</v>
      </c>
      <c r="F101" s="190" t="s">
        <v>1</v>
      </c>
      <c r="G101" s="190" t="s">
        <v>1</v>
      </c>
      <c r="H101" s="190" t="s">
        <v>1</v>
      </c>
      <c r="I101" s="190" t="s">
        <v>1</v>
      </c>
      <c r="J101" s="190" t="s">
        <v>1</v>
      </c>
      <c r="K101" s="190" t="s">
        <v>1</v>
      </c>
      <c r="L101" s="190" t="s">
        <v>1</v>
      </c>
      <c r="M101" s="190" t="s">
        <v>1</v>
      </c>
    </row>
    <row r="102" spans="1:13" ht="13.8" x14ac:dyDescent="0.25">
      <c r="A102" s="98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</row>
    <row r="103" spans="1:13" ht="13.8" x14ac:dyDescent="0.25">
      <c r="A103" s="186" t="s">
        <v>128</v>
      </c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</row>
    <row r="104" spans="1:13" ht="13.8" x14ac:dyDescent="0.25"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</row>
  </sheetData>
  <mergeCells count="2">
    <mergeCell ref="C5:C6"/>
    <mergeCell ref="D5:N5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showGridLines="0" zoomScaleNormal="100" workbookViewId="0">
      <selection activeCell="R13" sqref="R13"/>
    </sheetView>
  </sheetViews>
  <sheetFormatPr defaultColWidth="9.125" defaultRowHeight="11.4" x14ac:dyDescent="0.2"/>
  <cols>
    <col min="1" max="1" width="9.125" style="20"/>
    <col min="2" max="2" width="16.125" style="20" customWidth="1"/>
    <col min="3" max="13" width="9.875" style="20" customWidth="1"/>
    <col min="14" max="15" width="10.875" style="20" customWidth="1"/>
    <col min="16" max="16" width="9.125" style="30"/>
    <col min="17" max="16384" width="9.125" style="20"/>
  </cols>
  <sheetData>
    <row r="2" spans="2:16" ht="13.8" x14ac:dyDescent="0.2">
      <c r="B2" s="61" t="s">
        <v>212</v>
      </c>
    </row>
    <row r="3" spans="2:16" x14ac:dyDescent="0.2">
      <c r="B3" s="308" t="s">
        <v>244</v>
      </c>
    </row>
    <row r="5" spans="2:16" ht="12" x14ac:dyDescent="0.2">
      <c r="B5" s="55"/>
      <c r="C5" s="236"/>
      <c r="D5" s="322" t="s">
        <v>211</v>
      </c>
      <c r="E5" s="323"/>
      <c r="F5" s="323"/>
      <c r="G5" s="323"/>
      <c r="H5" s="323"/>
      <c r="I5" s="323"/>
      <c r="J5" s="323"/>
      <c r="K5" s="323"/>
      <c r="L5" s="323"/>
      <c r="M5" s="323"/>
    </row>
    <row r="6" spans="2:16" ht="24" x14ac:dyDescent="0.2">
      <c r="B6" s="59"/>
      <c r="C6" s="237" t="s">
        <v>0</v>
      </c>
      <c r="D6" s="238" t="s">
        <v>14</v>
      </c>
      <c r="E6" s="239" t="s">
        <v>31</v>
      </c>
      <c r="F6" s="239" t="s">
        <v>32</v>
      </c>
      <c r="G6" s="239" t="s">
        <v>33</v>
      </c>
      <c r="H6" s="239" t="s">
        <v>34</v>
      </c>
      <c r="I6" s="239" t="s">
        <v>35</v>
      </c>
      <c r="J6" s="239" t="s">
        <v>36</v>
      </c>
      <c r="K6" s="239" t="s">
        <v>37</v>
      </c>
      <c r="L6" s="239" t="s">
        <v>38</v>
      </c>
      <c r="M6" s="240" t="s">
        <v>15</v>
      </c>
      <c r="N6" s="28"/>
      <c r="O6" s="28"/>
      <c r="P6" s="28"/>
    </row>
    <row r="7" spans="2:16" ht="12" x14ac:dyDescent="0.25">
      <c r="B7" s="242" t="s">
        <v>9</v>
      </c>
      <c r="C7" s="244">
        <f>SUM(C9:C36)</f>
        <v>331568.08142</v>
      </c>
      <c r="D7" s="244">
        <f t="shared" ref="D7:M7" si="0">SUM(D9:D36)</f>
        <v>3415.7663000000007</v>
      </c>
      <c r="E7" s="244">
        <f t="shared" si="0"/>
        <v>4858.68</v>
      </c>
      <c r="F7" s="244">
        <f t="shared" si="0"/>
        <v>8256.1213300000018</v>
      </c>
      <c r="G7" s="244">
        <f t="shared" si="0"/>
        <v>10662.445939999998</v>
      </c>
      <c r="H7" s="244">
        <f t="shared" si="0"/>
        <v>11507.646900000002</v>
      </c>
      <c r="I7" s="244">
        <f t="shared" si="0"/>
        <v>22438.279939999989</v>
      </c>
      <c r="J7" s="244">
        <f t="shared" si="0"/>
        <v>33323.793259999991</v>
      </c>
      <c r="K7" s="244">
        <f t="shared" si="0"/>
        <v>65795.801299999992</v>
      </c>
      <c r="L7" s="244">
        <f t="shared" si="0"/>
        <v>57422.435129999998</v>
      </c>
      <c r="M7" s="244">
        <f t="shared" si="0"/>
        <v>113887.18543000001</v>
      </c>
      <c r="N7" s="28"/>
      <c r="O7" s="28"/>
      <c r="P7" s="28"/>
    </row>
    <row r="8" spans="2:16" ht="24" x14ac:dyDescent="0.2">
      <c r="B8" s="148" t="s">
        <v>207</v>
      </c>
      <c r="C8" s="245">
        <v>100</v>
      </c>
      <c r="D8" s="245">
        <f t="shared" ref="D8:M8" si="1">((D7/$C$7))*100</f>
        <v>1.0301855007790155</v>
      </c>
      <c r="E8" s="245">
        <f t="shared" si="1"/>
        <v>1.4653642109312297</v>
      </c>
      <c r="F8" s="245">
        <f t="shared" si="1"/>
        <v>2.4900229523426005</v>
      </c>
      <c r="G8" s="245">
        <f t="shared" si="1"/>
        <v>3.2157636809719907</v>
      </c>
      <c r="H8" s="245">
        <f t="shared" si="1"/>
        <v>3.4706739112873688</v>
      </c>
      <c r="I8" s="245">
        <f t="shared" si="1"/>
        <v>6.767322066679041</v>
      </c>
      <c r="J8" s="245">
        <f t="shared" si="1"/>
        <v>10.050362241529658</v>
      </c>
      <c r="K8" s="245">
        <f t="shared" si="1"/>
        <v>19.843828458462475</v>
      </c>
      <c r="L8" s="245">
        <f t="shared" si="1"/>
        <v>17.318444792417317</v>
      </c>
      <c r="M8" s="245">
        <f t="shared" si="1"/>
        <v>34.348054535966682</v>
      </c>
      <c r="N8" s="28"/>
      <c r="O8" s="28"/>
      <c r="P8" s="28"/>
    </row>
    <row r="9" spans="2:16" ht="12" x14ac:dyDescent="0.25">
      <c r="B9" s="241" t="s">
        <v>83</v>
      </c>
      <c r="C9" s="224">
        <v>8406.6741899999997</v>
      </c>
      <c r="D9" s="224">
        <v>0.39467999999999998</v>
      </c>
      <c r="E9" s="224">
        <v>1.96149</v>
      </c>
      <c r="F9" s="224">
        <v>9.9297699999999995</v>
      </c>
      <c r="G9" s="224">
        <v>32.417960000000001</v>
      </c>
      <c r="H9" s="224">
        <v>53.781959999999998</v>
      </c>
      <c r="I9" s="224">
        <v>160.35022000000001</v>
      </c>
      <c r="J9" s="224">
        <v>369.34300000000002</v>
      </c>
      <c r="K9" s="224">
        <v>1584.4361699999999</v>
      </c>
      <c r="L9" s="224">
        <v>2281.6207800000002</v>
      </c>
      <c r="M9" s="224">
        <v>3912.51224</v>
      </c>
      <c r="N9" s="28"/>
      <c r="O9" s="28"/>
      <c r="P9" s="28"/>
    </row>
    <row r="10" spans="2:16" s="25" customFormat="1" ht="12" x14ac:dyDescent="0.25">
      <c r="B10" s="57" t="s">
        <v>84</v>
      </c>
      <c r="C10" s="225">
        <v>3335.6701699999999</v>
      </c>
      <c r="D10" s="225">
        <v>129.79997</v>
      </c>
      <c r="E10" s="225">
        <v>144.50683000000001</v>
      </c>
      <c r="F10" s="225">
        <v>151.10943</v>
      </c>
      <c r="G10" s="225">
        <v>150.72462999999999</v>
      </c>
      <c r="H10" s="225">
        <v>134.98061000000001</v>
      </c>
      <c r="I10" s="225">
        <v>211.27746999999999</v>
      </c>
      <c r="J10" s="225">
        <v>227.36000999999999</v>
      </c>
      <c r="K10" s="225">
        <v>387.02114999999998</v>
      </c>
      <c r="L10" s="225">
        <v>472.71982000000003</v>
      </c>
      <c r="M10" s="225">
        <v>1326.1702600000001</v>
      </c>
    </row>
    <row r="11" spans="2:16" s="25" customFormat="1" ht="12" x14ac:dyDescent="0.25">
      <c r="B11" s="57" t="s">
        <v>85</v>
      </c>
      <c r="C11" s="225">
        <v>4446.9638199999999</v>
      </c>
      <c r="D11" s="225">
        <v>2.0552299999999999</v>
      </c>
      <c r="E11" s="225">
        <v>7.5490899999999996</v>
      </c>
      <c r="F11" s="225">
        <v>26.852070000000001</v>
      </c>
      <c r="G11" s="225">
        <v>49.934460000000001</v>
      </c>
      <c r="H11" s="225">
        <v>58.605040000000002</v>
      </c>
      <c r="I11" s="225">
        <v>102.02088999999999</v>
      </c>
      <c r="J11" s="225">
        <v>171.64860999999999</v>
      </c>
      <c r="K11" s="225">
        <v>310.21436</v>
      </c>
      <c r="L11" s="225">
        <v>301.92644999999999</v>
      </c>
      <c r="M11" s="225">
        <v>3416.1576</v>
      </c>
    </row>
    <row r="12" spans="2:16" ht="12" x14ac:dyDescent="0.25">
      <c r="B12" s="57" t="s">
        <v>86</v>
      </c>
      <c r="C12" s="225">
        <v>9580.21371</v>
      </c>
      <c r="D12" s="225">
        <v>1.01884</v>
      </c>
      <c r="E12" s="225">
        <v>3.05124</v>
      </c>
      <c r="F12" s="225">
        <v>15.072050000000001</v>
      </c>
      <c r="G12" s="225">
        <v>58.779800000000002</v>
      </c>
      <c r="H12" s="225">
        <v>90.345460000000003</v>
      </c>
      <c r="I12" s="225">
        <v>219.17301</v>
      </c>
      <c r="J12" s="225">
        <v>337.64668999999998</v>
      </c>
      <c r="K12" s="225">
        <v>701.55642999999998</v>
      </c>
      <c r="L12" s="225">
        <v>995.91715999999997</v>
      </c>
      <c r="M12" s="225">
        <v>7157.6530300000004</v>
      </c>
    </row>
    <row r="13" spans="2:16" ht="12" x14ac:dyDescent="0.25">
      <c r="B13" s="57" t="s">
        <v>195</v>
      </c>
      <c r="C13" s="225">
        <v>46252.042690000002</v>
      </c>
      <c r="D13" s="225">
        <v>0.99297000000000002</v>
      </c>
      <c r="E13" s="225">
        <v>19.671420000000001</v>
      </c>
      <c r="F13" s="225">
        <v>139.26374999999999</v>
      </c>
      <c r="G13" s="225">
        <v>381.90071</v>
      </c>
      <c r="H13" s="225">
        <v>571.28813000000002</v>
      </c>
      <c r="I13" s="225">
        <v>1424.6492800000001</v>
      </c>
      <c r="J13" s="225">
        <v>3229.5094100000001</v>
      </c>
      <c r="K13" s="225">
        <v>9585.3727199999994</v>
      </c>
      <c r="L13" s="225">
        <v>10799.967269999999</v>
      </c>
      <c r="M13" s="225">
        <v>20099.427039999999</v>
      </c>
    </row>
    <row r="14" spans="2:16" ht="12" x14ac:dyDescent="0.25">
      <c r="B14" s="57" t="s">
        <v>88</v>
      </c>
      <c r="C14" s="225">
        <v>676.31709000000001</v>
      </c>
      <c r="D14" s="225">
        <v>3.9772099999999999</v>
      </c>
      <c r="E14" s="225">
        <v>7.1585200000000002</v>
      </c>
      <c r="F14" s="225">
        <v>12.71782</v>
      </c>
      <c r="G14" s="225">
        <v>18.119350000000001</v>
      </c>
      <c r="H14" s="225">
        <v>19.729579999999999</v>
      </c>
      <c r="I14" s="225">
        <v>34.482010000000002</v>
      </c>
      <c r="J14" s="225">
        <v>54.061529999999998</v>
      </c>
      <c r="K14" s="225">
        <v>89.122979999999998</v>
      </c>
      <c r="L14" s="225">
        <v>65.413640000000001</v>
      </c>
      <c r="M14" s="225">
        <v>371.53444999999999</v>
      </c>
    </row>
    <row r="15" spans="2:16" ht="12" x14ac:dyDescent="0.25">
      <c r="B15" s="57" t="s">
        <v>89</v>
      </c>
      <c r="C15" s="225">
        <v>5012.5388199999998</v>
      </c>
      <c r="D15" s="225">
        <v>15.315659999999999</v>
      </c>
      <c r="E15" s="225">
        <v>42.99776</v>
      </c>
      <c r="F15" s="225">
        <v>135.55632</v>
      </c>
      <c r="G15" s="225">
        <v>290.57044000000002</v>
      </c>
      <c r="H15" s="225">
        <v>376.42795999999998</v>
      </c>
      <c r="I15" s="225">
        <v>619.73212999999998</v>
      </c>
      <c r="J15" s="225">
        <v>817.25645999999995</v>
      </c>
      <c r="K15" s="225">
        <v>1595.3679099999999</v>
      </c>
      <c r="L15" s="225">
        <v>538.81145000000004</v>
      </c>
      <c r="M15" s="225">
        <v>580.50273000000004</v>
      </c>
    </row>
    <row r="16" spans="2:16" ht="12" x14ac:dyDescent="0.25">
      <c r="B16" s="57" t="s">
        <v>90</v>
      </c>
      <c r="C16" s="225">
        <f>+B70/1000000</f>
        <v>8069.9841200000001</v>
      </c>
      <c r="D16" s="225">
        <f t="shared" ref="D16:M16" si="2">+D70/1000000</f>
        <v>228.00697</v>
      </c>
      <c r="E16" s="225">
        <f t="shared" si="2"/>
        <v>373.14877999999999</v>
      </c>
      <c r="F16" s="225">
        <f t="shared" si="2"/>
        <v>719.85059999999999</v>
      </c>
      <c r="G16" s="225">
        <f t="shared" si="2"/>
        <v>1009.7226899999999</v>
      </c>
      <c r="H16" s="225">
        <f t="shared" si="2"/>
        <v>1113.27162</v>
      </c>
      <c r="I16" s="225">
        <f t="shared" si="2"/>
        <v>1870.1830299999999</v>
      </c>
      <c r="J16" s="225">
        <f t="shared" si="2"/>
        <v>1378.1547599999999</v>
      </c>
      <c r="K16" s="225">
        <f t="shared" si="2"/>
        <v>739.46808999999996</v>
      </c>
      <c r="L16" s="225">
        <f t="shared" si="2"/>
        <v>205.76892000000001</v>
      </c>
      <c r="M16" s="225">
        <f t="shared" si="2"/>
        <v>432.40866999999997</v>
      </c>
    </row>
    <row r="17" spans="2:13" ht="12" x14ac:dyDescent="0.25">
      <c r="B17" s="57" t="s">
        <v>91</v>
      </c>
      <c r="C17" s="225">
        <v>35978.946920000002</v>
      </c>
      <c r="D17" s="225">
        <v>232.17955000000001</v>
      </c>
      <c r="E17" s="225">
        <v>416.00394</v>
      </c>
      <c r="F17" s="225">
        <v>871.69476999999995</v>
      </c>
      <c r="G17" s="225">
        <v>1408.5509199999999</v>
      </c>
      <c r="H17" s="225">
        <v>1580.9004299999999</v>
      </c>
      <c r="I17" s="225">
        <v>3054.62264</v>
      </c>
      <c r="J17" s="225">
        <v>4813.3621700000003</v>
      </c>
      <c r="K17" s="225">
        <v>7322.7147599999998</v>
      </c>
      <c r="L17" s="225">
        <v>4777.0676199999998</v>
      </c>
      <c r="M17" s="225">
        <v>11501.850119999999</v>
      </c>
    </row>
    <row r="18" spans="2:13" ht="12" x14ac:dyDescent="0.25">
      <c r="B18" s="57" t="s">
        <v>92</v>
      </c>
      <c r="C18" s="225">
        <v>56914.191760000002</v>
      </c>
      <c r="D18" s="225">
        <v>29.228120000000001</v>
      </c>
      <c r="E18" s="225">
        <v>73.242500000000007</v>
      </c>
      <c r="F18" s="225">
        <v>204.83933999999999</v>
      </c>
      <c r="G18" s="225">
        <v>401.93722000000002</v>
      </c>
      <c r="H18" s="225">
        <v>625.40143999999998</v>
      </c>
      <c r="I18" s="225">
        <v>2108.4609300000002</v>
      </c>
      <c r="J18" s="225">
        <v>5852.9709300000004</v>
      </c>
      <c r="K18" s="225">
        <v>18741.56264</v>
      </c>
      <c r="L18" s="225">
        <v>15735.37206</v>
      </c>
      <c r="M18" s="225">
        <v>13141.176579999999</v>
      </c>
    </row>
    <row r="19" spans="2:13" ht="12" x14ac:dyDescent="0.25">
      <c r="B19" s="57" t="s">
        <v>93</v>
      </c>
      <c r="C19" s="225">
        <v>2029.13528</v>
      </c>
      <c r="D19" s="225">
        <v>44.62576</v>
      </c>
      <c r="E19" s="225">
        <v>105.71786</v>
      </c>
      <c r="F19" s="225">
        <v>189.48448999999999</v>
      </c>
      <c r="G19" s="225">
        <v>247.95908</v>
      </c>
      <c r="H19" s="225">
        <v>201.17887999999999</v>
      </c>
      <c r="I19" s="225">
        <v>304.95308999999997</v>
      </c>
      <c r="J19" s="225">
        <v>259.01697999999999</v>
      </c>
      <c r="K19" s="225">
        <v>233.78215</v>
      </c>
      <c r="L19" s="225">
        <v>74.415750000000003</v>
      </c>
      <c r="M19" s="225">
        <v>368.00125000000003</v>
      </c>
    </row>
    <row r="20" spans="2:13" ht="12" x14ac:dyDescent="0.25">
      <c r="B20" s="57" t="s">
        <v>94</v>
      </c>
      <c r="C20" s="225">
        <v>43766.612059999999</v>
      </c>
      <c r="D20" s="225">
        <v>145.08812</v>
      </c>
      <c r="E20" s="225">
        <v>525.31052999999997</v>
      </c>
      <c r="F20" s="225">
        <v>1004.3244999999999</v>
      </c>
      <c r="G20" s="225">
        <v>1719.8753099999999</v>
      </c>
      <c r="H20" s="225">
        <v>2005.3248100000001</v>
      </c>
      <c r="I20" s="225">
        <v>4095.6647600000001</v>
      </c>
      <c r="J20" s="225">
        <v>5734.4548500000001</v>
      </c>
      <c r="K20" s="225">
        <v>8435.5862099999995</v>
      </c>
      <c r="L20" s="225">
        <v>5502.63789</v>
      </c>
      <c r="M20" s="225">
        <v>14598.345090000001</v>
      </c>
    </row>
    <row r="21" spans="2:13" ht="12" x14ac:dyDescent="0.25">
      <c r="B21" s="57" t="s">
        <v>95</v>
      </c>
      <c r="C21" s="225">
        <v>495.41136</v>
      </c>
      <c r="D21" s="225">
        <v>15.95912</v>
      </c>
      <c r="E21" s="225">
        <v>16.561319999999998</v>
      </c>
      <c r="F21" s="225">
        <v>23.677980000000002</v>
      </c>
      <c r="G21" s="225">
        <v>25.915459999999999</v>
      </c>
      <c r="H21" s="225">
        <v>21.475290000000001</v>
      </c>
      <c r="I21" s="225">
        <v>38.894240000000003</v>
      </c>
      <c r="J21" s="225">
        <v>56.444049999999997</v>
      </c>
      <c r="K21" s="225">
        <v>79.727860000000007</v>
      </c>
      <c r="L21" s="225">
        <v>57.981389999999998</v>
      </c>
      <c r="M21" s="225">
        <v>158.77466000000001</v>
      </c>
    </row>
    <row r="22" spans="2:13" ht="12" x14ac:dyDescent="0.25">
      <c r="B22" s="57" t="s">
        <v>96</v>
      </c>
      <c r="C22" s="225">
        <v>990.01264000000003</v>
      </c>
      <c r="D22" s="225">
        <v>26.313739999999999</v>
      </c>
      <c r="E22" s="225">
        <v>38.317790000000002</v>
      </c>
      <c r="F22" s="225">
        <v>59.473709999999997</v>
      </c>
      <c r="G22" s="225">
        <v>59.965310000000002</v>
      </c>
      <c r="H22" s="225">
        <v>59.85183</v>
      </c>
      <c r="I22" s="225">
        <v>88.816779999999994</v>
      </c>
      <c r="J22" s="225">
        <v>96.338130000000007</v>
      </c>
      <c r="K22" s="225">
        <v>143.81961999999999</v>
      </c>
      <c r="L22" s="225">
        <v>115.21339999999999</v>
      </c>
      <c r="M22" s="225">
        <v>301.90231999999997</v>
      </c>
    </row>
    <row r="23" spans="2:13" ht="12" x14ac:dyDescent="0.25">
      <c r="B23" s="57" t="s">
        <v>97</v>
      </c>
      <c r="C23" s="225">
        <v>1919.2232899999999</v>
      </c>
      <c r="D23" s="225">
        <v>60.722200000000001</v>
      </c>
      <c r="E23" s="225">
        <v>109.68104</v>
      </c>
      <c r="F23" s="225">
        <v>166.15058999999999</v>
      </c>
      <c r="G23" s="225">
        <v>163.01754</v>
      </c>
      <c r="H23" s="225">
        <v>106.04779000000001</v>
      </c>
      <c r="I23" s="225">
        <v>198.31904</v>
      </c>
      <c r="J23" s="225">
        <v>213.49426</v>
      </c>
      <c r="K23" s="225">
        <v>277.74072000000001</v>
      </c>
      <c r="L23" s="225">
        <v>144.2807</v>
      </c>
      <c r="M23" s="225">
        <v>479.76942000000003</v>
      </c>
    </row>
    <row r="24" spans="2:13" ht="12" x14ac:dyDescent="0.25">
      <c r="B24" s="57" t="s">
        <v>98</v>
      </c>
      <c r="C24" s="225">
        <v>313.81184999999999</v>
      </c>
      <c r="D24" s="225">
        <v>3.5770000000000003E-2</v>
      </c>
      <c r="E24" s="225">
        <v>0.20615</v>
      </c>
      <c r="F24" s="225">
        <v>0.76398999999999995</v>
      </c>
      <c r="G24" s="225">
        <v>1.60124</v>
      </c>
      <c r="H24" s="225">
        <v>2.5059399999999998</v>
      </c>
      <c r="I24" s="225">
        <v>8.6810399999999994</v>
      </c>
      <c r="J24" s="225">
        <v>21.39451</v>
      </c>
      <c r="K24" s="225">
        <v>107.85999</v>
      </c>
      <c r="L24" s="225">
        <v>118.85021999999999</v>
      </c>
      <c r="M24" s="225">
        <v>51.91301</v>
      </c>
    </row>
    <row r="25" spans="2:13" ht="12" x14ac:dyDescent="0.25">
      <c r="B25" s="57" t="s">
        <v>99</v>
      </c>
      <c r="C25" s="225">
        <v>5577.7237100000002</v>
      </c>
      <c r="D25" s="225">
        <v>233.20203000000001</v>
      </c>
      <c r="E25" s="225">
        <v>157.70621</v>
      </c>
      <c r="F25" s="225">
        <v>214.06153</v>
      </c>
      <c r="G25" s="225">
        <v>272.19598000000002</v>
      </c>
      <c r="H25" s="225">
        <v>275.80027999999999</v>
      </c>
      <c r="I25" s="225">
        <v>421.97892999999999</v>
      </c>
      <c r="J25" s="225">
        <v>466.15965999999997</v>
      </c>
      <c r="K25" s="225">
        <v>683.53423999999995</v>
      </c>
      <c r="L25" s="225">
        <v>431.6694</v>
      </c>
      <c r="M25" s="225">
        <v>2421.4154600000002</v>
      </c>
    </row>
    <row r="26" spans="2:13" ht="12" x14ac:dyDescent="0.25">
      <c r="B26" s="57" t="s">
        <v>100</v>
      </c>
      <c r="C26" s="225">
        <v>96.790090000000006</v>
      </c>
      <c r="D26" s="225">
        <v>2.68425</v>
      </c>
      <c r="E26" s="225">
        <v>2.7505899999999999</v>
      </c>
      <c r="F26" s="225">
        <v>6.2440300000000004</v>
      </c>
      <c r="G26" s="225">
        <v>6.6887999999999996</v>
      </c>
      <c r="H26" s="225">
        <v>7.9162299999999997</v>
      </c>
      <c r="I26" s="225">
        <v>12.967700000000001</v>
      </c>
      <c r="J26" s="225">
        <v>13.63203</v>
      </c>
      <c r="K26" s="225">
        <v>21.142720000000001</v>
      </c>
      <c r="L26" s="225">
        <v>12.451610000000001</v>
      </c>
      <c r="M26" s="225">
        <v>10.312110000000001</v>
      </c>
    </row>
    <row r="27" spans="2:13" ht="12" x14ac:dyDescent="0.25">
      <c r="B27" s="57" t="s">
        <v>101</v>
      </c>
      <c r="C27" s="225">
        <v>20498.06134</v>
      </c>
      <c r="D27" s="225">
        <v>4.6879999999999998E-2</v>
      </c>
      <c r="E27" s="225">
        <v>1.9569099999999999</v>
      </c>
      <c r="F27" s="225">
        <v>36.089669999999998</v>
      </c>
      <c r="G27" s="225">
        <v>69.987319999999997</v>
      </c>
      <c r="H27" s="225">
        <v>95.137950000000004</v>
      </c>
      <c r="I27" s="225">
        <v>226.56900999999999</v>
      </c>
      <c r="J27" s="225">
        <v>446.76112000000001</v>
      </c>
      <c r="K27" s="225">
        <v>2217.5641500000002</v>
      </c>
      <c r="L27" s="225">
        <v>5007.4718400000002</v>
      </c>
      <c r="M27" s="225">
        <v>12396.476500000001</v>
      </c>
    </row>
    <row r="28" spans="2:13" ht="12" x14ac:dyDescent="0.25">
      <c r="B28" s="57" t="s">
        <v>102</v>
      </c>
      <c r="C28" s="225">
        <v>5671.2135399999997</v>
      </c>
      <c r="D28" s="225">
        <v>16.17773</v>
      </c>
      <c r="E28" s="225">
        <v>38.250149999999998</v>
      </c>
      <c r="F28" s="225">
        <v>117.57723</v>
      </c>
      <c r="G28" s="225">
        <v>219.13982999999999</v>
      </c>
      <c r="H28" s="225">
        <v>305.44560000000001</v>
      </c>
      <c r="I28" s="225">
        <v>842.58117000000004</v>
      </c>
      <c r="J28" s="225">
        <v>1395.45975</v>
      </c>
      <c r="K28" s="225">
        <v>1757.14202</v>
      </c>
      <c r="L28" s="225">
        <v>570.61221</v>
      </c>
      <c r="M28" s="225">
        <v>408.82785000000001</v>
      </c>
    </row>
    <row r="29" spans="2:13" ht="12" x14ac:dyDescent="0.25">
      <c r="B29" s="57" t="s">
        <v>103</v>
      </c>
      <c r="C29" s="225">
        <v>21797.46142</v>
      </c>
      <c r="D29" s="225">
        <v>421.67146000000002</v>
      </c>
      <c r="E29" s="225">
        <v>820.18251999999995</v>
      </c>
      <c r="F29" s="225">
        <v>1495.029</v>
      </c>
      <c r="G29" s="225">
        <v>2010.8812700000001</v>
      </c>
      <c r="H29" s="225">
        <v>2179.0288999999998</v>
      </c>
      <c r="I29" s="225">
        <v>3790.90283</v>
      </c>
      <c r="J29" s="225">
        <v>3488.3143500000001</v>
      </c>
      <c r="K29" s="225">
        <v>2776.2747599999998</v>
      </c>
      <c r="L29" s="225">
        <v>1488.4414999999999</v>
      </c>
      <c r="M29" s="225">
        <v>3326.7348299999999</v>
      </c>
    </row>
    <row r="30" spans="2:13" ht="12" x14ac:dyDescent="0.25">
      <c r="B30" s="57" t="s">
        <v>104</v>
      </c>
      <c r="C30" s="225">
        <v>4509.0241999999998</v>
      </c>
      <c r="D30" s="225">
        <v>103.40705</v>
      </c>
      <c r="E30" s="225">
        <v>159.23148</v>
      </c>
      <c r="F30" s="225">
        <v>220.99205000000001</v>
      </c>
      <c r="G30" s="225">
        <v>252.05168</v>
      </c>
      <c r="H30" s="225">
        <v>222.89563000000001</v>
      </c>
      <c r="I30" s="225">
        <v>374.22492999999997</v>
      </c>
      <c r="J30" s="225">
        <v>572.32938999999999</v>
      </c>
      <c r="K30" s="225">
        <v>936.16021999999998</v>
      </c>
      <c r="L30" s="225">
        <v>586.39035999999999</v>
      </c>
      <c r="M30" s="225">
        <v>1081.34139</v>
      </c>
    </row>
    <row r="31" spans="2:13" ht="12" x14ac:dyDescent="0.25">
      <c r="B31" s="57" t="s">
        <v>105</v>
      </c>
      <c r="C31" s="225">
        <v>11989.57864</v>
      </c>
      <c r="D31" s="225">
        <v>1661.13194</v>
      </c>
      <c r="E31" s="225">
        <v>1647.2773099999999</v>
      </c>
      <c r="F31" s="225">
        <v>2059.1773600000001</v>
      </c>
      <c r="G31" s="225">
        <v>1200.45225</v>
      </c>
      <c r="H31" s="225">
        <v>638.87252999999998</v>
      </c>
      <c r="I31" s="225">
        <v>642.41233</v>
      </c>
      <c r="J31" s="225">
        <v>541.37973</v>
      </c>
      <c r="K31" s="225">
        <v>773.13679000000002</v>
      </c>
      <c r="L31" s="225">
        <v>733.06200999999999</v>
      </c>
      <c r="M31" s="225">
        <v>2092.67641</v>
      </c>
    </row>
    <row r="32" spans="2:13" ht="12" x14ac:dyDescent="0.25">
      <c r="B32" s="57" t="s">
        <v>106</v>
      </c>
      <c r="C32" s="225">
        <v>1009.23001</v>
      </c>
      <c r="D32" s="225">
        <v>15.12482</v>
      </c>
      <c r="E32" s="225">
        <v>44.778039999999997</v>
      </c>
      <c r="F32" s="225">
        <v>111.05235</v>
      </c>
      <c r="G32" s="225">
        <v>124.36048</v>
      </c>
      <c r="H32" s="225">
        <v>111.97163999999999</v>
      </c>
      <c r="I32" s="225">
        <v>164.85863000000001</v>
      </c>
      <c r="J32" s="225">
        <v>165.48898</v>
      </c>
      <c r="K32" s="225">
        <v>137.77225000000001</v>
      </c>
      <c r="L32" s="225">
        <v>39.959020000000002</v>
      </c>
      <c r="M32" s="225">
        <v>93.863799999999998</v>
      </c>
    </row>
    <row r="33" spans="2:16" ht="12" x14ac:dyDescent="0.25">
      <c r="B33" s="57" t="s">
        <v>107</v>
      </c>
      <c r="C33" s="225">
        <v>1812.2226599999999</v>
      </c>
      <c r="D33" s="225">
        <v>7.3704099999999997</v>
      </c>
      <c r="E33" s="225">
        <v>16.75834</v>
      </c>
      <c r="F33" s="225">
        <v>24.51454</v>
      </c>
      <c r="G33" s="225">
        <v>22.63111</v>
      </c>
      <c r="H33" s="225">
        <v>19.241700000000002</v>
      </c>
      <c r="I33" s="225">
        <v>34.367699999999999</v>
      </c>
      <c r="J33" s="225">
        <v>51.189860000000003</v>
      </c>
      <c r="K33" s="225">
        <v>113.10612999999999</v>
      </c>
      <c r="L33" s="225">
        <v>143.56352999999999</v>
      </c>
      <c r="M33" s="225">
        <v>1379.4793400000001</v>
      </c>
    </row>
    <row r="34" spans="2:16" ht="12" x14ac:dyDescent="0.25">
      <c r="B34" s="57" t="s">
        <v>108</v>
      </c>
      <c r="C34" s="225">
        <v>3349.15951</v>
      </c>
      <c r="D34" s="225">
        <v>2.9909999999999999E-2</v>
      </c>
      <c r="E34" s="225">
        <v>15.077019999999999</v>
      </c>
      <c r="F34" s="225">
        <v>49.572809999999997</v>
      </c>
      <c r="G34" s="225">
        <v>104.7208</v>
      </c>
      <c r="H34" s="225">
        <v>138.24297000000001</v>
      </c>
      <c r="I34" s="225">
        <v>284.45722999999998</v>
      </c>
      <c r="J34" s="225">
        <v>517.48684000000003</v>
      </c>
      <c r="K34" s="225">
        <v>1031.5869399999999</v>
      </c>
      <c r="L34" s="225">
        <v>612.14131999999995</v>
      </c>
      <c r="M34" s="225">
        <v>595.84366999999997</v>
      </c>
    </row>
    <row r="35" spans="2:16" ht="12" x14ac:dyDescent="0.25">
      <c r="B35" s="58" t="s">
        <v>109</v>
      </c>
      <c r="C35" s="226">
        <v>5132.7209700000003</v>
      </c>
      <c r="D35" s="226">
        <v>4.7615499999999997</v>
      </c>
      <c r="E35" s="226">
        <v>27.412579999999998</v>
      </c>
      <c r="F35" s="226">
        <v>74.104929999999996</v>
      </c>
      <c r="G35" s="226">
        <v>113.98511999999999</v>
      </c>
      <c r="H35" s="226">
        <v>131.24428</v>
      </c>
      <c r="I35" s="226">
        <v>257.61077</v>
      </c>
      <c r="J35" s="226">
        <v>385.34165000000002</v>
      </c>
      <c r="K35" s="226">
        <v>829.77760999999998</v>
      </c>
      <c r="L35" s="226">
        <v>859.20536000000004</v>
      </c>
      <c r="M35" s="226">
        <v>2449.2770999999998</v>
      </c>
    </row>
    <row r="36" spans="2:16" ht="12" x14ac:dyDescent="0.25">
      <c r="B36" s="58" t="s">
        <v>110</v>
      </c>
      <c r="C36" s="226">
        <v>21937.145560000001</v>
      </c>
      <c r="D36" s="226">
        <v>14.44436</v>
      </c>
      <c r="E36" s="226">
        <v>42.212589999999999</v>
      </c>
      <c r="F36" s="226">
        <v>116.94465</v>
      </c>
      <c r="G36" s="226">
        <v>244.35918000000001</v>
      </c>
      <c r="H36" s="226">
        <v>360.73241999999999</v>
      </c>
      <c r="I36" s="226">
        <v>845.06814999999995</v>
      </c>
      <c r="J36" s="226">
        <v>1647.7935500000001</v>
      </c>
      <c r="K36" s="226">
        <v>4183.2497100000001</v>
      </c>
      <c r="L36" s="226">
        <v>4749.50245</v>
      </c>
      <c r="M36" s="226">
        <v>9732.8384999999998</v>
      </c>
    </row>
    <row r="37" spans="2:16" ht="12" x14ac:dyDescent="0.25">
      <c r="B37" s="142" t="s">
        <v>112</v>
      </c>
      <c r="C37" s="227">
        <v>3424.69137</v>
      </c>
      <c r="D37" s="227">
        <v>0.44991999999999999</v>
      </c>
      <c r="E37" s="227">
        <v>4.1723699999999999</v>
      </c>
      <c r="F37" s="227">
        <v>27.9025</v>
      </c>
      <c r="G37" s="227">
        <v>84.090919999999997</v>
      </c>
      <c r="H37" s="227">
        <v>128.39525</v>
      </c>
      <c r="I37" s="227">
        <v>259.69319999999999</v>
      </c>
      <c r="J37" s="227">
        <v>447.96800000000002</v>
      </c>
      <c r="K37" s="227">
        <v>1074.6796200000001</v>
      </c>
      <c r="L37" s="227">
        <v>781.03638000000001</v>
      </c>
      <c r="M37" s="227">
        <v>616.30321000000004</v>
      </c>
    </row>
    <row r="39" spans="2:16" x14ac:dyDescent="0.2">
      <c r="B39" s="36" t="s">
        <v>52</v>
      </c>
    </row>
    <row r="43" spans="2:16" x14ac:dyDescent="0.2">
      <c r="P43" s="20"/>
    </row>
    <row r="44" spans="2:16" x14ac:dyDescent="0.2">
      <c r="P44" s="20"/>
    </row>
    <row r="45" spans="2:16" x14ac:dyDescent="0.2">
      <c r="P45" s="20"/>
    </row>
    <row r="46" spans="2:16" x14ac:dyDescent="0.2">
      <c r="P46" s="20"/>
    </row>
    <row r="47" spans="2:16" x14ac:dyDescent="0.2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6" x14ac:dyDescent="0.2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62" t="s">
        <v>57</v>
      </c>
    </row>
    <row r="49" spans="1:16" x14ac:dyDescent="0.2">
      <c r="C49" s="3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x14ac:dyDescent="0.2">
      <c r="A50" s="20" t="s">
        <v>144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6" x14ac:dyDescent="0.2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6" ht="13.8" x14ac:dyDescent="0.25">
      <c r="A52" s="193" t="s">
        <v>131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30"/>
      <c r="O52" s="30"/>
    </row>
    <row r="53" spans="1:16" x14ac:dyDescent="0.2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6" ht="13.8" x14ac:dyDescent="0.25">
      <c r="A54" s="193" t="s">
        <v>69</v>
      </c>
      <c r="B54" s="194">
        <v>42319.788680555561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30"/>
      <c r="O54" s="30"/>
    </row>
    <row r="55" spans="1:16" ht="13.8" x14ac:dyDescent="0.25">
      <c r="A55" s="193" t="s">
        <v>70</v>
      </c>
      <c r="B55" s="194">
        <v>42321.758650150463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30"/>
      <c r="O55" s="30"/>
    </row>
    <row r="56" spans="1:16" ht="13.8" x14ac:dyDescent="0.25">
      <c r="A56" s="193" t="s">
        <v>71</v>
      </c>
      <c r="B56" s="193" t="s">
        <v>72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30"/>
      <c r="O56" s="30"/>
    </row>
    <row r="57" spans="1:16" ht="13.8" x14ac:dyDescent="0.25">
      <c r="A57" s="176"/>
      <c r="B57" s="176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30"/>
      <c r="O57" s="30"/>
    </row>
    <row r="58" spans="1:16" ht="13.8" x14ac:dyDescent="0.25">
      <c r="A58" s="193" t="s">
        <v>73</v>
      </c>
      <c r="B58" s="193" t="s">
        <v>0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30"/>
      <c r="O58" s="30"/>
    </row>
    <row r="59" spans="1:16" ht="13.8" x14ac:dyDescent="0.25">
      <c r="A59" s="193" t="s">
        <v>75</v>
      </c>
      <c r="B59" s="193" t="s">
        <v>76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30"/>
      <c r="O59" s="30"/>
    </row>
    <row r="60" spans="1:16" ht="13.8" x14ac:dyDescent="0.25">
      <c r="A60" s="193" t="s">
        <v>116</v>
      </c>
      <c r="B60" s="193" t="s">
        <v>82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30"/>
      <c r="O60" s="30"/>
    </row>
    <row r="61" spans="1:16" ht="13.2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30"/>
      <c r="O61" s="30"/>
    </row>
    <row r="62" spans="1:16" ht="13.2" x14ac:dyDescent="0.25">
      <c r="A62" s="195" t="s">
        <v>132</v>
      </c>
      <c r="B62" s="195" t="s">
        <v>0</v>
      </c>
      <c r="C62" s="195" t="s">
        <v>133</v>
      </c>
      <c r="D62" s="195" t="s">
        <v>134</v>
      </c>
      <c r="E62" s="195" t="s">
        <v>135</v>
      </c>
      <c r="F62" s="195" t="s">
        <v>136</v>
      </c>
      <c r="G62" s="195" t="s">
        <v>137</v>
      </c>
      <c r="H62" s="195" t="s">
        <v>138</v>
      </c>
      <c r="I62" s="195" t="s">
        <v>139</v>
      </c>
      <c r="J62" s="195" t="s">
        <v>140</v>
      </c>
      <c r="K62" s="195" t="s">
        <v>141</v>
      </c>
      <c r="L62" s="195" t="s">
        <v>142</v>
      </c>
      <c r="M62" s="195" t="s">
        <v>143</v>
      </c>
      <c r="N62" s="30"/>
      <c r="O62" s="30"/>
    </row>
    <row r="63" spans="1:16" ht="13.2" x14ac:dyDescent="0.25">
      <c r="A63" s="195" t="s">
        <v>83</v>
      </c>
      <c r="B63" s="196">
        <v>8406674190</v>
      </c>
      <c r="C63" s="196">
        <v>0</v>
      </c>
      <c r="D63" s="196">
        <v>394680</v>
      </c>
      <c r="E63" s="196">
        <v>1961490</v>
      </c>
      <c r="F63" s="196">
        <v>9929770</v>
      </c>
      <c r="G63" s="196">
        <v>32417960</v>
      </c>
      <c r="H63" s="196">
        <v>53781960</v>
      </c>
      <c r="I63" s="196">
        <v>160350220</v>
      </c>
      <c r="J63" s="196">
        <v>369343000</v>
      </c>
      <c r="K63" s="196">
        <v>1584436170</v>
      </c>
      <c r="L63" s="196">
        <v>2281620780</v>
      </c>
      <c r="M63" s="196">
        <v>3912512240</v>
      </c>
      <c r="N63" s="30"/>
      <c r="O63" s="30"/>
    </row>
    <row r="64" spans="1:16" ht="13.2" x14ac:dyDescent="0.25">
      <c r="A64" s="195" t="s">
        <v>84</v>
      </c>
      <c r="B64" s="196">
        <v>3335670170</v>
      </c>
      <c r="C64" s="196">
        <v>0</v>
      </c>
      <c r="D64" s="196">
        <v>129799970</v>
      </c>
      <c r="E64" s="196">
        <v>144506830</v>
      </c>
      <c r="F64" s="196">
        <v>151109430</v>
      </c>
      <c r="G64" s="196">
        <v>150724630</v>
      </c>
      <c r="H64" s="196">
        <v>134980610</v>
      </c>
      <c r="I64" s="196">
        <v>211277470</v>
      </c>
      <c r="J64" s="196">
        <v>227360010</v>
      </c>
      <c r="K64" s="196">
        <v>387021150</v>
      </c>
      <c r="L64" s="196">
        <v>472719820</v>
      </c>
      <c r="M64" s="196">
        <v>1326170260</v>
      </c>
    </row>
    <row r="65" spans="1:13" ht="13.2" x14ac:dyDescent="0.25">
      <c r="A65" s="195" t="s">
        <v>85</v>
      </c>
      <c r="B65" s="196">
        <v>4446963820</v>
      </c>
      <c r="C65" s="196">
        <v>0</v>
      </c>
      <c r="D65" s="196">
        <v>2055230</v>
      </c>
      <c r="E65" s="196">
        <v>7549090</v>
      </c>
      <c r="F65" s="196">
        <v>26852070</v>
      </c>
      <c r="G65" s="196">
        <v>49934460</v>
      </c>
      <c r="H65" s="196">
        <v>58605040</v>
      </c>
      <c r="I65" s="196">
        <v>102020890</v>
      </c>
      <c r="J65" s="196">
        <v>171648610</v>
      </c>
      <c r="K65" s="196">
        <v>310214360</v>
      </c>
      <c r="L65" s="196">
        <v>301926450</v>
      </c>
      <c r="M65" s="196">
        <v>3416157600</v>
      </c>
    </row>
    <row r="66" spans="1:13" ht="13.2" x14ac:dyDescent="0.25">
      <c r="A66" s="195" t="s">
        <v>86</v>
      </c>
      <c r="B66" s="196">
        <v>9580213710</v>
      </c>
      <c r="C66" s="196">
        <v>0</v>
      </c>
      <c r="D66" s="196">
        <v>1018840</v>
      </c>
      <c r="E66" s="196">
        <v>3051240</v>
      </c>
      <c r="F66" s="196">
        <v>15072050</v>
      </c>
      <c r="G66" s="196">
        <v>58779800</v>
      </c>
      <c r="H66" s="196">
        <v>90345460</v>
      </c>
      <c r="I66" s="196">
        <v>219173010</v>
      </c>
      <c r="J66" s="196">
        <v>337646690</v>
      </c>
      <c r="K66" s="196">
        <v>701556430</v>
      </c>
      <c r="L66" s="196">
        <v>995917160</v>
      </c>
      <c r="M66" s="196">
        <v>7157653030</v>
      </c>
    </row>
    <row r="67" spans="1:13" ht="13.2" x14ac:dyDescent="0.25">
      <c r="A67" s="195" t="s">
        <v>87</v>
      </c>
      <c r="B67" s="196">
        <v>46252042690</v>
      </c>
      <c r="C67" s="196">
        <v>0</v>
      </c>
      <c r="D67" s="196">
        <v>992970</v>
      </c>
      <c r="E67" s="196">
        <v>19671420</v>
      </c>
      <c r="F67" s="196">
        <v>139263750</v>
      </c>
      <c r="G67" s="196">
        <v>381900710</v>
      </c>
      <c r="H67" s="196">
        <v>571288130</v>
      </c>
      <c r="I67" s="196">
        <v>1424649280</v>
      </c>
      <c r="J67" s="196">
        <v>3229509410</v>
      </c>
      <c r="K67" s="196">
        <v>9585372720</v>
      </c>
      <c r="L67" s="196">
        <v>10799967270</v>
      </c>
      <c r="M67" s="196">
        <v>20099427040</v>
      </c>
    </row>
    <row r="68" spans="1:13" ht="13.2" x14ac:dyDescent="0.25">
      <c r="A68" s="195" t="s">
        <v>88</v>
      </c>
      <c r="B68" s="196">
        <v>676317090</v>
      </c>
      <c r="C68" s="196">
        <v>0</v>
      </c>
      <c r="D68" s="196">
        <v>3977210</v>
      </c>
      <c r="E68" s="196">
        <v>7158520</v>
      </c>
      <c r="F68" s="196">
        <v>12717820</v>
      </c>
      <c r="G68" s="196">
        <v>18119350</v>
      </c>
      <c r="H68" s="196">
        <v>19729580</v>
      </c>
      <c r="I68" s="196">
        <v>34482010</v>
      </c>
      <c r="J68" s="196">
        <v>54061530</v>
      </c>
      <c r="K68" s="196">
        <v>89122980</v>
      </c>
      <c r="L68" s="196">
        <v>65413640</v>
      </c>
      <c r="M68" s="196">
        <v>371534450</v>
      </c>
    </row>
    <row r="69" spans="1:13" ht="13.2" x14ac:dyDescent="0.25">
      <c r="A69" s="195" t="s">
        <v>89</v>
      </c>
      <c r="B69" s="196">
        <v>5012538820</v>
      </c>
      <c r="C69" s="196">
        <v>0</v>
      </c>
      <c r="D69" s="196">
        <v>15315660</v>
      </c>
      <c r="E69" s="196">
        <v>42997760</v>
      </c>
      <c r="F69" s="196">
        <v>135556320</v>
      </c>
      <c r="G69" s="196">
        <v>290570440</v>
      </c>
      <c r="H69" s="196">
        <v>376427960</v>
      </c>
      <c r="I69" s="196">
        <v>619732130</v>
      </c>
      <c r="J69" s="196">
        <v>817256460</v>
      </c>
      <c r="K69" s="196">
        <v>1595367910</v>
      </c>
      <c r="L69" s="196">
        <v>538811450</v>
      </c>
      <c r="M69" s="196">
        <v>580502730</v>
      </c>
    </row>
    <row r="70" spans="1:13" ht="13.2" x14ac:dyDescent="0.25">
      <c r="A70" s="195" t="s">
        <v>90</v>
      </c>
      <c r="B70" s="196">
        <v>8069984120</v>
      </c>
      <c r="C70" s="196">
        <v>0</v>
      </c>
      <c r="D70" s="196">
        <v>228006970</v>
      </c>
      <c r="E70" s="196">
        <v>373148780</v>
      </c>
      <c r="F70" s="196">
        <v>719850600</v>
      </c>
      <c r="G70" s="196">
        <v>1009722690</v>
      </c>
      <c r="H70" s="196">
        <v>1113271620</v>
      </c>
      <c r="I70" s="196">
        <v>1870183030</v>
      </c>
      <c r="J70" s="196">
        <v>1378154760</v>
      </c>
      <c r="K70" s="196">
        <v>739468090</v>
      </c>
      <c r="L70" s="196">
        <v>205768920</v>
      </c>
      <c r="M70" s="196">
        <v>432408670</v>
      </c>
    </row>
    <row r="71" spans="1:13" ht="13.2" x14ac:dyDescent="0.25">
      <c r="A71" s="195" t="s">
        <v>91</v>
      </c>
      <c r="B71" s="196">
        <v>35978946920</v>
      </c>
      <c r="C71" s="196">
        <v>0</v>
      </c>
      <c r="D71" s="196">
        <v>232179550</v>
      </c>
      <c r="E71" s="196">
        <v>416003940</v>
      </c>
      <c r="F71" s="196">
        <v>871694770</v>
      </c>
      <c r="G71" s="196">
        <v>1408550920</v>
      </c>
      <c r="H71" s="196">
        <v>1580900430</v>
      </c>
      <c r="I71" s="196">
        <v>3054622640</v>
      </c>
      <c r="J71" s="196">
        <v>4813362170</v>
      </c>
      <c r="K71" s="196">
        <v>7322714760</v>
      </c>
      <c r="L71" s="196">
        <v>4777067620</v>
      </c>
      <c r="M71" s="196">
        <v>11501850120</v>
      </c>
    </row>
    <row r="72" spans="1:13" ht="13.2" x14ac:dyDescent="0.25">
      <c r="A72" s="195" t="s">
        <v>92</v>
      </c>
      <c r="B72" s="196">
        <v>56914191760</v>
      </c>
      <c r="C72" s="196">
        <v>0</v>
      </c>
      <c r="D72" s="196">
        <v>29228120</v>
      </c>
      <c r="E72" s="196">
        <v>73242500</v>
      </c>
      <c r="F72" s="196">
        <v>204839340</v>
      </c>
      <c r="G72" s="196">
        <v>401937220</v>
      </c>
      <c r="H72" s="196">
        <v>625401440</v>
      </c>
      <c r="I72" s="196">
        <v>2108460930</v>
      </c>
      <c r="J72" s="196">
        <v>5852970930</v>
      </c>
      <c r="K72" s="196">
        <v>18741562640</v>
      </c>
      <c r="L72" s="196">
        <v>15735372060</v>
      </c>
      <c r="M72" s="196">
        <v>13141176580</v>
      </c>
    </row>
    <row r="73" spans="1:13" ht="13.2" x14ac:dyDescent="0.25">
      <c r="A73" s="195" t="s">
        <v>93</v>
      </c>
      <c r="B73" s="196">
        <v>2029135280</v>
      </c>
      <c r="C73" s="196">
        <v>0</v>
      </c>
      <c r="D73" s="196">
        <v>44625760</v>
      </c>
      <c r="E73" s="196">
        <v>105717860</v>
      </c>
      <c r="F73" s="196">
        <v>189484490</v>
      </c>
      <c r="G73" s="196">
        <v>247959080</v>
      </c>
      <c r="H73" s="196">
        <v>201178880</v>
      </c>
      <c r="I73" s="196">
        <v>304953090</v>
      </c>
      <c r="J73" s="196">
        <v>259016980</v>
      </c>
      <c r="K73" s="196">
        <v>233782150</v>
      </c>
      <c r="L73" s="196">
        <v>74415750</v>
      </c>
      <c r="M73" s="196">
        <v>368001250</v>
      </c>
    </row>
    <row r="74" spans="1:13" ht="13.2" x14ac:dyDescent="0.25">
      <c r="A74" s="195" t="s">
        <v>94</v>
      </c>
      <c r="B74" s="196">
        <v>43766612060</v>
      </c>
      <c r="C74" s="196">
        <v>0</v>
      </c>
      <c r="D74" s="196">
        <v>145088120</v>
      </c>
      <c r="E74" s="196">
        <v>525310530</v>
      </c>
      <c r="F74" s="196">
        <v>1004324500</v>
      </c>
      <c r="G74" s="196">
        <v>1719875310</v>
      </c>
      <c r="H74" s="196">
        <v>2005324810</v>
      </c>
      <c r="I74" s="196">
        <v>4095664760</v>
      </c>
      <c r="J74" s="196">
        <v>5734454850</v>
      </c>
      <c r="K74" s="196">
        <v>8435586210</v>
      </c>
      <c r="L74" s="196">
        <v>5502637890</v>
      </c>
      <c r="M74" s="196">
        <v>14598345090</v>
      </c>
    </row>
    <row r="75" spans="1:13" ht="13.2" x14ac:dyDescent="0.25">
      <c r="A75" s="195" t="s">
        <v>95</v>
      </c>
      <c r="B75" s="196">
        <v>495411360</v>
      </c>
      <c r="C75" s="196">
        <v>0</v>
      </c>
      <c r="D75" s="196">
        <v>15959120</v>
      </c>
      <c r="E75" s="196">
        <v>16561320</v>
      </c>
      <c r="F75" s="196">
        <v>23677980</v>
      </c>
      <c r="G75" s="196">
        <v>25915460</v>
      </c>
      <c r="H75" s="196">
        <v>21475290</v>
      </c>
      <c r="I75" s="196">
        <v>38894240</v>
      </c>
      <c r="J75" s="196">
        <v>56444050</v>
      </c>
      <c r="K75" s="196">
        <v>79727860</v>
      </c>
      <c r="L75" s="196">
        <v>57981390</v>
      </c>
      <c r="M75" s="196">
        <v>158774660</v>
      </c>
    </row>
    <row r="76" spans="1:13" ht="13.2" x14ac:dyDescent="0.25">
      <c r="A76" s="195" t="s">
        <v>96</v>
      </c>
      <c r="B76" s="196">
        <v>990012640</v>
      </c>
      <c r="C76" s="196">
        <v>0</v>
      </c>
      <c r="D76" s="196">
        <v>26313740</v>
      </c>
      <c r="E76" s="196">
        <v>38317790</v>
      </c>
      <c r="F76" s="196">
        <v>59473710</v>
      </c>
      <c r="G76" s="196">
        <v>59965310</v>
      </c>
      <c r="H76" s="196">
        <v>59851830</v>
      </c>
      <c r="I76" s="196">
        <v>88816780</v>
      </c>
      <c r="J76" s="196">
        <v>96338130</v>
      </c>
      <c r="K76" s="196">
        <v>143819620</v>
      </c>
      <c r="L76" s="196">
        <v>115213400</v>
      </c>
      <c r="M76" s="196">
        <v>301902320</v>
      </c>
    </row>
    <row r="77" spans="1:13" ht="13.2" x14ac:dyDescent="0.25">
      <c r="A77" s="195" t="s">
        <v>97</v>
      </c>
      <c r="B77" s="196">
        <v>1919223290</v>
      </c>
      <c r="C77" s="196">
        <v>0</v>
      </c>
      <c r="D77" s="196">
        <v>60722200</v>
      </c>
      <c r="E77" s="196">
        <v>109681040</v>
      </c>
      <c r="F77" s="196">
        <v>166150590</v>
      </c>
      <c r="G77" s="196">
        <v>163017540</v>
      </c>
      <c r="H77" s="196">
        <v>106047790</v>
      </c>
      <c r="I77" s="196">
        <v>198319040</v>
      </c>
      <c r="J77" s="196">
        <v>213494260</v>
      </c>
      <c r="K77" s="196">
        <v>277740720</v>
      </c>
      <c r="L77" s="196">
        <v>144280700</v>
      </c>
      <c r="M77" s="196">
        <v>479769420</v>
      </c>
    </row>
    <row r="78" spans="1:13" ht="13.2" x14ac:dyDescent="0.25">
      <c r="A78" s="195" t="s">
        <v>98</v>
      </c>
      <c r="B78" s="196">
        <v>313811850</v>
      </c>
      <c r="C78" s="197" t="s">
        <v>1</v>
      </c>
      <c r="D78" s="196">
        <v>35770</v>
      </c>
      <c r="E78" s="196">
        <v>206150</v>
      </c>
      <c r="F78" s="196">
        <v>763990</v>
      </c>
      <c r="G78" s="196">
        <v>1601240</v>
      </c>
      <c r="H78" s="196">
        <v>2505940</v>
      </c>
      <c r="I78" s="196">
        <v>8681040</v>
      </c>
      <c r="J78" s="196">
        <v>21394510</v>
      </c>
      <c r="K78" s="196">
        <v>107859990</v>
      </c>
      <c r="L78" s="196">
        <v>118850220</v>
      </c>
      <c r="M78" s="196">
        <v>51913010</v>
      </c>
    </row>
    <row r="79" spans="1:13" ht="13.2" x14ac:dyDescent="0.25">
      <c r="A79" s="195" t="s">
        <v>99</v>
      </c>
      <c r="B79" s="196">
        <v>5577723710</v>
      </c>
      <c r="C79" s="196">
        <v>0</v>
      </c>
      <c r="D79" s="196">
        <v>233202030</v>
      </c>
      <c r="E79" s="196">
        <v>157706210</v>
      </c>
      <c r="F79" s="196">
        <v>214061530</v>
      </c>
      <c r="G79" s="196">
        <v>272195980</v>
      </c>
      <c r="H79" s="196">
        <v>275800280</v>
      </c>
      <c r="I79" s="196">
        <v>421978930</v>
      </c>
      <c r="J79" s="196">
        <v>466159660</v>
      </c>
      <c r="K79" s="196">
        <v>683534240</v>
      </c>
      <c r="L79" s="196">
        <v>431669400</v>
      </c>
      <c r="M79" s="196">
        <v>2421415460</v>
      </c>
    </row>
    <row r="80" spans="1:13" ht="13.2" x14ac:dyDescent="0.25">
      <c r="A80" s="195" t="s">
        <v>100</v>
      </c>
      <c r="B80" s="196">
        <v>96790090</v>
      </c>
      <c r="C80" s="196">
        <v>0</v>
      </c>
      <c r="D80" s="196">
        <v>2684250</v>
      </c>
      <c r="E80" s="196">
        <v>2750590</v>
      </c>
      <c r="F80" s="196">
        <v>6244030</v>
      </c>
      <c r="G80" s="196">
        <v>6688800</v>
      </c>
      <c r="H80" s="196">
        <v>7916230</v>
      </c>
      <c r="I80" s="196">
        <v>12967700</v>
      </c>
      <c r="J80" s="196">
        <v>13632030</v>
      </c>
      <c r="K80" s="196">
        <v>21142720</v>
      </c>
      <c r="L80" s="196">
        <v>12451610</v>
      </c>
      <c r="M80" s="196">
        <v>10312110</v>
      </c>
    </row>
    <row r="81" spans="1:13" ht="13.2" x14ac:dyDescent="0.25">
      <c r="A81" s="195" t="s">
        <v>101</v>
      </c>
      <c r="B81" s="196">
        <v>20498061340</v>
      </c>
      <c r="C81" s="196">
        <v>0</v>
      </c>
      <c r="D81" s="196">
        <v>46880</v>
      </c>
      <c r="E81" s="196">
        <v>1956910</v>
      </c>
      <c r="F81" s="196">
        <v>36089670</v>
      </c>
      <c r="G81" s="196">
        <v>69987320</v>
      </c>
      <c r="H81" s="196">
        <v>95137950</v>
      </c>
      <c r="I81" s="196">
        <v>226569010</v>
      </c>
      <c r="J81" s="196">
        <v>446761120</v>
      </c>
      <c r="K81" s="196">
        <v>2217564150</v>
      </c>
      <c r="L81" s="196">
        <v>5007471840</v>
      </c>
      <c r="M81" s="196">
        <v>12396476500</v>
      </c>
    </row>
    <row r="82" spans="1:13" ht="13.2" x14ac:dyDescent="0.25">
      <c r="A82" s="195" t="s">
        <v>102</v>
      </c>
      <c r="B82" s="196">
        <v>5671213540</v>
      </c>
      <c r="C82" s="196">
        <v>0</v>
      </c>
      <c r="D82" s="196">
        <v>16177730</v>
      </c>
      <c r="E82" s="196">
        <v>38250150</v>
      </c>
      <c r="F82" s="196">
        <v>117577230</v>
      </c>
      <c r="G82" s="196">
        <v>219139830</v>
      </c>
      <c r="H82" s="196">
        <v>305445600</v>
      </c>
      <c r="I82" s="196">
        <v>842581170</v>
      </c>
      <c r="J82" s="196">
        <v>1395459750</v>
      </c>
      <c r="K82" s="196">
        <v>1757142020</v>
      </c>
      <c r="L82" s="196">
        <v>570612210</v>
      </c>
      <c r="M82" s="196">
        <v>408827850</v>
      </c>
    </row>
    <row r="83" spans="1:13" ht="13.2" x14ac:dyDescent="0.25">
      <c r="A83" s="195" t="s">
        <v>103</v>
      </c>
      <c r="B83" s="196">
        <v>21797461420</v>
      </c>
      <c r="C83" s="196">
        <v>0</v>
      </c>
      <c r="D83" s="196">
        <v>421671460</v>
      </c>
      <c r="E83" s="196">
        <v>820182520</v>
      </c>
      <c r="F83" s="196">
        <v>1495029000</v>
      </c>
      <c r="G83" s="196">
        <v>2010881270</v>
      </c>
      <c r="H83" s="196">
        <v>2179028900</v>
      </c>
      <c r="I83" s="196">
        <v>3790902830</v>
      </c>
      <c r="J83" s="196">
        <v>3488314350</v>
      </c>
      <c r="K83" s="196">
        <v>2776274760</v>
      </c>
      <c r="L83" s="196">
        <v>1488441500</v>
      </c>
      <c r="M83" s="196">
        <v>3326734830</v>
      </c>
    </row>
    <row r="84" spans="1:13" ht="13.2" x14ac:dyDescent="0.25">
      <c r="A84" s="195" t="s">
        <v>104</v>
      </c>
      <c r="B84" s="196">
        <v>4509024200</v>
      </c>
      <c r="C84" s="196">
        <v>0</v>
      </c>
      <c r="D84" s="196">
        <v>103407050</v>
      </c>
      <c r="E84" s="196">
        <v>159231480</v>
      </c>
      <c r="F84" s="196">
        <v>220992050</v>
      </c>
      <c r="G84" s="196">
        <v>252051680</v>
      </c>
      <c r="H84" s="196">
        <v>222895630</v>
      </c>
      <c r="I84" s="196">
        <v>374224930</v>
      </c>
      <c r="J84" s="196">
        <v>572329390</v>
      </c>
      <c r="K84" s="196">
        <v>936160220</v>
      </c>
      <c r="L84" s="196">
        <v>586390360</v>
      </c>
      <c r="M84" s="196">
        <v>1081341390</v>
      </c>
    </row>
    <row r="85" spans="1:13" ht="13.2" x14ac:dyDescent="0.25">
      <c r="A85" s="195" t="s">
        <v>105</v>
      </c>
      <c r="B85" s="196">
        <v>11989578640</v>
      </c>
      <c r="C85" s="196">
        <v>0</v>
      </c>
      <c r="D85" s="196">
        <v>1661131940</v>
      </c>
      <c r="E85" s="196">
        <v>1647277310</v>
      </c>
      <c r="F85" s="196">
        <v>2059177360</v>
      </c>
      <c r="G85" s="196">
        <v>1200452250</v>
      </c>
      <c r="H85" s="196">
        <v>638872530</v>
      </c>
      <c r="I85" s="196">
        <v>642412330</v>
      </c>
      <c r="J85" s="196">
        <v>541379730</v>
      </c>
      <c r="K85" s="196">
        <v>773136790</v>
      </c>
      <c r="L85" s="196">
        <v>733062010</v>
      </c>
      <c r="M85" s="196">
        <v>2092676410</v>
      </c>
    </row>
    <row r="86" spans="1:13" ht="13.2" x14ac:dyDescent="0.25">
      <c r="A86" s="195" t="s">
        <v>106</v>
      </c>
      <c r="B86" s="196">
        <v>1009230010</v>
      </c>
      <c r="C86" s="196">
        <v>0</v>
      </c>
      <c r="D86" s="196">
        <v>15124820</v>
      </c>
      <c r="E86" s="196">
        <v>44778040</v>
      </c>
      <c r="F86" s="196">
        <v>111052350</v>
      </c>
      <c r="G86" s="196">
        <v>124360480</v>
      </c>
      <c r="H86" s="196">
        <v>111971640</v>
      </c>
      <c r="I86" s="196">
        <v>164858630</v>
      </c>
      <c r="J86" s="196">
        <v>165488980</v>
      </c>
      <c r="K86" s="196">
        <v>137772250</v>
      </c>
      <c r="L86" s="196">
        <v>39959020</v>
      </c>
      <c r="M86" s="196">
        <v>93863800</v>
      </c>
    </row>
    <row r="87" spans="1:13" ht="13.2" x14ac:dyDescent="0.25">
      <c r="A87" s="195" t="s">
        <v>107</v>
      </c>
      <c r="B87" s="196">
        <v>1812222660</v>
      </c>
      <c r="C87" s="196">
        <v>0</v>
      </c>
      <c r="D87" s="196">
        <v>7370410</v>
      </c>
      <c r="E87" s="196">
        <v>16758340</v>
      </c>
      <c r="F87" s="196">
        <v>24514540</v>
      </c>
      <c r="G87" s="196">
        <v>22631110</v>
      </c>
      <c r="H87" s="196">
        <v>19241700</v>
      </c>
      <c r="I87" s="196">
        <v>34367700</v>
      </c>
      <c r="J87" s="196">
        <v>51189860</v>
      </c>
      <c r="K87" s="196">
        <v>113106130</v>
      </c>
      <c r="L87" s="196">
        <v>143563530</v>
      </c>
      <c r="M87" s="196">
        <v>1379479340</v>
      </c>
    </row>
    <row r="88" spans="1:13" ht="13.2" x14ac:dyDescent="0.25">
      <c r="A88" s="195" t="s">
        <v>108</v>
      </c>
      <c r="B88" s="196">
        <v>3349159510</v>
      </c>
      <c r="C88" s="197" t="s">
        <v>1</v>
      </c>
      <c r="D88" s="196">
        <v>29910</v>
      </c>
      <c r="E88" s="196">
        <v>15077020</v>
      </c>
      <c r="F88" s="196">
        <v>49572810</v>
      </c>
      <c r="G88" s="196">
        <v>104720800</v>
      </c>
      <c r="H88" s="196">
        <v>138242970</v>
      </c>
      <c r="I88" s="196">
        <v>284457230</v>
      </c>
      <c r="J88" s="196">
        <v>517486840</v>
      </c>
      <c r="K88" s="196">
        <v>1031586940</v>
      </c>
      <c r="L88" s="196">
        <v>612141320</v>
      </c>
      <c r="M88" s="196">
        <v>595843670</v>
      </c>
    </row>
    <row r="89" spans="1:13" ht="13.2" x14ac:dyDescent="0.25">
      <c r="A89" s="195" t="s">
        <v>109</v>
      </c>
      <c r="B89" s="196">
        <v>5132720970</v>
      </c>
      <c r="C89" s="196">
        <v>0</v>
      </c>
      <c r="D89" s="196">
        <v>4761550</v>
      </c>
      <c r="E89" s="196">
        <v>27412580</v>
      </c>
      <c r="F89" s="196">
        <v>74104930</v>
      </c>
      <c r="G89" s="196">
        <v>113985120</v>
      </c>
      <c r="H89" s="196">
        <v>131244280</v>
      </c>
      <c r="I89" s="196">
        <v>257610770</v>
      </c>
      <c r="J89" s="196">
        <v>385341650</v>
      </c>
      <c r="K89" s="196">
        <v>829777610</v>
      </c>
      <c r="L89" s="196">
        <v>859205360</v>
      </c>
      <c r="M89" s="196">
        <v>2449277100</v>
      </c>
    </row>
    <row r="90" spans="1:13" ht="13.2" x14ac:dyDescent="0.25">
      <c r="A90" s="195" t="s">
        <v>110</v>
      </c>
      <c r="B90" s="196">
        <v>21937145560</v>
      </c>
      <c r="C90" s="196">
        <v>0</v>
      </c>
      <c r="D90" s="196">
        <v>14444360</v>
      </c>
      <c r="E90" s="196">
        <v>42212590</v>
      </c>
      <c r="F90" s="196">
        <v>116944650</v>
      </c>
      <c r="G90" s="196">
        <v>244359180</v>
      </c>
      <c r="H90" s="196">
        <v>360732420</v>
      </c>
      <c r="I90" s="196">
        <v>845068150</v>
      </c>
      <c r="J90" s="196">
        <v>1647793550</v>
      </c>
      <c r="K90" s="196">
        <v>4183249710</v>
      </c>
      <c r="L90" s="196">
        <v>4749502450</v>
      </c>
      <c r="M90" s="196">
        <v>9732838500</v>
      </c>
    </row>
    <row r="91" spans="1:13" ht="13.2" x14ac:dyDescent="0.25">
      <c r="A91" s="195" t="s">
        <v>111</v>
      </c>
      <c r="B91" s="197" t="s">
        <v>1</v>
      </c>
      <c r="C91" s="197" t="s">
        <v>1</v>
      </c>
      <c r="D91" s="197" t="s">
        <v>1</v>
      </c>
      <c r="E91" s="197" t="s">
        <v>1</v>
      </c>
      <c r="F91" s="197" t="s">
        <v>1</v>
      </c>
      <c r="G91" s="197" t="s">
        <v>1</v>
      </c>
      <c r="H91" s="197" t="s">
        <v>1</v>
      </c>
      <c r="I91" s="197" t="s">
        <v>1</v>
      </c>
      <c r="J91" s="197" t="s">
        <v>1</v>
      </c>
      <c r="K91" s="197" t="s">
        <v>1</v>
      </c>
      <c r="L91" s="197" t="s">
        <v>1</v>
      </c>
      <c r="M91" s="197" t="s">
        <v>1</v>
      </c>
    </row>
    <row r="92" spans="1:13" ht="13.2" x14ac:dyDescent="0.25">
      <c r="A92" s="195" t="s">
        <v>112</v>
      </c>
      <c r="B92" s="196">
        <v>3424691370</v>
      </c>
      <c r="C92" s="196">
        <v>0</v>
      </c>
      <c r="D92" s="196">
        <v>449920</v>
      </c>
      <c r="E92" s="196">
        <v>4172370</v>
      </c>
      <c r="F92" s="196">
        <v>27902500</v>
      </c>
      <c r="G92" s="196">
        <v>84090920</v>
      </c>
      <c r="H92" s="196">
        <v>128395250</v>
      </c>
      <c r="I92" s="196">
        <v>259693200</v>
      </c>
      <c r="J92" s="196">
        <v>447968000</v>
      </c>
      <c r="K92" s="196">
        <v>1074679620</v>
      </c>
      <c r="L92" s="196">
        <v>781036380</v>
      </c>
      <c r="M92" s="196">
        <v>616303210</v>
      </c>
    </row>
    <row r="93" spans="1:13" ht="13.2" x14ac:dyDescent="0.25">
      <c r="A93" s="195" t="s">
        <v>113</v>
      </c>
      <c r="B93" s="197" t="s">
        <v>1</v>
      </c>
      <c r="C93" s="197" t="s">
        <v>1</v>
      </c>
      <c r="D93" s="197" t="s">
        <v>1</v>
      </c>
      <c r="E93" s="197" t="s">
        <v>1</v>
      </c>
      <c r="F93" s="197" t="s">
        <v>1</v>
      </c>
      <c r="G93" s="197" t="s">
        <v>1</v>
      </c>
      <c r="H93" s="197" t="s">
        <v>1</v>
      </c>
      <c r="I93" s="197" t="s">
        <v>1</v>
      </c>
      <c r="J93" s="197" t="s">
        <v>1</v>
      </c>
      <c r="K93" s="197" t="s">
        <v>1</v>
      </c>
      <c r="L93" s="197" t="s">
        <v>1</v>
      </c>
      <c r="M93" s="197" t="s">
        <v>1</v>
      </c>
    </row>
    <row r="94" spans="1:13" ht="13.2" x14ac:dyDescent="0.25">
      <c r="A94" s="195" t="s">
        <v>114</v>
      </c>
      <c r="B94" s="197" t="s">
        <v>1</v>
      </c>
      <c r="C94" s="197" t="s">
        <v>1</v>
      </c>
      <c r="D94" s="197" t="s">
        <v>1</v>
      </c>
      <c r="E94" s="197" t="s">
        <v>1</v>
      </c>
      <c r="F94" s="197" t="s">
        <v>1</v>
      </c>
      <c r="G94" s="197" t="s">
        <v>1</v>
      </c>
      <c r="H94" s="197" t="s">
        <v>1</v>
      </c>
      <c r="I94" s="197" t="s">
        <v>1</v>
      </c>
      <c r="J94" s="197" t="s">
        <v>1</v>
      </c>
      <c r="K94" s="197" t="s">
        <v>1</v>
      </c>
      <c r="L94" s="197" t="s">
        <v>1</v>
      </c>
      <c r="M94" s="197" t="s">
        <v>1</v>
      </c>
    </row>
    <row r="95" spans="1:13" ht="13.8" x14ac:dyDescent="0.25">
      <c r="A95" s="176"/>
      <c r="B95" s="175"/>
      <c r="C95" s="175"/>
      <c r="D95" s="191">
        <f>SUM(D63:D90)</f>
        <v>3415766300</v>
      </c>
      <c r="E95" s="191">
        <f t="shared" ref="E95:M95" si="3">SUM(E63:E90)</f>
        <v>4858680000</v>
      </c>
      <c r="F95" s="191">
        <f t="shared" si="3"/>
        <v>8256121330</v>
      </c>
      <c r="G95" s="191">
        <f t="shared" si="3"/>
        <v>10662445940</v>
      </c>
      <c r="H95" s="191">
        <f t="shared" si="3"/>
        <v>11507646900</v>
      </c>
      <c r="I95" s="191">
        <f t="shared" si="3"/>
        <v>22438279940</v>
      </c>
      <c r="J95" s="191">
        <f t="shared" si="3"/>
        <v>33323793260</v>
      </c>
      <c r="K95" s="191">
        <f t="shared" si="3"/>
        <v>65795801300</v>
      </c>
      <c r="L95" s="191">
        <f t="shared" si="3"/>
        <v>57422435130</v>
      </c>
      <c r="M95" s="191">
        <f t="shared" si="3"/>
        <v>113887185430</v>
      </c>
    </row>
    <row r="96" spans="1:13" ht="13.8" x14ac:dyDescent="0.25">
      <c r="A96" s="193" t="s">
        <v>128</v>
      </c>
      <c r="B96" s="192"/>
      <c r="C96" s="192"/>
      <c r="D96" s="192">
        <f>+D95/1000000</f>
        <v>3415.7662999999998</v>
      </c>
      <c r="E96" s="192">
        <f t="shared" ref="E96:M96" si="4">+E95/1000000</f>
        <v>4858.68</v>
      </c>
      <c r="F96" s="192">
        <f t="shared" si="4"/>
        <v>8256.1213299999999</v>
      </c>
      <c r="G96" s="192">
        <f t="shared" si="4"/>
        <v>10662.44594</v>
      </c>
      <c r="H96" s="192">
        <f t="shared" si="4"/>
        <v>11507.6469</v>
      </c>
      <c r="I96" s="192">
        <f t="shared" si="4"/>
        <v>22438.27994</v>
      </c>
      <c r="J96" s="192">
        <f t="shared" si="4"/>
        <v>33323.793259999999</v>
      </c>
      <c r="K96" s="192">
        <f t="shared" si="4"/>
        <v>65795.801300000006</v>
      </c>
      <c r="L96" s="192">
        <f t="shared" si="4"/>
        <v>57422.435129999998</v>
      </c>
      <c r="M96" s="192">
        <f t="shared" si="4"/>
        <v>113887.18543</v>
      </c>
    </row>
    <row r="97" spans="1:13" ht="13.8" x14ac:dyDescent="0.25">
      <c r="A97" s="193" t="s">
        <v>1</v>
      </c>
      <c r="B97" s="193" t="s">
        <v>129</v>
      </c>
      <c r="C97" s="192"/>
      <c r="D97" s="198">
        <f t="shared" ref="D97:M97" si="5">+D96-D7</f>
        <v>0</v>
      </c>
      <c r="E97" s="198">
        <f t="shared" si="5"/>
        <v>0</v>
      </c>
      <c r="F97" s="198">
        <f t="shared" si="5"/>
        <v>0</v>
      </c>
      <c r="G97" s="198">
        <f t="shared" si="5"/>
        <v>0</v>
      </c>
      <c r="H97" s="198">
        <f t="shared" si="5"/>
        <v>0</v>
      </c>
      <c r="I97" s="198">
        <f t="shared" si="5"/>
        <v>0</v>
      </c>
      <c r="J97" s="198">
        <f t="shared" si="5"/>
        <v>0</v>
      </c>
      <c r="K97" s="198">
        <f t="shared" si="5"/>
        <v>0</v>
      </c>
      <c r="L97" s="198">
        <f t="shared" si="5"/>
        <v>0</v>
      </c>
      <c r="M97" s="198">
        <f t="shared" si="5"/>
        <v>0</v>
      </c>
    </row>
  </sheetData>
  <mergeCells count="1">
    <mergeCell ref="D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zoomScaleNormal="100" workbookViewId="0"/>
  </sheetViews>
  <sheetFormatPr defaultColWidth="9.125" defaultRowHeight="11.4" x14ac:dyDescent="0.2"/>
  <cols>
    <col min="1" max="1" width="9.125" style="25"/>
    <col min="2" max="2" width="10.125" style="25" customWidth="1"/>
    <col min="3" max="3" width="9.125" style="25"/>
    <col min="4" max="4" width="13.125" style="25" customWidth="1"/>
    <col min="5" max="5" width="9.25" style="25" customWidth="1"/>
    <col min="6" max="16384" width="9.125" style="25"/>
  </cols>
  <sheetData>
    <row r="1" spans="2:2" ht="12" customHeight="1" x14ac:dyDescent="0.2"/>
    <row r="2" spans="2:2" ht="12" customHeight="1" x14ac:dyDescent="0.2">
      <c r="B2" s="33" t="s">
        <v>213</v>
      </c>
    </row>
    <row r="3" spans="2:2" ht="12" customHeight="1" x14ac:dyDescent="0.2">
      <c r="B3" s="246" t="s">
        <v>214</v>
      </c>
    </row>
    <row r="4" spans="2:2" ht="12" customHeight="1" x14ac:dyDescent="0.2"/>
    <row r="5" spans="2:2" ht="12" customHeight="1" x14ac:dyDescent="0.2"/>
    <row r="6" spans="2:2" ht="17.100000000000001" customHeight="1" x14ac:dyDescent="0.2"/>
    <row r="7" spans="2:2" ht="12" customHeight="1" x14ac:dyDescent="0.2"/>
    <row r="8" spans="2:2" ht="12" customHeight="1" x14ac:dyDescent="0.2"/>
    <row r="9" spans="2:2" ht="12" customHeight="1" x14ac:dyDescent="0.2"/>
    <row r="10" spans="2:2" ht="12" customHeight="1" x14ac:dyDescent="0.2"/>
    <row r="11" spans="2:2" ht="12" customHeight="1" x14ac:dyDescent="0.2"/>
    <row r="12" spans="2:2" ht="12" customHeight="1" x14ac:dyDescent="0.2"/>
    <row r="13" spans="2:2" ht="12" customHeight="1" x14ac:dyDescent="0.2"/>
    <row r="14" spans="2:2" ht="12" customHeight="1" x14ac:dyDescent="0.2"/>
    <row r="15" spans="2:2" ht="12" customHeight="1" x14ac:dyDescent="0.2"/>
    <row r="16" spans="2:2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spans="2:7" ht="12" customHeight="1" x14ac:dyDescent="0.2">
      <c r="B33" s="35" t="s">
        <v>53</v>
      </c>
    </row>
    <row r="34" spans="2:7" ht="12" customHeight="1" x14ac:dyDescent="0.2"/>
    <row r="35" spans="2:7" ht="12" customHeight="1" x14ac:dyDescent="0.2"/>
    <row r="36" spans="2:7" ht="12" customHeight="1" x14ac:dyDescent="0.2"/>
    <row r="37" spans="2:7" ht="12" customHeight="1" x14ac:dyDescent="0.2"/>
    <row r="38" spans="2:7" ht="12" customHeight="1" x14ac:dyDescent="0.2"/>
    <row r="39" spans="2:7" ht="12" customHeight="1" x14ac:dyDescent="0.2"/>
    <row r="40" spans="2:7" ht="12" customHeight="1" x14ac:dyDescent="0.2"/>
    <row r="41" spans="2:7" ht="12" customHeight="1" x14ac:dyDescent="0.2">
      <c r="B41" s="37" t="s">
        <v>58</v>
      </c>
    </row>
    <row r="42" spans="2:7" x14ac:dyDescent="0.2">
      <c r="G42" s="37" t="s">
        <v>57</v>
      </c>
    </row>
    <row r="46" spans="2:7" x14ac:dyDescent="0.2">
      <c r="C46" s="35"/>
    </row>
    <row r="53" spans="1:6" x14ac:dyDescent="0.2">
      <c r="A53" s="25" t="s">
        <v>145</v>
      </c>
    </row>
    <row r="54" spans="1:6" ht="13.2" x14ac:dyDescent="0.25">
      <c r="A54" s="144" t="s">
        <v>68</v>
      </c>
      <c r="B54" s="144"/>
    </row>
    <row r="55" spans="1:6" ht="13.2" x14ac:dyDescent="0.25">
      <c r="A55" s="144" t="s">
        <v>69</v>
      </c>
      <c r="B55" s="144"/>
    </row>
    <row r="56" spans="1:6" ht="13.8" x14ac:dyDescent="0.25">
      <c r="A56" s="144" t="s">
        <v>70</v>
      </c>
      <c r="B56" s="144"/>
      <c r="C56" s="99"/>
    </row>
    <row r="57" spans="1:6" ht="13.2" x14ac:dyDescent="0.25">
      <c r="A57" s="144" t="s">
        <v>71</v>
      </c>
      <c r="B57" s="144"/>
    </row>
    <row r="58" spans="1:6" ht="13.8" x14ac:dyDescent="0.25">
      <c r="A58" s="23"/>
      <c r="B58" s="144"/>
      <c r="C58" s="99"/>
    </row>
    <row r="59" spans="1:6" ht="13.8" x14ac:dyDescent="0.25">
      <c r="A59" s="144" t="s">
        <v>73</v>
      </c>
      <c r="B59" s="144"/>
      <c r="C59" s="99"/>
    </row>
    <row r="60" spans="1:6" ht="13.8" x14ac:dyDescent="0.25">
      <c r="A60" s="144" t="s">
        <v>116</v>
      </c>
      <c r="B60" s="144"/>
      <c r="C60" s="99"/>
    </row>
    <row r="61" spans="1:6" ht="13.2" x14ac:dyDescent="0.25">
      <c r="A61" s="144" t="s">
        <v>75</v>
      </c>
      <c r="B61" s="144" t="s">
        <v>76</v>
      </c>
    </row>
    <row r="62" spans="1:6" ht="13.8" x14ac:dyDescent="0.25">
      <c r="A62" s="23"/>
      <c r="B62" s="23"/>
      <c r="C62" s="143"/>
      <c r="D62" s="45"/>
      <c r="E62" s="83" t="s">
        <v>0</v>
      </c>
      <c r="F62" s="40"/>
    </row>
    <row r="63" spans="1:6" ht="13.8" x14ac:dyDescent="0.25">
      <c r="A63" s="145" t="s">
        <v>117</v>
      </c>
      <c r="B63" s="145" t="s">
        <v>0</v>
      </c>
      <c r="C63" s="99"/>
      <c r="D63" s="84" t="s">
        <v>9</v>
      </c>
      <c r="E63" s="26">
        <f>SUM(E64:E91)</f>
        <v>174351010</v>
      </c>
      <c r="F63" s="149">
        <f t="shared" ref="F63:F91" si="0">+E63/$E$63*100</f>
        <v>100</v>
      </c>
    </row>
    <row r="64" spans="1:6" ht="13.8" x14ac:dyDescent="0.25">
      <c r="A64" s="145" t="s">
        <v>83</v>
      </c>
      <c r="B64" s="146">
        <v>1307900</v>
      </c>
      <c r="C64" s="143"/>
      <c r="D64" s="45" t="s">
        <v>92</v>
      </c>
      <c r="E64" s="26">
        <v>27739430</v>
      </c>
      <c r="F64" s="149">
        <f t="shared" si="0"/>
        <v>15.910105711461034</v>
      </c>
    </row>
    <row r="65" spans="1:6" ht="13.8" x14ac:dyDescent="0.25">
      <c r="A65" s="145" t="s">
        <v>84</v>
      </c>
      <c r="B65" s="146">
        <v>4650940</v>
      </c>
      <c r="C65" s="143"/>
      <c r="D65" s="45" t="s">
        <v>91</v>
      </c>
      <c r="E65" s="26">
        <v>23300220</v>
      </c>
      <c r="F65" s="149">
        <f t="shared" si="0"/>
        <v>13.363971909310992</v>
      </c>
    </row>
    <row r="66" spans="1:6" ht="13.8" x14ac:dyDescent="0.25">
      <c r="A66" s="145" t="s">
        <v>85</v>
      </c>
      <c r="B66" s="146">
        <v>3491470</v>
      </c>
      <c r="C66" s="143"/>
      <c r="D66" s="45" t="s">
        <v>110</v>
      </c>
      <c r="E66" s="26">
        <v>17096170</v>
      </c>
      <c r="F66" s="149">
        <f t="shared" si="0"/>
        <v>9.8056042233423248</v>
      </c>
    </row>
    <row r="67" spans="1:6" ht="13.8" x14ac:dyDescent="0.25">
      <c r="A67" s="145" t="s">
        <v>86</v>
      </c>
      <c r="B67" s="146">
        <v>2619340</v>
      </c>
      <c r="C67" s="143"/>
      <c r="D67" s="45" t="s">
        <v>195</v>
      </c>
      <c r="E67" s="26">
        <v>16699580</v>
      </c>
      <c r="F67" s="149">
        <f t="shared" si="0"/>
        <v>9.578137803732826</v>
      </c>
    </row>
    <row r="68" spans="1:6" ht="13.8" x14ac:dyDescent="0.25">
      <c r="A68" s="145" t="s">
        <v>87</v>
      </c>
      <c r="B68" s="146">
        <v>16699580</v>
      </c>
      <c r="C68" s="143"/>
      <c r="D68" s="45" t="s">
        <v>103</v>
      </c>
      <c r="E68" s="26">
        <v>14409870</v>
      </c>
      <c r="F68" s="149">
        <f t="shared" si="0"/>
        <v>8.2648617865764002</v>
      </c>
    </row>
    <row r="69" spans="1:6" ht="13.8" x14ac:dyDescent="0.25">
      <c r="A69" s="145" t="s">
        <v>88</v>
      </c>
      <c r="B69" s="146">
        <v>957510</v>
      </c>
      <c r="C69" s="143"/>
      <c r="D69" s="45" t="s">
        <v>105</v>
      </c>
      <c r="E69" s="26">
        <v>13055850</v>
      </c>
      <c r="F69" s="149">
        <f t="shared" si="0"/>
        <v>7.4882560187061715</v>
      </c>
    </row>
    <row r="70" spans="1:6" ht="13.8" x14ac:dyDescent="0.25">
      <c r="A70" s="145" t="s">
        <v>89</v>
      </c>
      <c r="B70" s="146">
        <v>4959450</v>
      </c>
      <c r="C70" s="143"/>
      <c r="D70" s="45" t="s">
        <v>94</v>
      </c>
      <c r="E70" s="26">
        <v>12098890</v>
      </c>
      <c r="F70" s="149">
        <f t="shared" si="0"/>
        <v>6.9393862415824268</v>
      </c>
    </row>
    <row r="71" spans="1:6" ht="13.8" x14ac:dyDescent="0.25">
      <c r="A71" s="145" t="s">
        <v>90</v>
      </c>
      <c r="B71" s="146">
        <v>4856780</v>
      </c>
      <c r="C71" s="143"/>
      <c r="D71" s="45" t="s">
        <v>89</v>
      </c>
      <c r="E71" s="26">
        <v>4959450</v>
      </c>
      <c r="F71" s="149">
        <f t="shared" si="0"/>
        <v>2.8445203730107442</v>
      </c>
    </row>
    <row r="72" spans="1:6" ht="13.8" x14ac:dyDescent="0.25">
      <c r="A72" s="145" t="s">
        <v>91</v>
      </c>
      <c r="B72" s="146">
        <v>23300220</v>
      </c>
      <c r="C72" s="143"/>
      <c r="D72" s="45" t="s">
        <v>90</v>
      </c>
      <c r="E72" s="26">
        <v>4856780</v>
      </c>
      <c r="F72" s="149">
        <f t="shared" si="0"/>
        <v>2.7856334184700167</v>
      </c>
    </row>
    <row r="73" spans="1:6" ht="13.8" x14ac:dyDescent="0.25">
      <c r="A73" s="145" t="s">
        <v>92</v>
      </c>
      <c r="B73" s="146">
        <v>27739430</v>
      </c>
      <c r="C73" s="143"/>
      <c r="D73" s="45" t="s">
        <v>99</v>
      </c>
      <c r="E73" s="26">
        <v>4656520</v>
      </c>
      <c r="F73" s="149">
        <f t="shared" si="0"/>
        <v>2.6707731718904295</v>
      </c>
    </row>
    <row r="74" spans="1:6" ht="13.8" x14ac:dyDescent="0.25">
      <c r="A74" s="145" t="s">
        <v>93</v>
      </c>
      <c r="B74" s="146">
        <v>1571200</v>
      </c>
      <c r="C74" s="143"/>
      <c r="D74" s="45" t="s">
        <v>84</v>
      </c>
      <c r="E74" s="26">
        <v>4650940</v>
      </c>
      <c r="F74" s="149">
        <f t="shared" si="0"/>
        <v>2.6675727315832587</v>
      </c>
    </row>
    <row r="75" spans="1:6" ht="13.8" x14ac:dyDescent="0.25">
      <c r="A75" s="145" t="s">
        <v>94</v>
      </c>
      <c r="B75" s="146">
        <v>12098890</v>
      </c>
      <c r="C75" s="143"/>
      <c r="D75" s="45" t="s">
        <v>104</v>
      </c>
      <c r="E75" s="26">
        <v>3641590</v>
      </c>
      <c r="F75" s="149">
        <f t="shared" si="0"/>
        <v>2.0886543760199614</v>
      </c>
    </row>
    <row r="76" spans="1:6" ht="13.8" x14ac:dyDescent="0.25">
      <c r="A76" s="145" t="s">
        <v>95</v>
      </c>
      <c r="B76" s="146">
        <v>109330</v>
      </c>
      <c r="C76" s="143"/>
      <c r="D76" s="45" t="s">
        <v>85</v>
      </c>
      <c r="E76" s="26">
        <v>3491470</v>
      </c>
      <c r="F76" s="149">
        <f t="shared" si="0"/>
        <v>2.0025522077560662</v>
      </c>
    </row>
    <row r="77" spans="1:6" ht="13.8" x14ac:dyDescent="0.25">
      <c r="A77" s="145" t="s">
        <v>96</v>
      </c>
      <c r="B77" s="146">
        <v>1877720</v>
      </c>
      <c r="C77" s="143"/>
      <c r="D77" s="45" t="s">
        <v>109</v>
      </c>
      <c r="E77" s="26">
        <v>3028620</v>
      </c>
      <c r="F77" s="149">
        <f t="shared" si="0"/>
        <v>1.7370819933879362</v>
      </c>
    </row>
    <row r="78" spans="1:6" ht="13.8" x14ac:dyDescent="0.25">
      <c r="A78" s="145" t="s">
        <v>97</v>
      </c>
      <c r="B78" s="146">
        <v>2861250</v>
      </c>
      <c r="C78" s="143"/>
      <c r="D78" s="45" t="s">
        <v>97</v>
      </c>
      <c r="E78" s="26">
        <v>2861250</v>
      </c>
      <c r="F78" s="149">
        <f t="shared" si="0"/>
        <v>1.6410859908411199</v>
      </c>
    </row>
    <row r="79" spans="1:6" ht="13.8" x14ac:dyDescent="0.25">
      <c r="A79" s="145" t="s">
        <v>98</v>
      </c>
      <c r="B79" s="146">
        <v>131040</v>
      </c>
      <c r="C79" s="143"/>
      <c r="D79" s="45" t="s">
        <v>102</v>
      </c>
      <c r="E79" s="26">
        <v>2726890</v>
      </c>
      <c r="F79" s="149">
        <f t="shared" si="0"/>
        <v>1.5640230590003463</v>
      </c>
    </row>
    <row r="80" spans="1:6" ht="13.8" x14ac:dyDescent="0.25">
      <c r="A80" s="145" t="s">
        <v>99</v>
      </c>
      <c r="B80" s="146">
        <v>4656520</v>
      </c>
      <c r="C80" s="143"/>
      <c r="D80" s="45" t="s">
        <v>86</v>
      </c>
      <c r="E80" s="26">
        <v>2619340</v>
      </c>
      <c r="F80" s="149">
        <f t="shared" si="0"/>
        <v>1.5023371530798701</v>
      </c>
    </row>
    <row r="81" spans="1:6" ht="13.8" x14ac:dyDescent="0.25">
      <c r="A81" s="145" t="s">
        <v>100</v>
      </c>
      <c r="B81" s="146">
        <v>10880</v>
      </c>
      <c r="C81" s="143"/>
      <c r="D81" s="45" t="s">
        <v>108</v>
      </c>
      <c r="E81" s="26">
        <v>2257630</v>
      </c>
      <c r="F81" s="149">
        <f t="shared" si="0"/>
        <v>1.2948763531682439</v>
      </c>
    </row>
    <row r="82" spans="1:6" ht="13.8" x14ac:dyDescent="0.25">
      <c r="A82" s="145" t="s">
        <v>101</v>
      </c>
      <c r="B82" s="146">
        <v>1847570</v>
      </c>
      <c r="C82" s="143"/>
      <c r="D82" s="45" t="s">
        <v>107</v>
      </c>
      <c r="E82" s="26">
        <v>1901610</v>
      </c>
      <c r="F82" s="149">
        <f t="shared" si="0"/>
        <v>1.0906790846809546</v>
      </c>
    </row>
    <row r="83" spans="1:6" ht="13.8" x14ac:dyDescent="0.25">
      <c r="A83" s="145" t="s">
        <v>102</v>
      </c>
      <c r="B83" s="146">
        <v>2726890</v>
      </c>
      <c r="C83" s="143"/>
      <c r="D83" s="45" t="s">
        <v>96</v>
      </c>
      <c r="E83" s="26">
        <v>1877720</v>
      </c>
      <c r="F83" s="149">
        <f t="shared" si="0"/>
        <v>1.0769768411436218</v>
      </c>
    </row>
    <row r="84" spans="1:6" ht="13.8" x14ac:dyDescent="0.25">
      <c r="A84" s="145" t="s">
        <v>103</v>
      </c>
      <c r="B84" s="146">
        <v>14409870</v>
      </c>
      <c r="C84" s="143"/>
      <c r="D84" s="45" t="s">
        <v>101</v>
      </c>
      <c r="E84" s="26">
        <v>1847570</v>
      </c>
      <c r="F84" s="149">
        <f t="shared" si="0"/>
        <v>1.0596841394839067</v>
      </c>
    </row>
    <row r="85" spans="1:6" ht="13.8" x14ac:dyDescent="0.25">
      <c r="A85" s="145" t="s">
        <v>104</v>
      </c>
      <c r="B85" s="146">
        <v>3641590</v>
      </c>
      <c r="C85" s="143"/>
      <c r="D85" s="45" t="s">
        <v>93</v>
      </c>
      <c r="E85" s="26">
        <v>1571200</v>
      </c>
      <c r="F85" s="149">
        <f t="shared" si="0"/>
        <v>0.90117057538123801</v>
      </c>
    </row>
    <row r="86" spans="1:6" ht="13.8" x14ac:dyDescent="0.25">
      <c r="A86" s="145" t="s">
        <v>105</v>
      </c>
      <c r="B86" s="146">
        <v>13055850</v>
      </c>
      <c r="C86" s="143"/>
      <c r="D86" s="45" t="s">
        <v>83</v>
      </c>
      <c r="E86" s="26">
        <v>1307900</v>
      </c>
      <c r="F86" s="149">
        <f t="shared" si="0"/>
        <v>0.75015338310916579</v>
      </c>
    </row>
    <row r="87" spans="1:6" ht="13.8" x14ac:dyDescent="0.25">
      <c r="A87" s="145" t="s">
        <v>106</v>
      </c>
      <c r="B87" s="146">
        <v>485760</v>
      </c>
      <c r="C87" s="143"/>
      <c r="D87" s="45" t="s">
        <v>88</v>
      </c>
      <c r="E87" s="26">
        <v>957510</v>
      </c>
      <c r="F87" s="149">
        <f t="shared" si="0"/>
        <v>0.5491852327095782</v>
      </c>
    </row>
    <row r="88" spans="1:6" ht="13.8" x14ac:dyDescent="0.25">
      <c r="A88" s="145" t="s">
        <v>107</v>
      </c>
      <c r="B88" s="146">
        <v>1901610</v>
      </c>
      <c r="C88" s="143"/>
      <c r="D88" s="45" t="s">
        <v>106</v>
      </c>
      <c r="E88" s="26">
        <v>485760</v>
      </c>
      <c r="F88" s="149">
        <f t="shared" si="0"/>
        <v>0.27861037340707118</v>
      </c>
    </row>
    <row r="89" spans="1:6" ht="13.8" x14ac:dyDescent="0.25">
      <c r="A89" s="145" t="s">
        <v>108</v>
      </c>
      <c r="B89" s="146">
        <v>2257630</v>
      </c>
      <c r="C89" s="143"/>
      <c r="D89" s="45" t="s">
        <v>98</v>
      </c>
      <c r="E89" s="26">
        <v>131040</v>
      </c>
      <c r="F89" s="149">
        <f t="shared" si="0"/>
        <v>7.5158727213567617E-2</v>
      </c>
    </row>
    <row r="90" spans="1:6" ht="13.8" x14ac:dyDescent="0.25">
      <c r="A90" s="145" t="s">
        <v>109</v>
      </c>
      <c r="B90" s="146">
        <v>3028620</v>
      </c>
      <c r="C90" s="143"/>
      <c r="D90" s="45" t="s">
        <v>95</v>
      </c>
      <c r="E90" s="26">
        <v>109330</v>
      </c>
      <c r="F90" s="149">
        <f t="shared" si="0"/>
        <v>6.2706834907351558E-2</v>
      </c>
    </row>
    <row r="91" spans="1:6" ht="13.8" x14ac:dyDescent="0.25">
      <c r="A91" s="145" t="s">
        <v>110</v>
      </c>
      <c r="B91" s="146">
        <v>17096170</v>
      </c>
      <c r="C91" s="143"/>
      <c r="D91" s="45" t="s">
        <v>100</v>
      </c>
      <c r="E91" s="26">
        <v>10880</v>
      </c>
      <c r="F91" s="149">
        <f t="shared" si="0"/>
        <v>6.2402850433731357E-3</v>
      </c>
    </row>
    <row r="92" spans="1:6" ht="13.8" x14ac:dyDescent="0.25">
      <c r="A92" s="145" t="s">
        <v>111</v>
      </c>
      <c r="B92" s="147" t="s">
        <v>1</v>
      </c>
      <c r="C92" s="143"/>
    </row>
    <row r="93" spans="1:6" ht="13.8" x14ac:dyDescent="0.25">
      <c r="A93" s="145" t="s">
        <v>112</v>
      </c>
      <c r="B93" s="146">
        <v>987120</v>
      </c>
      <c r="C93" s="143"/>
    </row>
    <row r="94" spans="1:6" ht="13.8" x14ac:dyDescent="0.25">
      <c r="A94" s="145" t="s">
        <v>113</v>
      </c>
      <c r="B94" s="147" t="s">
        <v>1</v>
      </c>
      <c r="C94" s="143"/>
    </row>
    <row r="95" spans="1:6" ht="13.8" x14ac:dyDescent="0.25">
      <c r="A95" s="145" t="s">
        <v>114</v>
      </c>
      <c r="B95" s="147" t="s">
        <v>1</v>
      </c>
      <c r="C95" s="99"/>
    </row>
    <row r="96" spans="1:6" ht="13.8" x14ac:dyDescent="0.25">
      <c r="A96" s="100" t="s">
        <v>1</v>
      </c>
      <c r="B96" s="100" t="s">
        <v>129</v>
      </c>
      <c r="C96" s="99"/>
    </row>
  </sheetData>
  <autoFilter ref="D63:F63">
    <sortState ref="D64:F91">
      <sortCondition descending="1" ref="E11"/>
    </sortState>
  </autoFilter>
  <sortState ref="C6:E33">
    <sortCondition descending="1" ref="D6:D33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showGridLines="0" tabSelected="1" zoomScaleNormal="100" workbookViewId="0">
      <selection activeCell="K8" sqref="K8"/>
    </sheetView>
  </sheetViews>
  <sheetFormatPr defaultColWidth="9.125" defaultRowHeight="11.4" x14ac:dyDescent="0.2"/>
  <cols>
    <col min="1" max="1" width="9.125" style="25"/>
    <col min="2" max="2" width="16.25" style="25" customWidth="1"/>
    <col min="3" max="7" width="11.875" style="25" customWidth="1"/>
    <col min="8" max="8" width="16.625" style="25" customWidth="1"/>
    <col min="9" max="16384" width="9.125" style="25"/>
  </cols>
  <sheetData>
    <row r="2" spans="2:11" ht="13.8" x14ac:dyDescent="0.2">
      <c r="B2" s="33" t="s">
        <v>242</v>
      </c>
    </row>
    <row r="3" spans="2:11" x14ac:dyDescent="0.2">
      <c r="B3" s="246" t="s">
        <v>17</v>
      </c>
    </row>
    <row r="5" spans="2:11" ht="36" x14ac:dyDescent="0.25">
      <c r="B5" s="13"/>
      <c r="C5" s="284" t="s">
        <v>243</v>
      </c>
      <c r="D5" s="284" t="s">
        <v>66</v>
      </c>
      <c r="E5" s="158" t="s">
        <v>65</v>
      </c>
      <c r="F5" s="158" t="s">
        <v>59</v>
      </c>
      <c r="G5" s="158" t="s">
        <v>64</v>
      </c>
    </row>
    <row r="6" spans="2:11" ht="12" x14ac:dyDescent="0.25">
      <c r="B6" s="15" t="s">
        <v>9</v>
      </c>
      <c r="C6" s="285">
        <v>174351.01</v>
      </c>
      <c r="D6" s="285">
        <v>104202.21</v>
      </c>
      <c r="E6" s="248">
        <v>285.77</v>
      </c>
      <c r="F6" s="248">
        <v>59560.589999999982</v>
      </c>
      <c r="G6" s="248">
        <v>10302.36</v>
      </c>
    </row>
    <row r="7" spans="2:11" ht="12" customHeight="1" x14ac:dyDescent="0.2">
      <c r="B7" s="148" t="s">
        <v>207</v>
      </c>
      <c r="C7" s="286">
        <v>100</v>
      </c>
      <c r="D7" s="286">
        <f>(+D6/$C$6)*100</f>
        <v>59.765762182851709</v>
      </c>
      <c r="E7" s="247">
        <f>(+E6/$C$6)*100</f>
        <v>0.1639049868423475</v>
      </c>
      <c r="F7" s="247">
        <f>(+F6/$C$6)*100</f>
        <v>34.161310565393329</v>
      </c>
      <c r="G7" s="247">
        <f>(+G6/$C$6)*100</f>
        <v>5.9089763804637556</v>
      </c>
    </row>
    <row r="8" spans="2:11" ht="12" x14ac:dyDescent="0.25">
      <c r="B8" s="119" t="s">
        <v>83</v>
      </c>
      <c r="C8" s="287">
        <v>1307.9000000000001</v>
      </c>
      <c r="D8" s="287">
        <v>799.81</v>
      </c>
      <c r="E8" s="249" t="s">
        <v>1</v>
      </c>
      <c r="F8" s="249">
        <v>486.6</v>
      </c>
      <c r="G8" s="249">
        <v>21.8</v>
      </c>
      <c r="I8" s="280">
        <f>+D8/C8</f>
        <v>0.61152228763666938</v>
      </c>
      <c r="J8" s="280">
        <f>+F8/C8</f>
        <v>0.37204679256823914</v>
      </c>
      <c r="K8" s="279">
        <f>+G8/C8</f>
        <v>1.6667940974080586E-2</v>
      </c>
    </row>
    <row r="9" spans="2:11" ht="12" x14ac:dyDescent="0.25">
      <c r="B9" s="4" t="s">
        <v>84</v>
      </c>
      <c r="C9" s="288">
        <v>4650.9399999999996</v>
      </c>
      <c r="D9" s="288">
        <v>3279.39</v>
      </c>
      <c r="E9" s="250">
        <v>5.23</v>
      </c>
      <c r="F9" s="250">
        <v>1271.32</v>
      </c>
      <c r="G9" s="250">
        <v>94.99</v>
      </c>
      <c r="I9" s="280">
        <f t="shared" ref="I9:I36" si="0">+D9/C9</f>
        <v>0.70510262441570959</v>
      </c>
      <c r="J9" s="280">
        <f t="shared" ref="J9:J36" si="1">+F9/C9</f>
        <v>0.27334689331618983</v>
      </c>
      <c r="K9" s="279">
        <f t="shared" ref="K9:K36" si="2">+G9/C9</f>
        <v>2.0423828301375638E-2</v>
      </c>
    </row>
    <row r="10" spans="2:11" ht="12" x14ac:dyDescent="0.25">
      <c r="B10" s="4" t="s">
        <v>85</v>
      </c>
      <c r="C10" s="288">
        <v>3491.47</v>
      </c>
      <c r="D10" s="288">
        <v>2492.11</v>
      </c>
      <c r="E10" s="250">
        <v>0.19</v>
      </c>
      <c r="F10" s="250">
        <v>960.08</v>
      </c>
      <c r="G10" s="250">
        <v>39.090000000000003</v>
      </c>
      <c r="I10" s="280">
        <f t="shared" si="0"/>
        <v>0.7137709904424212</v>
      </c>
      <c r="J10" s="280">
        <f t="shared" si="1"/>
        <v>0.27497873388572724</v>
      </c>
      <c r="K10" s="279">
        <f t="shared" si="2"/>
        <v>1.1195857332298432E-2</v>
      </c>
    </row>
    <row r="11" spans="2:11" ht="12" x14ac:dyDescent="0.25">
      <c r="B11" s="4" t="s">
        <v>86</v>
      </c>
      <c r="C11" s="288">
        <v>2619.34</v>
      </c>
      <c r="D11" s="288">
        <v>2397.2199999999998</v>
      </c>
      <c r="E11" s="250" t="s">
        <v>1</v>
      </c>
      <c r="F11" s="250">
        <v>195.48</v>
      </c>
      <c r="G11" s="250">
        <v>26.63</v>
      </c>
      <c r="I11" s="280">
        <f t="shared" si="0"/>
        <v>0.9152000122168179</v>
      </c>
      <c r="J11" s="280">
        <f t="shared" si="1"/>
        <v>7.4629486817289842E-2</v>
      </c>
      <c r="K11" s="279">
        <f t="shared" si="2"/>
        <v>1.0166683210274342E-2</v>
      </c>
    </row>
    <row r="12" spans="2:11" ht="12" x14ac:dyDescent="0.25">
      <c r="B12" s="4" t="s">
        <v>194</v>
      </c>
      <c r="C12" s="288">
        <v>16699.580000000002</v>
      </c>
      <c r="D12" s="288">
        <v>11875.89</v>
      </c>
      <c r="E12" s="250">
        <v>2.89</v>
      </c>
      <c r="F12" s="250">
        <v>4620.9799999999996</v>
      </c>
      <c r="G12" s="250">
        <v>199.83</v>
      </c>
      <c r="I12" s="280">
        <f t="shared" si="0"/>
        <v>0.71114902290955806</v>
      </c>
      <c r="J12" s="280">
        <f t="shared" si="1"/>
        <v>0.27671234845427245</v>
      </c>
      <c r="K12" s="279">
        <f t="shared" si="2"/>
        <v>1.1966169209045975E-2</v>
      </c>
    </row>
    <row r="13" spans="2:11" ht="12" x14ac:dyDescent="0.25">
      <c r="B13" s="4" t="s">
        <v>88</v>
      </c>
      <c r="C13" s="288">
        <v>957.51</v>
      </c>
      <c r="D13" s="288">
        <v>628.30999999999995</v>
      </c>
      <c r="E13" s="250">
        <v>1.17</v>
      </c>
      <c r="F13" s="250">
        <v>324.56</v>
      </c>
      <c r="G13" s="250">
        <v>3.46</v>
      </c>
      <c r="I13" s="280">
        <f t="shared" si="0"/>
        <v>0.65619158024459268</v>
      </c>
      <c r="J13" s="280">
        <f t="shared" si="1"/>
        <v>0.33896251736274297</v>
      </c>
      <c r="K13" s="279">
        <f t="shared" si="2"/>
        <v>3.6135392841850217E-3</v>
      </c>
    </row>
    <row r="14" spans="2:11" ht="12" x14ac:dyDescent="0.25">
      <c r="B14" s="4" t="s">
        <v>89</v>
      </c>
      <c r="C14" s="288">
        <v>4959.45</v>
      </c>
      <c r="D14" s="288">
        <v>1041.97</v>
      </c>
      <c r="E14" s="250">
        <v>0.12</v>
      </c>
      <c r="F14" s="250">
        <v>3915.77</v>
      </c>
      <c r="G14" s="250">
        <v>1.59</v>
      </c>
      <c r="I14" s="280">
        <f t="shared" si="0"/>
        <v>0.21009789391968869</v>
      </c>
      <c r="J14" s="280">
        <f t="shared" si="1"/>
        <v>0.78955730978233474</v>
      </c>
      <c r="K14" s="279">
        <f t="shared" si="2"/>
        <v>3.2060006653963647E-4</v>
      </c>
    </row>
    <row r="15" spans="2:11" ht="12" x14ac:dyDescent="0.25">
      <c r="B15" s="4" t="s">
        <v>90</v>
      </c>
      <c r="C15" s="288">
        <v>4856.78</v>
      </c>
      <c r="D15" s="288">
        <v>1816.8</v>
      </c>
      <c r="E15" s="250">
        <v>8.5299999999999994</v>
      </c>
      <c r="F15" s="250">
        <v>2102.38</v>
      </c>
      <c r="G15" s="250">
        <v>929.08</v>
      </c>
      <c r="I15" s="280">
        <f t="shared" si="0"/>
        <v>0.37407500442680131</v>
      </c>
      <c r="J15" s="280">
        <f t="shared" si="1"/>
        <v>0.43287527950617494</v>
      </c>
      <c r="K15" s="279">
        <f t="shared" si="2"/>
        <v>0.19129546736726805</v>
      </c>
    </row>
    <row r="16" spans="2:11" ht="12" x14ac:dyDescent="0.25">
      <c r="B16" s="4" t="s">
        <v>91</v>
      </c>
      <c r="C16" s="288">
        <v>23300.22</v>
      </c>
      <c r="D16" s="288">
        <v>11294.62</v>
      </c>
      <c r="E16" s="250">
        <v>1.21</v>
      </c>
      <c r="F16" s="250">
        <v>7962.04</v>
      </c>
      <c r="G16" s="250">
        <v>4042.36</v>
      </c>
      <c r="I16" s="280">
        <f t="shared" si="0"/>
        <v>0.48474306251185612</v>
      </c>
      <c r="J16" s="280">
        <f t="shared" si="1"/>
        <v>0.34171522843990315</v>
      </c>
      <c r="K16" s="279">
        <f t="shared" si="2"/>
        <v>0.17349020738859977</v>
      </c>
    </row>
    <row r="17" spans="2:11" ht="12" x14ac:dyDescent="0.25">
      <c r="B17" s="4" t="s">
        <v>92</v>
      </c>
      <c r="C17" s="288">
        <v>27739.43</v>
      </c>
      <c r="D17" s="288">
        <v>18466.2</v>
      </c>
      <c r="E17" s="250">
        <v>6.52</v>
      </c>
      <c r="F17" s="250">
        <v>8242.24</v>
      </c>
      <c r="G17" s="250">
        <v>1024.47</v>
      </c>
      <c r="I17" s="280">
        <f t="shared" si="0"/>
        <v>0.66570221522215856</v>
      </c>
      <c r="J17" s="280">
        <f t="shared" si="1"/>
        <v>0.2971308350604176</v>
      </c>
      <c r="K17" s="279">
        <f t="shared" si="2"/>
        <v>3.6931905233813386E-2</v>
      </c>
    </row>
    <row r="18" spans="2:11" ht="12" x14ac:dyDescent="0.25">
      <c r="B18" s="4" t="s">
        <v>93</v>
      </c>
      <c r="C18" s="288">
        <v>1571.2</v>
      </c>
      <c r="D18" s="288">
        <v>878.43</v>
      </c>
      <c r="E18" s="250">
        <v>1.76</v>
      </c>
      <c r="F18" s="250">
        <v>618.07000000000005</v>
      </c>
      <c r="G18" s="250">
        <v>72.94</v>
      </c>
      <c r="I18" s="280">
        <f t="shared" si="0"/>
        <v>0.55908223014256619</v>
      </c>
      <c r="J18" s="280">
        <f t="shared" si="1"/>
        <v>0.39337449083503057</v>
      </c>
      <c r="K18" s="279">
        <f t="shared" si="2"/>
        <v>4.6423116089613033E-2</v>
      </c>
    </row>
    <row r="19" spans="2:11" ht="12" x14ac:dyDescent="0.25">
      <c r="B19" s="4" t="s">
        <v>94</v>
      </c>
      <c r="C19" s="288">
        <v>12098.89</v>
      </c>
      <c r="D19" s="288">
        <v>6728.36</v>
      </c>
      <c r="E19" s="250">
        <v>21.79</v>
      </c>
      <c r="F19" s="250">
        <v>3316.43</v>
      </c>
      <c r="G19" s="250">
        <v>2032.31</v>
      </c>
      <c r="I19" s="280">
        <f t="shared" si="0"/>
        <v>0.55611382531785969</v>
      </c>
      <c r="J19" s="280">
        <f t="shared" si="1"/>
        <v>0.27411026961977503</v>
      </c>
      <c r="K19" s="279">
        <f t="shared" si="2"/>
        <v>0.16797491340114673</v>
      </c>
    </row>
    <row r="20" spans="2:11" ht="12" x14ac:dyDescent="0.25">
      <c r="B20" s="4" t="s">
        <v>95</v>
      </c>
      <c r="C20" s="288">
        <v>109.33</v>
      </c>
      <c r="D20" s="288">
        <v>80.12</v>
      </c>
      <c r="E20" s="250">
        <v>0.05</v>
      </c>
      <c r="F20" s="250">
        <v>1.85</v>
      </c>
      <c r="G20" s="250">
        <v>27.32</v>
      </c>
      <c r="I20" s="280">
        <f t="shared" si="0"/>
        <v>0.7328272203420837</v>
      </c>
      <c r="J20" s="280">
        <f t="shared" si="1"/>
        <v>1.6921247599012167E-2</v>
      </c>
      <c r="K20" s="279">
        <f t="shared" si="2"/>
        <v>0.24988566724595263</v>
      </c>
    </row>
    <row r="21" spans="2:11" ht="12" x14ac:dyDescent="0.25">
      <c r="B21" s="4" t="s">
        <v>96</v>
      </c>
      <c r="C21" s="288">
        <v>1877.72</v>
      </c>
      <c r="D21" s="288">
        <v>1204.1400000000001</v>
      </c>
      <c r="E21" s="250">
        <v>12.7</v>
      </c>
      <c r="F21" s="250">
        <v>654.26</v>
      </c>
      <c r="G21" s="250">
        <v>6.62</v>
      </c>
      <c r="I21" s="280">
        <f t="shared" si="0"/>
        <v>0.64127771978782788</v>
      </c>
      <c r="J21" s="280">
        <f t="shared" si="1"/>
        <v>0.34843320622883067</v>
      </c>
      <c r="K21" s="279">
        <f t="shared" si="2"/>
        <v>3.5255522655134952E-3</v>
      </c>
    </row>
    <row r="22" spans="2:11" ht="12" x14ac:dyDescent="0.25">
      <c r="B22" s="4" t="s">
        <v>97</v>
      </c>
      <c r="C22" s="288">
        <v>2861.25</v>
      </c>
      <c r="D22" s="288">
        <v>2277.83</v>
      </c>
      <c r="E22" s="250">
        <v>0</v>
      </c>
      <c r="F22" s="250">
        <v>560.1</v>
      </c>
      <c r="G22" s="250">
        <v>23.32</v>
      </c>
      <c r="I22" s="280">
        <f t="shared" si="0"/>
        <v>0.79609611183923112</v>
      </c>
      <c r="J22" s="280">
        <f t="shared" si="1"/>
        <v>0.19575360419397117</v>
      </c>
      <c r="K22" s="279">
        <f t="shared" si="2"/>
        <v>8.1502839667977282E-3</v>
      </c>
    </row>
    <row r="23" spans="2:11" ht="12" x14ac:dyDescent="0.25">
      <c r="B23" s="4" t="s">
        <v>98</v>
      </c>
      <c r="C23" s="288">
        <v>131.04</v>
      </c>
      <c r="D23" s="288">
        <v>62.6</v>
      </c>
      <c r="E23" s="250">
        <v>0.01</v>
      </c>
      <c r="F23" s="250">
        <v>66.900000000000006</v>
      </c>
      <c r="G23" s="250">
        <v>1.53</v>
      </c>
      <c r="I23" s="280">
        <f t="shared" si="0"/>
        <v>0.47771672771672774</v>
      </c>
      <c r="J23" s="280">
        <f t="shared" si="1"/>
        <v>0.5105311355311356</v>
      </c>
      <c r="K23" s="279">
        <f t="shared" si="2"/>
        <v>1.1675824175824176E-2</v>
      </c>
    </row>
    <row r="24" spans="2:11" ht="12" x14ac:dyDescent="0.25">
      <c r="B24" s="4" t="s">
        <v>99</v>
      </c>
      <c r="C24" s="288">
        <v>4656.5200000000004</v>
      </c>
      <c r="D24" s="288">
        <v>3800.82</v>
      </c>
      <c r="E24" s="250">
        <v>14.37</v>
      </c>
      <c r="F24" s="250">
        <v>702.72</v>
      </c>
      <c r="G24" s="250">
        <v>138.61000000000001</v>
      </c>
      <c r="I24" s="280">
        <f t="shared" si="0"/>
        <v>0.81623615919184278</v>
      </c>
      <c r="J24" s="280">
        <f t="shared" si="1"/>
        <v>0.15091098073239242</v>
      </c>
      <c r="K24" s="279">
        <f t="shared" si="2"/>
        <v>2.9766864525439599E-2</v>
      </c>
    </row>
    <row r="25" spans="2:11" ht="12" x14ac:dyDescent="0.25">
      <c r="B25" s="4" t="s">
        <v>100</v>
      </c>
      <c r="C25" s="288">
        <v>10.88</v>
      </c>
      <c r="D25" s="288">
        <v>8.57</v>
      </c>
      <c r="E25" s="250">
        <v>1.04</v>
      </c>
      <c r="F25" s="250">
        <v>0</v>
      </c>
      <c r="G25" s="250">
        <v>1.26</v>
      </c>
      <c r="I25" s="280">
        <f t="shared" si="0"/>
        <v>0.78768382352941169</v>
      </c>
      <c r="J25" s="280">
        <f t="shared" si="1"/>
        <v>0</v>
      </c>
      <c r="K25" s="279">
        <f t="shared" si="2"/>
        <v>0.11580882352941176</v>
      </c>
    </row>
    <row r="26" spans="2:11" ht="12" x14ac:dyDescent="0.25">
      <c r="B26" s="4" t="s">
        <v>101</v>
      </c>
      <c r="C26" s="288">
        <v>1847.57</v>
      </c>
      <c r="D26" s="288">
        <v>1037.8599999999999</v>
      </c>
      <c r="E26" s="250" t="s">
        <v>1</v>
      </c>
      <c r="F26" s="250">
        <v>773.09</v>
      </c>
      <c r="G26" s="250">
        <v>36.61</v>
      </c>
      <c r="I26" s="280">
        <f t="shared" si="0"/>
        <v>0.56174326277218178</v>
      </c>
      <c r="J26" s="280">
        <f t="shared" si="1"/>
        <v>0.41843610796884562</v>
      </c>
      <c r="K26" s="279">
        <f t="shared" si="2"/>
        <v>1.9815216744155838E-2</v>
      </c>
    </row>
    <row r="27" spans="2:11" ht="12" x14ac:dyDescent="0.25">
      <c r="B27" s="4" t="s">
        <v>102</v>
      </c>
      <c r="C27" s="288">
        <v>2726.89</v>
      </c>
      <c r="D27" s="288">
        <v>1363.86</v>
      </c>
      <c r="E27" s="250">
        <v>1.59</v>
      </c>
      <c r="F27" s="250">
        <v>1296.27</v>
      </c>
      <c r="G27" s="250">
        <v>65.16</v>
      </c>
      <c r="I27" s="280">
        <f t="shared" si="0"/>
        <v>0.5001521880237193</v>
      </c>
      <c r="J27" s="280">
        <f t="shared" si="1"/>
        <v>0.47536570965458819</v>
      </c>
      <c r="K27" s="279">
        <f t="shared" si="2"/>
        <v>2.3895353314581813E-2</v>
      </c>
    </row>
    <row r="28" spans="2:11" ht="12" x14ac:dyDescent="0.25">
      <c r="B28" s="4" t="s">
        <v>103</v>
      </c>
      <c r="C28" s="288">
        <v>14409.87</v>
      </c>
      <c r="D28" s="288">
        <v>10759.57</v>
      </c>
      <c r="E28" s="250">
        <v>31.84</v>
      </c>
      <c r="F28" s="250">
        <v>3206.31</v>
      </c>
      <c r="G28" s="250">
        <v>412.15</v>
      </c>
      <c r="I28" s="280">
        <f t="shared" si="0"/>
        <v>0.74668057380115149</v>
      </c>
      <c r="J28" s="280">
        <f t="shared" si="1"/>
        <v>0.22250790603940215</v>
      </c>
      <c r="K28" s="279">
        <f t="shared" si="2"/>
        <v>2.8601923542682893E-2</v>
      </c>
    </row>
    <row r="29" spans="2:11" ht="12" x14ac:dyDescent="0.25">
      <c r="B29" s="4" t="s">
        <v>104</v>
      </c>
      <c r="C29" s="288">
        <v>3641.59</v>
      </c>
      <c r="D29" s="288">
        <v>1100.8599999999999</v>
      </c>
      <c r="E29" s="250">
        <v>15.38</v>
      </c>
      <c r="F29" s="250">
        <v>1816.58</v>
      </c>
      <c r="G29" s="250">
        <v>708.76</v>
      </c>
      <c r="I29" s="280">
        <f t="shared" si="0"/>
        <v>0.30230201642689042</v>
      </c>
      <c r="J29" s="280">
        <f t="shared" si="1"/>
        <v>0.4988425385614525</v>
      </c>
      <c r="K29" s="279">
        <f t="shared" si="2"/>
        <v>0.19462926908301043</v>
      </c>
    </row>
    <row r="30" spans="2:11" ht="12" x14ac:dyDescent="0.25">
      <c r="B30" s="4" t="s">
        <v>105</v>
      </c>
      <c r="C30" s="288">
        <v>13055.85</v>
      </c>
      <c r="D30" s="288">
        <v>8197.59</v>
      </c>
      <c r="E30" s="250">
        <v>157.44</v>
      </c>
      <c r="F30" s="250">
        <v>4398.3500000000004</v>
      </c>
      <c r="G30" s="250">
        <v>302.47000000000003</v>
      </c>
      <c r="I30" s="280">
        <f t="shared" si="0"/>
        <v>0.62788634979721736</v>
      </c>
      <c r="J30" s="280">
        <f t="shared" si="1"/>
        <v>0.33688729573333026</v>
      </c>
      <c r="K30" s="279">
        <f t="shared" si="2"/>
        <v>2.316739239498003E-2</v>
      </c>
    </row>
    <row r="31" spans="2:11" ht="12" x14ac:dyDescent="0.25">
      <c r="B31" s="4" t="s">
        <v>106</v>
      </c>
      <c r="C31" s="288">
        <v>485.76</v>
      </c>
      <c r="D31" s="288">
        <v>172.69</v>
      </c>
      <c r="E31" s="250">
        <v>1.01</v>
      </c>
      <c r="F31" s="250">
        <v>284.77999999999997</v>
      </c>
      <c r="G31" s="250">
        <v>27.28</v>
      </c>
      <c r="I31" s="280">
        <f t="shared" si="0"/>
        <v>0.35550477602108038</v>
      </c>
      <c r="J31" s="280">
        <f t="shared" si="1"/>
        <v>0.58625658761528321</v>
      </c>
      <c r="K31" s="279">
        <f t="shared" si="2"/>
        <v>5.6159420289855079E-2</v>
      </c>
    </row>
    <row r="32" spans="2:11" ht="12" x14ac:dyDescent="0.25">
      <c r="B32" s="4" t="s">
        <v>107</v>
      </c>
      <c r="C32" s="288">
        <v>1901.61</v>
      </c>
      <c r="D32" s="288">
        <v>1363.42</v>
      </c>
      <c r="E32" s="250">
        <v>0.93</v>
      </c>
      <c r="F32" s="250">
        <v>518.34</v>
      </c>
      <c r="G32" s="250">
        <v>18.920000000000002</v>
      </c>
      <c r="I32" s="280">
        <f t="shared" si="0"/>
        <v>0.71698192584178677</v>
      </c>
      <c r="J32" s="280">
        <f t="shared" si="1"/>
        <v>0.27257955101203718</v>
      </c>
      <c r="K32" s="279">
        <f t="shared" si="2"/>
        <v>9.9494638753477339E-3</v>
      </c>
    </row>
    <row r="33" spans="2:11" ht="12" x14ac:dyDescent="0.25">
      <c r="B33" s="4" t="s">
        <v>108</v>
      </c>
      <c r="C33" s="288">
        <v>2257.63</v>
      </c>
      <c r="D33" s="288">
        <v>2223.23</v>
      </c>
      <c r="E33" s="250">
        <v>0</v>
      </c>
      <c r="F33" s="250">
        <v>30.67</v>
      </c>
      <c r="G33" s="250">
        <v>3.73</v>
      </c>
      <c r="I33" s="280">
        <f t="shared" si="0"/>
        <v>0.98476278220966229</v>
      </c>
      <c r="J33" s="280">
        <f t="shared" si="1"/>
        <v>1.3585042721792322E-2</v>
      </c>
      <c r="K33" s="279">
        <f t="shared" si="2"/>
        <v>1.6521750685453329E-3</v>
      </c>
    </row>
    <row r="34" spans="2:11" ht="12" x14ac:dyDescent="0.25">
      <c r="B34" s="4" t="s">
        <v>109</v>
      </c>
      <c r="C34" s="288">
        <v>3028.62</v>
      </c>
      <c r="D34" s="288">
        <v>2581.17</v>
      </c>
      <c r="E34" s="250" t="s">
        <v>1</v>
      </c>
      <c r="F34" s="250">
        <v>442.9</v>
      </c>
      <c r="G34" s="250">
        <v>4.5599999999999996</v>
      </c>
      <c r="I34" s="280">
        <f t="shared" si="0"/>
        <v>0.85225944489569516</v>
      </c>
      <c r="J34" s="280">
        <f t="shared" si="1"/>
        <v>0.14623822070778109</v>
      </c>
      <c r="K34" s="279">
        <f t="shared" si="2"/>
        <v>1.5056362303623432E-3</v>
      </c>
    </row>
    <row r="35" spans="2:11" ht="12" x14ac:dyDescent="0.25">
      <c r="B35" s="6" t="s">
        <v>110</v>
      </c>
      <c r="C35" s="289">
        <v>17096.169999999998</v>
      </c>
      <c r="D35" s="289">
        <v>6268.77</v>
      </c>
      <c r="E35" s="251">
        <v>0</v>
      </c>
      <c r="F35" s="251">
        <v>10791.52</v>
      </c>
      <c r="G35" s="251">
        <v>35.51</v>
      </c>
      <c r="I35" s="280">
        <f t="shared" si="0"/>
        <v>0.36667686388237841</v>
      </c>
      <c r="J35" s="280">
        <f t="shared" si="1"/>
        <v>0.63122442044036775</v>
      </c>
      <c r="K35" s="279">
        <f t="shared" si="2"/>
        <v>2.0770734029902605E-3</v>
      </c>
    </row>
    <row r="36" spans="2:11" ht="12" x14ac:dyDescent="0.25">
      <c r="B36" s="7" t="s">
        <v>112</v>
      </c>
      <c r="C36" s="289">
        <v>987.12</v>
      </c>
      <c r="D36" s="289">
        <v>807.78</v>
      </c>
      <c r="E36" s="251">
        <v>0</v>
      </c>
      <c r="F36" s="251">
        <v>176.39</v>
      </c>
      <c r="G36" s="251">
        <v>2.95</v>
      </c>
      <c r="I36" s="280">
        <f t="shared" si="0"/>
        <v>0.81831996109895455</v>
      </c>
      <c r="J36" s="280">
        <f t="shared" si="1"/>
        <v>0.1786915471269957</v>
      </c>
      <c r="K36" s="279">
        <f t="shared" si="2"/>
        <v>2.9884917740497612E-3</v>
      </c>
    </row>
    <row r="39" spans="2:11" x14ac:dyDescent="0.2">
      <c r="B39" s="35" t="s">
        <v>53</v>
      </c>
    </row>
    <row r="46" spans="2:11" x14ac:dyDescent="0.2">
      <c r="D46" s="29"/>
      <c r="E46" s="29"/>
      <c r="F46" s="29"/>
      <c r="G46" s="29"/>
      <c r="H46" s="29"/>
    </row>
    <row r="48" spans="2:11" x14ac:dyDescent="0.2">
      <c r="I48" s="37" t="s">
        <v>57</v>
      </c>
    </row>
    <row r="50" spans="1:8" x14ac:dyDescent="0.2">
      <c r="A50" s="25" t="s">
        <v>153</v>
      </c>
    </row>
    <row r="53" spans="1:8" ht="13.8" x14ac:dyDescent="0.25">
      <c r="A53" s="151" t="s">
        <v>146</v>
      </c>
      <c r="B53" s="150"/>
    </row>
    <row r="55" spans="1:8" ht="13.2" x14ac:dyDescent="0.25">
      <c r="A55" s="151" t="s">
        <v>69</v>
      </c>
      <c r="B55" s="152">
        <v>42306.536770833336</v>
      </c>
    </row>
    <row r="56" spans="1:8" ht="13.2" x14ac:dyDescent="0.25">
      <c r="A56" s="151" t="s">
        <v>70</v>
      </c>
      <c r="B56" s="152">
        <v>42317.551613043979</v>
      </c>
      <c r="C56" s="20"/>
      <c r="D56" s="20"/>
      <c r="E56" s="20"/>
      <c r="F56" s="20"/>
      <c r="G56" s="20"/>
      <c r="H56" s="20"/>
    </row>
    <row r="57" spans="1:8" ht="13.2" x14ac:dyDescent="0.25">
      <c r="A57" s="151" t="s">
        <v>71</v>
      </c>
      <c r="B57" s="151" t="s">
        <v>72</v>
      </c>
      <c r="C57" s="20"/>
      <c r="D57" s="20"/>
      <c r="E57" s="20"/>
      <c r="F57" s="20"/>
      <c r="G57" s="20"/>
      <c r="H57" s="20"/>
    </row>
    <row r="58" spans="1:8" ht="13.8" x14ac:dyDescent="0.25">
      <c r="A58" s="102"/>
      <c r="B58" s="102"/>
      <c r="C58" s="101"/>
      <c r="D58" s="101"/>
      <c r="E58" s="101"/>
      <c r="F58" s="101"/>
      <c r="G58" s="20"/>
      <c r="H58" s="20"/>
    </row>
    <row r="59" spans="1:8" ht="13.8" x14ac:dyDescent="0.25">
      <c r="A59" s="151" t="s">
        <v>147</v>
      </c>
      <c r="B59" s="151" t="s">
        <v>0</v>
      </c>
      <c r="C59" s="101"/>
      <c r="D59" s="101"/>
      <c r="E59" s="101"/>
      <c r="F59" s="101"/>
      <c r="G59" s="20"/>
      <c r="H59" s="20"/>
    </row>
    <row r="60" spans="1:8" ht="13.8" x14ac:dyDescent="0.25">
      <c r="A60" s="154" t="s">
        <v>75</v>
      </c>
      <c r="B60" s="154" t="s">
        <v>76</v>
      </c>
      <c r="C60" s="153"/>
      <c r="D60" s="153"/>
      <c r="E60" s="153"/>
      <c r="F60" s="153"/>
      <c r="G60" s="20"/>
      <c r="H60" s="20"/>
    </row>
    <row r="61" spans="1:8" ht="13.2" x14ac:dyDescent="0.25">
      <c r="A61" s="103"/>
      <c r="B61" s="103"/>
      <c r="C61" s="103"/>
      <c r="D61" s="103"/>
      <c r="E61" s="103"/>
      <c r="F61" s="103"/>
    </row>
    <row r="62" spans="1:8" ht="13.2" x14ac:dyDescent="0.25">
      <c r="A62" s="155" t="s">
        <v>77</v>
      </c>
      <c r="B62" s="155" t="s">
        <v>79</v>
      </c>
      <c r="C62" s="155" t="s">
        <v>149</v>
      </c>
      <c r="D62" s="155" t="s">
        <v>150</v>
      </c>
      <c r="E62" s="155" t="s">
        <v>151</v>
      </c>
      <c r="F62" s="155" t="s">
        <v>152</v>
      </c>
    </row>
    <row r="63" spans="1:8" ht="13.2" x14ac:dyDescent="0.25">
      <c r="A63" s="155" t="s">
        <v>83</v>
      </c>
      <c r="B63" s="156">
        <v>1307900</v>
      </c>
      <c r="C63" s="156">
        <v>799810</v>
      </c>
      <c r="D63" s="157" t="s">
        <v>1</v>
      </c>
      <c r="E63" s="156">
        <v>486600</v>
      </c>
      <c r="F63" s="156">
        <v>21800</v>
      </c>
    </row>
    <row r="64" spans="1:8" ht="13.2" x14ac:dyDescent="0.25">
      <c r="A64" s="155" t="s">
        <v>84</v>
      </c>
      <c r="B64" s="156">
        <v>4650940</v>
      </c>
      <c r="C64" s="156">
        <v>3279390</v>
      </c>
      <c r="D64" s="156">
        <v>5230</v>
      </c>
      <c r="E64" s="156">
        <v>1271320</v>
      </c>
      <c r="F64" s="156">
        <v>94990</v>
      </c>
    </row>
    <row r="65" spans="1:6" ht="13.2" x14ac:dyDescent="0.25">
      <c r="A65" s="155" t="s">
        <v>85</v>
      </c>
      <c r="B65" s="156">
        <v>3491470</v>
      </c>
      <c r="C65" s="156">
        <v>2492110</v>
      </c>
      <c r="D65" s="156">
        <v>190</v>
      </c>
      <c r="E65" s="156">
        <v>960080</v>
      </c>
      <c r="F65" s="156">
        <v>39090</v>
      </c>
    </row>
    <row r="66" spans="1:6" ht="13.2" x14ac:dyDescent="0.25">
      <c r="A66" s="155" t="s">
        <v>86</v>
      </c>
      <c r="B66" s="156">
        <v>2619340</v>
      </c>
      <c r="C66" s="156">
        <v>2397220</v>
      </c>
      <c r="D66" s="157" t="s">
        <v>1</v>
      </c>
      <c r="E66" s="156">
        <v>195480</v>
      </c>
      <c r="F66" s="156">
        <v>26630</v>
      </c>
    </row>
    <row r="67" spans="1:6" ht="13.2" x14ac:dyDescent="0.25">
      <c r="A67" s="155" t="s">
        <v>87</v>
      </c>
      <c r="B67" s="156">
        <v>16699580</v>
      </c>
      <c r="C67" s="156">
        <v>11875890</v>
      </c>
      <c r="D67" s="156">
        <v>2890</v>
      </c>
      <c r="E67" s="156">
        <v>4620980</v>
      </c>
      <c r="F67" s="156">
        <v>199830</v>
      </c>
    </row>
    <row r="68" spans="1:6" ht="13.2" x14ac:dyDescent="0.25">
      <c r="A68" s="155" t="s">
        <v>88</v>
      </c>
      <c r="B68" s="156">
        <v>957510</v>
      </c>
      <c r="C68" s="156">
        <v>628310</v>
      </c>
      <c r="D68" s="156">
        <v>1170</v>
      </c>
      <c r="E68" s="156">
        <v>324560</v>
      </c>
      <c r="F68" s="156">
        <v>3460</v>
      </c>
    </row>
    <row r="69" spans="1:6" ht="13.2" x14ac:dyDescent="0.25">
      <c r="A69" s="155" t="s">
        <v>89</v>
      </c>
      <c r="B69" s="156">
        <v>4959450</v>
      </c>
      <c r="C69" s="156">
        <v>1041970</v>
      </c>
      <c r="D69" s="156">
        <v>120</v>
      </c>
      <c r="E69" s="156">
        <v>3915770</v>
      </c>
      <c r="F69" s="156">
        <v>1590</v>
      </c>
    </row>
    <row r="70" spans="1:6" ht="13.2" x14ac:dyDescent="0.25">
      <c r="A70" s="155" t="s">
        <v>90</v>
      </c>
      <c r="B70" s="156">
        <v>4856780</v>
      </c>
      <c r="C70" s="156">
        <v>1816800</v>
      </c>
      <c r="D70" s="156">
        <v>8530</v>
      </c>
      <c r="E70" s="156">
        <v>2102380</v>
      </c>
      <c r="F70" s="156">
        <v>929080</v>
      </c>
    </row>
    <row r="71" spans="1:6" ht="13.2" x14ac:dyDescent="0.25">
      <c r="A71" s="155" t="s">
        <v>91</v>
      </c>
      <c r="B71" s="156">
        <v>23300220</v>
      </c>
      <c r="C71" s="156">
        <v>11294620</v>
      </c>
      <c r="D71" s="156">
        <v>1210</v>
      </c>
      <c r="E71" s="156">
        <v>7962040</v>
      </c>
      <c r="F71" s="156">
        <v>4042360</v>
      </c>
    </row>
    <row r="72" spans="1:6" ht="13.2" x14ac:dyDescent="0.25">
      <c r="A72" s="155" t="s">
        <v>92</v>
      </c>
      <c r="B72" s="156">
        <v>27739430</v>
      </c>
      <c r="C72" s="156">
        <v>18466200</v>
      </c>
      <c r="D72" s="156">
        <v>6520</v>
      </c>
      <c r="E72" s="156">
        <v>8242240</v>
      </c>
      <c r="F72" s="156">
        <v>1024470</v>
      </c>
    </row>
    <row r="73" spans="1:6" ht="13.2" x14ac:dyDescent="0.25">
      <c r="A73" s="155" t="s">
        <v>93</v>
      </c>
      <c r="B73" s="156">
        <v>1571200</v>
      </c>
      <c r="C73" s="156">
        <v>878430</v>
      </c>
      <c r="D73" s="156">
        <v>1760</v>
      </c>
      <c r="E73" s="156">
        <v>618070</v>
      </c>
      <c r="F73" s="156">
        <v>72940</v>
      </c>
    </row>
    <row r="74" spans="1:6" ht="13.2" x14ac:dyDescent="0.25">
      <c r="A74" s="155" t="s">
        <v>94</v>
      </c>
      <c r="B74" s="156">
        <v>12098890</v>
      </c>
      <c r="C74" s="156">
        <v>6728360</v>
      </c>
      <c r="D74" s="156">
        <v>21790</v>
      </c>
      <c r="E74" s="156">
        <v>3316430</v>
      </c>
      <c r="F74" s="156">
        <v>2032310</v>
      </c>
    </row>
    <row r="75" spans="1:6" ht="13.2" x14ac:dyDescent="0.25">
      <c r="A75" s="155" t="s">
        <v>95</v>
      </c>
      <c r="B75" s="156">
        <v>109330</v>
      </c>
      <c r="C75" s="156">
        <v>80120</v>
      </c>
      <c r="D75" s="156">
        <v>50</v>
      </c>
      <c r="E75" s="156">
        <v>1850</v>
      </c>
      <c r="F75" s="156">
        <v>27320</v>
      </c>
    </row>
    <row r="76" spans="1:6" ht="13.2" x14ac:dyDescent="0.25">
      <c r="A76" s="155" t="s">
        <v>96</v>
      </c>
      <c r="B76" s="156">
        <v>1877720</v>
      </c>
      <c r="C76" s="156">
        <v>1204140</v>
      </c>
      <c r="D76" s="156">
        <v>12700</v>
      </c>
      <c r="E76" s="156">
        <v>654260</v>
      </c>
      <c r="F76" s="156">
        <v>6620</v>
      </c>
    </row>
    <row r="77" spans="1:6" ht="13.2" x14ac:dyDescent="0.25">
      <c r="A77" s="155" t="s">
        <v>97</v>
      </c>
      <c r="B77" s="156">
        <v>2861250</v>
      </c>
      <c r="C77" s="156">
        <v>2277830</v>
      </c>
      <c r="D77" s="156">
        <v>0</v>
      </c>
      <c r="E77" s="156">
        <v>560100</v>
      </c>
      <c r="F77" s="156">
        <v>23320</v>
      </c>
    </row>
    <row r="78" spans="1:6" ht="13.2" x14ac:dyDescent="0.25">
      <c r="A78" s="155" t="s">
        <v>98</v>
      </c>
      <c r="B78" s="156">
        <v>131040</v>
      </c>
      <c r="C78" s="156">
        <v>62600</v>
      </c>
      <c r="D78" s="156">
        <v>10</v>
      </c>
      <c r="E78" s="156">
        <v>66900</v>
      </c>
      <c r="F78" s="156">
        <v>1530</v>
      </c>
    </row>
    <row r="79" spans="1:6" ht="13.2" x14ac:dyDescent="0.25">
      <c r="A79" s="155" t="s">
        <v>99</v>
      </c>
      <c r="B79" s="156">
        <v>4656520</v>
      </c>
      <c r="C79" s="156">
        <v>3800820</v>
      </c>
      <c r="D79" s="156">
        <v>14370</v>
      </c>
      <c r="E79" s="156">
        <v>702720</v>
      </c>
      <c r="F79" s="156">
        <v>138610</v>
      </c>
    </row>
    <row r="80" spans="1:6" ht="13.2" x14ac:dyDescent="0.25">
      <c r="A80" s="155" t="s">
        <v>100</v>
      </c>
      <c r="B80" s="156">
        <v>10880</v>
      </c>
      <c r="C80" s="156">
        <v>8570</v>
      </c>
      <c r="D80" s="156">
        <v>1040</v>
      </c>
      <c r="E80" s="156">
        <v>0</v>
      </c>
      <c r="F80" s="156">
        <v>1260</v>
      </c>
    </row>
    <row r="81" spans="1:6" ht="13.2" x14ac:dyDescent="0.25">
      <c r="A81" s="155" t="s">
        <v>101</v>
      </c>
      <c r="B81" s="156">
        <v>1847570</v>
      </c>
      <c r="C81" s="156">
        <v>1037860</v>
      </c>
      <c r="D81" s="157" t="s">
        <v>1</v>
      </c>
      <c r="E81" s="156">
        <v>773090</v>
      </c>
      <c r="F81" s="156">
        <v>36610</v>
      </c>
    </row>
    <row r="82" spans="1:6" ht="13.2" x14ac:dyDescent="0.25">
      <c r="A82" s="155" t="s">
        <v>102</v>
      </c>
      <c r="B82" s="156">
        <v>2726890</v>
      </c>
      <c r="C82" s="156">
        <v>1363860</v>
      </c>
      <c r="D82" s="156">
        <v>1590</v>
      </c>
      <c r="E82" s="156">
        <v>1296270</v>
      </c>
      <c r="F82" s="156">
        <v>65160</v>
      </c>
    </row>
    <row r="83" spans="1:6" ht="13.2" x14ac:dyDescent="0.25">
      <c r="A83" s="155" t="s">
        <v>103</v>
      </c>
      <c r="B83" s="156">
        <v>14409870</v>
      </c>
      <c r="C83" s="156">
        <v>10759570</v>
      </c>
      <c r="D83" s="156">
        <v>31840</v>
      </c>
      <c r="E83" s="156">
        <v>3206310</v>
      </c>
      <c r="F83" s="156">
        <v>412150</v>
      </c>
    </row>
    <row r="84" spans="1:6" ht="13.2" x14ac:dyDescent="0.25">
      <c r="A84" s="155" t="s">
        <v>104</v>
      </c>
      <c r="B84" s="156">
        <v>3641590</v>
      </c>
      <c r="C84" s="156">
        <v>1100860</v>
      </c>
      <c r="D84" s="156">
        <v>15380</v>
      </c>
      <c r="E84" s="156">
        <v>1816580</v>
      </c>
      <c r="F84" s="156">
        <v>708760</v>
      </c>
    </row>
    <row r="85" spans="1:6" ht="13.2" x14ac:dyDescent="0.25">
      <c r="A85" s="155" t="s">
        <v>105</v>
      </c>
      <c r="B85" s="156">
        <v>13055850</v>
      </c>
      <c r="C85" s="156">
        <v>8197590</v>
      </c>
      <c r="D85" s="156">
        <v>157440</v>
      </c>
      <c r="E85" s="156">
        <v>4398350</v>
      </c>
      <c r="F85" s="156">
        <v>302470</v>
      </c>
    </row>
    <row r="86" spans="1:6" ht="13.2" x14ac:dyDescent="0.25">
      <c r="A86" s="155" t="s">
        <v>106</v>
      </c>
      <c r="B86" s="156">
        <v>485760</v>
      </c>
      <c r="C86" s="156">
        <v>172690</v>
      </c>
      <c r="D86" s="156">
        <v>1010</v>
      </c>
      <c r="E86" s="156">
        <v>284780</v>
      </c>
      <c r="F86" s="156">
        <v>27280</v>
      </c>
    </row>
    <row r="87" spans="1:6" ht="13.2" x14ac:dyDescent="0.25">
      <c r="A87" s="155" t="s">
        <v>107</v>
      </c>
      <c r="B87" s="156">
        <v>1901610</v>
      </c>
      <c r="C87" s="156">
        <v>1363420</v>
      </c>
      <c r="D87" s="156">
        <v>930</v>
      </c>
      <c r="E87" s="156">
        <v>518340</v>
      </c>
      <c r="F87" s="156">
        <v>18920</v>
      </c>
    </row>
    <row r="88" spans="1:6" ht="13.2" x14ac:dyDescent="0.25">
      <c r="A88" s="155" t="s">
        <v>108</v>
      </c>
      <c r="B88" s="156">
        <v>2257630</v>
      </c>
      <c r="C88" s="156">
        <v>2223230</v>
      </c>
      <c r="D88" s="156">
        <v>0</v>
      </c>
      <c r="E88" s="156">
        <v>30670</v>
      </c>
      <c r="F88" s="156">
        <v>3730</v>
      </c>
    </row>
    <row r="89" spans="1:6" ht="13.2" x14ac:dyDescent="0.25">
      <c r="A89" s="155" t="s">
        <v>109</v>
      </c>
      <c r="B89" s="156">
        <v>3028620</v>
      </c>
      <c r="C89" s="156">
        <v>2581170</v>
      </c>
      <c r="D89" s="157" t="s">
        <v>1</v>
      </c>
      <c r="E89" s="156">
        <v>442900</v>
      </c>
      <c r="F89" s="156">
        <v>4560</v>
      </c>
    </row>
    <row r="90" spans="1:6" ht="13.2" x14ac:dyDescent="0.25">
      <c r="A90" s="155" t="s">
        <v>110</v>
      </c>
      <c r="B90" s="156">
        <v>17096170</v>
      </c>
      <c r="C90" s="156">
        <v>6268770</v>
      </c>
      <c r="D90" s="156">
        <v>0</v>
      </c>
      <c r="E90" s="156">
        <v>10791520</v>
      </c>
      <c r="F90" s="156">
        <v>35510</v>
      </c>
    </row>
    <row r="91" spans="1:6" ht="13.2" x14ac:dyDescent="0.25">
      <c r="A91" s="155" t="s">
        <v>111</v>
      </c>
      <c r="B91" s="157" t="s">
        <v>1</v>
      </c>
      <c r="C91" s="157" t="s">
        <v>1</v>
      </c>
      <c r="D91" s="157" t="s">
        <v>1</v>
      </c>
      <c r="E91" s="157" t="s">
        <v>1</v>
      </c>
      <c r="F91" s="157" t="s">
        <v>1</v>
      </c>
    </row>
    <row r="92" spans="1:6" ht="13.2" x14ac:dyDescent="0.25">
      <c r="A92" s="155" t="s">
        <v>112</v>
      </c>
      <c r="B92" s="156">
        <v>987120</v>
      </c>
      <c r="C92" s="156">
        <v>807780</v>
      </c>
      <c r="D92" s="156">
        <v>0</v>
      </c>
      <c r="E92" s="156">
        <v>176390</v>
      </c>
      <c r="F92" s="156">
        <v>2950</v>
      </c>
    </row>
    <row r="93" spans="1:6" ht="13.2" x14ac:dyDescent="0.25">
      <c r="A93" s="155" t="s">
        <v>113</v>
      </c>
      <c r="B93" s="157" t="s">
        <v>1</v>
      </c>
      <c r="C93" s="157" t="s">
        <v>1</v>
      </c>
      <c r="D93" s="157" t="s">
        <v>1</v>
      </c>
      <c r="E93" s="157" t="s">
        <v>1</v>
      </c>
      <c r="F93" s="157" t="s">
        <v>1</v>
      </c>
    </row>
    <row r="94" spans="1:6" ht="13.2" x14ac:dyDescent="0.25">
      <c r="A94" s="155" t="s">
        <v>114</v>
      </c>
      <c r="B94" s="157" t="s">
        <v>1</v>
      </c>
      <c r="C94" s="157" t="s">
        <v>1</v>
      </c>
      <c r="D94" s="157" t="s">
        <v>1</v>
      </c>
      <c r="E94" s="157" t="s">
        <v>1</v>
      </c>
      <c r="F94" s="157" t="s">
        <v>1</v>
      </c>
    </row>
    <row r="96" spans="1:6" ht="13.8" x14ac:dyDescent="0.25">
      <c r="A96" s="154" t="s">
        <v>128</v>
      </c>
      <c r="B96" s="153"/>
      <c r="C96" s="153"/>
      <c r="D96" s="153"/>
      <c r="E96" s="153"/>
      <c r="F96" s="153"/>
    </row>
    <row r="97" spans="1:6" ht="13.8" x14ac:dyDescent="0.25">
      <c r="A97" s="154" t="s">
        <v>1</v>
      </c>
      <c r="B97" s="154" t="s">
        <v>129</v>
      </c>
      <c r="C97" s="153"/>
      <c r="D97" s="153"/>
      <c r="E97" s="153"/>
      <c r="F97" s="153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6"/>
  <sheetViews>
    <sheetView showGridLines="0" zoomScaleNormal="100" workbookViewId="0"/>
  </sheetViews>
  <sheetFormatPr defaultColWidth="9.125" defaultRowHeight="11.4" x14ac:dyDescent="0.2"/>
  <cols>
    <col min="1" max="1" width="9.125" style="25"/>
    <col min="2" max="2" width="17.125" style="25" customWidth="1"/>
    <col min="3" max="12" width="10.875" style="25" customWidth="1"/>
    <col min="13" max="13" width="13" style="25" customWidth="1"/>
    <col min="14" max="14" width="12.75" style="25" customWidth="1"/>
    <col min="15" max="24" width="10.75" style="25" customWidth="1"/>
    <col min="25" max="16384" width="9.125" style="25"/>
  </cols>
  <sheetData>
    <row r="2" spans="2:14" ht="13.8" x14ac:dyDescent="0.2">
      <c r="B2" s="33" t="s">
        <v>215</v>
      </c>
    </row>
    <row r="3" spans="2:14" x14ac:dyDescent="0.2">
      <c r="B3" s="1" t="s">
        <v>23</v>
      </c>
    </row>
    <row r="5" spans="2:14" ht="12" x14ac:dyDescent="0.2">
      <c r="B5" s="64"/>
      <c r="C5" s="326" t="s">
        <v>0</v>
      </c>
      <c r="D5" s="324" t="s">
        <v>62</v>
      </c>
      <c r="E5" s="325"/>
      <c r="F5" s="325"/>
      <c r="G5" s="325"/>
      <c r="H5" s="325"/>
      <c r="I5" s="325"/>
      <c r="J5" s="325"/>
      <c r="K5" s="325"/>
      <c r="L5" s="325"/>
      <c r="M5" s="37"/>
    </row>
    <row r="6" spans="2:14" ht="36" x14ac:dyDescent="0.2">
      <c r="B6" s="65"/>
      <c r="C6" s="327"/>
      <c r="D6" s="80" t="s">
        <v>60</v>
      </c>
      <c r="E6" s="81" t="s">
        <v>39</v>
      </c>
      <c r="F6" s="81" t="s">
        <v>40</v>
      </c>
      <c r="G6" s="81" t="s">
        <v>41</v>
      </c>
      <c r="H6" s="81" t="s">
        <v>42</v>
      </c>
      <c r="I6" s="81" t="s">
        <v>43</v>
      </c>
      <c r="J6" s="81" t="s">
        <v>44</v>
      </c>
      <c r="K6" s="81" t="s">
        <v>45</v>
      </c>
      <c r="L6" s="81" t="s">
        <v>46</v>
      </c>
      <c r="M6" s="37"/>
      <c r="N6" s="16"/>
    </row>
    <row r="7" spans="2:14" ht="12" x14ac:dyDescent="0.25">
      <c r="B7" s="10" t="s">
        <v>9</v>
      </c>
      <c r="C7" s="49">
        <v>10841000</v>
      </c>
      <c r="D7" s="252">
        <v>3204190</v>
      </c>
      <c r="E7" s="257">
        <v>210470</v>
      </c>
      <c r="F7" s="257">
        <v>1889960</v>
      </c>
      <c r="G7" s="257">
        <v>1856360</v>
      </c>
      <c r="H7" s="257">
        <v>1020450</v>
      </c>
      <c r="I7" s="257">
        <v>519910</v>
      </c>
      <c r="J7" s="257">
        <v>476930</v>
      </c>
      <c r="K7" s="257">
        <v>1497510</v>
      </c>
      <c r="L7" s="257">
        <v>161590</v>
      </c>
      <c r="M7" s="290">
        <f t="shared" ref="M7:M8" si="0">SUM(D7:L7)-C7</f>
        <v>-3630</v>
      </c>
      <c r="N7" s="16"/>
    </row>
    <row r="8" spans="2:14" ht="24" x14ac:dyDescent="0.2">
      <c r="B8" s="14" t="s">
        <v>207</v>
      </c>
      <c r="C8" s="243">
        <v>100</v>
      </c>
      <c r="D8" s="245">
        <v>29.556221750761004</v>
      </c>
      <c r="E8" s="247">
        <v>1.941426067705931</v>
      </c>
      <c r="F8" s="247">
        <v>17.43344709897611</v>
      </c>
      <c r="G8" s="247">
        <v>17.123512591089384</v>
      </c>
      <c r="H8" s="247">
        <v>9.4128770408633891</v>
      </c>
      <c r="I8" s="247">
        <v>4.7957752974817822</v>
      </c>
      <c r="J8" s="247">
        <v>4.3993174061433447</v>
      </c>
      <c r="K8" s="247">
        <v>13.813393598376534</v>
      </c>
      <c r="L8" s="247">
        <v>1.4905451526611937</v>
      </c>
      <c r="M8" s="290">
        <f t="shared" si="0"/>
        <v>-3.3483995941324451E-2</v>
      </c>
      <c r="N8" s="16"/>
    </row>
    <row r="9" spans="2:14" ht="12" x14ac:dyDescent="0.25">
      <c r="B9" s="3" t="s">
        <v>83</v>
      </c>
      <c r="C9" s="50">
        <v>37760</v>
      </c>
      <c r="D9" s="224">
        <v>9480</v>
      </c>
      <c r="E9" s="291">
        <v>2330</v>
      </c>
      <c r="F9" s="291">
        <v>910</v>
      </c>
      <c r="G9" s="291">
        <v>16340</v>
      </c>
      <c r="H9" s="291">
        <v>2880</v>
      </c>
      <c r="I9" s="291">
        <v>730</v>
      </c>
      <c r="J9" s="291">
        <v>1130</v>
      </c>
      <c r="K9" s="291">
        <v>3950</v>
      </c>
      <c r="L9" s="291">
        <v>10</v>
      </c>
      <c r="M9" s="290">
        <f>SUM(D9:L9)-C9</f>
        <v>0</v>
      </c>
      <c r="N9" s="16"/>
    </row>
    <row r="10" spans="2:14" ht="12" x14ac:dyDescent="0.25">
      <c r="B10" s="4" t="s">
        <v>84</v>
      </c>
      <c r="C10" s="51">
        <v>254410</v>
      </c>
      <c r="D10" s="225">
        <v>54430</v>
      </c>
      <c r="E10" s="292">
        <v>9370</v>
      </c>
      <c r="F10" s="292">
        <v>23670</v>
      </c>
      <c r="G10" s="292">
        <v>67610</v>
      </c>
      <c r="H10" s="292">
        <v>9750</v>
      </c>
      <c r="I10" s="292">
        <v>12510</v>
      </c>
      <c r="J10" s="292">
        <v>25280</v>
      </c>
      <c r="K10" s="292">
        <v>51050</v>
      </c>
      <c r="L10" s="292">
        <v>740</v>
      </c>
      <c r="M10" s="290">
        <f>SUM(D10:L10)-C10</f>
        <v>0</v>
      </c>
    </row>
    <row r="11" spans="2:14" ht="12" x14ac:dyDescent="0.25">
      <c r="B11" s="4" t="s">
        <v>85</v>
      </c>
      <c r="C11" s="51">
        <v>26250</v>
      </c>
      <c r="D11" s="225">
        <v>8060</v>
      </c>
      <c r="E11" s="292" t="s">
        <v>1</v>
      </c>
      <c r="F11" s="292">
        <v>2990</v>
      </c>
      <c r="G11" s="292">
        <v>8850</v>
      </c>
      <c r="H11" s="292">
        <v>410</v>
      </c>
      <c r="I11" s="292">
        <v>280</v>
      </c>
      <c r="J11" s="292">
        <v>900</v>
      </c>
      <c r="K11" s="292">
        <v>4350</v>
      </c>
      <c r="L11" s="292">
        <v>60</v>
      </c>
      <c r="M11" s="290">
        <f t="shared" ref="M11:M37" si="1">SUM(D11:L11)-C11</f>
        <v>-350</v>
      </c>
    </row>
    <row r="12" spans="2:14" ht="12" x14ac:dyDescent="0.25">
      <c r="B12" s="4" t="s">
        <v>86</v>
      </c>
      <c r="C12" s="51">
        <v>38830</v>
      </c>
      <c r="D12" s="225">
        <v>16540</v>
      </c>
      <c r="E12" s="292">
        <v>450</v>
      </c>
      <c r="F12" s="292">
        <v>2060</v>
      </c>
      <c r="G12" s="292">
        <v>10850</v>
      </c>
      <c r="H12" s="292">
        <v>2900</v>
      </c>
      <c r="I12" s="292">
        <v>810</v>
      </c>
      <c r="J12" s="292">
        <v>250</v>
      </c>
      <c r="K12" s="292">
        <v>3960</v>
      </c>
      <c r="L12" s="292">
        <v>1010</v>
      </c>
      <c r="M12" s="290">
        <f t="shared" si="1"/>
        <v>0</v>
      </c>
    </row>
    <row r="13" spans="2:14" ht="12" x14ac:dyDescent="0.25">
      <c r="B13" s="4" t="s">
        <v>195</v>
      </c>
      <c r="C13" s="51">
        <v>285030</v>
      </c>
      <c r="D13" s="225">
        <v>80050</v>
      </c>
      <c r="E13" s="292">
        <v>7110</v>
      </c>
      <c r="F13" s="292">
        <v>21120</v>
      </c>
      <c r="G13" s="292">
        <v>118810</v>
      </c>
      <c r="H13" s="292">
        <v>17640</v>
      </c>
      <c r="I13" s="292">
        <v>3510</v>
      </c>
      <c r="J13" s="292">
        <v>7700</v>
      </c>
      <c r="K13" s="292">
        <v>28580</v>
      </c>
      <c r="L13" s="292">
        <v>530</v>
      </c>
      <c r="M13" s="290">
        <f t="shared" si="1"/>
        <v>20</v>
      </c>
    </row>
    <row r="14" spans="2:14" ht="12" x14ac:dyDescent="0.25">
      <c r="B14" s="4" t="s">
        <v>88</v>
      </c>
      <c r="C14" s="51">
        <v>19190</v>
      </c>
      <c r="D14" s="225">
        <v>6140</v>
      </c>
      <c r="E14" s="292">
        <v>570</v>
      </c>
      <c r="F14" s="292">
        <v>330</v>
      </c>
      <c r="G14" s="292">
        <v>4480</v>
      </c>
      <c r="H14" s="292">
        <v>490</v>
      </c>
      <c r="I14" s="292">
        <v>450</v>
      </c>
      <c r="J14" s="292">
        <v>300</v>
      </c>
      <c r="K14" s="292">
        <v>1900</v>
      </c>
      <c r="L14" s="292">
        <v>4510</v>
      </c>
      <c r="M14" s="290">
        <f t="shared" si="1"/>
        <v>-20</v>
      </c>
    </row>
    <row r="15" spans="2:14" ht="12" x14ac:dyDescent="0.25">
      <c r="B15" s="4" t="s">
        <v>89</v>
      </c>
      <c r="C15" s="51">
        <v>139600</v>
      </c>
      <c r="D15" s="225">
        <v>13160</v>
      </c>
      <c r="E15" s="292">
        <v>180</v>
      </c>
      <c r="F15" s="292">
        <v>70</v>
      </c>
      <c r="G15" s="292">
        <v>122580</v>
      </c>
      <c r="H15" s="292">
        <v>610</v>
      </c>
      <c r="I15" s="292">
        <v>70</v>
      </c>
      <c r="J15" s="292">
        <v>240</v>
      </c>
      <c r="K15" s="292">
        <v>2670</v>
      </c>
      <c r="L15" s="292">
        <v>20</v>
      </c>
      <c r="M15" s="290">
        <f t="shared" si="1"/>
        <v>0</v>
      </c>
    </row>
    <row r="16" spans="2:14" ht="12" x14ac:dyDescent="0.25">
      <c r="B16" s="4" t="s">
        <v>90</v>
      </c>
      <c r="C16" s="51">
        <f>+B72</f>
        <v>709500</v>
      </c>
      <c r="D16" s="225">
        <f>+C72+D72</f>
        <v>138120</v>
      </c>
      <c r="E16" s="292">
        <f>+E72+F72+G72</f>
        <v>13690</v>
      </c>
      <c r="F16" s="292">
        <f>+H72+I72+J72+K72</f>
        <v>399810</v>
      </c>
      <c r="G16" s="292">
        <f>+L72+M72+N72+O72</f>
        <v>67130</v>
      </c>
      <c r="H16" s="292">
        <f>+P72+Q72+R72</f>
        <v>4280</v>
      </c>
      <c r="I16" s="292">
        <f>+S72</f>
        <v>34090</v>
      </c>
      <c r="J16" s="292">
        <f>+T72+U72</f>
        <v>5160</v>
      </c>
      <c r="K16" s="292">
        <f>+W72+V72</f>
        <v>41070</v>
      </c>
      <c r="L16" s="292">
        <f>+X72</f>
        <v>6140</v>
      </c>
      <c r="M16" s="290">
        <f t="shared" si="1"/>
        <v>-10</v>
      </c>
    </row>
    <row r="17" spans="2:13" ht="12" x14ac:dyDescent="0.25">
      <c r="B17" s="4" t="s">
        <v>91</v>
      </c>
      <c r="C17" s="51">
        <v>965000</v>
      </c>
      <c r="D17" s="225">
        <v>216110</v>
      </c>
      <c r="E17" s="292">
        <f>+E73+F73+G73</f>
        <v>37990</v>
      </c>
      <c r="F17" s="292">
        <f>+H73+I73+J73+K73</f>
        <v>461330</v>
      </c>
      <c r="G17" s="292">
        <v>121160</v>
      </c>
      <c r="H17" s="292">
        <v>21890</v>
      </c>
      <c r="I17" s="292">
        <v>52120</v>
      </c>
      <c r="J17" s="292">
        <v>8220</v>
      </c>
      <c r="K17" s="292">
        <v>30700</v>
      </c>
      <c r="L17" s="292">
        <v>15500</v>
      </c>
      <c r="M17" s="290">
        <f t="shared" si="1"/>
        <v>20</v>
      </c>
    </row>
    <row r="18" spans="2:13" ht="12" x14ac:dyDescent="0.25">
      <c r="B18" s="4" t="s">
        <v>92</v>
      </c>
      <c r="C18" s="51">
        <v>472210</v>
      </c>
      <c r="D18" s="225">
        <v>129350</v>
      </c>
      <c r="E18" s="292">
        <v>17590</v>
      </c>
      <c r="F18" s="292">
        <f>+H74+I74+J74+K74</f>
        <v>84310</v>
      </c>
      <c r="G18" s="292">
        <v>158710</v>
      </c>
      <c r="H18" s="292">
        <v>19360</v>
      </c>
      <c r="I18" s="292">
        <v>11200</v>
      </c>
      <c r="J18" s="292">
        <v>8930</v>
      </c>
      <c r="K18" s="292">
        <v>41780</v>
      </c>
      <c r="L18" s="292">
        <v>970</v>
      </c>
      <c r="M18" s="290">
        <f t="shared" si="1"/>
        <v>-10</v>
      </c>
    </row>
    <row r="19" spans="2:13" ht="12" x14ac:dyDescent="0.25">
      <c r="B19" s="4" t="s">
        <v>93</v>
      </c>
      <c r="C19" s="51">
        <v>157450</v>
      </c>
      <c r="D19" s="225">
        <v>33420</v>
      </c>
      <c r="E19" s="292">
        <v>2310</v>
      </c>
      <c r="F19" s="292">
        <v>30130</v>
      </c>
      <c r="G19" s="292">
        <v>22560</v>
      </c>
      <c r="H19" s="292">
        <v>4430</v>
      </c>
      <c r="I19" s="292">
        <v>19500</v>
      </c>
      <c r="J19" s="292">
        <v>10160</v>
      </c>
      <c r="K19" s="292">
        <v>34750</v>
      </c>
      <c r="L19" s="292">
        <v>200</v>
      </c>
      <c r="M19" s="290">
        <f t="shared" si="1"/>
        <v>10</v>
      </c>
    </row>
    <row r="20" spans="2:13" ht="12" x14ac:dyDescent="0.25">
      <c r="B20" s="4" t="s">
        <v>94</v>
      </c>
      <c r="C20" s="51">
        <v>1010330</v>
      </c>
      <c r="D20" s="225">
        <v>315350</v>
      </c>
      <c r="E20" s="292">
        <v>26520</v>
      </c>
      <c r="F20" s="292">
        <v>427310</v>
      </c>
      <c r="G20" s="292">
        <v>107340</v>
      </c>
      <c r="H20" s="292">
        <v>7550</v>
      </c>
      <c r="I20" s="292">
        <v>85700</v>
      </c>
      <c r="J20" s="292">
        <v>3900</v>
      </c>
      <c r="K20" s="292">
        <v>27900</v>
      </c>
      <c r="L20" s="292">
        <v>8770</v>
      </c>
      <c r="M20" s="290">
        <f t="shared" si="1"/>
        <v>10</v>
      </c>
    </row>
    <row r="21" spans="2:13" ht="12" x14ac:dyDescent="0.25">
      <c r="B21" s="4" t="s">
        <v>95</v>
      </c>
      <c r="C21" s="51">
        <v>35380</v>
      </c>
      <c r="D21" s="225">
        <v>2310</v>
      </c>
      <c r="E21" s="292">
        <v>1230</v>
      </c>
      <c r="F21" s="292">
        <v>24230</v>
      </c>
      <c r="G21" s="292">
        <v>1830</v>
      </c>
      <c r="H21" s="292">
        <v>600</v>
      </c>
      <c r="I21" s="292">
        <v>2630</v>
      </c>
      <c r="J21" s="292">
        <v>200</v>
      </c>
      <c r="K21" s="292">
        <v>2180</v>
      </c>
      <c r="L21" s="292">
        <v>160</v>
      </c>
      <c r="M21" s="290">
        <f t="shared" si="1"/>
        <v>-10</v>
      </c>
    </row>
    <row r="22" spans="2:13" ht="12" x14ac:dyDescent="0.25">
      <c r="B22" s="4" t="s">
        <v>96</v>
      </c>
      <c r="C22" s="51">
        <v>81800</v>
      </c>
      <c r="D22" s="225">
        <v>35850</v>
      </c>
      <c r="E22" s="292">
        <v>660</v>
      </c>
      <c r="F22" s="292">
        <v>2000</v>
      </c>
      <c r="G22" s="292">
        <v>18960</v>
      </c>
      <c r="H22" s="292">
        <v>2040</v>
      </c>
      <c r="I22" s="292">
        <v>1690</v>
      </c>
      <c r="J22" s="292">
        <v>2570</v>
      </c>
      <c r="K22" s="292">
        <v>12260</v>
      </c>
      <c r="L22" s="292">
        <v>5780</v>
      </c>
      <c r="M22" s="290">
        <f t="shared" si="1"/>
        <v>10</v>
      </c>
    </row>
    <row r="23" spans="2:13" ht="12" x14ac:dyDescent="0.25">
      <c r="B23" s="4" t="s">
        <v>97</v>
      </c>
      <c r="C23" s="51">
        <v>171800</v>
      </c>
      <c r="D23" s="225">
        <v>61390</v>
      </c>
      <c r="E23" s="292">
        <v>4160</v>
      </c>
      <c r="F23" s="292">
        <v>1250</v>
      </c>
      <c r="G23" s="292">
        <v>37170</v>
      </c>
      <c r="H23" s="292">
        <v>2070</v>
      </c>
      <c r="I23" s="292">
        <v>15770</v>
      </c>
      <c r="J23" s="292">
        <v>13670</v>
      </c>
      <c r="K23" s="292">
        <v>34300</v>
      </c>
      <c r="L23" s="292">
        <v>2010</v>
      </c>
      <c r="M23" s="290">
        <f t="shared" si="1"/>
        <v>-10</v>
      </c>
    </row>
    <row r="24" spans="2:13" ht="12" x14ac:dyDescent="0.25">
      <c r="B24" s="4" t="s">
        <v>98</v>
      </c>
      <c r="C24" s="51">
        <v>2080</v>
      </c>
      <c r="D24" s="225">
        <v>170</v>
      </c>
      <c r="E24" s="292">
        <v>10</v>
      </c>
      <c r="F24" s="292">
        <v>330</v>
      </c>
      <c r="G24" s="292">
        <v>1360</v>
      </c>
      <c r="H24" s="292" t="s">
        <v>1</v>
      </c>
      <c r="I24" s="292">
        <v>10</v>
      </c>
      <c r="J24" s="292">
        <v>40</v>
      </c>
      <c r="K24" s="292">
        <v>130</v>
      </c>
      <c r="L24" s="292" t="s">
        <v>1</v>
      </c>
      <c r="M24" s="290">
        <f t="shared" si="1"/>
        <v>-30</v>
      </c>
    </row>
    <row r="25" spans="2:13" ht="12" x14ac:dyDescent="0.25">
      <c r="B25" s="4" t="s">
        <v>99</v>
      </c>
      <c r="C25" s="51">
        <v>491330</v>
      </c>
      <c r="D25" s="225">
        <v>124050</v>
      </c>
      <c r="E25" s="292">
        <v>9270</v>
      </c>
      <c r="F25" s="292">
        <v>71940</v>
      </c>
      <c r="G25" s="292">
        <v>23370</v>
      </c>
      <c r="H25" s="292">
        <v>140720</v>
      </c>
      <c r="I25" s="292">
        <v>14230</v>
      </c>
      <c r="J25" s="292">
        <v>13600</v>
      </c>
      <c r="K25" s="292">
        <v>74100</v>
      </c>
      <c r="L25" s="292">
        <v>20060</v>
      </c>
      <c r="M25" s="290">
        <f t="shared" si="1"/>
        <v>10</v>
      </c>
    </row>
    <row r="26" spans="2:13" ht="12" x14ac:dyDescent="0.25">
      <c r="B26" s="4" t="s">
        <v>100</v>
      </c>
      <c r="C26" s="51">
        <v>9360</v>
      </c>
      <c r="D26" s="225" t="s">
        <v>1</v>
      </c>
      <c r="E26" s="292">
        <v>1480</v>
      </c>
      <c r="F26" s="292">
        <v>560</v>
      </c>
      <c r="G26" s="292">
        <v>1070</v>
      </c>
      <c r="H26" s="292">
        <v>710</v>
      </c>
      <c r="I26" s="292">
        <v>630</v>
      </c>
      <c r="J26" s="292">
        <v>140</v>
      </c>
      <c r="K26" s="292">
        <v>350</v>
      </c>
      <c r="L26" s="292">
        <v>1120</v>
      </c>
      <c r="M26" s="290">
        <f t="shared" si="1"/>
        <v>-3300</v>
      </c>
    </row>
    <row r="27" spans="2:13" ht="12" x14ac:dyDescent="0.25">
      <c r="B27" s="4" t="s">
        <v>101</v>
      </c>
      <c r="C27" s="51">
        <v>67480</v>
      </c>
      <c r="D27" s="225">
        <v>12150</v>
      </c>
      <c r="E27" s="292">
        <v>8940</v>
      </c>
      <c r="F27" s="292">
        <v>1680</v>
      </c>
      <c r="G27" s="292">
        <v>36100</v>
      </c>
      <c r="H27" s="292">
        <v>5180</v>
      </c>
      <c r="I27" s="292">
        <v>890</v>
      </c>
      <c r="J27" s="292">
        <v>730</v>
      </c>
      <c r="K27" s="292">
        <v>1710</v>
      </c>
      <c r="L27" s="292">
        <v>120</v>
      </c>
      <c r="M27" s="290">
        <f t="shared" si="1"/>
        <v>20</v>
      </c>
    </row>
    <row r="28" spans="2:13" ht="12" x14ac:dyDescent="0.25">
      <c r="B28" s="4" t="s">
        <v>102</v>
      </c>
      <c r="C28" s="51">
        <v>140430</v>
      </c>
      <c r="D28" s="225">
        <v>36570</v>
      </c>
      <c r="E28" s="292">
        <v>1300</v>
      </c>
      <c r="F28" s="292">
        <v>11000</v>
      </c>
      <c r="G28" s="292">
        <v>72130</v>
      </c>
      <c r="H28" s="292">
        <v>5950</v>
      </c>
      <c r="I28" s="292">
        <v>2450</v>
      </c>
      <c r="J28" s="292">
        <v>2790</v>
      </c>
      <c r="K28" s="292">
        <v>8150</v>
      </c>
      <c r="L28" s="292">
        <v>70</v>
      </c>
      <c r="M28" s="290">
        <f t="shared" si="1"/>
        <v>-20</v>
      </c>
    </row>
    <row r="29" spans="2:13" ht="12" x14ac:dyDescent="0.25">
      <c r="B29" s="4" t="s">
        <v>103</v>
      </c>
      <c r="C29" s="51">
        <v>1429010</v>
      </c>
      <c r="D29" s="225">
        <v>702940</v>
      </c>
      <c r="E29" s="292">
        <v>26880</v>
      </c>
      <c r="F29" s="292">
        <v>63860</v>
      </c>
      <c r="G29" s="292">
        <v>162110</v>
      </c>
      <c r="H29" s="292">
        <v>35750</v>
      </c>
      <c r="I29" s="292">
        <v>49090</v>
      </c>
      <c r="J29" s="292">
        <v>80680</v>
      </c>
      <c r="K29" s="292">
        <v>277700</v>
      </c>
      <c r="L29" s="292">
        <v>30000</v>
      </c>
      <c r="M29" s="290">
        <f t="shared" si="1"/>
        <v>0</v>
      </c>
    </row>
    <row r="30" spans="2:13" ht="12" x14ac:dyDescent="0.25">
      <c r="B30" s="4" t="s">
        <v>104</v>
      </c>
      <c r="C30" s="51">
        <v>264420</v>
      </c>
      <c r="D30" s="225">
        <v>26690</v>
      </c>
      <c r="E30" s="292">
        <v>9520</v>
      </c>
      <c r="F30" s="292">
        <v>98680</v>
      </c>
      <c r="G30" s="292">
        <v>42450</v>
      </c>
      <c r="H30" s="292">
        <v>4420</v>
      </c>
      <c r="I30" s="292">
        <v>27550</v>
      </c>
      <c r="J30" s="292">
        <v>11560</v>
      </c>
      <c r="K30" s="292">
        <v>40860</v>
      </c>
      <c r="L30" s="292">
        <v>2700</v>
      </c>
      <c r="M30" s="290">
        <f t="shared" si="1"/>
        <v>10</v>
      </c>
    </row>
    <row r="31" spans="2:13" ht="12" x14ac:dyDescent="0.25">
      <c r="B31" s="4" t="s">
        <v>105</v>
      </c>
      <c r="C31" s="51">
        <v>3629660</v>
      </c>
      <c r="D31" s="225">
        <v>1041840</v>
      </c>
      <c r="E31" s="292">
        <v>21500</v>
      </c>
      <c r="F31" s="292">
        <v>154040</v>
      </c>
      <c r="G31" s="292">
        <v>438920</v>
      </c>
      <c r="H31" s="292">
        <v>722200</v>
      </c>
      <c r="I31" s="292">
        <v>176080</v>
      </c>
      <c r="J31" s="292">
        <v>271210</v>
      </c>
      <c r="K31" s="292">
        <v>747600</v>
      </c>
      <c r="L31" s="292">
        <v>56270</v>
      </c>
      <c r="M31" s="290">
        <f t="shared" si="1"/>
        <v>0</v>
      </c>
    </row>
    <row r="32" spans="2:13" ht="12" x14ac:dyDescent="0.25">
      <c r="B32" s="4" t="s">
        <v>106</v>
      </c>
      <c r="C32" s="51">
        <v>72380</v>
      </c>
      <c r="D32" s="225">
        <v>14980</v>
      </c>
      <c r="E32" s="292">
        <v>450</v>
      </c>
      <c r="F32" s="292">
        <v>7240</v>
      </c>
      <c r="G32" s="292">
        <v>28540</v>
      </c>
      <c r="H32" s="292">
        <v>560</v>
      </c>
      <c r="I32" s="292">
        <v>6020</v>
      </c>
      <c r="J32" s="292">
        <v>4180</v>
      </c>
      <c r="K32" s="292">
        <v>10390</v>
      </c>
      <c r="L32" s="292">
        <v>10</v>
      </c>
      <c r="M32" s="290">
        <f t="shared" si="1"/>
        <v>-10</v>
      </c>
    </row>
    <row r="33" spans="2:13" ht="12" x14ac:dyDescent="0.25">
      <c r="B33" s="4" t="s">
        <v>107</v>
      </c>
      <c r="C33" s="51">
        <v>23570</v>
      </c>
      <c r="D33" s="225">
        <v>8930</v>
      </c>
      <c r="E33" s="292">
        <v>130</v>
      </c>
      <c r="F33" s="292">
        <v>460</v>
      </c>
      <c r="G33" s="292">
        <v>6770</v>
      </c>
      <c r="H33" s="292">
        <v>800</v>
      </c>
      <c r="I33" s="292">
        <v>190</v>
      </c>
      <c r="J33" s="292">
        <v>1260</v>
      </c>
      <c r="K33" s="292">
        <v>4700</v>
      </c>
      <c r="L33" s="292">
        <v>320</v>
      </c>
      <c r="M33" s="290">
        <f t="shared" si="1"/>
        <v>-10</v>
      </c>
    </row>
    <row r="34" spans="2:13" ht="12" x14ac:dyDescent="0.25">
      <c r="B34" s="4" t="s">
        <v>108</v>
      </c>
      <c r="C34" s="51">
        <v>54400</v>
      </c>
      <c r="D34" s="225">
        <v>32480</v>
      </c>
      <c r="E34" s="292">
        <v>2060</v>
      </c>
      <c r="F34" s="292">
        <v>380</v>
      </c>
      <c r="G34" s="292">
        <v>15830</v>
      </c>
      <c r="H34" s="292">
        <v>1400</v>
      </c>
      <c r="I34" s="292">
        <v>610</v>
      </c>
      <c r="J34" s="292">
        <v>80</v>
      </c>
      <c r="K34" s="292">
        <v>1570</v>
      </c>
      <c r="L34" s="292" t="s">
        <v>1</v>
      </c>
      <c r="M34" s="290">
        <f t="shared" si="1"/>
        <v>10</v>
      </c>
    </row>
    <row r="35" spans="2:13" ht="12" x14ac:dyDescent="0.25">
      <c r="B35" s="5" t="s">
        <v>109</v>
      </c>
      <c r="C35" s="52">
        <v>67150</v>
      </c>
      <c r="D35" s="226">
        <v>28000</v>
      </c>
      <c r="E35" s="293">
        <v>1170</v>
      </c>
      <c r="F35" s="293">
        <v>200</v>
      </c>
      <c r="G35" s="293">
        <v>31530</v>
      </c>
      <c r="H35" s="293">
        <v>990</v>
      </c>
      <c r="I35" s="293">
        <v>420</v>
      </c>
      <c r="J35" s="293">
        <v>220</v>
      </c>
      <c r="K35" s="293">
        <v>2430</v>
      </c>
      <c r="L35" s="293">
        <v>2200</v>
      </c>
      <c r="M35" s="290">
        <f t="shared" si="1"/>
        <v>10</v>
      </c>
    </row>
    <row r="36" spans="2:13" ht="12" x14ac:dyDescent="0.25">
      <c r="B36" s="5" t="s">
        <v>110</v>
      </c>
      <c r="C36" s="52">
        <v>185190</v>
      </c>
      <c r="D36" s="226">
        <v>51220</v>
      </c>
      <c r="E36" s="293">
        <v>1970</v>
      </c>
      <c r="F36" s="293">
        <v>1700</v>
      </c>
      <c r="G36" s="293">
        <v>110380</v>
      </c>
      <c r="H36" s="293">
        <v>5430</v>
      </c>
      <c r="I36" s="293">
        <v>820</v>
      </c>
      <c r="J36" s="295">
        <v>2670</v>
      </c>
      <c r="K36" s="293">
        <v>8710</v>
      </c>
      <c r="L36" s="293">
        <v>2300</v>
      </c>
      <c r="M36" s="290">
        <f t="shared" si="1"/>
        <v>10</v>
      </c>
    </row>
    <row r="37" spans="2:13" ht="12" x14ac:dyDescent="0.25">
      <c r="B37" s="137" t="s">
        <v>112</v>
      </c>
      <c r="C37" s="138">
        <v>43730</v>
      </c>
      <c r="D37" s="227">
        <v>12250</v>
      </c>
      <c r="E37" s="294">
        <v>820</v>
      </c>
      <c r="F37" s="294">
        <v>660</v>
      </c>
      <c r="G37" s="294">
        <v>25700</v>
      </c>
      <c r="H37" s="294">
        <v>2200</v>
      </c>
      <c r="I37" s="294">
        <v>260</v>
      </c>
      <c r="J37" s="294">
        <v>550</v>
      </c>
      <c r="K37" s="294">
        <v>1290</v>
      </c>
      <c r="L37" s="294">
        <v>20</v>
      </c>
      <c r="M37" s="290">
        <f t="shared" si="1"/>
        <v>20</v>
      </c>
    </row>
    <row r="39" spans="2:13" x14ac:dyDescent="0.2">
      <c r="B39" s="34" t="s">
        <v>54</v>
      </c>
    </row>
    <row r="41" spans="2:13" x14ac:dyDescent="0.2">
      <c r="B41" s="34"/>
    </row>
    <row r="42" spans="2:13" x14ac:dyDescent="0.2">
      <c r="B42" s="34"/>
    </row>
    <row r="43" spans="2:13" x14ac:dyDescent="0.2">
      <c r="B43" s="34"/>
    </row>
    <row r="44" spans="2:13" x14ac:dyDescent="0.2">
      <c r="B44" s="34"/>
    </row>
    <row r="45" spans="2:13" x14ac:dyDescent="0.2">
      <c r="B45" s="34"/>
    </row>
    <row r="46" spans="2:13" x14ac:dyDescent="0.2">
      <c r="B46" s="34"/>
    </row>
    <row r="51" spans="1:24" x14ac:dyDescent="0.2">
      <c r="D51" s="20"/>
      <c r="N51" s="37" t="s">
        <v>57</v>
      </c>
    </row>
    <row r="53" spans="1:24" x14ac:dyDescent="0.2">
      <c r="A53" s="25" t="s">
        <v>154</v>
      </c>
    </row>
    <row r="55" spans="1:24" ht="13.8" x14ac:dyDescent="0.25">
      <c r="A55" s="160" t="s">
        <v>179</v>
      </c>
      <c r="B55" s="159"/>
    </row>
    <row r="57" spans="1:24" ht="13.2" x14ac:dyDescent="0.25">
      <c r="A57" s="160" t="s">
        <v>69</v>
      </c>
      <c r="B57" s="161">
        <v>42319.535474537035</v>
      </c>
    </row>
    <row r="58" spans="1:24" ht="13.2" x14ac:dyDescent="0.25">
      <c r="A58" s="160" t="s">
        <v>70</v>
      </c>
      <c r="B58" s="161">
        <v>42321.556574074071</v>
      </c>
    </row>
    <row r="59" spans="1:24" ht="13.2" x14ac:dyDescent="0.25">
      <c r="A59" s="160" t="s">
        <v>71</v>
      </c>
      <c r="B59" s="160" t="s">
        <v>72</v>
      </c>
    </row>
    <row r="60" spans="1:24" ht="13.2" x14ac:dyDescent="0.25">
      <c r="A60" s="108"/>
      <c r="B60" s="108"/>
    </row>
    <row r="61" spans="1:24" ht="13.2" x14ac:dyDescent="0.25">
      <c r="A61" s="160" t="s">
        <v>75</v>
      </c>
      <c r="B61" s="160">
        <v>2013</v>
      </c>
    </row>
    <row r="62" spans="1:24" ht="13.2" x14ac:dyDescent="0.25">
      <c r="A62" s="160" t="s">
        <v>116</v>
      </c>
      <c r="B62" s="160" t="s">
        <v>78</v>
      </c>
    </row>
    <row r="63" spans="1:24" ht="36" x14ac:dyDescent="0.25">
      <c r="A63" s="105"/>
      <c r="B63" s="105"/>
      <c r="C63" s="106" t="s">
        <v>60</v>
      </c>
      <c r="D63" s="106" t="s">
        <v>60</v>
      </c>
      <c r="E63" s="107" t="s">
        <v>39</v>
      </c>
      <c r="F63" s="107" t="s">
        <v>39</v>
      </c>
      <c r="G63" s="107" t="s">
        <v>39</v>
      </c>
      <c r="H63" s="106" t="s">
        <v>40</v>
      </c>
      <c r="I63" s="106" t="s">
        <v>40</v>
      </c>
      <c r="J63" s="106" t="s">
        <v>40</v>
      </c>
      <c r="K63" s="106" t="s">
        <v>40</v>
      </c>
      <c r="L63" s="106" t="s">
        <v>41</v>
      </c>
      <c r="M63" s="106" t="s">
        <v>41</v>
      </c>
      <c r="N63" s="106" t="s">
        <v>41</v>
      </c>
      <c r="O63" s="106" t="s">
        <v>41</v>
      </c>
      <c r="P63" s="106" t="s">
        <v>42</v>
      </c>
      <c r="Q63" s="106" t="s">
        <v>42</v>
      </c>
      <c r="R63" s="106" t="s">
        <v>42</v>
      </c>
      <c r="S63" s="106" t="s">
        <v>43</v>
      </c>
      <c r="T63" s="106" t="s">
        <v>44</v>
      </c>
      <c r="U63" s="106" t="s">
        <v>44</v>
      </c>
      <c r="V63" s="106" t="s">
        <v>45</v>
      </c>
      <c r="W63" s="106" t="s">
        <v>45</v>
      </c>
      <c r="X63" s="106" t="s">
        <v>46</v>
      </c>
    </row>
    <row r="64" spans="1:24" ht="13.2" x14ac:dyDescent="0.25">
      <c r="A64" s="162" t="s">
        <v>155</v>
      </c>
      <c r="B64" s="162" t="s">
        <v>156</v>
      </c>
      <c r="C64" s="162" t="s">
        <v>157</v>
      </c>
      <c r="D64" s="162" t="s">
        <v>158</v>
      </c>
      <c r="E64" s="162" t="s">
        <v>159</v>
      </c>
      <c r="F64" s="162" t="s">
        <v>160</v>
      </c>
      <c r="G64" s="162" t="s">
        <v>161</v>
      </c>
      <c r="H64" s="162" t="s">
        <v>162</v>
      </c>
      <c r="I64" s="162" t="s">
        <v>163</v>
      </c>
      <c r="J64" s="162" t="s">
        <v>164</v>
      </c>
      <c r="K64" s="162" t="s">
        <v>165</v>
      </c>
      <c r="L64" s="162" t="s">
        <v>166</v>
      </c>
      <c r="M64" s="162" t="s">
        <v>167</v>
      </c>
      <c r="N64" s="162" t="s">
        <v>168</v>
      </c>
      <c r="O64" s="162" t="s">
        <v>169</v>
      </c>
      <c r="P64" s="162" t="s">
        <v>170</v>
      </c>
      <c r="Q64" s="162" t="s">
        <v>171</v>
      </c>
      <c r="R64" s="162" t="s">
        <v>172</v>
      </c>
      <c r="S64" s="162" t="s">
        <v>173</v>
      </c>
      <c r="T64" s="162" t="s">
        <v>174</v>
      </c>
      <c r="U64" s="162" t="s">
        <v>175</v>
      </c>
      <c r="V64" s="162" t="s">
        <v>176</v>
      </c>
      <c r="W64" s="162" t="s">
        <v>177</v>
      </c>
      <c r="X64" s="162" t="s">
        <v>178</v>
      </c>
    </row>
    <row r="65" spans="1:24" ht="13.2" x14ac:dyDescent="0.25">
      <c r="A65" s="162" t="s">
        <v>83</v>
      </c>
      <c r="B65" s="163">
        <v>37760</v>
      </c>
      <c r="C65" s="163">
        <v>2210</v>
      </c>
      <c r="D65" s="163">
        <v>7270</v>
      </c>
      <c r="E65" s="163">
        <v>850</v>
      </c>
      <c r="F65" s="163">
        <v>850</v>
      </c>
      <c r="G65" s="163">
        <v>630</v>
      </c>
      <c r="H65" s="164" t="s">
        <v>1</v>
      </c>
      <c r="I65" s="163">
        <v>870</v>
      </c>
      <c r="J65" s="164" t="s">
        <v>1</v>
      </c>
      <c r="K65" s="163">
        <v>40</v>
      </c>
      <c r="L65" s="163">
        <v>4220</v>
      </c>
      <c r="M65" s="163">
        <v>8030</v>
      </c>
      <c r="N65" s="163">
        <v>2350</v>
      </c>
      <c r="O65" s="163">
        <v>1740</v>
      </c>
      <c r="P65" s="163">
        <v>2190</v>
      </c>
      <c r="Q65" s="163">
        <v>610</v>
      </c>
      <c r="R65" s="163">
        <v>80</v>
      </c>
      <c r="S65" s="163">
        <v>730</v>
      </c>
      <c r="T65" s="163">
        <v>540</v>
      </c>
      <c r="U65" s="163">
        <v>590</v>
      </c>
      <c r="V65" s="163">
        <v>3010</v>
      </c>
      <c r="W65" s="163">
        <v>940</v>
      </c>
      <c r="X65" s="163">
        <v>10</v>
      </c>
    </row>
    <row r="66" spans="1:24" ht="13.2" x14ac:dyDescent="0.25">
      <c r="A66" s="162" t="s">
        <v>84</v>
      </c>
      <c r="B66" s="163">
        <v>254410</v>
      </c>
      <c r="C66" s="163">
        <v>19380</v>
      </c>
      <c r="D66" s="163">
        <v>35050</v>
      </c>
      <c r="E66" s="163">
        <v>3500</v>
      </c>
      <c r="F66" s="163">
        <v>4950</v>
      </c>
      <c r="G66" s="163">
        <v>920</v>
      </c>
      <c r="H66" s="163">
        <v>12080</v>
      </c>
      <c r="I66" s="163">
        <v>9370</v>
      </c>
      <c r="J66" s="164" t="s">
        <v>1</v>
      </c>
      <c r="K66" s="163">
        <v>2220</v>
      </c>
      <c r="L66" s="163">
        <v>32440</v>
      </c>
      <c r="M66" s="163">
        <v>1490</v>
      </c>
      <c r="N66" s="163">
        <v>3260</v>
      </c>
      <c r="O66" s="163">
        <v>30420</v>
      </c>
      <c r="P66" s="163">
        <v>1970</v>
      </c>
      <c r="Q66" s="163">
        <v>1690</v>
      </c>
      <c r="R66" s="163">
        <v>6090</v>
      </c>
      <c r="S66" s="163">
        <v>12510</v>
      </c>
      <c r="T66" s="163">
        <v>16000</v>
      </c>
      <c r="U66" s="163">
        <v>9280</v>
      </c>
      <c r="V66" s="163">
        <v>15740</v>
      </c>
      <c r="W66" s="163">
        <v>35310</v>
      </c>
      <c r="X66" s="163">
        <v>740</v>
      </c>
    </row>
    <row r="67" spans="1:24" ht="13.2" x14ac:dyDescent="0.25">
      <c r="A67" s="162" t="s">
        <v>85</v>
      </c>
      <c r="B67" s="163">
        <v>26250</v>
      </c>
      <c r="C67" s="163">
        <v>5340</v>
      </c>
      <c r="D67" s="163">
        <v>2720</v>
      </c>
      <c r="E67" s="164" t="s">
        <v>1</v>
      </c>
      <c r="F67" s="163">
        <v>220</v>
      </c>
      <c r="G67" s="163">
        <v>120</v>
      </c>
      <c r="H67" s="163">
        <v>2180</v>
      </c>
      <c r="I67" s="163">
        <v>650</v>
      </c>
      <c r="J67" s="164" t="s">
        <v>1</v>
      </c>
      <c r="K67" s="163">
        <v>160</v>
      </c>
      <c r="L67" s="163">
        <v>1260</v>
      </c>
      <c r="M67" s="163">
        <v>3460</v>
      </c>
      <c r="N67" s="163">
        <v>360</v>
      </c>
      <c r="O67" s="163">
        <v>3770</v>
      </c>
      <c r="P67" s="163">
        <v>150</v>
      </c>
      <c r="Q67" s="163">
        <v>210</v>
      </c>
      <c r="R67" s="163">
        <v>50</v>
      </c>
      <c r="S67" s="163">
        <v>280</v>
      </c>
      <c r="T67" s="163">
        <v>730</v>
      </c>
      <c r="U67" s="163">
        <v>170</v>
      </c>
      <c r="V67" s="163">
        <v>2950</v>
      </c>
      <c r="W67" s="163">
        <v>1400</v>
      </c>
      <c r="X67" s="163">
        <v>60</v>
      </c>
    </row>
    <row r="68" spans="1:24" ht="13.2" x14ac:dyDescent="0.25">
      <c r="A68" s="162" t="s">
        <v>86</v>
      </c>
      <c r="B68" s="163">
        <v>38830</v>
      </c>
      <c r="C68" s="163">
        <v>11030</v>
      </c>
      <c r="D68" s="163">
        <v>5510</v>
      </c>
      <c r="E68" s="163">
        <v>370</v>
      </c>
      <c r="F68" s="163">
        <v>10</v>
      </c>
      <c r="G68" s="163">
        <v>70</v>
      </c>
      <c r="H68" s="164" t="s">
        <v>1</v>
      </c>
      <c r="I68" s="163">
        <v>200</v>
      </c>
      <c r="J68" s="164" t="s">
        <v>1</v>
      </c>
      <c r="K68" s="163">
        <v>1860</v>
      </c>
      <c r="L68" s="163">
        <v>3470</v>
      </c>
      <c r="M68" s="163">
        <v>3380</v>
      </c>
      <c r="N68" s="163">
        <v>30</v>
      </c>
      <c r="O68" s="163">
        <v>3970</v>
      </c>
      <c r="P68" s="163">
        <v>2600</v>
      </c>
      <c r="Q68" s="163">
        <v>280</v>
      </c>
      <c r="R68" s="163">
        <v>20</v>
      </c>
      <c r="S68" s="163">
        <v>810</v>
      </c>
      <c r="T68" s="163">
        <v>150</v>
      </c>
      <c r="U68" s="163">
        <v>100</v>
      </c>
      <c r="V68" s="163">
        <v>2990</v>
      </c>
      <c r="W68" s="163">
        <v>970</v>
      </c>
      <c r="X68" s="163">
        <v>1010</v>
      </c>
    </row>
    <row r="69" spans="1:24" ht="13.2" x14ac:dyDescent="0.25">
      <c r="A69" s="162" t="s">
        <v>87</v>
      </c>
      <c r="B69" s="163">
        <v>285030</v>
      </c>
      <c r="C69" s="163">
        <v>42030</v>
      </c>
      <c r="D69" s="163">
        <v>38020</v>
      </c>
      <c r="E69" s="163">
        <v>3680</v>
      </c>
      <c r="F69" s="163">
        <v>860</v>
      </c>
      <c r="G69" s="163">
        <v>2570</v>
      </c>
      <c r="H69" s="163">
        <v>14210</v>
      </c>
      <c r="I69" s="163">
        <v>5030</v>
      </c>
      <c r="J69" s="164" t="s">
        <v>1</v>
      </c>
      <c r="K69" s="163">
        <v>1880</v>
      </c>
      <c r="L69" s="163">
        <v>58970</v>
      </c>
      <c r="M69" s="163">
        <v>25240</v>
      </c>
      <c r="N69" s="163">
        <v>8390</v>
      </c>
      <c r="O69" s="163">
        <v>26210</v>
      </c>
      <c r="P69" s="163">
        <v>14110</v>
      </c>
      <c r="Q69" s="163">
        <v>3070</v>
      </c>
      <c r="R69" s="163">
        <v>460</v>
      </c>
      <c r="S69" s="163">
        <v>3510</v>
      </c>
      <c r="T69" s="163">
        <v>4500</v>
      </c>
      <c r="U69" s="163">
        <v>3200</v>
      </c>
      <c r="V69" s="163">
        <v>18370</v>
      </c>
      <c r="W69" s="163">
        <v>10210</v>
      </c>
      <c r="X69" s="163">
        <v>530</v>
      </c>
    </row>
    <row r="70" spans="1:24" ht="13.2" x14ac:dyDescent="0.25">
      <c r="A70" s="162" t="s">
        <v>88</v>
      </c>
      <c r="B70" s="163">
        <v>19190</v>
      </c>
      <c r="C70" s="163">
        <v>2350</v>
      </c>
      <c r="D70" s="163">
        <v>3790</v>
      </c>
      <c r="E70" s="163">
        <v>80</v>
      </c>
      <c r="F70" s="163">
        <v>430</v>
      </c>
      <c r="G70" s="163">
        <v>60</v>
      </c>
      <c r="H70" s="164" t="s">
        <v>1</v>
      </c>
      <c r="I70" s="163">
        <v>320</v>
      </c>
      <c r="J70" s="164" t="s">
        <v>1</v>
      </c>
      <c r="K70" s="163">
        <v>10</v>
      </c>
      <c r="L70" s="163">
        <v>1460</v>
      </c>
      <c r="M70" s="163">
        <v>820</v>
      </c>
      <c r="N70" s="163">
        <v>490</v>
      </c>
      <c r="O70" s="163">
        <v>1710</v>
      </c>
      <c r="P70" s="163">
        <v>70</v>
      </c>
      <c r="Q70" s="163">
        <v>310</v>
      </c>
      <c r="R70" s="163">
        <v>110</v>
      </c>
      <c r="S70" s="163">
        <v>450</v>
      </c>
      <c r="T70" s="163">
        <v>240</v>
      </c>
      <c r="U70" s="163">
        <v>60</v>
      </c>
      <c r="V70" s="163">
        <v>550</v>
      </c>
      <c r="W70" s="163">
        <v>1350</v>
      </c>
      <c r="X70" s="163">
        <v>4510</v>
      </c>
    </row>
    <row r="71" spans="1:24" ht="13.2" x14ac:dyDescent="0.25">
      <c r="A71" s="162" t="s">
        <v>89</v>
      </c>
      <c r="B71" s="163">
        <v>139600</v>
      </c>
      <c r="C71" s="163">
        <v>4630</v>
      </c>
      <c r="D71" s="163">
        <v>8530</v>
      </c>
      <c r="E71" s="163">
        <v>60</v>
      </c>
      <c r="F71" s="163">
        <v>60</v>
      </c>
      <c r="G71" s="163">
        <v>60</v>
      </c>
      <c r="H71" s="164" t="s">
        <v>1</v>
      </c>
      <c r="I71" s="163">
        <v>50</v>
      </c>
      <c r="J71" s="164" t="s">
        <v>1</v>
      </c>
      <c r="K71" s="163">
        <v>20</v>
      </c>
      <c r="L71" s="163">
        <v>15640</v>
      </c>
      <c r="M71" s="163">
        <v>78760</v>
      </c>
      <c r="N71" s="163">
        <v>2230</v>
      </c>
      <c r="O71" s="163">
        <v>25950</v>
      </c>
      <c r="P71" s="163">
        <v>280</v>
      </c>
      <c r="Q71" s="163">
        <v>320</v>
      </c>
      <c r="R71" s="163">
        <v>10</v>
      </c>
      <c r="S71" s="163">
        <v>70</v>
      </c>
      <c r="T71" s="163">
        <v>130</v>
      </c>
      <c r="U71" s="163">
        <v>110</v>
      </c>
      <c r="V71" s="163">
        <v>2490</v>
      </c>
      <c r="W71" s="163">
        <v>180</v>
      </c>
      <c r="X71" s="163">
        <v>20</v>
      </c>
    </row>
    <row r="72" spans="1:24" ht="13.2" x14ac:dyDescent="0.25">
      <c r="A72" s="183" t="s">
        <v>90</v>
      </c>
      <c r="B72" s="184">
        <v>709500</v>
      </c>
      <c r="C72" s="184">
        <v>65460</v>
      </c>
      <c r="D72" s="184">
        <v>72660</v>
      </c>
      <c r="E72" s="184">
        <v>6260</v>
      </c>
      <c r="F72" s="184">
        <v>6380</v>
      </c>
      <c r="G72" s="184">
        <v>1050</v>
      </c>
      <c r="H72" s="184">
        <v>20070</v>
      </c>
      <c r="I72" s="184">
        <v>60540</v>
      </c>
      <c r="J72" s="184">
        <v>269280</v>
      </c>
      <c r="K72" s="184">
        <v>49920</v>
      </c>
      <c r="L72" s="184">
        <v>2640</v>
      </c>
      <c r="M72" s="184">
        <v>4400</v>
      </c>
      <c r="N72" s="184">
        <v>1120</v>
      </c>
      <c r="O72" s="184">
        <v>58970</v>
      </c>
      <c r="P72" s="184">
        <v>1000</v>
      </c>
      <c r="Q72" s="184">
        <v>2830</v>
      </c>
      <c r="R72" s="184">
        <v>450</v>
      </c>
      <c r="S72" s="184">
        <v>34090</v>
      </c>
      <c r="T72" s="184">
        <v>4330</v>
      </c>
      <c r="U72" s="184">
        <v>830</v>
      </c>
      <c r="V72" s="184">
        <v>5260</v>
      </c>
      <c r="W72" s="184">
        <v>35810</v>
      </c>
      <c r="X72" s="184">
        <v>6140</v>
      </c>
    </row>
    <row r="73" spans="1:24" ht="13.2" x14ac:dyDescent="0.25">
      <c r="A73" s="162" t="s">
        <v>91</v>
      </c>
      <c r="B73" s="163">
        <v>965000</v>
      </c>
      <c r="C73" s="163">
        <v>131780</v>
      </c>
      <c r="D73" s="163">
        <v>84330</v>
      </c>
      <c r="E73" s="163">
        <v>18130</v>
      </c>
      <c r="F73" s="163">
        <v>17290</v>
      </c>
      <c r="G73" s="163">
        <v>2570</v>
      </c>
      <c r="H73" s="163">
        <v>69590</v>
      </c>
      <c r="I73" s="163">
        <v>149440</v>
      </c>
      <c r="J73" s="163">
        <v>211090</v>
      </c>
      <c r="K73" s="163">
        <v>31210</v>
      </c>
      <c r="L73" s="163">
        <v>18700</v>
      </c>
      <c r="M73" s="163">
        <v>51830</v>
      </c>
      <c r="N73" s="163">
        <v>2450</v>
      </c>
      <c r="O73" s="163">
        <v>48180</v>
      </c>
      <c r="P73" s="163">
        <v>13950</v>
      </c>
      <c r="Q73" s="163">
        <v>5660</v>
      </c>
      <c r="R73" s="163">
        <v>2280</v>
      </c>
      <c r="S73" s="163">
        <v>52120</v>
      </c>
      <c r="T73" s="163">
        <v>5790</v>
      </c>
      <c r="U73" s="163">
        <v>2430</v>
      </c>
      <c r="V73" s="163">
        <v>11650</v>
      </c>
      <c r="W73" s="163">
        <v>19050</v>
      </c>
      <c r="X73" s="163">
        <v>15500</v>
      </c>
    </row>
    <row r="74" spans="1:24" ht="13.2" x14ac:dyDescent="0.25">
      <c r="A74" s="162" t="s">
        <v>92</v>
      </c>
      <c r="B74" s="163">
        <v>472210</v>
      </c>
      <c r="C74" s="163">
        <v>88220</v>
      </c>
      <c r="D74" s="163">
        <v>41130</v>
      </c>
      <c r="E74" s="163">
        <v>5170</v>
      </c>
      <c r="F74" s="163">
        <v>8080</v>
      </c>
      <c r="G74" s="163">
        <v>4340</v>
      </c>
      <c r="H74" s="163">
        <v>64880</v>
      </c>
      <c r="I74" s="163">
        <v>14050</v>
      </c>
      <c r="J74" s="163">
        <v>2580</v>
      </c>
      <c r="K74" s="163">
        <v>2800</v>
      </c>
      <c r="L74" s="163">
        <v>45810</v>
      </c>
      <c r="M74" s="163">
        <v>48860</v>
      </c>
      <c r="N74" s="163">
        <v>15310</v>
      </c>
      <c r="O74" s="163">
        <v>48730</v>
      </c>
      <c r="P74" s="163">
        <v>5900</v>
      </c>
      <c r="Q74" s="163">
        <v>11800</v>
      </c>
      <c r="R74" s="163">
        <v>1660</v>
      </c>
      <c r="S74" s="163">
        <v>11200</v>
      </c>
      <c r="T74" s="163">
        <v>4630</v>
      </c>
      <c r="U74" s="163">
        <v>4300</v>
      </c>
      <c r="V74" s="163">
        <v>27180</v>
      </c>
      <c r="W74" s="163">
        <v>14600</v>
      </c>
      <c r="X74" s="163">
        <v>970</v>
      </c>
    </row>
    <row r="75" spans="1:24" ht="13.2" x14ac:dyDescent="0.25">
      <c r="A75" s="162" t="s">
        <v>93</v>
      </c>
      <c r="B75" s="163">
        <v>157450</v>
      </c>
      <c r="C75" s="163">
        <v>20890</v>
      </c>
      <c r="D75" s="163">
        <v>12530</v>
      </c>
      <c r="E75" s="163">
        <v>1110</v>
      </c>
      <c r="F75" s="163">
        <v>990</v>
      </c>
      <c r="G75" s="163">
        <v>210</v>
      </c>
      <c r="H75" s="163">
        <v>6370</v>
      </c>
      <c r="I75" s="163">
        <v>7010</v>
      </c>
      <c r="J75" s="163">
        <v>9100</v>
      </c>
      <c r="K75" s="163">
        <v>7650</v>
      </c>
      <c r="L75" s="163">
        <v>11190</v>
      </c>
      <c r="M75" s="163">
        <v>1640</v>
      </c>
      <c r="N75" s="163">
        <v>2420</v>
      </c>
      <c r="O75" s="163">
        <v>7310</v>
      </c>
      <c r="P75" s="163">
        <v>2510</v>
      </c>
      <c r="Q75" s="163">
        <v>440</v>
      </c>
      <c r="R75" s="163">
        <v>1480</v>
      </c>
      <c r="S75" s="163">
        <v>19500</v>
      </c>
      <c r="T75" s="163">
        <v>9090</v>
      </c>
      <c r="U75" s="163">
        <v>1070</v>
      </c>
      <c r="V75" s="163">
        <v>5830</v>
      </c>
      <c r="W75" s="163">
        <v>28920</v>
      </c>
      <c r="X75" s="163">
        <v>200</v>
      </c>
    </row>
    <row r="76" spans="1:24" ht="13.2" x14ac:dyDescent="0.25">
      <c r="A76" s="162" t="s">
        <v>94</v>
      </c>
      <c r="B76" s="163">
        <v>1010330</v>
      </c>
      <c r="C76" s="163">
        <v>185430</v>
      </c>
      <c r="D76" s="163">
        <v>129920</v>
      </c>
      <c r="E76" s="163">
        <v>16410</v>
      </c>
      <c r="F76" s="163">
        <v>3560</v>
      </c>
      <c r="G76" s="163">
        <v>6550</v>
      </c>
      <c r="H76" s="163">
        <v>110160</v>
      </c>
      <c r="I76" s="163">
        <v>83130</v>
      </c>
      <c r="J76" s="163">
        <v>172390</v>
      </c>
      <c r="K76" s="163">
        <v>61630</v>
      </c>
      <c r="L76" s="163">
        <v>26310</v>
      </c>
      <c r="M76" s="163">
        <v>28100</v>
      </c>
      <c r="N76" s="163">
        <v>5380</v>
      </c>
      <c r="O76" s="163">
        <v>47550</v>
      </c>
      <c r="P76" s="163">
        <v>4140</v>
      </c>
      <c r="Q76" s="163">
        <v>3050</v>
      </c>
      <c r="R76" s="163">
        <v>360</v>
      </c>
      <c r="S76" s="163">
        <v>85700</v>
      </c>
      <c r="T76" s="163">
        <v>2810</v>
      </c>
      <c r="U76" s="163">
        <v>1090</v>
      </c>
      <c r="V76" s="163">
        <v>10420</v>
      </c>
      <c r="W76" s="163">
        <v>17480</v>
      </c>
      <c r="X76" s="163">
        <v>8770</v>
      </c>
    </row>
    <row r="77" spans="1:24" ht="13.2" x14ac:dyDescent="0.25">
      <c r="A77" s="162" t="s">
        <v>95</v>
      </c>
      <c r="B77" s="163">
        <v>35380</v>
      </c>
      <c r="C77" s="163">
        <v>820</v>
      </c>
      <c r="D77" s="163">
        <v>1490</v>
      </c>
      <c r="E77" s="163">
        <v>200</v>
      </c>
      <c r="F77" s="163">
        <v>870</v>
      </c>
      <c r="G77" s="163">
        <v>160</v>
      </c>
      <c r="H77" s="163">
        <v>2550</v>
      </c>
      <c r="I77" s="163">
        <v>7460</v>
      </c>
      <c r="J77" s="163">
        <v>7380</v>
      </c>
      <c r="K77" s="163">
        <v>6840</v>
      </c>
      <c r="L77" s="163">
        <v>180</v>
      </c>
      <c r="M77" s="163">
        <v>10</v>
      </c>
      <c r="N77" s="163">
        <v>0</v>
      </c>
      <c r="O77" s="163">
        <v>1640</v>
      </c>
      <c r="P77" s="163">
        <v>50</v>
      </c>
      <c r="Q77" s="163">
        <v>140</v>
      </c>
      <c r="R77" s="163">
        <v>410</v>
      </c>
      <c r="S77" s="163">
        <v>2630</v>
      </c>
      <c r="T77" s="163">
        <v>150</v>
      </c>
      <c r="U77" s="163">
        <v>50</v>
      </c>
      <c r="V77" s="163">
        <v>50</v>
      </c>
      <c r="W77" s="163">
        <v>2130</v>
      </c>
      <c r="X77" s="163">
        <v>160</v>
      </c>
    </row>
    <row r="78" spans="1:24" ht="13.2" x14ac:dyDescent="0.25">
      <c r="A78" s="162" t="s">
        <v>96</v>
      </c>
      <c r="B78" s="163">
        <v>81800</v>
      </c>
      <c r="C78" s="163">
        <v>6120</v>
      </c>
      <c r="D78" s="163">
        <v>29730</v>
      </c>
      <c r="E78" s="163">
        <v>40</v>
      </c>
      <c r="F78" s="163">
        <v>560</v>
      </c>
      <c r="G78" s="163">
        <v>60</v>
      </c>
      <c r="H78" s="164" t="s">
        <v>1</v>
      </c>
      <c r="I78" s="163">
        <v>2000</v>
      </c>
      <c r="J78" s="164" t="s">
        <v>1</v>
      </c>
      <c r="K78" s="164" t="s">
        <v>1</v>
      </c>
      <c r="L78" s="163">
        <v>13430</v>
      </c>
      <c r="M78" s="163">
        <v>1440</v>
      </c>
      <c r="N78" s="163">
        <v>1220</v>
      </c>
      <c r="O78" s="163">
        <v>2870</v>
      </c>
      <c r="P78" s="163">
        <v>310</v>
      </c>
      <c r="Q78" s="163">
        <v>1300</v>
      </c>
      <c r="R78" s="163">
        <v>430</v>
      </c>
      <c r="S78" s="163">
        <v>1690</v>
      </c>
      <c r="T78" s="163">
        <v>2300</v>
      </c>
      <c r="U78" s="163">
        <v>270</v>
      </c>
      <c r="V78" s="163">
        <v>6770</v>
      </c>
      <c r="W78" s="163">
        <v>5490</v>
      </c>
      <c r="X78" s="163">
        <v>5780</v>
      </c>
    </row>
    <row r="79" spans="1:24" ht="13.2" x14ac:dyDescent="0.25">
      <c r="A79" s="162" t="s">
        <v>97</v>
      </c>
      <c r="B79" s="163">
        <v>171800</v>
      </c>
      <c r="C79" s="163">
        <v>23640</v>
      </c>
      <c r="D79" s="163">
        <v>37750</v>
      </c>
      <c r="E79" s="163">
        <v>650</v>
      </c>
      <c r="F79" s="163">
        <v>2640</v>
      </c>
      <c r="G79" s="163">
        <v>870</v>
      </c>
      <c r="H79" s="164" t="s">
        <v>1</v>
      </c>
      <c r="I79" s="163">
        <v>1210</v>
      </c>
      <c r="J79" s="164" t="s">
        <v>1</v>
      </c>
      <c r="K79" s="163">
        <v>40</v>
      </c>
      <c r="L79" s="163">
        <v>31450</v>
      </c>
      <c r="M79" s="163">
        <v>1920</v>
      </c>
      <c r="N79" s="163">
        <v>1880</v>
      </c>
      <c r="O79" s="163">
        <v>1920</v>
      </c>
      <c r="P79" s="163">
        <v>470</v>
      </c>
      <c r="Q79" s="163">
        <v>440</v>
      </c>
      <c r="R79" s="163">
        <v>1160</v>
      </c>
      <c r="S79" s="163">
        <v>15770</v>
      </c>
      <c r="T79" s="163">
        <v>12370</v>
      </c>
      <c r="U79" s="163">
        <v>1300</v>
      </c>
      <c r="V79" s="163">
        <v>11630</v>
      </c>
      <c r="W79" s="163">
        <v>22670</v>
      </c>
      <c r="X79" s="163">
        <v>2010</v>
      </c>
    </row>
    <row r="80" spans="1:24" ht="13.2" x14ac:dyDescent="0.25">
      <c r="A80" s="162" t="s">
        <v>98</v>
      </c>
      <c r="B80" s="163">
        <v>2080</v>
      </c>
      <c r="C80" s="163">
        <v>70</v>
      </c>
      <c r="D80" s="163">
        <v>100</v>
      </c>
      <c r="E80" s="163">
        <v>0</v>
      </c>
      <c r="F80" s="163">
        <v>0</v>
      </c>
      <c r="G80" s="163">
        <v>10</v>
      </c>
      <c r="H80" s="163">
        <v>320</v>
      </c>
      <c r="I80" s="163">
        <v>10</v>
      </c>
      <c r="J80" s="164" t="s">
        <v>1</v>
      </c>
      <c r="K80" s="163">
        <v>0</v>
      </c>
      <c r="L80" s="163">
        <v>530</v>
      </c>
      <c r="M80" s="163">
        <v>410</v>
      </c>
      <c r="N80" s="163">
        <v>180</v>
      </c>
      <c r="O80" s="163">
        <v>240</v>
      </c>
      <c r="P80" s="163">
        <v>20</v>
      </c>
      <c r="Q80" s="163">
        <v>10</v>
      </c>
      <c r="R80" s="164" t="s">
        <v>1</v>
      </c>
      <c r="S80" s="163">
        <v>10</v>
      </c>
      <c r="T80" s="163">
        <v>30</v>
      </c>
      <c r="U80" s="163">
        <v>10</v>
      </c>
      <c r="V80" s="163">
        <v>100</v>
      </c>
      <c r="W80" s="163">
        <v>30</v>
      </c>
      <c r="X80" s="164" t="s">
        <v>1</v>
      </c>
    </row>
    <row r="81" spans="1:24" ht="13.2" x14ac:dyDescent="0.25">
      <c r="A81" s="162" t="s">
        <v>99</v>
      </c>
      <c r="B81" s="163">
        <v>491330</v>
      </c>
      <c r="C81" s="163">
        <v>82590</v>
      </c>
      <c r="D81" s="163">
        <v>41460</v>
      </c>
      <c r="E81" s="163">
        <v>7640</v>
      </c>
      <c r="F81" s="163">
        <v>450</v>
      </c>
      <c r="G81" s="163">
        <v>1180</v>
      </c>
      <c r="H81" s="163">
        <v>32080</v>
      </c>
      <c r="I81" s="163">
        <v>31180</v>
      </c>
      <c r="J81" s="164" t="s">
        <v>1</v>
      </c>
      <c r="K81" s="163">
        <v>8680</v>
      </c>
      <c r="L81" s="163">
        <v>3980</v>
      </c>
      <c r="M81" s="163">
        <v>1250</v>
      </c>
      <c r="N81" s="163">
        <v>440</v>
      </c>
      <c r="O81" s="163">
        <v>17700</v>
      </c>
      <c r="P81" s="163">
        <v>28790</v>
      </c>
      <c r="Q81" s="163">
        <v>70190</v>
      </c>
      <c r="R81" s="163">
        <v>41740</v>
      </c>
      <c r="S81" s="163">
        <v>14230</v>
      </c>
      <c r="T81" s="163">
        <v>6730</v>
      </c>
      <c r="U81" s="163">
        <v>6870</v>
      </c>
      <c r="V81" s="163">
        <v>5140</v>
      </c>
      <c r="W81" s="163">
        <v>68960</v>
      </c>
      <c r="X81" s="163">
        <v>20060</v>
      </c>
    </row>
    <row r="82" spans="1:24" ht="13.2" x14ac:dyDescent="0.25">
      <c r="A82" s="162" t="s">
        <v>100</v>
      </c>
      <c r="B82" s="163">
        <v>9360</v>
      </c>
      <c r="C82" s="164" t="s">
        <v>1</v>
      </c>
      <c r="D82" s="163">
        <v>3300</v>
      </c>
      <c r="E82" s="163">
        <v>60</v>
      </c>
      <c r="F82" s="163">
        <v>1330</v>
      </c>
      <c r="G82" s="163">
        <v>90</v>
      </c>
      <c r="H82" s="163">
        <v>250</v>
      </c>
      <c r="I82" s="163">
        <v>250</v>
      </c>
      <c r="J82" s="163">
        <v>40</v>
      </c>
      <c r="K82" s="163">
        <v>20</v>
      </c>
      <c r="L82" s="163">
        <v>100</v>
      </c>
      <c r="M82" s="163">
        <v>70</v>
      </c>
      <c r="N82" s="163">
        <v>10</v>
      </c>
      <c r="O82" s="163">
        <v>890</v>
      </c>
      <c r="P82" s="163">
        <v>80</v>
      </c>
      <c r="Q82" s="163">
        <v>180</v>
      </c>
      <c r="R82" s="163">
        <v>450</v>
      </c>
      <c r="S82" s="163">
        <v>630</v>
      </c>
      <c r="T82" s="163">
        <v>110</v>
      </c>
      <c r="U82" s="163">
        <v>30</v>
      </c>
      <c r="V82" s="163">
        <v>60</v>
      </c>
      <c r="W82" s="163">
        <v>290</v>
      </c>
      <c r="X82" s="163">
        <v>1120</v>
      </c>
    </row>
    <row r="83" spans="1:24" ht="13.2" x14ac:dyDescent="0.25">
      <c r="A83" s="162" t="s">
        <v>101</v>
      </c>
      <c r="B83" s="163">
        <v>67480</v>
      </c>
      <c r="C83" s="163">
        <v>1350</v>
      </c>
      <c r="D83" s="163">
        <v>10800</v>
      </c>
      <c r="E83" s="163">
        <v>3640</v>
      </c>
      <c r="F83" s="163">
        <v>2440</v>
      </c>
      <c r="G83" s="163">
        <v>2860</v>
      </c>
      <c r="H83" s="163">
        <v>50</v>
      </c>
      <c r="I83" s="163">
        <v>1580</v>
      </c>
      <c r="J83" s="164" t="s">
        <v>1</v>
      </c>
      <c r="K83" s="163">
        <v>50</v>
      </c>
      <c r="L83" s="163">
        <v>16960</v>
      </c>
      <c r="M83" s="163">
        <v>7630</v>
      </c>
      <c r="N83" s="163">
        <v>480</v>
      </c>
      <c r="O83" s="163">
        <v>11030</v>
      </c>
      <c r="P83" s="163">
        <v>3630</v>
      </c>
      <c r="Q83" s="163">
        <v>1450</v>
      </c>
      <c r="R83" s="163">
        <v>100</v>
      </c>
      <c r="S83" s="163">
        <v>890</v>
      </c>
      <c r="T83" s="163">
        <v>340</v>
      </c>
      <c r="U83" s="163">
        <v>390</v>
      </c>
      <c r="V83" s="163">
        <v>940</v>
      </c>
      <c r="W83" s="163">
        <v>770</v>
      </c>
      <c r="X83" s="163">
        <v>120</v>
      </c>
    </row>
    <row r="84" spans="1:24" ht="13.2" x14ac:dyDescent="0.25">
      <c r="A84" s="162" t="s">
        <v>102</v>
      </c>
      <c r="B84" s="163">
        <v>140430</v>
      </c>
      <c r="C84" s="163">
        <v>13490</v>
      </c>
      <c r="D84" s="163">
        <v>23080</v>
      </c>
      <c r="E84" s="163">
        <v>960</v>
      </c>
      <c r="F84" s="163">
        <v>70</v>
      </c>
      <c r="G84" s="163">
        <v>270</v>
      </c>
      <c r="H84" s="163">
        <v>8040</v>
      </c>
      <c r="I84" s="163">
        <v>2450</v>
      </c>
      <c r="J84" s="164" t="s">
        <v>1</v>
      </c>
      <c r="K84" s="163">
        <v>510</v>
      </c>
      <c r="L84" s="163">
        <v>27750</v>
      </c>
      <c r="M84" s="163">
        <v>17100</v>
      </c>
      <c r="N84" s="163">
        <v>11100</v>
      </c>
      <c r="O84" s="163">
        <v>16180</v>
      </c>
      <c r="P84" s="163">
        <v>4380</v>
      </c>
      <c r="Q84" s="163">
        <v>1400</v>
      </c>
      <c r="R84" s="163">
        <v>170</v>
      </c>
      <c r="S84" s="163">
        <v>2450</v>
      </c>
      <c r="T84" s="163">
        <v>2040</v>
      </c>
      <c r="U84" s="163">
        <v>750</v>
      </c>
      <c r="V84" s="163">
        <v>3290</v>
      </c>
      <c r="W84" s="163">
        <v>4860</v>
      </c>
      <c r="X84" s="163">
        <v>70</v>
      </c>
    </row>
    <row r="85" spans="1:24" ht="13.2" x14ac:dyDescent="0.25">
      <c r="A85" s="162" t="s">
        <v>103</v>
      </c>
      <c r="B85" s="163">
        <v>1429010</v>
      </c>
      <c r="C85" s="163">
        <v>333060</v>
      </c>
      <c r="D85" s="163">
        <v>369880</v>
      </c>
      <c r="E85" s="163">
        <v>12380</v>
      </c>
      <c r="F85" s="163">
        <v>7790</v>
      </c>
      <c r="G85" s="163">
        <v>6710</v>
      </c>
      <c r="H85" s="164" t="s">
        <v>1</v>
      </c>
      <c r="I85" s="163">
        <v>60250</v>
      </c>
      <c r="J85" s="164" t="s">
        <v>1</v>
      </c>
      <c r="K85" s="163">
        <v>3610</v>
      </c>
      <c r="L85" s="163">
        <v>110570</v>
      </c>
      <c r="M85" s="163">
        <v>12230</v>
      </c>
      <c r="N85" s="163">
        <v>18520</v>
      </c>
      <c r="O85" s="163">
        <v>20790</v>
      </c>
      <c r="P85" s="163">
        <v>15410</v>
      </c>
      <c r="Q85" s="163">
        <v>13010</v>
      </c>
      <c r="R85" s="163">
        <v>7330</v>
      </c>
      <c r="S85" s="163">
        <v>49090</v>
      </c>
      <c r="T85" s="163">
        <v>58840</v>
      </c>
      <c r="U85" s="163">
        <v>21840</v>
      </c>
      <c r="V85" s="163">
        <v>118680</v>
      </c>
      <c r="W85" s="163">
        <v>159020</v>
      </c>
      <c r="X85" s="163">
        <v>30000</v>
      </c>
    </row>
    <row r="86" spans="1:24" ht="13.2" x14ac:dyDescent="0.25">
      <c r="A86" s="162" t="s">
        <v>104</v>
      </c>
      <c r="B86" s="163">
        <v>264420</v>
      </c>
      <c r="C86" s="163">
        <v>6470</v>
      </c>
      <c r="D86" s="163">
        <v>20220</v>
      </c>
      <c r="E86" s="163">
        <v>2370</v>
      </c>
      <c r="F86" s="163">
        <v>5900</v>
      </c>
      <c r="G86" s="163">
        <v>1250</v>
      </c>
      <c r="H86" s="163">
        <v>30020</v>
      </c>
      <c r="I86" s="163">
        <v>27610</v>
      </c>
      <c r="J86" s="163">
        <v>22780</v>
      </c>
      <c r="K86" s="163">
        <v>18270</v>
      </c>
      <c r="L86" s="163">
        <v>6430</v>
      </c>
      <c r="M86" s="163">
        <v>15280</v>
      </c>
      <c r="N86" s="163">
        <v>570</v>
      </c>
      <c r="O86" s="163">
        <v>20170</v>
      </c>
      <c r="P86" s="163">
        <v>1130</v>
      </c>
      <c r="Q86" s="163">
        <v>1160</v>
      </c>
      <c r="R86" s="163">
        <v>2130</v>
      </c>
      <c r="S86" s="163">
        <v>27550</v>
      </c>
      <c r="T86" s="163">
        <v>8720</v>
      </c>
      <c r="U86" s="163">
        <v>2840</v>
      </c>
      <c r="V86" s="163">
        <v>5780</v>
      </c>
      <c r="W86" s="163">
        <v>35080</v>
      </c>
      <c r="X86" s="163">
        <v>2700</v>
      </c>
    </row>
    <row r="87" spans="1:24" ht="13.2" x14ac:dyDescent="0.25">
      <c r="A87" s="162" t="s">
        <v>105</v>
      </c>
      <c r="B87" s="163">
        <v>3629660</v>
      </c>
      <c r="C87" s="163">
        <v>408450</v>
      </c>
      <c r="D87" s="163">
        <v>633390</v>
      </c>
      <c r="E87" s="163">
        <v>7560</v>
      </c>
      <c r="F87" s="163">
        <v>11100</v>
      </c>
      <c r="G87" s="163">
        <v>2840</v>
      </c>
      <c r="H87" s="163">
        <v>86140</v>
      </c>
      <c r="I87" s="163">
        <v>63540</v>
      </c>
      <c r="J87" s="164" t="s">
        <v>1</v>
      </c>
      <c r="K87" s="163">
        <v>4360</v>
      </c>
      <c r="L87" s="163">
        <v>103750</v>
      </c>
      <c r="M87" s="163">
        <v>14470</v>
      </c>
      <c r="N87" s="163">
        <v>50190</v>
      </c>
      <c r="O87" s="163">
        <v>270510</v>
      </c>
      <c r="P87" s="163">
        <v>53630</v>
      </c>
      <c r="Q87" s="163">
        <v>464480</v>
      </c>
      <c r="R87" s="163">
        <v>204090</v>
      </c>
      <c r="S87" s="163">
        <v>176080</v>
      </c>
      <c r="T87" s="163">
        <v>232840</v>
      </c>
      <c r="U87" s="163">
        <v>38370</v>
      </c>
      <c r="V87" s="163">
        <v>75520</v>
      </c>
      <c r="W87" s="163">
        <v>672080</v>
      </c>
      <c r="X87" s="163">
        <v>56270</v>
      </c>
    </row>
    <row r="88" spans="1:24" ht="13.2" x14ac:dyDescent="0.25">
      <c r="A88" s="162" t="s">
        <v>106</v>
      </c>
      <c r="B88" s="163">
        <v>72380</v>
      </c>
      <c r="C88" s="163">
        <v>3720</v>
      </c>
      <c r="D88" s="163">
        <v>11260</v>
      </c>
      <c r="E88" s="163">
        <v>210</v>
      </c>
      <c r="F88" s="163">
        <v>150</v>
      </c>
      <c r="G88" s="163">
        <v>90</v>
      </c>
      <c r="H88" s="163">
        <v>3470</v>
      </c>
      <c r="I88" s="163">
        <v>2050</v>
      </c>
      <c r="J88" s="163">
        <v>560</v>
      </c>
      <c r="K88" s="163">
        <v>1160</v>
      </c>
      <c r="L88" s="163">
        <v>6590</v>
      </c>
      <c r="M88" s="163">
        <v>14450</v>
      </c>
      <c r="N88" s="163">
        <v>1630</v>
      </c>
      <c r="O88" s="163">
        <v>5870</v>
      </c>
      <c r="P88" s="163">
        <v>190</v>
      </c>
      <c r="Q88" s="163">
        <v>270</v>
      </c>
      <c r="R88" s="163">
        <v>100</v>
      </c>
      <c r="S88" s="163">
        <v>6020</v>
      </c>
      <c r="T88" s="163">
        <v>3870</v>
      </c>
      <c r="U88" s="163">
        <v>310</v>
      </c>
      <c r="V88" s="163">
        <v>1460</v>
      </c>
      <c r="W88" s="163">
        <v>8930</v>
      </c>
      <c r="X88" s="163">
        <v>10</v>
      </c>
    </row>
    <row r="89" spans="1:24" ht="13.2" x14ac:dyDescent="0.25">
      <c r="A89" s="162" t="s">
        <v>107</v>
      </c>
      <c r="B89" s="163">
        <v>23570</v>
      </c>
      <c r="C89" s="163">
        <v>5680</v>
      </c>
      <c r="D89" s="163">
        <v>3250</v>
      </c>
      <c r="E89" s="163">
        <v>70</v>
      </c>
      <c r="F89" s="163">
        <v>40</v>
      </c>
      <c r="G89" s="163">
        <v>20</v>
      </c>
      <c r="H89" s="163">
        <v>310</v>
      </c>
      <c r="I89" s="163">
        <v>140</v>
      </c>
      <c r="J89" s="164" t="s">
        <v>1</v>
      </c>
      <c r="K89" s="163">
        <v>10</v>
      </c>
      <c r="L89" s="163">
        <v>3490</v>
      </c>
      <c r="M89" s="163">
        <v>1070</v>
      </c>
      <c r="N89" s="163">
        <v>420</v>
      </c>
      <c r="O89" s="163">
        <v>1790</v>
      </c>
      <c r="P89" s="163">
        <v>440</v>
      </c>
      <c r="Q89" s="163">
        <v>120</v>
      </c>
      <c r="R89" s="163">
        <v>240</v>
      </c>
      <c r="S89" s="163">
        <v>190</v>
      </c>
      <c r="T89" s="163">
        <v>940</v>
      </c>
      <c r="U89" s="163">
        <v>320</v>
      </c>
      <c r="V89" s="163">
        <v>1570</v>
      </c>
      <c r="W89" s="163">
        <v>3130</v>
      </c>
      <c r="X89" s="163">
        <v>320</v>
      </c>
    </row>
    <row r="90" spans="1:24" ht="13.2" x14ac:dyDescent="0.25">
      <c r="A90" s="162" t="s">
        <v>108</v>
      </c>
      <c r="B90" s="163">
        <v>54400</v>
      </c>
      <c r="C90" s="163">
        <v>19670</v>
      </c>
      <c r="D90" s="163">
        <v>12810</v>
      </c>
      <c r="E90" s="163">
        <v>980</v>
      </c>
      <c r="F90" s="163">
        <v>870</v>
      </c>
      <c r="G90" s="163">
        <v>210</v>
      </c>
      <c r="H90" s="164" t="s">
        <v>1</v>
      </c>
      <c r="I90" s="163">
        <v>360</v>
      </c>
      <c r="J90" s="164" t="s">
        <v>1</v>
      </c>
      <c r="K90" s="163">
        <v>20</v>
      </c>
      <c r="L90" s="163">
        <v>8500</v>
      </c>
      <c r="M90" s="163">
        <v>3060</v>
      </c>
      <c r="N90" s="163">
        <v>880</v>
      </c>
      <c r="O90" s="163">
        <v>3390</v>
      </c>
      <c r="P90" s="163">
        <v>1000</v>
      </c>
      <c r="Q90" s="163">
        <v>390</v>
      </c>
      <c r="R90" s="163">
        <v>10</v>
      </c>
      <c r="S90" s="163">
        <v>610</v>
      </c>
      <c r="T90" s="163">
        <v>40</v>
      </c>
      <c r="U90" s="163">
        <v>40</v>
      </c>
      <c r="V90" s="163">
        <v>950</v>
      </c>
      <c r="W90" s="163">
        <v>620</v>
      </c>
      <c r="X90" s="164" t="s">
        <v>1</v>
      </c>
    </row>
    <row r="91" spans="1:24" ht="13.2" x14ac:dyDescent="0.25">
      <c r="A91" s="162" t="s">
        <v>109</v>
      </c>
      <c r="B91" s="163">
        <v>67150</v>
      </c>
      <c r="C91" s="163">
        <v>7500</v>
      </c>
      <c r="D91" s="163">
        <v>20500</v>
      </c>
      <c r="E91" s="163">
        <v>660</v>
      </c>
      <c r="F91" s="163">
        <v>320</v>
      </c>
      <c r="G91" s="163">
        <v>190</v>
      </c>
      <c r="H91" s="164" t="s">
        <v>1</v>
      </c>
      <c r="I91" s="163">
        <v>200</v>
      </c>
      <c r="J91" s="164" t="s">
        <v>1</v>
      </c>
      <c r="K91" s="163">
        <v>0</v>
      </c>
      <c r="L91" s="163">
        <v>4530</v>
      </c>
      <c r="M91" s="163">
        <v>10730</v>
      </c>
      <c r="N91" s="163">
        <v>40</v>
      </c>
      <c r="O91" s="163">
        <v>16230</v>
      </c>
      <c r="P91" s="163">
        <v>650</v>
      </c>
      <c r="Q91" s="163">
        <v>330</v>
      </c>
      <c r="R91" s="163">
        <v>10</v>
      </c>
      <c r="S91" s="163">
        <v>420</v>
      </c>
      <c r="T91" s="163">
        <v>130</v>
      </c>
      <c r="U91" s="163">
        <v>90</v>
      </c>
      <c r="V91" s="163">
        <v>2090</v>
      </c>
      <c r="W91" s="163">
        <v>340</v>
      </c>
      <c r="X91" s="163">
        <v>2200</v>
      </c>
    </row>
    <row r="92" spans="1:24" ht="13.2" x14ac:dyDescent="0.25">
      <c r="A92" s="162" t="s">
        <v>110</v>
      </c>
      <c r="B92" s="163">
        <v>185190</v>
      </c>
      <c r="C92" s="163">
        <v>20100</v>
      </c>
      <c r="D92" s="163">
        <v>31120</v>
      </c>
      <c r="E92" s="163">
        <v>990</v>
      </c>
      <c r="F92" s="163">
        <v>220</v>
      </c>
      <c r="G92" s="163">
        <v>760</v>
      </c>
      <c r="H92" s="163">
        <v>100</v>
      </c>
      <c r="I92" s="163">
        <v>1410</v>
      </c>
      <c r="J92" s="164" t="s">
        <v>1</v>
      </c>
      <c r="K92" s="163">
        <v>190</v>
      </c>
      <c r="L92" s="163">
        <v>11800</v>
      </c>
      <c r="M92" s="163">
        <v>33920</v>
      </c>
      <c r="N92" s="163">
        <v>4660</v>
      </c>
      <c r="O92" s="163">
        <v>60000</v>
      </c>
      <c r="P92" s="163">
        <v>1880</v>
      </c>
      <c r="Q92" s="163">
        <v>3330</v>
      </c>
      <c r="R92" s="163">
        <v>220</v>
      </c>
      <c r="S92" s="163">
        <v>820</v>
      </c>
      <c r="T92" s="163">
        <v>1600</v>
      </c>
      <c r="U92" s="163">
        <v>1070</v>
      </c>
      <c r="V92" s="163">
        <v>6870</v>
      </c>
      <c r="W92" s="163">
        <v>1840</v>
      </c>
      <c r="X92" s="163">
        <v>2300</v>
      </c>
    </row>
    <row r="93" spans="1:24" ht="13.2" x14ac:dyDescent="0.25">
      <c r="A93" s="162" t="s">
        <v>111</v>
      </c>
      <c r="B93" s="164" t="s">
        <v>1</v>
      </c>
      <c r="C93" s="164" t="s">
        <v>1</v>
      </c>
      <c r="D93" s="164" t="s">
        <v>1</v>
      </c>
      <c r="E93" s="164" t="s">
        <v>1</v>
      </c>
      <c r="F93" s="164" t="s">
        <v>1</v>
      </c>
      <c r="G93" s="164" t="s">
        <v>1</v>
      </c>
      <c r="H93" s="164" t="s">
        <v>1</v>
      </c>
      <c r="I93" s="164" t="s">
        <v>1</v>
      </c>
      <c r="J93" s="164" t="s">
        <v>1</v>
      </c>
      <c r="K93" s="164" t="s">
        <v>1</v>
      </c>
      <c r="L93" s="164" t="s">
        <v>1</v>
      </c>
      <c r="M93" s="164" t="s">
        <v>1</v>
      </c>
      <c r="N93" s="164" t="s">
        <v>1</v>
      </c>
      <c r="O93" s="164" t="s">
        <v>1</v>
      </c>
      <c r="P93" s="164" t="s">
        <v>1</v>
      </c>
      <c r="Q93" s="164" t="s">
        <v>1</v>
      </c>
      <c r="R93" s="164" t="s">
        <v>1</v>
      </c>
      <c r="S93" s="164" t="s">
        <v>1</v>
      </c>
      <c r="T93" s="164" t="s">
        <v>1</v>
      </c>
      <c r="U93" s="164" t="s">
        <v>1</v>
      </c>
      <c r="V93" s="164" t="s">
        <v>1</v>
      </c>
      <c r="W93" s="164" t="s">
        <v>1</v>
      </c>
      <c r="X93" s="164" t="s">
        <v>1</v>
      </c>
    </row>
    <row r="94" spans="1:24" ht="13.2" x14ac:dyDescent="0.25">
      <c r="A94" s="162" t="s">
        <v>112</v>
      </c>
      <c r="B94" s="163">
        <v>43730</v>
      </c>
      <c r="C94" s="163">
        <v>7250</v>
      </c>
      <c r="D94" s="163">
        <v>5000</v>
      </c>
      <c r="E94" s="163">
        <v>290</v>
      </c>
      <c r="F94" s="163">
        <v>420</v>
      </c>
      <c r="G94" s="163">
        <v>110</v>
      </c>
      <c r="H94" s="164" t="s">
        <v>1</v>
      </c>
      <c r="I94" s="163">
        <v>660</v>
      </c>
      <c r="J94" s="164" t="s">
        <v>1</v>
      </c>
      <c r="K94" s="164" t="s">
        <v>1</v>
      </c>
      <c r="L94" s="163">
        <v>7680</v>
      </c>
      <c r="M94" s="163">
        <v>4000</v>
      </c>
      <c r="N94" s="163">
        <v>1360</v>
      </c>
      <c r="O94" s="163">
        <v>12660</v>
      </c>
      <c r="P94" s="163">
        <v>1300</v>
      </c>
      <c r="Q94" s="163">
        <v>890</v>
      </c>
      <c r="R94" s="163">
        <v>10</v>
      </c>
      <c r="S94" s="163">
        <v>260</v>
      </c>
      <c r="T94" s="163">
        <v>280</v>
      </c>
      <c r="U94" s="163">
        <v>270</v>
      </c>
      <c r="V94" s="163">
        <v>520</v>
      </c>
      <c r="W94" s="163">
        <v>770</v>
      </c>
      <c r="X94" s="163">
        <v>20</v>
      </c>
    </row>
    <row r="95" spans="1:24" ht="13.2" x14ac:dyDescent="0.25">
      <c r="A95" s="162" t="s">
        <v>113</v>
      </c>
      <c r="B95" s="164" t="s">
        <v>1</v>
      </c>
      <c r="C95" s="164" t="s">
        <v>1</v>
      </c>
      <c r="D95" s="164" t="s">
        <v>1</v>
      </c>
      <c r="E95" s="164" t="s">
        <v>1</v>
      </c>
      <c r="F95" s="164" t="s">
        <v>1</v>
      </c>
      <c r="G95" s="164" t="s">
        <v>1</v>
      </c>
      <c r="H95" s="164" t="s">
        <v>1</v>
      </c>
      <c r="I95" s="164" t="s">
        <v>1</v>
      </c>
      <c r="J95" s="164" t="s">
        <v>1</v>
      </c>
      <c r="K95" s="164" t="s">
        <v>1</v>
      </c>
      <c r="L95" s="164" t="s">
        <v>1</v>
      </c>
      <c r="M95" s="164" t="s">
        <v>1</v>
      </c>
      <c r="N95" s="164" t="s">
        <v>1</v>
      </c>
      <c r="O95" s="164" t="s">
        <v>1</v>
      </c>
      <c r="P95" s="164" t="s">
        <v>1</v>
      </c>
      <c r="Q95" s="164" t="s">
        <v>1</v>
      </c>
      <c r="R95" s="164" t="s">
        <v>1</v>
      </c>
      <c r="S95" s="164" t="s">
        <v>1</v>
      </c>
      <c r="T95" s="164" t="s">
        <v>1</v>
      </c>
      <c r="U95" s="164" t="s">
        <v>1</v>
      </c>
      <c r="V95" s="164" t="s">
        <v>1</v>
      </c>
      <c r="W95" s="164" t="s">
        <v>1</v>
      </c>
      <c r="X95" s="164" t="s">
        <v>1</v>
      </c>
    </row>
    <row r="96" spans="1:24" ht="13.2" x14ac:dyDescent="0.25">
      <c r="A96" s="162" t="s">
        <v>114</v>
      </c>
      <c r="B96" s="164" t="s">
        <v>1</v>
      </c>
      <c r="C96" s="164" t="s">
        <v>1</v>
      </c>
      <c r="D96" s="164" t="s">
        <v>1</v>
      </c>
      <c r="E96" s="164" t="s">
        <v>1</v>
      </c>
      <c r="F96" s="164" t="s">
        <v>1</v>
      </c>
      <c r="G96" s="164" t="s">
        <v>1</v>
      </c>
      <c r="H96" s="164" t="s">
        <v>1</v>
      </c>
      <c r="I96" s="164" t="s">
        <v>1</v>
      </c>
      <c r="J96" s="164" t="s">
        <v>1</v>
      </c>
      <c r="K96" s="164" t="s">
        <v>1</v>
      </c>
      <c r="L96" s="164" t="s">
        <v>1</v>
      </c>
      <c r="M96" s="164" t="s">
        <v>1</v>
      </c>
      <c r="N96" s="164" t="s">
        <v>1</v>
      </c>
      <c r="O96" s="164" t="s">
        <v>1</v>
      </c>
      <c r="P96" s="164" t="s">
        <v>1</v>
      </c>
      <c r="Q96" s="164" t="s">
        <v>1</v>
      </c>
      <c r="R96" s="164" t="s">
        <v>1</v>
      </c>
      <c r="S96" s="164" t="s">
        <v>1</v>
      </c>
      <c r="T96" s="164" t="s">
        <v>1</v>
      </c>
      <c r="U96" s="164" t="s">
        <v>1</v>
      </c>
      <c r="V96" s="164" t="s">
        <v>1</v>
      </c>
      <c r="W96" s="164" t="s">
        <v>1</v>
      </c>
      <c r="X96" s="164" t="s">
        <v>1</v>
      </c>
    </row>
  </sheetData>
  <mergeCells count="2">
    <mergeCell ref="D5:L5"/>
    <mergeCell ref="C5:C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6"/>
  <sheetViews>
    <sheetView showGridLines="0" zoomScaleNormal="100" workbookViewId="0"/>
  </sheetViews>
  <sheetFormatPr defaultColWidth="9.125" defaultRowHeight="11.4" x14ac:dyDescent="0.2"/>
  <cols>
    <col min="1" max="1" width="9.125" style="20"/>
    <col min="2" max="2" width="16" style="20" customWidth="1"/>
    <col min="3" max="9" width="10.25" style="20" customWidth="1"/>
    <col min="10" max="10" width="19.75" style="253" customWidth="1"/>
    <col min="11" max="11" width="9.375" style="253" bestFit="1" customWidth="1"/>
    <col min="12" max="28" width="9.125" style="253"/>
    <col min="29" max="16384" width="9.125" style="20"/>
  </cols>
  <sheetData>
    <row r="2" spans="1:11" ht="13.8" x14ac:dyDescent="0.2">
      <c r="B2" s="33" t="s">
        <v>240</v>
      </c>
      <c r="F2" s="253"/>
      <c r="G2" s="253"/>
      <c r="H2" s="253"/>
    </row>
    <row r="3" spans="1:11" x14ac:dyDescent="0.2">
      <c r="B3" s="32" t="s">
        <v>10</v>
      </c>
    </row>
    <row r="4" spans="1:11" x14ac:dyDescent="0.2">
      <c r="C4" s="253"/>
      <c r="D4" s="253"/>
      <c r="E4" s="253"/>
      <c r="F4" s="253"/>
      <c r="G4" s="253"/>
      <c r="H4" s="253"/>
      <c r="I4" s="253"/>
    </row>
    <row r="5" spans="1:11" ht="12" x14ac:dyDescent="0.25">
      <c r="B5" s="66"/>
      <c r="C5" s="296" t="s">
        <v>0</v>
      </c>
      <c r="D5" s="296" t="s">
        <v>4</v>
      </c>
      <c r="E5" s="17" t="s">
        <v>47</v>
      </c>
      <c r="F5" s="17" t="s">
        <v>5</v>
      </c>
      <c r="G5" s="17" t="s">
        <v>6</v>
      </c>
      <c r="H5" s="17" t="s">
        <v>7</v>
      </c>
      <c r="I5" s="17" t="s">
        <v>48</v>
      </c>
      <c r="K5" s="254"/>
    </row>
    <row r="6" spans="1:11" ht="12" x14ac:dyDescent="0.25">
      <c r="B6" s="10" t="s">
        <v>9</v>
      </c>
      <c r="C6" s="285">
        <v>130319.51000000004</v>
      </c>
      <c r="D6" s="285">
        <v>62984.759999999987</v>
      </c>
      <c r="E6" s="248">
        <v>9610.6799999999985</v>
      </c>
      <c r="F6" s="248">
        <v>1170.6599999999999</v>
      </c>
      <c r="G6" s="248">
        <v>33949.509999999995</v>
      </c>
      <c r="H6" s="248">
        <v>19993.699999999997</v>
      </c>
      <c r="I6" s="248">
        <v>2610.1653005547678</v>
      </c>
      <c r="K6" s="254"/>
    </row>
    <row r="7" spans="1:11" ht="24" x14ac:dyDescent="0.2">
      <c r="B7" s="148" t="s">
        <v>207</v>
      </c>
      <c r="C7" s="286">
        <v>100</v>
      </c>
      <c r="D7" s="286">
        <v>48.331028868969788</v>
      </c>
      <c r="E7" s="247">
        <v>7.3747054451018093</v>
      </c>
      <c r="F7" s="247">
        <v>0.89829987850629545</v>
      </c>
      <c r="G7" s="247">
        <v>26.050980394263291</v>
      </c>
      <c r="H7" s="247">
        <v>15.342061982891121</v>
      </c>
      <c r="I7" s="247">
        <v>2.0028968038283499</v>
      </c>
      <c r="K7" s="255"/>
    </row>
    <row r="8" spans="1:11" ht="12" x14ac:dyDescent="0.25">
      <c r="A8" s="265"/>
      <c r="B8" s="119" t="s">
        <v>83</v>
      </c>
      <c r="C8" s="287">
        <v>3584.44</v>
      </c>
      <c r="D8" s="287">
        <v>1674.47</v>
      </c>
      <c r="E8" s="249">
        <v>11.73</v>
      </c>
      <c r="F8" s="249">
        <v>3.86</v>
      </c>
      <c r="G8" s="249">
        <v>1523.66</v>
      </c>
      <c r="H8" s="249">
        <v>340.18</v>
      </c>
      <c r="I8" s="249">
        <v>30.523901656418719</v>
      </c>
      <c r="K8" s="254"/>
    </row>
    <row r="9" spans="1:11" ht="12" x14ac:dyDescent="0.25">
      <c r="A9" s="265"/>
      <c r="B9" s="4" t="s">
        <v>84</v>
      </c>
      <c r="C9" s="287">
        <v>1024.9100000000001</v>
      </c>
      <c r="D9" s="287">
        <v>467.22</v>
      </c>
      <c r="E9" s="249">
        <v>135.31</v>
      </c>
      <c r="F9" s="249">
        <v>28.56</v>
      </c>
      <c r="G9" s="249">
        <v>155.86000000000001</v>
      </c>
      <c r="H9" s="249">
        <v>186.6</v>
      </c>
      <c r="I9" s="249">
        <v>51.362311999999996</v>
      </c>
      <c r="K9" s="254"/>
    </row>
    <row r="10" spans="1:11" ht="12" x14ac:dyDescent="0.25">
      <c r="A10" s="265"/>
      <c r="B10" s="4" t="s">
        <v>85</v>
      </c>
      <c r="C10" s="287">
        <v>1728.36</v>
      </c>
      <c r="D10" s="287">
        <v>991.82</v>
      </c>
      <c r="E10" s="249">
        <v>19.940000000000001</v>
      </c>
      <c r="F10" s="249">
        <v>1.79</v>
      </c>
      <c r="G10" s="249">
        <v>370.3</v>
      </c>
      <c r="H10" s="249">
        <v>322.99</v>
      </c>
      <c r="I10" s="249">
        <v>21.519938362720001</v>
      </c>
      <c r="K10" s="254"/>
    </row>
    <row r="11" spans="1:11" ht="12" x14ac:dyDescent="0.25">
      <c r="A11" s="265"/>
      <c r="B11" s="4" t="s">
        <v>86</v>
      </c>
      <c r="C11" s="287">
        <v>4133.3900000000003</v>
      </c>
      <c r="D11" s="287">
        <v>1167.73</v>
      </c>
      <c r="E11" s="249">
        <v>15.13</v>
      </c>
      <c r="F11" s="249">
        <v>1.21</v>
      </c>
      <c r="G11" s="249">
        <v>2715.27</v>
      </c>
      <c r="H11" s="249">
        <v>188.24</v>
      </c>
      <c r="I11" s="249">
        <v>45.8167942975317</v>
      </c>
      <c r="K11" s="256"/>
    </row>
    <row r="12" spans="1:11" ht="12" x14ac:dyDescent="0.25">
      <c r="A12" s="265"/>
      <c r="B12" s="4" t="s">
        <v>195</v>
      </c>
      <c r="C12" s="287">
        <v>18406.91</v>
      </c>
      <c r="D12" s="287">
        <v>8955.9</v>
      </c>
      <c r="E12" s="249">
        <v>189.33</v>
      </c>
      <c r="F12" s="249">
        <v>13.02</v>
      </c>
      <c r="G12" s="249">
        <v>6561.79</v>
      </c>
      <c r="H12" s="249">
        <v>2317.86</v>
      </c>
      <c r="I12" s="249">
        <v>369.007116</v>
      </c>
    </row>
    <row r="13" spans="1:11" ht="12" x14ac:dyDescent="0.25">
      <c r="A13" s="265"/>
      <c r="B13" s="4" t="s">
        <v>88</v>
      </c>
      <c r="C13" s="287">
        <v>310.11</v>
      </c>
      <c r="D13" s="287">
        <v>195.66</v>
      </c>
      <c r="E13" s="249">
        <v>8.6999999999999993</v>
      </c>
      <c r="F13" s="249">
        <v>0.39</v>
      </c>
      <c r="G13" s="249">
        <v>77.63</v>
      </c>
      <c r="H13" s="249">
        <v>22.36</v>
      </c>
      <c r="I13" s="249">
        <v>5.3678411075683172</v>
      </c>
    </row>
    <row r="14" spans="1:11" ht="12" x14ac:dyDescent="0.25">
      <c r="A14" s="265"/>
      <c r="B14" s="4" t="s">
        <v>89</v>
      </c>
      <c r="C14" s="287">
        <v>5929.36</v>
      </c>
      <c r="D14" s="287">
        <v>4872.13</v>
      </c>
      <c r="E14" s="249">
        <v>494.22</v>
      </c>
      <c r="F14" s="249">
        <v>1.02</v>
      </c>
      <c r="G14" s="249">
        <v>378.76</v>
      </c>
      <c r="H14" s="249">
        <v>99.44</v>
      </c>
      <c r="I14" s="249">
        <v>83.788800000000009</v>
      </c>
    </row>
    <row r="15" spans="1:11" ht="12" x14ac:dyDescent="0.25">
      <c r="A15" s="265"/>
      <c r="B15" s="4" t="s">
        <v>90</v>
      </c>
      <c r="C15" s="287">
        <v>2142.98</v>
      </c>
      <c r="D15" s="287">
        <v>446.39</v>
      </c>
      <c r="E15" s="249">
        <v>868.61</v>
      </c>
      <c r="F15" s="249">
        <v>365.48</v>
      </c>
      <c r="G15" s="249">
        <v>177.3</v>
      </c>
      <c r="H15" s="249">
        <v>261.83999999999997</v>
      </c>
      <c r="I15" s="249">
        <v>23.353991860999997</v>
      </c>
    </row>
    <row r="16" spans="1:11" ht="12" x14ac:dyDescent="0.25">
      <c r="A16" s="265"/>
      <c r="B16" s="4" t="s">
        <v>91</v>
      </c>
      <c r="C16" s="287">
        <v>14501.69</v>
      </c>
      <c r="D16" s="287">
        <v>4145.47</v>
      </c>
      <c r="E16" s="249">
        <v>1595.26</v>
      </c>
      <c r="F16" s="249">
        <v>239.15</v>
      </c>
      <c r="G16" s="249">
        <v>5875.6</v>
      </c>
      <c r="H16" s="249">
        <v>2378.6</v>
      </c>
      <c r="I16" s="249">
        <v>267.61623745999998</v>
      </c>
    </row>
    <row r="17" spans="1:9" ht="12" x14ac:dyDescent="0.25">
      <c r="A17" s="265"/>
      <c r="B17" s="4" t="s">
        <v>92</v>
      </c>
      <c r="C17" s="287">
        <v>21871.3</v>
      </c>
      <c r="D17" s="287">
        <v>13435.54</v>
      </c>
      <c r="E17" s="249">
        <v>737.99</v>
      </c>
      <c r="F17" s="249">
        <v>142.33000000000001</v>
      </c>
      <c r="G17" s="249">
        <v>3069.2</v>
      </c>
      <c r="H17" s="249">
        <v>4173.41</v>
      </c>
      <c r="I17" s="249">
        <v>312.83367300000003</v>
      </c>
    </row>
    <row r="18" spans="1:9" ht="12" x14ac:dyDescent="0.25">
      <c r="A18" s="265"/>
      <c r="B18" s="4" t="s">
        <v>93</v>
      </c>
      <c r="C18" s="287">
        <v>864.02</v>
      </c>
      <c r="D18" s="287">
        <v>335.47</v>
      </c>
      <c r="E18" s="249">
        <v>80.23</v>
      </c>
      <c r="F18" s="249">
        <v>8.61</v>
      </c>
      <c r="G18" s="249">
        <v>289.08999999999997</v>
      </c>
      <c r="H18" s="249">
        <v>135.96</v>
      </c>
      <c r="I18" s="249">
        <v>14.6507535829268</v>
      </c>
    </row>
    <row r="19" spans="1:9" ht="12" x14ac:dyDescent="0.25">
      <c r="A19" s="265"/>
      <c r="B19" s="4" t="s">
        <v>94</v>
      </c>
      <c r="C19" s="287">
        <v>9374.27</v>
      </c>
      <c r="D19" s="287">
        <v>4187.53</v>
      </c>
      <c r="E19" s="249">
        <v>659.77</v>
      </c>
      <c r="F19" s="249">
        <v>92.07</v>
      </c>
      <c r="G19" s="249">
        <v>2302.79</v>
      </c>
      <c r="H19" s="249">
        <v>1985.52</v>
      </c>
      <c r="I19" s="249">
        <v>146.59165429754719</v>
      </c>
    </row>
    <row r="20" spans="1:9" ht="12" x14ac:dyDescent="0.25">
      <c r="A20" s="265"/>
      <c r="B20" s="4" t="s">
        <v>95</v>
      </c>
      <c r="C20" s="287">
        <v>174.52</v>
      </c>
      <c r="D20" s="287">
        <v>39.31</v>
      </c>
      <c r="E20" s="249">
        <v>25.72</v>
      </c>
      <c r="F20" s="249">
        <v>17.14</v>
      </c>
      <c r="G20" s="249">
        <v>71.760000000000005</v>
      </c>
      <c r="H20" s="249">
        <v>19.73</v>
      </c>
      <c r="I20" s="249">
        <v>0.87015290913999999</v>
      </c>
    </row>
    <row r="21" spans="1:9" ht="12" x14ac:dyDescent="0.25">
      <c r="A21" s="265"/>
      <c r="B21" s="4" t="s">
        <v>96</v>
      </c>
      <c r="C21" s="287">
        <v>485.99</v>
      </c>
      <c r="D21" s="287">
        <v>312.22000000000003</v>
      </c>
      <c r="E21" s="249">
        <v>9.84</v>
      </c>
      <c r="F21" s="249">
        <v>1.36</v>
      </c>
      <c r="G21" s="249">
        <v>95.43</v>
      </c>
      <c r="H21" s="249">
        <v>58.66</v>
      </c>
      <c r="I21" s="249">
        <v>8.4873992765419999</v>
      </c>
    </row>
    <row r="22" spans="1:9" ht="12" x14ac:dyDescent="0.25">
      <c r="A22" s="265"/>
      <c r="B22" s="4" t="s">
        <v>97</v>
      </c>
      <c r="C22" s="287">
        <v>838.75</v>
      </c>
      <c r="D22" s="287">
        <v>550.84</v>
      </c>
      <c r="E22" s="249">
        <v>11.01</v>
      </c>
      <c r="F22" s="249">
        <v>1.53</v>
      </c>
      <c r="G22" s="249">
        <v>168.21</v>
      </c>
      <c r="H22" s="249">
        <v>93.06</v>
      </c>
      <c r="I22" s="249">
        <v>14.09879590580473</v>
      </c>
    </row>
    <row r="23" spans="1:9" ht="12" x14ac:dyDescent="0.25">
      <c r="A23" s="265"/>
      <c r="B23" s="4" t="s">
        <v>98</v>
      </c>
      <c r="C23" s="287">
        <v>165.4</v>
      </c>
      <c r="D23" s="287">
        <v>139</v>
      </c>
      <c r="E23" s="249">
        <v>0.86</v>
      </c>
      <c r="F23" s="249">
        <v>0.45</v>
      </c>
      <c r="G23" s="249">
        <v>19.73</v>
      </c>
      <c r="H23" s="249">
        <v>1.6</v>
      </c>
      <c r="I23" s="249">
        <v>3.7602399999999996</v>
      </c>
    </row>
    <row r="24" spans="1:9" ht="12" x14ac:dyDescent="0.25">
      <c r="A24" s="265"/>
      <c r="B24" s="4" t="s">
        <v>99</v>
      </c>
      <c r="C24" s="287">
        <v>2259.08</v>
      </c>
      <c r="D24" s="287">
        <v>556.02</v>
      </c>
      <c r="E24" s="249">
        <v>114.98</v>
      </c>
      <c r="F24" s="249">
        <v>8.9</v>
      </c>
      <c r="G24" s="249">
        <v>700.51</v>
      </c>
      <c r="H24" s="249">
        <v>824.03</v>
      </c>
      <c r="I24" s="249">
        <v>54.630874568876521</v>
      </c>
    </row>
    <row r="25" spans="1:9" ht="12" x14ac:dyDescent="0.25">
      <c r="A25" s="265"/>
      <c r="B25" s="4" t="s">
        <v>100</v>
      </c>
      <c r="C25" s="287">
        <v>34.93</v>
      </c>
      <c r="D25" s="287">
        <v>11.19</v>
      </c>
      <c r="E25" s="249">
        <v>0.99</v>
      </c>
      <c r="F25" s="249">
        <v>0.4</v>
      </c>
      <c r="G25" s="249">
        <v>12.73</v>
      </c>
      <c r="H25" s="249">
        <v>8.49</v>
      </c>
      <c r="I25" s="249">
        <v>1.1233222199999999</v>
      </c>
    </row>
    <row r="26" spans="1:9" ht="12" x14ac:dyDescent="0.25">
      <c r="A26" s="265"/>
      <c r="B26" s="4" t="s">
        <v>101</v>
      </c>
      <c r="C26" s="287">
        <v>6602.05</v>
      </c>
      <c r="D26" s="287">
        <v>2803.67</v>
      </c>
      <c r="E26" s="249">
        <v>103.36</v>
      </c>
      <c r="F26" s="249">
        <v>41.25</v>
      </c>
      <c r="G26" s="249">
        <v>2438.88</v>
      </c>
      <c r="H26" s="249">
        <v>1109.6400000000001</v>
      </c>
      <c r="I26" s="249">
        <v>105.25148</v>
      </c>
    </row>
    <row r="27" spans="1:9" ht="12" x14ac:dyDescent="0.25">
      <c r="A27" s="265"/>
      <c r="B27" s="4" t="s">
        <v>102</v>
      </c>
      <c r="C27" s="287">
        <v>2439.09</v>
      </c>
      <c r="D27" s="287">
        <v>1381.2</v>
      </c>
      <c r="E27" s="249">
        <v>40.08</v>
      </c>
      <c r="F27" s="249">
        <v>8.39</v>
      </c>
      <c r="G27" s="249">
        <v>732.15</v>
      </c>
      <c r="H27" s="249">
        <v>213.83</v>
      </c>
      <c r="I27" s="249">
        <v>63.442794159999998</v>
      </c>
    </row>
    <row r="28" spans="1:9" ht="12" x14ac:dyDescent="0.25">
      <c r="A28" s="265"/>
      <c r="B28" s="4" t="s">
        <v>103</v>
      </c>
      <c r="C28" s="287">
        <v>9164.57</v>
      </c>
      <c r="D28" s="287">
        <v>4397.63</v>
      </c>
      <c r="E28" s="249">
        <v>27</v>
      </c>
      <c r="F28" s="249">
        <v>8.17</v>
      </c>
      <c r="G28" s="249">
        <v>2730.98</v>
      </c>
      <c r="H28" s="249">
        <v>1827.4</v>
      </c>
      <c r="I28" s="249">
        <v>173.3801727</v>
      </c>
    </row>
    <row r="29" spans="1:9" ht="12" x14ac:dyDescent="0.25">
      <c r="A29" s="265"/>
      <c r="B29" s="4" t="s">
        <v>104</v>
      </c>
      <c r="C29" s="287">
        <v>2035.51</v>
      </c>
      <c r="D29" s="287">
        <v>1007.67</v>
      </c>
      <c r="E29" s="249">
        <v>206.72</v>
      </c>
      <c r="F29" s="249">
        <v>38.299999999999997</v>
      </c>
      <c r="G29" s="249">
        <v>430.12</v>
      </c>
      <c r="H29" s="249">
        <v>310.19</v>
      </c>
      <c r="I29" s="249">
        <v>42.507023157619997</v>
      </c>
    </row>
    <row r="30" spans="1:9" ht="12" x14ac:dyDescent="0.25">
      <c r="A30" s="265"/>
      <c r="B30" s="4" t="s">
        <v>105</v>
      </c>
      <c r="C30" s="287">
        <v>4975.3100000000004</v>
      </c>
      <c r="D30" s="287">
        <v>1646.46</v>
      </c>
      <c r="E30" s="249">
        <v>894.45</v>
      </c>
      <c r="F30" s="249">
        <v>132.55000000000001</v>
      </c>
      <c r="G30" s="249">
        <v>1015.55</v>
      </c>
      <c r="H30" s="249">
        <v>902.8</v>
      </c>
      <c r="I30" s="249">
        <v>383.49759999999998</v>
      </c>
    </row>
    <row r="31" spans="1:9" ht="12" x14ac:dyDescent="0.25">
      <c r="A31" s="265"/>
      <c r="B31" s="4" t="s">
        <v>106</v>
      </c>
      <c r="C31" s="287">
        <v>487.96</v>
      </c>
      <c r="D31" s="287">
        <v>323.39</v>
      </c>
      <c r="E31" s="249">
        <v>13.07</v>
      </c>
      <c r="F31" s="249">
        <v>3.45</v>
      </c>
      <c r="G31" s="249">
        <v>68.92</v>
      </c>
      <c r="H31" s="249">
        <v>61.25</v>
      </c>
      <c r="I31" s="249">
        <v>17.886571544471195</v>
      </c>
    </row>
    <row r="32" spans="1:9" ht="12" x14ac:dyDescent="0.25">
      <c r="A32" s="265"/>
      <c r="B32" s="4" t="s">
        <v>107</v>
      </c>
      <c r="C32" s="287">
        <v>644.82000000000005</v>
      </c>
      <c r="D32" s="287">
        <v>343.58</v>
      </c>
      <c r="E32" s="249">
        <v>39.94</v>
      </c>
      <c r="F32" s="249">
        <v>1.31</v>
      </c>
      <c r="G32" s="249">
        <v>128.9</v>
      </c>
      <c r="H32" s="249">
        <v>124.23</v>
      </c>
      <c r="I32" s="249">
        <v>6.8534606785999994</v>
      </c>
    </row>
    <row r="33" spans="1:28" ht="12" x14ac:dyDescent="0.25">
      <c r="A33" s="265"/>
      <c r="B33" s="4" t="s">
        <v>108</v>
      </c>
      <c r="C33" s="287">
        <v>1145.73</v>
      </c>
      <c r="D33" s="287">
        <v>645.52</v>
      </c>
      <c r="E33" s="249">
        <v>13.55</v>
      </c>
      <c r="F33" s="249">
        <v>0.45</v>
      </c>
      <c r="G33" s="249">
        <v>316.95</v>
      </c>
      <c r="H33" s="249">
        <v>146.69999999999999</v>
      </c>
      <c r="I33" s="249">
        <v>22.556000000000001</v>
      </c>
    </row>
    <row r="34" spans="1:28" ht="12" x14ac:dyDescent="0.25">
      <c r="A34" s="265"/>
      <c r="B34" s="5" t="s">
        <v>109</v>
      </c>
      <c r="C34" s="297">
        <v>1711.74</v>
      </c>
      <c r="D34" s="297">
        <v>1047.1099999999999</v>
      </c>
      <c r="E34" s="277">
        <v>57.68</v>
      </c>
      <c r="F34" s="277">
        <v>0</v>
      </c>
      <c r="G34" s="277">
        <v>339.61</v>
      </c>
      <c r="H34" s="277">
        <v>178.25</v>
      </c>
      <c r="I34" s="277">
        <v>89.091999999999999</v>
      </c>
    </row>
    <row r="35" spans="1:28" ht="12" x14ac:dyDescent="0.25">
      <c r="A35" s="265"/>
      <c r="B35" s="6" t="s">
        <v>110</v>
      </c>
      <c r="C35" s="289">
        <v>13282.32</v>
      </c>
      <c r="D35" s="289">
        <v>6904.62</v>
      </c>
      <c r="E35" s="251">
        <v>3235.21</v>
      </c>
      <c r="F35" s="251">
        <v>9.52</v>
      </c>
      <c r="G35" s="251">
        <v>1181.83</v>
      </c>
      <c r="H35" s="251">
        <v>1700.84</v>
      </c>
      <c r="I35" s="251">
        <v>250.29439980799998</v>
      </c>
    </row>
    <row r="36" spans="1:28" ht="12" x14ac:dyDescent="0.25">
      <c r="A36" s="265"/>
      <c r="B36" s="7" t="s">
        <v>112</v>
      </c>
      <c r="C36" s="298">
        <v>1259.6500000000001</v>
      </c>
      <c r="D36" s="298">
        <v>592.32000000000005</v>
      </c>
      <c r="E36" s="258">
        <v>227.39</v>
      </c>
      <c r="F36" s="258">
        <v>6.41</v>
      </c>
      <c r="G36" s="258">
        <v>197.58</v>
      </c>
      <c r="H36" s="258">
        <v>203.86</v>
      </c>
      <c r="I36" s="258">
        <v>32.088900000000002</v>
      </c>
    </row>
    <row r="38" spans="1:28" x14ac:dyDescent="0.2">
      <c r="B38" s="35" t="s">
        <v>55</v>
      </c>
    </row>
    <row r="41" spans="1:28" s="46" customFormat="1" x14ac:dyDescent="0.2">
      <c r="C41" s="306">
        <f>+C12+C16+C17+C35</f>
        <v>68062.22</v>
      </c>
      <c r="D41" s="46">
        <f>+C41/C6</f>
        <v>0.52227191461969114</v>
      </c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3" spans="1:28" x14ac:dyDescent="0.2">
      <c r="A43" s="253"/>
      <c r="B43" s="253"/>
      <c r="C43" s="253"/>
      <c r="D43" s="253"/>
      <c r="E43" s="253"/>
      <c r="F43" s="253"/>
      <c r="G43" s="253"/>
      <c r="H43" s="253"/>
      <c r="I43" s="253"/>
    </row>
    <row r="44" spans="1:28" x14ac:dyDescent="0.2">
      <c r="A44" s="253"/>
      <c r="B44" s="253"/>
      <c r="C44" s="253"/>
      <c r="D44" s="253"/>
      <c r="E44" s="253"/>
      <c r="F44" s="253"/>
      <c r="G44" s="253"/>
      <c r="H44" s="253"/>
      <c r="I44" s="253"/>
    </row>
    <row r="45" spans="1:28" x14ac:dyDescent="0.2">
      <c r="A45" s="253"/>
      <c r="B45" s="253"/>
      <c r="C45" s="253"/>
      <c r="D45" s="253"/>
      <c r="E45" s="253"/>
      <c r="F45" s="253"/>
      <c r="G45" s="253"/>
      <c r="H45" s="253"/>
      <c r="I45" s="253"/>
    </row>
    <row r="46" spans="1:28" x14ac:dyDescent="0.2">
      <c r="A46" s="253"/>
      <c r="B46" s="253"/>
      <c r="C46" s="253"/>
      <c r="D46" s="253"/>
      <c r="E46" s="253"/>
      <c r="F46" s="253"/>
      <c r="G46" s="253"/>
      <c r="H46" s="253"/>
      <c r="I46" s="253"/>
    </row>
    <row r="47" spans="1:28" x14ac:dyDescent="0.2">
      <c r="A47" s="253"/>
      <c r="B47" s="253"/>
      <c r="C47" s="253"/>
      <c r="D47" s="253"/>
      <c r="E47" s="253"/>
      <c r="F47" s="253"/>
      <c r="G47" s="253"/>
      <c r="H47" s="253"/>
      <c r="I47" s="253"/>
    </row>
    <row r="48" spans="1:28" x14ac:dyDescent="0.2">
      <c r="A48" s="253"/>
      <c r="B48" s="253"/>
      <c r="C48" s="253"/>
      <c r="D48" s="253"/>
      <c r="E48" s="253"/>
      <c r="F48" s="253"/>
      <c r="G48" s="253"/>
      <c r="H48" s="253"/>
      <c r="I48" s="253"/>
    </row>
    <row r="49" spans="1:9" x14ac:dyDescent="0.2">
      <c r="A49" s="253"/>
      <c r="B49" s="253"/>
      <c r="C49" s="253"/>
      <c r="D49" s="253"/>
      <c r="E49" s="253"/>
      <c r="F49" s="253"/>
      <c r="G49" s="253"/>
      <c r="H49" s="253"/>
      <c r="I49" s="253"/>
    </row>
    <row r="50" spans="1:9" x14ac:dyDescent="0.2">
      <c r="A50" s="253"/>
      <c r="B50" s="253"/>
      <c r="C50" s="253"/>
      <c r="D50" s="253"/>
      <c r="E50" s="253"/>
      <c r="F50" s="253"/>
      <c r="G50" s="253"/>
      <c r="H50" s="253"/>
      <c r="I50" s="253"/>
    </row>
    <row r="51" spans="1:9" x14ac:dyDescent="0.2">
      <c r="A51" s="253"/>
      <c r="B51" s="253"/>
      <c r="C51" s="253"/>
      <c r="D51" s="253"/>
      <c r="E51" s="253"/>
      <c r="F51" s="253"/>
      <c r="G51" s="253"/>
      <c r="H51" s="253"/>
      <c r="I51" s="253"/>
    </row>
    <row r="52" spans="1:9" x14ac:dyDescent="0.2">
      <c r="A52" s="253"/>
      <c r="B52" s="253"/>
      <c r="C52" s="253"/>
      <c r="D52" s="253"/>
      <c r="E52" s="253"/>
      <c r="F52" s="253"/>
      <c r="G52" s="253"/>
      <c r="H52" s="253"/>
      <c r="I52" s="253"/>
    </row>
    <row r="53" spans="1:9" x14ac:dyDescent="0.2">
      <c r="A53" s="253"/>
      <c r="B53" s="253"/>
      <c r="C53" s="253"/>
      <c r="D53" s="253"/>
      <c r="E53" s="253"/>
      <c r="F53" s="253"/>
      <c r="G53" s="253"/>
      <c r="H53" s="253"/>
      <c r="I53" s="253"/>
    </row>
    <row r="54" spans="1:9" x14ac:dyDescent="0.2">
      <c r="A54" s="253"/>
      <c r="B54" s="253"/>
      <c r="C54" s="253"/>
      <c r="D54" s="253"/>
      <c r="E54" s="253"/>
      <c r="F54" s="253"/>
      <c r="G54" s="253"/>
      <c r="H54" s="253"/>
      <c r="I54" s="253"/>
    </row>
    <row r="55" spans="1:9" x14ac:dyDescent="0.2">
      <c r="A55" s="253"/>
      <c r="B55" s="253"/>
      <c r="C55" s="253"/>
      <c r="D55" s="253"/>
      <c r="E55" s="253"/>
      <c r="F55" s="253"/>
      <c r="G55" s="253"/>
      <c r="H55" s="253"/>
      <c r="I55" s="253"/>
    </row>
    <row r="56" spans="1:9" x14ac:dyDescent="0.2">
      <c r="A56" s="253"/>
      <c r="B56" s="253"/>
      <c r="C56" s="253"/>
      <c r="D56" s="253"/>
      <c r="E56" s="253"/>
      <c r="F56" s="253"/>
      <c r="G56" s="253"/>
      <c r="H56" s="253"/>
      <c r="I56" s="253"/>
    </row>
    <row r="57" spans="1:9" x14ac:dyDescent="0.2">
      <c r="A57" s="253"/>
      <c r="B57" s="253"/>
      <c r="C57" s="253"/>
      <c r="D57" s="253"/>
      <c r="E57" s="253"/>
      <c r="F57" s="253"/>
      <c r="G57" s="253"/>
      <c r="H57" s="253"/>
      <c r="I57" s="253"/>
    </row>
    <row r="58" spans="1:9" x14ac:dyDescent="0.2">
      <c r="A58" s="253"/>
      <c r="B58" s="253"/>
      <c r="C58" s="253"/>
      <c r="D58" s="253"/>
      <c r="E58" s="253"/>
      <c r="F58" s="253"/>
      <c r="G58" s="253"/>
      <c r="H58" s="253"/>
      <c r="I58" s="253"/>
    </row>
    <row r="59" spans="1:9" x14ac:dyDescent="0.2">
      <c r="A59" s="253"/>
      <c r="B59" s="253"/>
      <c r="C59" s="253"/>
      <c r="D59" s="253"/>
      <c r="E59" s="253"/>
      <c r="F59" s="253"/>
      <c r="G59" s="253"/>
      <c r="H59" s="253"/>
      <c r="I59" s="253"/>
    </row>
    <row r="60" spans="1:9" x14ac:dyDescent="0.2">
      <c r="A60" s="253"/>
      <c r="B60" s="253"/>
      <c r="C60" s="253"/>
      <c r="D60" s="253"/>
      <c r="E60" s="253"/>
      <c r="F60" s="253"/>
      <c r="G60" s="253"/>
      <c r="H60" s="253"/>
      <c r="I60" s="253"/>
    </row>
    <row r="61" spans="1:9" x14ac:dyDescent="0.2">
      <c r="A61" s="253"/>
      <c r="B61" s="253"/>
      <c r="C61" s="253"/>
      <c r="D61" s="253"/>
      <c r="E61" s="253"/>
      <c r="F61" s="253"/>
      <c r="G61" s="253"/>
      <c r="H61" s="253"/>
      <c r="I61" s="253"/>
    </row>
    <row r="62" spans="1:9" x14ac:dyDescent="0.2">
      <c r="A62" s="253"/>
      <c r="B62" s="253"/>
      <c r="C62" s="253"/>
      <c r="D62" s="253"/>
      <c r="E62" s="253"/>
      <c r="F62" s="253"/>
      <c r="G62" s="253"/>
      <c r="H62" s="253"/>
      <c r="I62" s="253"/>
    </row>
    <row r="63" spans="1:9" x14ac:dyDescent="0.2">
      <c r="A63" s="253"/>
      <c r="B63" s="253"/>
      <c r="C63" s="253"/>
      <c r="D63" s="253"/>
      <c r="E63" s="253"/>
      <c r="F63" s="253"/>
      <c r="G63" s="253"/>
      <c r="H63" s="253"/>
      <c r="I63" s="253"/>
    </row>
    <row r="64" spans="1:9" x14ac:dyDescent="0.2">
      <c r="A64" s="253"/>
      <c r="B64" s="253"/>
      <c r="C64" s="253"/>
      <c r="D64" s="253"/>
      <c r="E64" s="253"/>
      <c r="F64" s="253"/>
      <c r="G64" s="253"/>
      <c r="H64" s="253"/>
      <c r="I64" s="253"/>
    </row>
    <row r="65" spans="1:9" x14ac:dyDescent="0.2">
      <c r="A65" s="253"/>
      <c r="B65" s="253"/>
      <c r="C65" s="253"/>
      <c r="D65" s="253"/>
      <c r="E65" s="253"/>
      <c r="F65" s="253"/>
      <c r="G65" s="253"/>
      <c r="H65" s="253"/>
      <c r="I65" s="253"/>
    </row>
    <row r="66" spans="1:9" x14ac:dyDescent="0.2">
      <c r="A66" s="253"/>
      <c r="B66" s="253"/>
      <c r="C66" s="253"/>
      <c r="D66" s="253"/>
      <c r="E66" s="253"/>
      <c r="F66" s="253"/>
      <c r="G66" s="253"/>
      <c r="H66" s="253"/>
      <c r="I66" s="253"/>
    </row>
    <row r="67" spans="1:9" x14ac:dyDescent="0.2">
      <c r="A67" s="253"/>
      <c r="B67" s="253"/>
      <c r="C67" s="253"/>
      <c r="D67" s="253"/>
      <c r="E67" s="253"/>
      <c r="F67" s="253"/>
      <c r="G67" s="253"/>
      <c r="H67" s="253"/>
      <c r="I67" s="253"/>
    </row>
    <row r="68" spans="1:9" x14ac:dyDescent="0.2">
      <c r="A68" s="253"/>
      <c r="B68" s="253"/>
      <c r="C68" s="253"/>
      <c r="D68" s="253"/>
      <c r="E68" s="253"/>
      <c r="F68" s="253"/>
      <c r="G68" s="253"/>
      <c r="H68" s="253"/>
      <c r="I68" s="253"/>
    </row>
    <row r="69" spans="1:9" x14ac:dyDescent="0.2">
      <c r="A69" s="253"/>
      <c r="B69" s="253"/>
      <c r="C69" s="253"/>
      <c r="D69" s="253"/>
      <c r="E69" s="253"/>
      <c r="F69" s="253"/>
      <c r="G69" s="253"/>
      <c r="H69" s="253"/>
      <c r="I69" s="253"/>
    </row>
    <row r="70" spans="1:9" x14ac:dyDescent="0.2">
      <c r="A70" s="253"/>
      <c r="B70" s="253"/>
      <c r="C70" s="253"/>
      <c r="D70" s="253"/>
      <c r="E70" s="253"/>
      <c r="F70" s="253"/>
      <c r="G70" s="253"/>
      <c r="H70" s="253"/>
      <c r="I70" s="253"/>
    </row>
    <row r="71" spans="1:9" x14ac:dyDescent="0.2">
      <c r="A71" s="253"/>
      <c r="B71" s="253"/>
      <c r="C71" s="253"/>
      <c r="D71" s="253"/>
      <c r="E71" s="253"/>
      <c r="F71" s="253"/>
      <c r="G71" s="253"/>
      <c r="H71" s="253"/>
      <c r="I71" s="253"/>
    </row>
    <row r="72" spans="1:9" x14ac:dyDescent="0.2">
      <c r="A72" s="253"/>
      <c r="B72" s="253"/>
      <c r="C72" s="253"/>
      <c r="D72" s="253"/>
      <c r="E72" s="253"/>
      <c r="F72" s="253"/>
      <c r="G72" s="253"/>
      <c r="H72" s="253"/>
      <c r="I72" s="253"/>
    </row>
    <row r="73" spans="1:9" x14ac:dyDescent="0.2">
      <c r="A73" s="253"/>
      <c r="B73" s="253"/>
      <c r="C73" s="253"/>
      <c r="D73" s="253"/>
      <c r="E73" s="253"/>
      <c r="F73" s="253"/>
      <c r="G73" s="253"/>
      <c r="H73" s="253"/>
      <c r="I73" s="253"/>
    </row>
    <row r="74" spans="1:9" x14ac:dyDescent="0.2">
      <c r="A74" s="253"/>
      <c r="B74" s="253"/>
      <c r="C74" s="253"/>
      <c r="D74" s="253"/>
      <c r="E74" s="253"/>
      <c r="F74" s="253"/>
      <c r="G74" s="253"/>
      <c r="H74" s="253"/>
      <c r="I74" s="253"/>
    </row>
    <row r="75" spans="1:9" x14ac:dyDescent="0.2">
      <c r="A75" s="253"/>
      <c r="B75" s="253"/>
      <c r="C75" s="253"/>
      <c r="D75" s="253"/>
      <c r="E75" s="253"/>
      <c r="F75" s="253"/>
      <c r="G75" s="253"/>
      <c r="H75" s="253"/>
      <c r="I75" s="253"/>
    </row>
    <row r="76" spans="1:9" x14ac:dyDescent="0.2">
      <c r="A76" s="253"/>
      <c r="B76" s="253"/>
      <c r="C76" s="253"/>
      <c r="D76" s="253"/>
      <c r="E76" s="253"/>
      <c r="F76" s="253"/>
      <c r="G76" s="253"/>
      <c r="H76" s="253"/>
      <c r="I76" s="253"/>
    </row>
    <row r="77" spans="1:9" x14ac:dyDescent="0.2">
      <c r="A77" s="253"/>
      <c r="B77" s="253"/>
      <c r="C77" s="253"/>
      <c r="D77" s="253"/>
      <c r="E77" s="253"/>
      <c r="F77" s="253"/>
      <c r="G77" s="253"/>
      <c r="H77" s="253"/>
      <c r="I77" s="253"/>
    </row>
    <row r="78" spans="1:9" x14ac:dyDescent="0.2">
      <c r="A78" s="253"/>
      <c r="B78" s="253"/>
      <c r="C78" s="253"/>
      <c r="D78" s="253"/>
      <c r="E78" s="253"/>
      <c r="F78" s="253"/>
      <c r="G78" s="253"/>
      <c r="H78" s="253"/>
      <c r="I78" s="253"/>
    </row>
    <row r="79" spans="1:9" x14ac:dyDescent="0.2">
      <c r="A79" s="253"/>
      <c r="B79" s="253"/>
      <c r="C79" s="253"/>
      <c r="D79" s="253"/>
      <c r="E79" s="253"/>
      <c r="F79" s="253"/>
      <c r="G79" s="253"/>
      <c r="H79" s="253"/>
      <c r="I79" s="253"/>
    </row>
    <row r="80" spans="1:9" x14ac:dyDescent="0.2">
      <c r="A80" s="253"/>
      <c r="B80" s="253"/>
      <c r="C80" s="253"/>
      <c r="D80" s="253"/>
      <c r="E80" s="253"/>
      <c r="F80" s="253"/>
      <c r="G80" s="253"/>
      <c r="H80" s="253"/>
      <c r="I80" s="253"/>
    </row>
    <row r="81" spans="1:9" x14ac:dyDescent="0.2">
      <c r="A81" s="253"/>
      <c r="B81" s="253"/>
      <c r="C81" s="253"/>
      <c r="D81" s="253"/>
      <c r="E81" s="253"/>
      <c r="F81" s="253"/>
      <c r="G81" s="253"/>
      <c r="H81" s="253"/>
      <c r="I81" s="253"/>
    </row>
    <row r="82" spans="1:9" x14ac:dyDescent="0.2">
      <c r="A82" s="253"/>
      <c r="B82" s="253"/>
      <c r="C82" s="253"/>
      <c r="D82" s="253"/>
      <c r="E82" s="253"/>
      <c r="F82" s="253"/>
      <c r="G82" s="253"/>
      <c r="H82" s="253"/>
      <c r="I82" s="253"/>
    </row>
    <row r="83" spans="1:9" x14ac:dyDescent="0.2">
      <c r="A83" s="253"/>
      <c r="B83" s="253"/>
      <c r="C83" s="253"/>
      <c r="D83" s="253"/>
      <c r="E83" s="253"/>
      <c r="F83" s="253"/>
      <c r="G83" s="253"/>
      <c r="H83" s="253"/>
      <c r="I83" s="253"/>
    </row>
    <row r="84" spans="1:9" x14ac:dyDescent="0.2">
      <c r="A84" s="253"/>
      <c r="B84" s="253"/>
      <c r="C84" s="253"/>
      <c r="D84" s="253"/>
      <c r="E84" s="253"/>
      <c r="F84" s="253"/>
      <c r="G84" s="253"/>
      <c r="H84" s="253"/>
      <c r="I84" s="253"/>
    </row>
    <row r="85" spans="1:9" x14ac:dyDescent="0.2">
      <c r="A85" s="253"/>
      <c r="B85" s="253"/>
      <c r="C85" s="253"/>
      <c r="D85" s="253"/>
      <c r="E85" s="253"/>
      <c r="F85" s="253"/>
      <c r="G85" s="253"/>
      <c r="H85" s="253"/>
      <c r="I85" s="253"/>
    </row>
    <row r="86" spans="1:9" x14ac:dyDescent="0.2">
      <c r="A86" s="253"/>
      <c r="B86" s="253"/>
      <c r="C86" s="253"/>
      <c r="D86" s="253"/>
      <c r="E86" s="253"/>
      <c r="F86" s="253"/>
      <c r="G86" s="253"/>
      <c r="H86" s="253"/>
      <c r="I86" s="253"/>
    </row>
    <row r="87" spans="1:9" x14ac:dyDescent="0.2">
      <c r="A87" s="253"/>
      <c r="B87" s="253"/>
      <c r="C87" s="253"/>
      <c r="D87" s="253"/>
      <c r="E87" s="253"/>
      <c r="F87" s="253"/>
      <c r="G87" s="253"/>
      <c r="H87" s="253"/>
      <c r="I87" s="253"/>
    </row>
    <row r="88" spans="1:9" x14ac:dyDescent="0.2">
      <c r="A88" s="253"/>
      <c r="B88" s="253"/>
      <c r="C88" s="253"/>
      <c r="D88" s="253"/>
      <c r="E88" s="253"/>
      <c r="F88" s="253"/>
      <c r="G88" s="253"/>
      <c r="H88" s="253"/>
      <c r="I88" s="253"/>
    </row>
    <row r="89" spans="1:9" x14ac:dyDescent="0.2">
      <c r="A89" s="253"/>
      <c r="B89" s="253"/>
      <c r="C89" s="253"/>
      <c r="D89" s="253"/>
      <c r="E89" s="253"/>
      <c r="F89" s="253"/>
      <c r="G89" s="253"/>
      <c r="H89" s="253"/>
      <c r="I89" s="253"/>
    </row>
    <row r="90" spans="1:9" x14ac:dyDescent="0.2">
      <c r="A90" s="253"/>
      <c r="B90" s="253"/>
      <c r="C90" s="253"/>
      <c r="D90" s="253"/>
      <c r="E90" s="253"/>
      <c r="F90" s="253"/>
      <c r="G90" s="253"/>
      <c r="H90" s="253"/>
      <c r="I90" s="253"/>
    </row>
    <row r="91" spans="1:9" x14ac:dyDescent="0.2">
      <c r="A91" s="253"/>
      <c r="B91" s="253"/>
      <c r="C91" s="253"/>
      <c r="D91" s="253"/>
      <c r="E91" s="253"/>
      <c r="F91" s="253"/>
      <c r="G91" s="253"/>
      <c r="H91" s="253"/>
      <c r="I91" s="253"/>
    </row>
    <row r="92" spans="1:9" x14ac:dyDescent="0.2">
      <c r="A92" s="253"/>
      <c r="B92" s="253"/>
      <c r="C92" s="253"/>
      <c r="D92" s="253"/>
      <c r="E92" s="253"/>
      <c r="F92" s="253"/>
      <c r="G92" s="253"/>
      <c r="H92" s="253"/>
      <c r="I92" s="253"/>
    </row>
    <row r="93" spans="1:9" x14ac:dyDescent="0.2">
      <c r="A93" s="253"/>
      <c r="B93" s="253"/>
      <c r="C93" s="253"/>
      <c r="D93" s="253"/>
      <c r="E93" s="253"/>
      <c r="F93" s="253"/>
      <c r="G93" s="253"/>
      <c r="H93" s="253"/>
      <c r="I93" s="253"/>
    </row>
    <row r="94" spans="1:9" x14ac:dyDescent="0.2">
      <c r="A94" s="253"/>
      <c r="B94" s="253"/>
      <c r="C94" s="253"/>
      <c r="D94" s="253"/>
      <c r="E94" s="253"/>
      <c r="F94" s="253"/>
      <c r="G94" s="253"/>
      <c r="H94" s="253"/>
      <c r="I94" s="253"/>
    </row>
    <row r="95" spans="1:9" x14ac:dyDescent="0.2">
      <c r="A95" s="253"/>
      <c r="B95" s="253"/>
      <c r="C95" s="253"/>
      <c r="D95" s="253"/>
      <c r="E95" s="253"/>
      <c r="F95" s="253"/>
      <c r="G95" s="253"/>
      <c r="H95" s="253"/>
      <c r="I95" s="253"/>
    </row>
    <row r="96" spans="1:9" x14ac:dyDescent="0.2">
      <c r="A96" s="253"/>
      <c r="B96" s="253"/>
      <c r="C96" s="253"/>
      <c r="D96" s="253"/>
      <c r="E96" s="253"/>
      <c r="F96" s="253"/>
      <c r="G96" s="253"/>
      <c r="H96" s="253"/>
      <c r="I96" s="253"/>
    </row>
    <row r="97" spans="1:9" x14ac:dyDescent="0.2">
      <c r="A97" s="253"/>
      <c r="B97" s="253"/>
      <c r="C97" s="253"/>
      <c r="D97" s="253"/>
      <c r="E97" s="253"/>
      <c r="F97" s="253"/>
      <c r="G97" s="253"/>
      <c r="H97" s="253"/>
      <c r="I97" s="253"/>
    </row>
    <row r="98" spans="1:9" x14ac:dyDescent="0.2">
      <c r="A98" s="253"/>
      <c r="B98" s="253"/>
      <c r="C98" s="253"/>
      <c r="D98" s="253"/>
      <c r="E98" s="253"/>
      <c r="F98" s="253"/>
      <c r="G98" s="253"/>
      <c r="H98" s="253"/>
      <c r="I98" s="253"/>
    </row>
    <row r="99" spans="1:9" x14ac:dyDescent="0.2">
      <c r="A99" s="253"/>
      <c r="B99" s="253"/>
      <c r="C99" s="253"/>
      <c r="D99" s="253"/>
      <c r="E99" s="253"/>
      <c r="F99" s="253"/>
      <c r="G99" s="253"/>
      <c r="H99" s="253"/>
      <c r="I99" s="253"/>
    </row>
    <row r="100" spans="1:9" x14ac:dyDescent="0.2">
      <c r="A100" s="253"/>
      <c r="B100" s="253"/>
      <c r="C100" s="253"/>
      <c r="D100" s="253"/>
      <c r="E100" s="253"/>
      <c r="F100" s="253"/>
      <c r="G100" s="253"/>
      <c r="H100" s="253"/>
      <c r="I100" s="253"/>
    </row>
    <row r="101" spans="1:9" x14ac:dyDescent="0.2">
      <c r="A101" s="253"/>
      <c r="B101" s="253"/>
      <c r="C101" s="253"/>
      <c r="D101" s="253"/>
      <c r="E101" s="253"/>
      <c r="F101" s="253"/>
      <c r="G101" s="253"/>
      <c r="H101" s="253"/>
      <c r="I101" s="253"/>
    </row>
    <row r="102" spans="1:9" x14ac:dyDescent="0.2">
      <c r="A102" s="253"/>
      <c r="B102" s="253"/>
      <c r="C102" s="253"/>
      <c r="D102" s="253"/>
      <c r="E102" s="253"/>
      <c r="F102" s="253"/>
      <c r="G102" s="253"/>
      <c r="H102" s="253"/>
      <c r="I102" s="253"/>
    </row>
    <row r="103" spans="1:9" x14ac:dyDescent="0.2">
      <c r="A103" s="253"/>
      <c r="B103" s="253"/>
      <c r="C103" s="253"/>
      <c r="D103" s="253"/>
      <c r="E103" s="253"/>
      <c r="F103" s="253"/>
      <c r="G103" s="253"/>
      <c r="H103" s="253"/>
      <c r="I103" s="253"/>
    </row>
    <row r="104" spans="1:9" x14ac:dyDescent="0.2">
      <c r="A104" s="253"/>
      <c r="B104" s="253"/>
      <c r="C104" s="253"/>
      <c r="D104" s="253"/>
      <c r="E104" s="253"/>
      <c r="F104" s="253"/>
      <c r="G104" s="253"/>
      <c r="H104" s="253"/>
      <c r="I104" s="253"/>
    </row>
    <row r="105" spans="1:9" x14ac:dyDescent="0.2">
      <c r="A105" s="253"/>
      <c r="B105" s="253"/>
      <c r="C105" s="253"/>
      <c r="D105" s="253"/>
      <c r="E105" s="253"/>
      <c r="F105" s="253"/>
      <c r="G105" s="253"/>
      <c r="H105" s="253"/>
      <c r="I105" s="253"/>
    </row>
    <row r="106" spans="1:9" x14ac:dyDescent="0.2">
      <c r="A106" s="253"/>
      <c r="B106" s="253"/>
      <c r="C106" s="253"/>
      <c r="D106" s="253"/>
      <c r="E106" s="253"/>
      <c r="F106" s="253"/>
      <c r="G106" s="253"/>
      <c r="H106" s="253"/>
      <c r="I106" s="25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zoomScaleNormal="100" workbookViewId="0"/>
  </sheetViews>
  <sheetFormatPr defaultColWidth="9.125" defaultRowHeight="11.4" x14ac:dyDescent="0.2"/>
  <cols>
    <col min="1" max="2" width="9.125" style="20"/>
    <col min="3" max="3" width="12" style="20" customWidth="1"/>
    <col min="4" max="4" width="13.25" style="20" customWidth="1"/>
    <col min="5" max="6" width="9.125" style="20"/>
    <col min="7" max="9" width="10.25" style="20"/>
    <col min="10" max="10" width="10.25" style="20" customWidth="1"/>
    <col min="11" max="16384" width="9.125" style="20"/>
  </cols>
  <sheetData>
    <row r="1" spans="2:3" ht="12" customHeight="1" x14ac:dyDescent="0.2"/>
    <row r="2" spans="2:3" ht="12" customHeight="1" x14ac:dyDescent="0.2">
      <c r="B2" s="33" t="s">
        <v>216</v>
      </c>
    </row>
    <row r="3" spans="2:3" ht="12" customHeight="1" x14ac:dyDescent="0.2">
      <c r="B3" s="246" t="s">
        <v>217</v>
      </c>
    </row>
    <row r="4" spans="2:3" ht="12" customHeight="1" x14ac:dyDescent="0.2"/>
    <row r="5" spans="2:3" ht="12" customHeight="1" x14ac:dyDescent="0.2"/>
    <row r="6" spans="2:3" ht="17.100000000000001" customHeight="1" x14ac:dyDescent="0.2"/>
    <row r="7" spans="2:3" ht="12" customHeight="1" x14ac:dyDescent="0.2"/>
    <row r="8" spans="2:3" ht="12" customHeight="1" x14ac:dyDescent="0.2">
      <c r="C8" s="25"/>
    </row>
    <row r="9" spans="2:3" ht="12" customHeight="1" x14ac:dyDescent="0.2">
      <c r="C9" s="25"/>
    </row>
    <row r="33" spans="2:7" x14ac:dyDescent="0.2">
      <c r="B33" s="34" t="s">
        <v>51</v>
      </c>
    </row>
    <row r="40" spans="2:7" x14ac:dyDescent="0.2">
      <c r="B40" s="46" t="s">
        <v>58</v>
      </c>
    </row>
    <row r="41" spans="2:7" x14ac:dyDescent="0.2">
      <c r="G41" s="46" t="s">
        <v>57</v>
      </c>
    </row>
    <row r="45" spans="2:7" x14ac:dyDescent="0.2">
      <c r="C45" s="35"/>
    </row>
    <row r="54" spans="1:6" ht="13.2" x14ac:dyDescent="0.25">
      <c r="A54" s="162" t="s">
        <v>77</v>
      </c>
      <c r="B54" s="162" t="s">
        <v>80</v>
      </c>
    </row>
    <row r="55" spans="1:6" ht="13.2" x14ac:dyDescent="0.25">
      <c r="A55" s="162" t="s">
        <v>83</v>
      </c>
      <c r="B55" s="164">
        <v>3584440</v>
      </c>
      <c r="D55" s="67" t="s">
        <v>9</v>
      </c>
      <c r="E55" s="86">
        <v>135212340</v>
      </c>
      <c r="F55" s="86">
        <f t="shared" ref="F55:F83" si="0">+E55/$E$55*100</f>
        <v>100</v>
      </c>
    </row>
    <row r="56" spans="1:6" ht="13.2" x14ac:dyDescent="0.25">
      <c r="A56" s="162" t="s">
        <v>84</v>
      </c>
      <c r="B56" s="163">
        <v>1024910</v>
      </c>
      <c r="D56" s="44" t="s">
        <v>92</v>
      </c>
      <c r="E56" s="26">
        <v>21871300</v>
      </c>
      <c r="F56" s="201">
        <f t="shared" si="0"/>
        <v>16.175520666235048</v>
      </c>
    </row>
    <row r="57" spans="1:6" ht="13.2" x14ac:dyDescent="0.25">
      <c r="A57" s="162" t="s">
        <v>85</v>
      </c>
      <c r="B57" s="163">
        <v>1728360</v>
      </c>
      <c r="D57" s="44" t="s">
        <v>195</v>
      </c>
      <c r="E57" s="26">
        <v>18406910</v>
      </c>
      <c r="F57" s="201">
        <f t="shared" si="0"/>
        <v>13.613335883396442</v>
      </c>
    </row>
    <row r="58" spans="1:6" ht="13.2" x14ac:dyDescent="0.25">
      <c r="A58" s="162" t="s">
        <v>86</v>
      </c>
      <c r="B58" s="164">
        <v>4133390</v>
      </c>
      <c r="D58" s="44" t="s">
        <v>91</v>
      </c>
      <c r="E58" s="26">
        <v>14501690</v>
      </c>
      <c r="F58" s="201">
        <f t="shared" si="0"/>
        <v>10.72512316553356</v>
      </c>
    </row>
    <row r="59" spans="1:6" ht="13.2" x14ac:dyDescent="0.25">
      <c r="A59" s="162" t="s">
        <v>87</v>
      </c>
      <c r="B59" s="163">
        <v>18406910</v>
      </c>
      <c r="D59" s="44" t="s">
        <v>110</v>
      </c>
      <c r="E59" s="26">
        <v>13282320</v>
      </c>
      <c r="F59" s="201">
        <f t="shared" si="0"/>
        <v>9.8233045889154802</v>
      </c>
    </row>
    <row r="60" spans="1:6" ht="13.2" x14ac:dyDescent="0.25">
      <c r="A60" s="162" t="s">
        <v>88</v>
      </c>
      <c r="B60" s="163">
        <v>310110</v>
      </c>
      <c r="D60" s="44" t="s">
        <v>94</v>
      </c>
      <c r="E60" s="26">
        <v>9374270</v>
      </c>
      <c r="F60" s="86">
        <f t="shared" si="0"/>
        <v>6.9329988668194034</v>
      </c>
    </row>
    <row r="61" spans="1:6" ht="13.2" x14ac:dyDescent="0.25">
      <c r="A61" s="162" t="s">
        <v>89</v>
      </c>
      <c r="B61" s="164">
        <v>5929360</v>
      </c>
      <c r="D61" s="44" t="s">
        <v>103</v>
      </c>
      <c r="E61" s="26">
        <v>9164570</v>
      </c>
      <c r="F61" s="86">
        <f t="shared" si="0"/>
        <v>6.7779094718721673</v>
      </c>
    </row>
    <row r="62" spans="1:6" ht="13.2" x14ac:dyDescent="0.25">
      <c r="A62" s="162" t="s">
        <v>90</v>
      </c>
      <c r="B62" s="164">
        <v>2142980</v>
      </c>
      <c r="D62" s="44" t="s">
        <v>101</v>
      </c>
      <c r="E62" s="26">
        <v>6602050</v>
      </c>
      <c r="F62" s="86">
        <f t="shared" si="0"/>
        <v>4.882727419701486</v>
      </c>
    </row>
    <row r="63" spans="1:6" ht="13.2" x14ac:dyDescent="0.25">
      <c r="A63" s="162" t="s">
        <v>91</v>
      </c>
      <c r="B63" s="164">
        <v>14501690</v>
      </c>
      <c r="D63" s="44" t="s">
        <v>89</v>
      </c>
      <c r="E63" s="26">
        <v>5929360</v>
      </c>
      <c r="F63" s="86">
        <f t="shared" si="0"/>
        <v>4.3852210530488565</v>
      </c>
    </row>
    <row r="64" spans="1:6" ht="13.2" x14ac:dyDescent="0.25">
      <c r="A64" s="162" t="s">
        <v>92</v>
      </c>
      <c r="B64" s="164">
        <v>21871300</v>
      </c>
      <c r="D64" s="44" t="s">
        <v>105</v>
      </c>
      <c r="E64" s="26">
        <v>4975310</v>
      </c>
      <c r="F64" s="86">
        <f t="shared" si="0"/>
        <v>3.6796271701236734</v>
      </c>
    </row>
    <row r="65" spans="1:6" ht="13.2" x14ac:dyDescent="0.25">
      <c r="A65" s="162" t="s">
        <v>93</v>
      </c>
      <c r="B65" s="164">
        <v>864020</v>
      </c>
      <c r="D65" s="44" t="s">
        <v>86</v>
      </c>
      <c r="E65" s="26">
        <v>4133390</v>
      </c>
      <c r="F65" s="86">
        <f t="shared" si="0"/>
        <v>3.0569621086359424</v>
      </c>
    </row>
    <row r="66" spans="1:6" ht="13.2" x14ac:dyDescent="0.25">
      <c r="A66" s="162" t="s">
        <v>94</v>
      </c>
      <c r="B66" s="164">
        <v>9374270</v>
      </c>
      <c r="D66" s="44" t="s">
        <v>83</v>
      </c>
      <c r="E66" s="26">
        <v>3584440</v>
      </c>
      <c r="F66" s="86">
        <f t="shared" si="0"/>
        <v>2.650971057819131</v>
      </c>
    </row>
    <row r="67" spans="1:6" ht="13.2" x14ac:dyDescent="0.25">
      <c r="A67" s="162" t="s">
        <v>95</v>
      </c>
      <c r="B67" s="163">
        <v>174520</v>
      </c>
      <c r="D67" s="44" t="s">
        <v>102</v>
      </c>
      <c r="E67" s="26">
        <v>2439090</v>
      </c>
      <c r="F67" s="86">
        <f t="shared" si="0"/>
        <v>1.8038960053498077</v>
      </c>
    </row>
    <row r="68" spans="1:6" ht="13.2" x14ac:dyDescent="0.25">
      <c r="A68" s="162" t="s">
        <v>96</v>
      </c>
      <c r="B68" s="163">
        <v>485990</v>
      </c>
      <c r="D68" s="44" t="s">
        <v>99</v>
      </c>
      <c r="E68" s="26">
        <v>2259080</v>
      </c>
      <c r="F68" s="86">
        <f t="shared" si="0"/>
        <v>1.6707646654144142</v>
      </c>
    </row>
    <row r="69" spans="1:6" ht="13.2" x14ac:dyDescent="0.25">
      <c r="A69" s="162" t="s">
        <v>97</v>
      </c>
      <c r="B69" s="163">
        <v>838750</v>
      </c>
      <c r="D69" s="44" t="s">
        <v>90</v>
      </c>
      <c r="E69" s="26">
        <v>2142980</v>
      </c>
      <c r="F69" s="86">
        <f t="shared" si="0"/>
        <v>1.584899721430751</v>
      </c>
    </row>
    <row r="70" spans="1:6" ht="13.2" x14ac:dyDescent="0.25">
      <c r="A70" s="162" t="s">
        <v>98</v>
      </c>
      <c r="B70" s="163">
        <v>165400</v>
      </c>
      <c r="D70" s="44" t="s">
        <v>104</v>
      </c>
      <c r="E70" s="26">
        <v>2035510</v>
      </c>
      <c r="F70" s="86">
        <f t="shared" si="0"/>
        <v>1.505417330992127</v>
      </c>
    </row>
    <row r="71" spans="1:6" ht="13.2" x14ac:dyDescent="0.25">
      <c r="A71" s="162" t="s">
        <v>99</v>
      </c>
      <c r="B71" s="164">
        <v>2259080</v>
      </c>
      <c r="D71" s="44" t="s">
        <v>85</v>
      </c>
      <c r="E71" s="26">
        <v>1728360</v>
      </c>
      <c r="F71" s="86">
        <f t="shared" si="0"/>
        <v>1.278256111831213</v>
      </c>
    </row>
    <row r="72" spans="1:6" ht="16.2" customHeight="1" x14ac:dyDescent="0.25">
      <c r="A72" s="162" t="s">
        <v>100</v>
      </c>
      <c r="B72" s="164">
        <v>34930</v>
      </c>
      <c r="D72" s="44" t="s">
        <v>109</v>
      </c>
      <c r="E72" s="26">
        <v>1711740</v>
      </c>
      <c r="F72" s="86">
        <f t="shared" si="0"/>
        <v>1.2659643343203735</v>
      </c>
    </row>
    <row r="73" spans="1:6" ht="13.2" x14ac:dyDescent="0.25">
      <c r="A73" s="162" t="s">
        <v>101</v>
      </c>
      <c r="B73" s="163">
        <v>6602050</v>
      </c>
      <c r="D73" s="44" t="s">
        <v>108</v>
      </c>
      <c r="E73" s="26">
        <v>1145730</v>
      </c>
      <c r="F73" s="86">
        <f t="shared" si="0"/>
        <v>0.84735609190699601</v>
      </c>
    </row>
    <row r="74" spans="1:6" ht="13.2" x14ac:dyDescent="0.25">
      <c r="A74" s="162" t="s">
        <v>102</v>
      </c>
      <c r="B74" s="163">
        <v>2439090</v>
      </c>
      <c r="D74" s="44" t="s">
        <v>84</v>
      </c>
      <c r="E74" s="26">
        <v>1024910</v>
      </c>
      <c r="F74" s="86">
        <f t="shared" si="0"/>
        <v>0.75800034227645197</v>
      </c>
    </row>
    <row r="75" spans="1:6" ht="13.2" x14ac:dyDescent="0.25">
      <c r="A75" s="162" t="s">
        <v>103</v>
      </c>
      <c r="B75" s="163">
        <v>9164570</v>
      </c>
      <c r="D75" s="44" t="s">
        <v>93</v>
      </c>
      <c r="E75" s="26">
        <v>864020</v>
      </c>
      <c r="F75" s="86">
        <f t="shared" si="0"/>
        <v>0.63900972352079699</v>
      </c>
    </row>
    <row r="76" spans="1:6" ht="13.2" x14ac:dyDescent="0.25">
      <c r="A76" s="162" t="s">
        <v>104</v>
      </c>
      <c r="B76" s="163">
        <v>2035510</v>
      </c>
      <c r="D76" s="44" t="s">
        <v>97</v>
      </c>
      <c r="E76" s="26">
        <v>838750</v>
      </c>
      <c r="F76" s="86">
        <f t="shared" si="0"/>
        <v>0.62032060091556729</v>
      </c>
    </row>
    <row r="77" spans="1:6" ht="13.2" x14ac:dyDescent="0.25">
      <c r="A77" s="162" t="s">
        <v>105</v>
      </c>
      <c r="B77" s="163">
        <v>4975310</v>
      </c>
      <c r="D77" s="44" t="s">
        <v>107</v>
      </c>
      <c r="E77" s="26">
        <v>644820</v>
      </c>
      <c r="F77" s="86">
        <f t="shared" si="0"/>
        <v>0.47689434263174502</v>
      </c>
    </row>
    <row r="78" spans="1:6" ht="13.2" x14ac:dyDescent="0.25">
      <c r="A78" s="162" t="s">
        <v>106</v>
      </c>
      <c r="B78" s="163">
        <v>487960</v>
      </c>
      <c r="D78" s="44" t="s">
        <v>106</v>
      </c>
      <c r="E78" s="26">
        <v>487960</v>
      </c>
      <c r="F78" s="86">
        <f t="shared" si="0"/>
        <v>0.360884221070355</v>
      </c>
    </row>
    <row r="79" spans="1:6" ht="13.2" x14ac:dyDescent="0.25">
      <c r="A79" s="162" t="s">
        <v>107</v>
      </c>
      <c r="B79" s="163">
        <v>644820</v>
      </c>
      <c r="D79" s="44" t="s">
        <v>96</v>
      </c>
      <c r="E79" s="26">
        <v>485990</v>
      </c>
      <c r="F79" s="86">
        <f t="shared" si="0"/>
        <v>0.35942725345926269</v>
      </c>
    </row>
    <row r="80" spans="1:6" ht="13.2" x14ac:dyDescent="0.25">
      <c r="A80" s="162" t="s">
        <v>108</v>
      </c>
      <c r="B80" s="164">
        <v>1145730</v>
      </c>
      <c r="D80" s="44" t="s">
        <v>88</v>
      </c>
      <c r="E80" s="26">
        <v>310110</v>
      </c>
      <c r="F80" s="86">
        <f t="shared" si="0"/>
        <v>0.2293503684648901</v>
      </c>
    </row>
    <row r="81" spans="1:6" ht="13.2" x14ac:dyDescent="0.25">
      <c r="A81" s="162" t="s">
        <v>109</v>
      </c>
      <c r="B81" s="164">
        <v>1711740</v>
      </c>
      <c r="D81" s="44" t="s">
        <v>95</v>
      </c>
      <c r="E81" s="26">
        <v>174520</v>
      </c>
      <c r="F81" s="86">
        <f t="shared" si="0"/>
        <v>0.12907105963849155</v>
      </c>
    </row>
    <row r="82" spans="1:6" ht="13.2" x14ac:dyDescent="0.25">
      <c r="A82" s="162" t="s">
        <v>110</v>
      </c>
      <c r="B82" s="164">
        <v>13282320</v>
      </c>
      <c r="D82" s="44" t="s">
        <v>98</v>
      </c>
      <c r="E82" s="26">
        <v>165400</v>
      </c>
      <c r="F82" s="86">
        <f t="shared" si="0"/>
        <v>0.12232611313434853</v>
      </c>
    </row>
    <row r="83" spans="1:6" ht="13.2" x14ac:dyDescent="0.25">
      <c r="A83" s="162" t="s">
        <v>111</v>
      </c>
      <c r="B83" s="164" t="s">
        <v>1</v>
      </c>
      <c r="D83" s="44" t="s">
        <v>100</v>
      </c>
      <c r="E83" s="26">
        <v>34930</v>
      </c>
      <c r="F83" s="86">
        <f t="shared" si="0"/>
        <v>2.5833440941854864E-2</v>
      </c>
    </row>
    <row r="84" spans="1:6" ht="13.2" x14ac:dyDescent="0.25">
      <c r="A84" s="162" t="s">
        <v>112</v>
      </c>
      <c r="B84" s="163">
        <v>1246610</v>
      </c>
    </row>
    <row r="85" spans="1:6" ht="13.2" x14ac:dyDescent="0.25">
      <c r="A85" s="162" t="s">
        <v>113</v>
      </c>
      <c r="B85" s="164" t="s">
        <v>1</v>
      </c>
    </row>
    <row r="86" spans="1:6" ht="13.2" x14ac:dyDescent="0.25">
      <c r="A86" s="162" t="s">
        <v>114</v>
      </c>
      <c r="B86" s="164" t="s">
        <v>1</v>
      </c>
    </row>
    <row r="87" spans="1:6" ht="13.2" x14ac:dyDescent="0.25">
      <c r="A87" s="103" t="s">
        <v>114</v>
      </c>
      <c r="B87" s="104" t="s">
        <v>1</v>
      </c>
    </row>
  </sheetData>
  <sortState ref="C4:E31">
    <sortCondition descending="1" ref="E4:E31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4"/>
  <sheetViews>
    <sheetView showGridLines="0" zoomScaleNormal="100" workbookViewId="0"/>
  </sheetViews>
  <sheetFormatPr defaultColWidth="9.125" defaultRowHeight="11.4" x14ac:dyDescent="0.2"/>
  <cols>
    <col min="1" max="1" width="9.125" style="25"/>
    <col min="2" max="2" width="13.875" style="25" customWidth="1"/>
    <col min="3" max="8" width="11.875" style="25" customWidth="1"/>
    <col min="9" max="9" width="22.25" style="25" customWidth="1"/>
    <col min="10" max="10" width="9.125" style="25" customWidth="1"/>
    <col min="11" max="16384" width="9.125" style="25"/>
  </cols>
  <sheetData>
    <row r="2" spans="2:14" ht="13.8" x14ac:dyDescent="0.2">
      <c r="B2" s="33" t="s">
        <v>218</v>
      </c>
    </row>
    <row r="4" spans="2:14" ht="60" x14ac:dyDescent="0.25">
      <c r="B4" s="13"/>
      <c r="C4" s="69" t="s">
        <v>50</v>
      </c>
      <c r="D4" s="69" t="s">
        <v>18</v>
      </c>
      <c r="E4" s="69" t="s">
        <v>50</v>
      </c>
      <c r="F4" s="69" t="s">
        <v>18</v>
      </c>
      <c r="G4" s="69" t="s">
        <v>61</v>
      </c>
      <c r="H4" s="69" t="s">
        <v>2</v>
      </c>
    </row>
    <row r="5" spans="2:14" ht="12" x14ac:dyDescent="0.25">
      <c r="B5" s="68"/>
      <c r="C5" s="18" t="s">
        <v>49</v>
      </c>
      <c r="D5" s="75"/>
      <c r="E5" s="19" t="s">
        <v>21</v>
      </c>
      <c r="F5" s="19"/>
      <c r="G5" s="76"/>
      <c r="H5" s="18"/>
    </row>
    <row r="6" spans="2:14" ht="12" x14ac:dyDescent="0.25">
      <c r="B6" s="70" t="s">
        <v>9</v>
      </c>
      <c r="C6" s="259">
        <v>20202.72</v>
      </c>
      <c r="D6" s="301">
        <v>2007.3100000000002</v>
      </c>
      <c r="E6" s="301">
        <v>7272.4900000000007</v>
      </c>
      <c r="F6" s="301">
        <v>1461.13</v>
      </c>
      <c r="G6" s="301">
        <v>774.89999999999986</v>
      </c>
      <c r="H6" s="301">
        <v>9508.5600000000013</v>
      </c>
      <c r="J6" s="37"/>
      <c r="K6" s="37"/>
      <c r="L6" s="279">
        <f>+E6/H6</f>
        <v>0.76483610557224224</v>
      </c>
      <c r="M6" s="37"/>
      <c r="N6" s="280">
        <f>+G6/H6</f>
        <v>8.1494989777631921E-2</v>
      </c>
    </row>
    <row r="7" spans="2:14" ht="12" x14ac:dyDescent="0.25">
      <c r="B7" s="3" t="s">
        <v>83</v>
      </c>
      <c r="C7" s="260">
        <v>59.29</v>
      </c>
      <c r="D7" s="302">
        <v>15.55</v>
      </c>
      <c r="E7" s="302">
        <v>40.22</v>
      </c>
      <c r="F7" s="302">
        <v>11.79</v>
      </c>
      <c r="G7" s="302">
        <v>4.72</v>
      </c>
      <c r="H7" s="302">
        <v>56.73</v>
      </c>
      <c r="J7" s="299">
        <f>+H7/$H$6</f>
        <v>5.9662030843787061E-3</v>
      </c>
      <c r="K7" s="37"/>
      <c r="L7" s="279">
        <f t="shared" ref="L7:L34" si="0">+E7/H7</f>
        <v>0.70897232504847529</v>
      </c>
      <c r="M7" s="37"/>
      <c r="N7" s="280">
        <f t="shared" ref="N7:N34" si="1">+G7/H7</f>
        <v>8.3201128150890188E-2</v>
      </c>
    </row>
    <row r="8" spans="2:14" ht="12" x14ac:dyDescent="0.25">
      <c r="B8" s="4" t="s">
        <v>84</v>
      </c>
      <c r="C8" s="261">
        <v>499.69</v>
      </c>
      <c r="D8" s="303">
        <v>57.99</v>
      </c>
      <c r="E8" s="303">
        <v>245.09</v>
      </c>
      <c r="F8" s="303">
        <v>53.29</v>
      </c>
      <c r="G8" s="303">
        <v>21.85</v>
      </c>
      <c r="H8" s="303">
        <v>320.23</v>
      </c>
      <c r="J8" s="299">
        <f t="shared" ref="J8:J34" si="2">+H8/$H$6</f>
        <v>3.3678075334225156E-2</v>
      </c>
      <c r="K8" s="37"/>
      <c r="L8" s="279">
        <f t="shared" si="0"/>
        <v>0.76535615026699555</v>
      </c>
      <c r="M8" s="37"/>
      <c r="N8" s="280">
        <f t="shared" si="1"/>
        <v>6.8232208100427821E-2</v>
      </c>
    </row>
    <row r="9" spans="2:14" ht="12" x14ac:dyDescent="0.25">
      <c r="B9" s="4" t="s">
        <v>85</v>
      </c>
      <c r="C9" s="261">
        <v>49.42</v>
      </c>
      <c r="D9" s="303">
        <v>82.71</v>
      </c>
      <c r="E9" s="303">
        <v>27.07</v>
      </c>
      <c r="F9" s="303">
        <v>74</v>
      </c>
      <c r="G9" s="303">
        <v>4.01</v>
      </c>
      <c r="H9" s="303">
        <v>105.08</v>
      </c>
      <c r="J9" s="299">
        <f t="shared" si="2"/>
        <v>1.1051095013335351E-2</v>
      </c>
      <c r="K9" s="37"/>
      <c r="L9" s="279">
        <f t="shared" si="0"/>
        <v>0.25761324704986677</v>
      </c>
      <c r="M9" s="300">
        <f t="shared" ref="M9" si="3">1-L9</f>
        <v>0.74238675295013323</v>
      </c>
      <c r="N9" s="280">
        <f t="shared" si="1"/>
        <v>3.8161400837457171E-2</v>
      </c>
    </row>
    <row r="10" spans="2:14" ht="12" x14ac:dyDescent="0.25">
      <c r="B10" s="4" t="s">
        <v>86</v>
      </c>
      <c r="C10" s="261">
        <v>54.29</v>
      </c>
      <c r="D10" s="303">
        <v>26.68</v>
      </c>
      <c r="E10" s="303">
        <v>28.55</v>
      </c>
      <c r="F10" s="303">
        <v>23.73</v>
      </c>
      <c r="G10" s="303">
        <v>2.19</v>
      </c>
      <c r="H10" s="303">
        <v>54.47</v>
      </c>
      <c r="J10" s="299">
        <f t="shared" si="2"/>
        <v>5.7285225102434011E-3</v>
      </c>
      <c r="K10" s="37"/>
      <c r="L10" s="279">
        <f t="shared" si="0"/>
        <v>0.52414172939232606</v>
      </c>
      <c r="M10" s="300"/>
      <c r="N10" s="280">
        <f t="shared" si="1"/>
        <v>4.0205617771250229E-2</v>
      </c>
    </row>
    <row r="11" spans="2:14" ht="12" x14ac:dyDescent="0.25">
      <c r="B11" s="4" t="s">
        <v>195</v>
      </c>
      <c r="C11" s="261">
        <v>529.29</v>
      </c>
      <c r="D11" s="303">
        <v>176.97</v>
      </c>
      <c r="E11" s="303">
        <v>322.92</v>
      </c>
      <c r="F11" s="303">
        <v>143.91</v>
      </c>
      <c r="G11" s="303">
        <v>55.9</v>
      </c>
      <c r="H11" s="303">
        <v>522.73</v>
      </c>
      <c r="J11" s="299">
        <f t="shared" si="2"/>
        <v>5.4974675450331065E-2</v>
      </c>
      <c r="K11" s="37"/>
      <c r="L11" s="279">
        <f t="shared" si="0"/>
        <v>0.61775677692116393</v>
      </c>
      <c r="M11" s="300"/>
      <c r="N11" s="280">
        <f t="shared" si="1"/>
        <v>0.10693857249440437</v>
      </c>
    </row>
    <row r="12" spans="2:14" ht="12" x14ac:dyDescent="0.25">
      <c r="B12" s="4" t="s">
        <v>88</v>
      </c>
      <c r="C12" s="261">
        <v>30.9</v>
      </c>
      <c r="D12" s="303">
        <v>13.32</v>
      </c>
      <c r="E12" s="303">
        <v>10.24</v>
      </c>
      <c r="F12" s="303">
        <v>11.31</v>
      </c>
      <c r="G12" s="303">
        <v>0.51</v>
      </c>
      <c r="H12" s="303">
        <v>22.06</v>
      </c>
      <c r="J12" s="299">
        <f t="shared" si="2"/>
        <v>2.320014807710105E-3</v>
      </c>
      <c r="K12" s="37"/>
      <c r="L12" s="279">
        <f t="shared" si="0"/>
        <v>0.46418857660924756</v>
      </c>
      <c r="M12" s="300"/>
      <c r="N12" s="280">
        <f t="shared" si="1"/>
        <v>2.3118766999093383E-2</v>
      </c>
    </row>
    <row r="13" spans="2:14" ht="12" x14ac:dyDescent="0.25">
      <c r="B13" s="4" t="s">
        <v>89</v>
      </c>
      <c r="C13" s="261">
        <v>252.27</v>
      </c>
      <c r="D13" s="303">
        <v>17.239999999999998</v>
      </c>
      <c r="E13" s="303">
        <v>150.47999999999999</v>
      </c>
      <c r="F13" s="303">
        <v>10.130000000000001</v>
      </c>
      <c r="G13" s="303">
        <v>3.08</v>
      </c>
      <c r="H13" s="303">
        <v>163.69</v>
      </c>
      <c r="J13" s="299">
        <f t="shared" si="2"/>
        <v>1.7215014681508028E-2</v>
      </c>
      <c r="K13" s="37"/>
      <c r="L13" s="279">
        <f t="shared" si="0"/>
        <v>0.91929867432341617</v>
      </c>
      <c r="M13" s="300"/>
      <c r="N13" s="280">
        <f t="shared" si="1"/>
        <v>1.8816054737613781E-2</v>
      </c>
    </row>
    <row r="14" spans="2:14" ht="12" x14ac:dyDescent="0.25">
      <c r="B14" s="4" t="s">
        <v>90</v>
      </c>
      <c r="C14" s="261">
        <v>1213.42</v>
      </c>
      <c r="D14" s="303">
        <v>25.07</v>
      </c>
      <c r="E14" s="303">
        <v>395.3</v>
      </c>
      <c r="F14" s="303">
        <v>17.149999999999999</v>
      </c>
      <c r="G14" s="303">
        <v>51.4</v>
      </c>
      <c r="H14" s="303">
        <v>463.86</v>
      </c>
      <c r="J14" s="299">
        <f t="shared" si="2"/>
        <v>4.8783411999293265E-2</v>
      </c>
      <c r="K14" s="37"/>
      <c r="L14" s="279">
        <f t="shared" si="0"/>
        <v>0.85219678351226669</v>
      </c>
      <c r="M14" s="300"/>
      <c r="N14" s="280">
        <f t="shared" si="1"/>
        <v>0.11080929590824817</v>
      </c>
    </row>
    <row r="15" spans="2:14" ht="12" x14ac:dyDescent="0.25">
      <c r="B15" s="4" t="s">
        <v>91</v>
      </c>
      <c r="C15" s="261">
        <v>1437.19</v>
      </c>
      <c r="D15" s="303">
        <v>345.49</v>
      </c>
      <c r="E15" s="303">
        <v>485.96</v>
      </c>
      <c r="F15" s="303">
        <v>175.09</v>
      </c>
      <c r="G15" s="303">
        <v>152.5</v>
      </c>
      <c r="H15" s="303">
        <v>813.55</v>
      </c>
      <c r="J15" s="299">
        <f t="shared" si="2"/>
        <v>8.555974826892819E-2</v>
      </c>
      <c r="K15" s="37"/>
      <c r="L15" s="279">
        <f t="shared" si="0"/>
        <v>0.59733267777026611</v>
      </c>
      <c r="M15" s="300"/>
      <c r="N15" s="280">
        <f t="shared" si="1"/>
        <v>0.18745006453198945</v>
      </c>
    </row>
    <row r="16" spans="2:14" ht="12" x14ac:dyDescent="0.25">
      <c r="B16" s="4" t="s">
        <v>92</v>
      </c>
      <c r="C16" s="261">
        <v>491.05</v>
      </c>
      <c r="D16" s="303">
        <v>416.03</v>
      </c>
      <c r="E16" s="303">
        <v>296.68</v>
      </c>
      <c r="F16" s="303">
        <v>343.8</v>
      </c>
      <c r="G16" s="303">
        <v>84.21</v>
      </c>
      <c r="H16" s="303">
        <v>724.69</v>
      </c>
      <c r="J16" s="299">
        <f t="shared" si="2"/>
        <v>7.6214484632794025E-2</v>
      </c>
      <c r="K16" s="37"/>
      <c r="L16" s="279">
        <f t="shared" si="0"/>
        <v>0.40938884212559851</v>
      </c>
      <c r="M16" s="300">
        <f>1-L16</f>
        <v>0.59061115787440155</v>
      </c>
      <c r="N16" s="280">
        <f t="shared" si="1"/>
        <v>0.11620141025817934</v>
      </c>
    </row>
    <row r="17" spans="2:14" ht="12" x14ac:dyDescent="0.25">
      <c r="B17" s="4" t="s">
        <v>93</v>
      </c>
      <c r="C17" s="261">
        <v>374.91</v>
      </c>
      <c r="D17" s="303">
        <v>13.46</v>
      </c>
      <c r="E17" s="303">
        <v>163.13999999999999</v>
      </c>
      <c r="F17" s="303">
        <v>10.1</v>
      </c>
      <c r="G17" s="303">
        <v>1.81</v>
      </c>
      <c r="H17" s="303">
        <v>175.05</v>
      </c>
      <c r="J17" s="299">
        <f t="shared" si="2"/>
        <v>1.8409727655922661E-2</v>
      </c>
      <c r="K17" s="37"/>
      <c r="L17" s="279">
        <f t="shared" si="0"/>
        <v>0.93196229648671791</v>
      </c>
      <c r="M17" s="37"/>
      <c r="N17" s="280">
        <f t="shared" si="1"/>
        <v>1.0339902884890031E-2</v>
      </c>
    </row>
    <row r="18" spans="2:14" ht="12" x14ac:dyDescent="0.25">
      <c r="B18" s="4" t="s">
        <v>94</v>
      </c>
      <c r="C18" s="261">
        <v>1992.69</v>
      </c>
      <c r="D18" s="303">
        <v>146.37</v>
      </c>
      <c r="E18" s="303">
        <v>617.15</v>
      </c>
      <c r="F18" s="303">
        <v>79.09</v>
      </c>
      <c r="G18" s="303">
        <v>120.67</v>
      </c>
      <c r="H18" s="303">
        <v>816.92</v>
      </c>
      <c r="J18" s="299">
        <f t="shared" si="2"/>
        <v>8.5914165762218442E-2</v>
      </c>
      <c r="K18" s="37"/>
      <c r="L18" s="279">
        <f t="shared" si="0"/>
        <v>0.75545953092102047</v>
      </c>
      <c r="M18" s="37"/>
      <c r="N18" s="280">
        <f t="shared" si="1"/>
        <v>0.14771336238554572</v>
      </c>
    </row>
    <row r="19" spans="2:14" ht="12" x14ac:dyDescent="0.25">
      <c r="B19" s="4" t="s">
        <v>95</v>
      </c>
      <c r="C19" s="261">
        <v>73.09</v>
      </c>
      <c r="D19" s="303">
        <v>4.3</v>
      </c>
      <c r="E19" s="303">
        <v>11.51</v>
      </c>
      <c r="F19" s="303">
        <v>3.73</v>
      </c>
      <c r="G19" s="303">
        <v>1.31</v>
      </c>
      <c r="H19" s="303">
        <v>16.55</v>
      </c>
      <c r="J19" s="299">
        <f t="shared" si="2"/>
        <v>1.7405369477607544E-3</v>
      </c>
      <c r="K19" s="37"/>
      <c r="L19" s="279">
        <f t="shared" si="0"/>
        <v>0.69546827794561927</v>
      </c>
      <c r="M19" s="37"/>
      <c r="N19" s="280">
        <f t="shared" si="1"/>
        <v>7.9154078549848947E-2</v>
      </c>
    </row>
    <row r="20" spans="2:14" ht="12" x14ac:dyDescent="0.25">
      <c r="B20" s="4" t="s">
        <v>96</v>
      </c>
      <c r="C20" s="261">
        <v>153.61000000000001</v>
      </c>
      <c r="D20" s="303">
        <v>20.309999999999999</v>
      </c>
      <c r="E20" s="303">
        <v>67.81</v>
      </c>
      <c r="F20" s="303">
        <v>13.96</v>
      </c>
      <c r="G20" s="303">
        <v>0.31</v>
      </c>
      <c r="H20" s="303">
        <v>82.09</v>
      </c>
      <c r="J20" s="299">
        <f t="shared" si="2"/>
        <v>8.6332735976846122E-3</v>
      </c>
      <c r="K20" s="37"/>
      <c r="L20" s="279">
        <f t="shared" si="0"/>
        <v>0.82604458521135338</v>
      </c>
      <c r="M20" s="37"/>
      <c r="N20" s="280">
        <f t="shared" si="1"/>
        <v>3.7763430381288826E-3</v>
      </c>
    </row>
    <row r="21" spans="2:14" ht="12" x14ac:dyDescent="0.25">
      <c r="B21" s="4" t="s">
        <v>97</v>
      </c>
      <c r="C21" s="261">
        <v>264.07</v>
      </c>
      <c r="D21" s="303">
        <v>33.880000000000003</v>
      </c>
      <c r="E21" s="303">
        <v>114.85</v>
      </c>
      <c r="F21" s="303">
        <v>27.6</v>
      </c>
      <c r="G21" s="303">
        <v>2.3199999999999998</v>
      </c>
      <c r="H21" s="303">
        <v>144.77000000000001</v>
      </c>
      <c r="J21" s="299">
        <f t="shared" si="2"/>
        <v>1.522522863609211E-2</v>
      </c>
      <c r="K21" s="37"/>
      <c r="L21" s="279">
        <f t="shared" si="0"/>
        <v>0.79332734682599981</v>
      </c>
      <c r="M21" s="37"/>
      <c r="N21" s="280">
        <f t="shared" si="1"/>
        <v>1.6025419631139046E-2</v>
      </c>
    </row>
    <row r="22" spans="2:14" ht="12" x14ac:dyDescent="0.25">
      <c r="B22" s="4" t="s">
        <v>98</v>
      </c>
      <c r="C22" s="261">
        <v>3.79</v>
      </c>
      <c r="D22" s="303">
        <v>1.1599999999999999</v>
      </c>
      <c r="E22" s="303">
        <v>2.41</v>
      </c>
      <c r="F22" s="303">
        <v>0.97</v>
      </c>
      <c r="G22" s="303">
        <v>0.16</v>
      </c>
      <c r="H22" s="303">
        <v>3.53</v>
      </c>
      <c r="J22" s="299">
        <f t="shared" si="2"/>
        <v>3.7124443659187085E-4</v>
      </c>
      <c r="K22" s="37"/>
      <c r="L22" s="279">
        <f t="shared" si="0"/>
        <v>0.68271954674220969</v>
      </c>
      <c r="M22" s="37"/>
      <c r="N22" s="280">
        <f t="shared" si="1"/>
        <v>4.5325779036827198E-2</v>
      </c>
    </row>
    <row r="23" spans="2:14" ht="12" x14ac:dyDescent="0.25">
      <c r="B23" s="4" t="s">
        <v>99</v>
      </c>
      <c r="C23" s="261">
        <v>962.57</v>
      </c>
      <c r="D23" s="303">
        <v>97.37</v>
      </c>
      <c r="E23" s="303">
        <v>314.70999999999998</v>
      </c>
      <c r="F23" s="303">
        <v>85.31</v>
      </c>
      <c r="G23" s="303">
        <v>33.68</v>
      </c>
      <c r="H23" s="303">
        <v>433.7</v>
      </c>
      <c r="J23" s="299">
        <f t="shared" si="2"/>
        <v>4.5611533186938918E-2</v>
      </c>
      <c r="K23" s="37"/>
      <c r="L23" s="279">
        <f t="shared" si="0"/>
        <v>0.72563984320959185</v>
      </c>
      <c r="M23" s="37"/>
      <c r="N23" s="280">
        <f t="shared" si="1"/>
        <v>7.765736684344017E-2</v>
      </c>
    </row>
    <row r="24" spans="2:14" ht="12" x14ac:dyDescent="0.25">
      <c r="B24" s="4" t="s">
        <v>100</v>
      </c>
      <c r="C24" s="261">
        <v>14.31</v>
      </c>
      <c r="D24" s="303">
        <v>0.56000000000000005</v>
      </c>
      <c r="E24" s="303">
        <v>3.96</v>
      </c>
      <c r="F24" s="303">
        <v>0.42</v>
      </c>
      <c r="G24" s="303">
        <v>0.06</v>
      </c>
      <c r="H24" s="303">
        <v>4.45</v>
      </c>
      <c r="J24" s="299">
        <f t="shared" si="2"/>
        <v>4.6799936057615447E-4</v>
      </c>
      <c r="K24" s="37"/>
      <c r="L24" s="279">
        <f t="shared" si="0"/>
        <v>0.88988764044943813</v>
      </c>
      <c r="M24" s="37"/>
      <c r="N24" s="280">
        <f t="shared" si="1"/>
        <v>1.3483146067415729E-2</v>
      </c>
    </row>
    <row r="25" spans="2:14" ht="12" x14ac:dyDescent="0.25">
      <c r="B25" s="4" t="s">
        <v>101</v>
      </c>
      <c r="C25" s="261">
        <v>133.32</v>
      </c>
      <c r="D25" s="303">
        <v>59.82</v>
      </c>
      <c r="E25" s="303">
        <v>88.73</v>
      </c>
      <c r="F25" s="303">
        <v>43.02</v>
      </c>
      <c r="G25" s="303">
        <v>21.55</v>
      </c>
      <c r="H25" s="303">
        <v>153.31</v>
      </c>
      <c r="J25" s="299">
        <f t="shared" si="2"/>
        <v>1.6123366734815785E-2</v>
      </c>
      <c r="K25" s="37"/>
      <c r="L25" s="279">
        <f t="shared" si="0"/>
        <v>0.57876198551953562</v>
      </c>
      <c r="M25" s="37"/>
      <c r="N25" s="280">
        <f t="shared" si="1"/>
        <v>0.14056486856695585</v>
      </c>
    </row>
    <row r="26" spans="2:14" ht="12" x14ac:dyDescent="0.25">
      <c r="B26" s="4" t="s">
        <v>102</v>
      </c>
      <c r="C26" s="261">
        <v>308.67</v>
      </c>
      <c r="D26" s="303">
        <v>28.91</v>
      </c>
      <c r="E26" s="303">
        <v>92.92</v>
      </c>
      <c r="F26" s="303">
        <v>14.82</v>
      </c>
      <c r="G26" s="303">
        <v>3.42</v>
      </c>
      <c r="H26" s="303">
        <v>111.16</v>
      </c>
      <c r="J26" s="299">
        <f t="shared" si="2"/>
        <v>1.1690518858796703E-2</v>
      </c>
      <c r="K26" s="37"/>
      <c r="L26" s="279">
        <f t="shared" si="0"/>
        <v>0.83591219863260169</v>
      </c>
      <c r="M26" s="37"/>
      <c r="N26" s="280">
        <f t="shared" si="1"/>
        <v>3.076646275638719E-2</v>
      </c>
    </row>
    <row r="27" spans="2:14" ht="12" x14ac:dyDescent="0.25">
      <c r="B27" s="4" t="s">
        <v>103</v>
      </c>
      <c r="C27" s="261">
        <v>3480.25</v>
      </c>
      <c r="D27" s="303">
        <v>78.459999999999994</v>
      </c>
      <c r="E27" s="303">
        <v>1799.16</v>
      </c>
      <c r="F27" s="303">
        <v>67.290000000000006</v>
      </c>
      <c r="G27" s="303">
        <v>52.1</v>
      </c>
      <c r="H27" s="303">
        <v>1918.55</v>
      </c>
      <c r="J27" s="299">
        <f t="shared" si="2"/>
        <v>0.20177082544570363</v>
      </c>
      <c r="K27" s="37"/>
      <c r="L27" s="279">
        <f t="shared" si="0"/>
        <v>0.93777071225665221</v>
      </c>
      <c r="M27" s="37"/>
      <c r="N27" s="280">
        <f t="shared" si="1"/>
        <v>2.7155925047561962E-2</v>
      </c>
    </row>
    <row r="28" spans="2:14" ht="12" x14ac:dyDescent="0.25">
      <c r="B28" s="4" t="s">
        <v>104</v>
      </c>
      <c r="C28" s="261">
        <v>565.83000000000004</v>
      </c>
      <c r="D28" s="303">
        <v>60.56</v>
      </c>
      <c r="E28" s="303">
        <v>250.06</v>
      </c>
      <c r="F28" s="303">
        <v>48.49</v>
      </c>
      <c r="G28" s="303">
        <v>24.91</v>
      </c>
      <c r="H28" s="303">
        <v>323.47000000000003</v>
      </c>
      <c r="J28" s="299">
        <f t="shared" si="2"/>
        <v>3.4018820936082855E-2</v>
      </c>
      <c r="K28" s="37"/>
      <c r="L28" s="279">
        <f t="shared" si="0"/>
        <v>0.7730546882245648</v>
      </c>
      <c r="M28" s="37"/>
      <c r="N28" s="280">
        <f t="shared" si="1"/>
        <v>7.7008687049803681E-2</v>
      </c>
    </row>
    <row r="29" spans="2:14" ht="12" x14ac:dyDescent="0.25">
      <c r="B29" s="4" t="s">
        <v>105</v>
      </c>
      <c r="C29" s="261">
        <v>6488.13</v>
      </c>
      <c r="D29" s="303">
        <v>89.8</v>
      </c>
      <c r="E29" s="303">
        <v>1386.37</v>
      </c>
      <c r="F29" s="303">
        <v>65.489999999999995</v>
      </c>
      <c r="G29" s="303">
        <v>100.77</v>
      </c>
      <c r="H29" s="303">
        <v>1552.63</v>
      </c>
      <c r="J29" s="299">
        <f t="shared" si="2"/>
        <v>0.16328760611491119</v>
      </c>
      <c r="K29" s="37"/>
      <c r="L29" s="279">
        <f t="shared" si="0"/>
        <v>0.89291717923780922</v>
      </c>
      <c r="M29" s="37"/>
      <c r="N29" s="280">
        <f t="shared" si="1"/>
        <v>6.4902777867231726E-2</v>
      </c>
    </row>
    <row r="30" spans="2:14" ht="12" x14ac:dyDescent="0.25">
      <c r="B30" s="4" t="s">
        <v>106</v>
      </c>
      <c r="C30" s="261">
        <v>198</v>
      </c>
      <c r="D30" s="303">
        <v>2.63</v>
      </c>
      <c r="E30" s="303">
        <v>77.290000000000006</v>
      </c>
      <c r="F30" s="303">
        <v>2.19</v>
      </c>
      <c r="G30" s="303">
        <v>2.98</v>
      </c>
      <c r="H30" s="303">
        <v>82.45</v>
      </c>
      <c r="J30" s="299">
        <f t="shared" si="2"/>
        <v>8.6711342201132441E-3</v>
      </c>
      <c r="K30" s="37"/>
      <c r="L30" s="279">
        <f t="shared" si="0"/>
        <v>0.93741661613098848</v>
      </c>
      <c r="M30" s="37"/>
      <c r="N30" s="280">
        <f t="shared" si="1"/>
        <v>3.6143117040630682E-2</v>
      </c>
    </row>
    <row r="31" spans="2:14" ht="12" x14ac:dyDescent="0.25">
      <c r="B31" s="4" t="s">
        <v>107</v>
      </c>
      <c r="C31" s="261">
        <v>39.090000000000003</v>
      </c>
      <c r="D31" s="303">
        <v>40.92</v>
      </c>
      <c r="E31" s="303">
        <v>13.96</v>
      </c>
      <c r="F31" s="303">
        <v>35.06</v>
      </c>
      <c r="G31" s="303">
        <v>1.57</v>
      </c>
      <c r="H31" s="303">
        <v>50.6</v>
      </c>
      <c r="J31" s="299">
        <f t="shared" si="2"/>
        <v>5.3215208191355994E-3</v>
      </c>
      <c r="K31" s="37"/>
      <c r="L31" s="279">
        <f t="shared" si="0"/>
        <v>0.27588932806324112</v>
      </c>
      <c r="M31" s="300">
        <f>1-L31</f>
        <v>0.72411067193675893</v>
      </c>
      <c r="N31" s="280">
        <f t="shared" si="1"/>
        <v>3.1027667984189725E-2</v>
      </c>
    </row>
    <row r="32" spans="2:14" ht="12" x14ac:dyDescent="0.25">
      <c r="B32" s="4" t="s">
        <v>108</v>
      </c>
      <c r="C32" s="261">
        <f>+B94/1000</f>
        <v>101.03</v>
      </c>
      <c r="D32" s="303">
        <f t="shared" ref="D32:H32" si="4">+C94/1000</f>
        <v>18.98</v>
      </c>
      <c r="E32" s="303">
        <f t="shared" si="4"/>
        <v>42.48</v>
      </c>
      <c r="F32" s="303">
        <f t="shared" si="4"/>
        <v>10.51</v>
      </c>
      <c r="G32" s="303">
        <f t="shared" si="4"/>
        <v>4.5599999999999996</v>
      </c>
      <c r="H32" s="303">
        <f t="shared" si="4"/>
        <v>57.55</v>
      </c>
      <c r="J32" s="299">
        <f t="shared" si="2"/>
        <v>6.0524411687994809E-3</v>
      </c>
      <c r="K32" s="37"/>
      <c r="L32" s="279">
        <f t="shared" si="0"/>
        <v>0.73814074717636835</v>
      </c>
      <c r="M32" s="37"/>
      <c r="N32" s="280">
        <f t="shared" si="1"/>
        <v>7.9235447437011289E-2</v>
      </c>
    </row>
    <row r="33" spans="2:14" ht="12" x14ac:dyDescent="0.25">
      <c r="B33" s="5" t="s">
        <v>109</v>
      </c>
      <c r="C33" s="261">
        <f t="shared" ref="C33:H33" si="5">+B95/1000</f>
        <v>108.74</v>
      </c>
      <c r="D33" s="303">
        <f t="shared" si="5"/>
        <v>21.97</v>
      </c>
      <c r="E33" s="303">
        <f t="shared" si="5"/>
        <v>40.619999999999997</v>
      </c>
      <c r="F33" s="303">
        <f t="shared" si="5"/>
        <v>15.05</v>
      </c>
      <c r="G33" s="303">
        <f t="shared" si="5"/>
        <v>3.65</v>
      </c>
      <c r="H33" s="303">
        <f t="shared" si="5"/>
        <v>59.32</v>
      </c>
      <c r="J33" s="299">
        <f t="shared" si="2"/>
        <v>6.2385892290735918E-3</v>
      </c>
      <c r="K33" s="37"/>
      <c r="L33" s="279">
        <f t="shared" si="0"/>
        <v>0.68476062036412677</v>
      </c>
      <c r="M33" s="37"/>
      <c r="N33" s="280">
        <f t="shared" si="1"/>
        <v>6.1530681051921776E-2</v>
      </c>
    </row>
    <row r="34" spans="2:14" ht="12" x14ac:dyDescent="0.25">
      <c r="B34" s="5" t="s">
        <v>110</v>
      </c>
      <c r="C34" s="261">
        <f t="shared" ref="C34:H34" si="6">+B96/1000</f>
        <v>323.81</v>
      </c>
      <c r="D34" s="303">
        <f t="shared" si="6"/>
        <v>110.8</v>
      </c>
      <c r="E34" s="303">
        <f t="shared" si="6"/>
        <v>182.85</v>
      </c>
      <c r="F34" s="303">
        <f t="shared" si="6"/>
        <v>73.83</v>
      </c>
      <c r="G34" s="303">
        <f t="shared" si="6"/>
        <v>18.7</v>
      </c>
      <c r="H34" s="303">
        <f t="shared" si="6"/>
        <v>275.37</v>
      </c>
      <c r="J34" s="299">
        <f t="shared" si="2"/>
        <v>2.8960221106034981E-2</v>
      </c>
      <c r="K34" s="37"/>
      <c r="L34" s="279">
        <f t="shared" si="0"/>
        <v>0.66401568798344046</v>
      </c>
      <c r="M34" s="37"/>
      <c r="N34" s="280">
        <f t="shared" si="1"/>
        <v>6.7908632022369894E-2</v>
      </c>
    </row>
    <row r="35" spans="2:14" ht="12" x14ac:dyDescent="0.25">
      <c r="B35" s="137" t="s">
        <v>112</v>
      </c>
      <c r="C35" s="262">
        <v>106.94</v>
      </c>
      <c r="D35" s="304">
        <v>17.96</v>
      </c>
      <c r="E35" s="304">
        <v>33.93</v>
      </c>
      <c r="F35" s="304">
        <v>6.93</v>
      </c>
      <c r="G35" s="304">
        <v>3.14</v>
      </c>
      <c r="H35" s="304">
        <v>44</v>
      </c>
      <c r="J35" s="181"/>
      <c r="L35" s="31"/>
    </row>
    <row r="36" spans="2:14" x14ac:dyDescent="0.2">
      <c r="J36" s="181"/>
      <c r="L36" s="31"/>
    </row>
    <row r="37" spans="2:14" x14ac:dyDescent="0.2">
      <c r="B37" s="35" t="s">
        <v>56</v>
      </c>
      <c r="J37" s="181"/>
      <c r="L37" s="31"/>
    </row>
    <row r="38" spans="2:14" x14ac:dyDescent="0.2">
      <c r="J38" s="181"/>
      <c r="L38" s="31"/>
    </row>
    <row r="39" spans="2:14" x14ac:dyDescent="0.2">
      <c r="J39" s="181"/>
      <c r="L39" s="31"/>
    </row>
    <row r="40" spans="2:14" x14ac:dyDescent="0.2">
      <c r="J40" s="181"/>
      <c r="L40" s="31"/>
    </row>
    <row r="41" spans="2:14" x14ac:dyDescent="0.2">
      <c r="J41" s="181"/>
      <c r="L41" s="31"/>
    </row>
    <row r="42" spans="2:14" x14ac:dyDescent="0.2">
      <c r="J42" s="181"/>
      <c r="L42" s="31"/>
    </row>
    <row r="43" spans="2:14" x14ac:dyDescent="0.2">
      <c r="J43" s="181"/>
      <c r="L43" s="31"/>
    </row>
    <row r="44" spans="2:14" x14ac:dyDescent="0.2">
      <c r="J44" s="181"/>
      <c r="L44" s="31"/>
    </row>
    <row r="45" spans="2:14" x14ac:dyDescent="0.2">
      <c r="J45" s="181"/>
      <c r="L45" s="31"/>
    </row>
    <row r="46" spans="2:14" x14ac:dyDescent="0.2">
      <c r="J46" s="181"/>
      <c r="L46" s="31"/>
    </row>
    <row r="47" spans="2:14" x14ac:dyDescent="0.2">
      <c r="J47" s="181"/>
      <c r="L47" s="31"/>
    </row>
    <row r="48" spans="2:14" x14ac:dyDescent="0.2">
      <c r="J48" s="181"/>
      <c r="L48" s="31"/>
    </row>
    <row r="49" spans="1:10" x14ac:dyDescent="0.2">
      <c r="J49" s="181"/>
    </row>
    <row r="51" spans="1:10" x14ac:dyDescent="0.2">
      <c r="F51" s="21"/>
      <c r="G51" s="21"/>
      <c r="H51" s="21"/>
    </row>
    <row r="52" spans="1:10" x14ac:dyDescent="0.2">
      <c r="J52" s="37" t="s">
        <v>57</v>
      </c>
    </row>
    <row r="53" spans="1:10" x14ac:dyDescent="0.2">
      <c r="C53" s="20"/>
    </row>
    <row r="55" spans="1:10" x14ac:dyDescent="0.2">
      <c r="A55" s="25" t="s">
        <v>180</v>
      </c>
    </row>
    <row r="58" spans="1:10" ht="13.8" x14ac:dyDescent="0.25">
      <c r="A58" s="166" t="s">
        <v>181</v>
      </c>
      <c r="B58" s="165"/>
      <c r="C58" s="165"/>
      <c r="D58" s="165"/>
      <c r="E58" s="165"/>
      <c r="F58" s="165"/>
    </row>
    <row r="60" spans="1:10" ht="13.8" x14ac:dyDescent="0.25">
      <c r="A60" s="166" t="s">
        <v>69</v>
      </c>
      <c r="B60" s="167">
        <v>42306.536354166667</v>
      </c>
      <c r="C60" s="165"/>
      <c r="D60" s="165"/>
      <c r="E60" s="165"/>
      <c r="F60" s="165"/>
    </row>
    <row r="61" spans="1:10" ht="13.8" x14ac:dyDescent="0.25">
      <c r="A61" s="166" t="s">
        <v>70</v>
      </c>
      <c r="B61" s="167">
        <v>42317.584668819443</v>
      </c>
      <c r="C61" s="165"/>
      <c r="D61" s="165"/>
      <c r="E61" s="165"/>
      <c r="F61" s="165"/>
    </row>
    <row r="62" spans="1:10" ht="13.8" x14ac:dyDescent="0.25">
      <c r="A62" s="166" t="s">
        <v>71</v>
      </c>
      <c r="B62" s="166" t="s">
        <v>72</v>
      </c>
      <c r="C62" s="165"/>
      <c r="D62" s="165"/>
      <c r="E62" s="165"/>
      <c r="F62" s="165"/>
    </row>
    <row r="63" spans="1:10" ht="13.8" x14ac:dyDescent="0.25">
      <c r="A63" s="110"/>
      <c r="B63" s="110"/>
      <c r="C63" s="109"/>
      <c r="D63" s="109"/>
      <c r="E63" s="109"/>
      <c r="F63" s="109"/>
      <c r="G63" s="109"/>
    </row>
    <row r="64" spans="1:10" ht="13.8" x14ac:dyDescent="0.25">
      <c r="A64" s="166" t="s">
        <v>147</v>
      </c>
      <c r="B64" s="166" t="s">
        <v>0</v>
      </c>
      <c r="C64" s="165"/>
      <c r="D64" s="165"/>
      <c r="E64" s="165"/>
      <c r="F64" s="165"/>
      <c r="G64" s="109"/>
    </row>
    <row r="65" spans="1:7" ht="13.8" x14ac:dyDescent="0.25">
      <c r="A65" s="166" t="s">
        <v>182</v>
      </c>
      <c r="B65" s="166" t="s">
        <v>0</v>
      </c>
      <c r="C65" s="165"/>
      <c r="D65" s="165"/>
      <c r="E65" s="165"/>
      <c r="F65" s="165"/>
      <c r="G65" s="109"/>
    </row>
    <row r="66" spans="1:7" ht="13.8" x14ac:dyDescent="0.25">
      <c r="A66" s="169" t="s">
        <v>75</v>
      </c>
      <c r="B66" s="169" t="s">
        <v>76</v>
      </c>
      <c r="C66" s="168"/>
      <c r="D66" s="168"/>
      <c r="E66" s="168"/>
      <c r="F66" s="168"/>
      <c r="G66" s="168"/>
    </row>
    <row r="67" spans="1:7" ht="13.2" x14ac:dyDescent="0.25">
      <c r="A67" s="111"/>
      <c r="B67" s="111"/>
      <c r="C67" s="111"/>
      <c r="D67" s="111"/>
      <c r="E67" s="111"/>
      <c r="F67" s="111"/>
      <c r="G67" s="111"/>
    </row>
    <row r="68" spans="1:7" ht="13.2" x14ac:dyDescent="0.25">
      <c r="A68" s="170" t="s">
        <v>77</v>
      </c>
      <c r="B68" s="170" t="s">
        <v>183</v>
      </c>
      <c r="C68" s="170" t="s">
        <v>184</v>
      </c>
      <c r="D68" s="170" t="s">
        <v>185</v>
      </c>
      <c r="E68" s="170" t="s">
        <v>186</v>
      </c>
      <c r="F68" s="170" t="s">
        <v>187</v>
      </c>
      <c r="G68" s="170" t="s">
        <v>81</v>
      </c>
    </row>
    <row r="69" spans="1:7" ht="13.2" x14ac:dyDescent="0.25">
      <c r="A69" s="170" t="s">
        <v>83</v>
      </c>
      <c r="B69" s="171">
        <v>59290</v>
      </c>
      <c r="C69" s="171">
        <v>15550</v>
      </c>
      <c r="D69" s="171">
        <v>40220</v>
      </c>
      <c r="E69" s="171">
        <v>11790</v>
      </c>
      <c r="F69" s="171">
        <v>4720</v>
      </c>
      <c r="G69" s="171">
        <v>56730</v>
      </c>
    </row>
    <row r="70" spans="1:7" ht="13.2" x14ac:dyDescent="0.25">
      <c r="A70" s="170" t="s">
        <v>84</v>
      </c>
      <c r="B70" s="171">
        <v>499690</v>
      </c>
      <c r="C70" s="171">
        <v>57990</v>
      </c>
      <c r="D70" s="171">
        <v>245090</v>
      </c>
      <c r="E70" s="171">
        <v>53290</v>
      </c>
      <c r="F70" s="171">
        <v>21850</v>
      </c>
      <c r="G70" s="171">
        <v>320230</v>
      </c>
    </row>
    <row r="71" spans="1:7" ht="13.2" x14ac:dyDescent="0.25">
      <c r="A71" s="170" t="s">
        <v>85</v>
      </c>
      <c r="B71" s="171">
        <v>49420</v>
      </c>
      <c r="C71" s="171">
        <v>82710</v>
      </c>
      <c r="D71" s="171">
        <v>27070</v>
      </c>
      <c r="E71" s="171">
        <v>74000</v>
      </c>
      <c r="F71" s="171">
        <v>4010</v>
      </c>
      <c r="G71" s="171">
        <v>105080</v>
      </c>
    </row>
    <row r="72" spans="1:7" ht="13.2" x14ac:dyDescent="0.25">
      <c r="A72" s="170" t="s">
        <v>86</v>
      </c>
      <c r="B72" s="171">
        <v>54290</v>
      </c>
      <c r="C72" s="171">
        <v>26680</v>
      </c>
      <c r="D72" s="171">
        <v>28550</v>
      </c>
      <c r="E72" s="171">
        <v>23730</v>
      </c>
      <c r="F72" s="171">
        <v>2190</v>
      </c>
      <c r="G72" s="171">
        <v>54470</v>
      </c>
    </row>
    <row r="73" spans="1:7" ht="13.2" x14ac:dyDescent="0.25">
      <c r="A73" s="170" t="s">
        <v>87</v>
      </c>
      <c r="B73" s="171">
        <v>529290</v>
      </c>
      <c r="C73" s="171">
        <v>176970</v>
      </c>
      <c r="D73" s="171">
        <v>322920</v>
      </c>
      <c r="E73" s="171">
        <v>143910</v>
      </c>
      <c r="F73" s="171">
        <v>55900</v>
      </c>
      <c r="G73" s="171">
        <v>522730</v>
      </c>
    </row>
    <row r="74" spans="1:7" ht="13.2" x14ac:dyDescent="0.25">
      <c r="A74" s="170" t="s">
        <v>88</v>
      </c>
      <c r="B74" s="171">
        <v>30900</v>
      </c>
      <c r="C74" s="171">
        <v>13320</v>
      </c>
      <c r="D74" s="171">
        <v>10240</v>
      </c>
      <c r="E74" s="171">
        <v>11310</v>
      </c>
      <c r="F74" s="171">
        <v>510</v>
      </c>
      <c r="G74" s="171">
        <v>22060</v>
      </c>
    </row>
    <row r="75" spans="1:7" ht="13.2" x14ac:dyDescent="0.25">
      <c r="A75" s="170" t="s">
        <v>89</v>
      </c>
      <c r="B75" s="171">
        <v>252270</v>
      </c>
      <c r="C75" s="171">
        <v>17240</v>
      </c>
      <c r="D75" s="171">
        <v>150480</v>
      </c>
      <c r="E75" s="171">
        <v>10130</v>
      </c>
      <c r="F75" s="171">
        <v>3080</v>
      </c>
      <c r="G75" s="171">
        <v>163690</v>
      </c>
    </row>
    <row r="76" spans="1:7" ht="13.2" x14ac:dyDescent="0.25">
      <c r="A76" s="170" t="s">
        <v>90</v>
      </c>
      <c r="B76" s="171">
        <v>1213420</v>
      </c>
      <c r="C76" s="171">
        <v>25070</v>
      </c>
      <c r="D76" s="171">
        <v>395300</v>
      </c>
      <c r="E76" s="171">
        <v>17150</v>
      </c>
      <c r="F76" s="171">
        <v>51400</v>
      </c>
      <c r="G76" s="171">
        <v>463860</v>
      </c>
    </row>
    <row r="77" spans="1:7" ht="13.2" x14ac:dyDescent="0.25">
      <c r="A77" s="170" t="s">
        <v>91</v>
      </c>
      <c r="B77" s="171">
        <v>1437190</v>
      </c>
      <c r="C77" s="171">
        <v>345490</v>
      </c>
      <c r="D77" s="171">
        <v>485960</v>
      </c>
      <c r="E77" s="171">
        <v>175090</v>
      </c>
      <c r="F77" s="171">
        <v>152500</v>
      </c>
      <c r="G77" s="171">
        <v>813550</v>
      </c>
    </row>
    <row r="78" spans="1:7" ht="13.2" x14ac:dyDescent="0.25">
      <c r="A78" s="170" t="s">
        <v>92</v>
      </c>
      <c r="B78" s="171">
        <v>491050</v>
      </c>
      <c r="C78" s="171">
        <v>416030</v>
      </c>
      <c r="D78" s="171">
        <v>296680</v>
      </c>
      <c r="E78" s="171">
        <v>343800</v>
      </c>
      <c r="F78" s="171">
        <v>84210</v>
      </c>
      <c r="G78" s="171">
        <v>724690</v>
      </c>
    </row>
    <row r="79" spans="1:7" ht="13.2" x14ac:dyDescent="0.25">
      <c r="A79" s="170" t="s">
        <v>93</v>
      </c>
      <c r="B79" s="171">
        <v>374910</v>
      </c>
      <c r="C79" s="171">
        <v>13460</v>
      </c>
      <c r="D79" s="171">
        <v>163140</v>
      </c>
      <c r="E79" s="171">
        <v>10100</v>
      </c>
      <c r="F79" s="171">
        <v>1810</v>
      </c>
      <c r="G79" s="171">
        <v>175050</v>
      </c>
    </row>
    <row r="80" spans="1:7" ht="13.2" x14ac:dyDescent="0.25">
      <c r="A80" s="170" t="s">
        <v>94</v>
      </c>
      <c r="B80" s="171">
        <v>1992690</v>
      </c>
      <c r="C80" s="171">
        <v>146370</v>
      </c>
      <c r="D80" s="171">
        <v>617150</v>
      </c>
      <c r="E80" s="171">
        <v>79090</v>
      </c>
      <c r="F80" s="171">
        <v>120670</v>
      </c>
      <c r="G80" s="171">
        <v>816920</v>
      </c>
    </row>
    <row r="81" spans="1:7" ht="13.2" x14ac:dyDescent="0.25">
      <c r="A81" s="170" t="s">
        <v>95</v>
      </c>
      <c r="B81" s="171">
        <v>73090</v>
      </c>
      <c r="C81" s="171">
        <v>4300</v>
      </c>
      <c r="D81" s="171">
        <v>11510</v>
      </c>
      <c r="E81" s="171">
        <v>3730</v>
      </c>
      <c r="F81" s="171">
        <v>1310</v>
      </c>
      <c r="G81" s="171">
        <v>16550</v>
      </c>
    </row>
    <row r="82" spans="1:7" ht="13.2" x14ac:dyDescent="0.25">
      <c r="A82" s="170" t="s">
        <v>96</v>
      </c>
      <c r="B82" s="171">
        <v>153610</v>
      </c>
      <c r="C82" s="171">
        <v>20310</v>
      </c>
      <c r="D82" s="171">
        <v>67810</v>
      </c>
      <c r="E82" s="171">
        <v>13960</v>
      </c>
      <c r="F82" s="171">
        <v>310</v>
      </c>
      <c r="G82" s="171">
        <v>82090</v>
      </c>
    </row>
    <row r="83" spans="1:7" ht="13.2" x14ac:dyDescent="0.25">
      <c r="A83" s="170" t="s">
        <v>97</v>
      </c>
      <c r="B83" s="171">
        <v>264070</v>
      </c>
      <c r="C83" s="171">
        <v>33880</v>
      </c>
      <c r="D83" s="171">
        <v>114850</v>
      </c>
      <c r="E83" s="171">
        <v>27600</v>
      </c>
      <c r="F83" s="171">
        <v>2320</v>
      </c>
      <c r="G83" s="171">
        <v>144770</v>
      </c>
    </row>
    <row r="84" spans="1:7" ht="13.2" x14ac:dyDescent="0.25">
      <c r="A84" s="170" t="s">
        <v>98</v>
      </c>
      <c r="B84" s="171">
        <v>3790</v>
      </c>
      <c r="C84" s="171">
        <v>1160</v>
      </c>
      <c r="D84" s="171">
        <v>2410</v>
      </c>
      <c r="E84" s="171">
        <v>970</v>
      </c>
      <c r="F84" s="171">
        <v>160</v>
      </c>
      <c r="G84" s="171">
        <v>3530</v>
      </c>
    </row>
    <row r="85" spans="1:7" ht="13.2" x14ac:dyDescent="0.25">
      <c r="A85" s="170" t="s">
        <v>99</v>
      </c>
      <c r="B85" s="171">
        <v>962570</v>
      </c>
      <c r="C85" s="171">
        <v>97370</v>
      </c>
      <c r="D85" s="171">
        <v>314710</v>
      </c>
      <c r="E85" s="171">
        <v>85310</v>
      </c>
      <c r="F85" s="171">
        <v>33680</v>
      </c>
      <c r="G85" s="171">
        <v>433700</v>
      </c>
    </row>
    <row r="86" spans="1:7" ht="13.2" x14ac:dyDescent="0.25">
      <c r="A86" s="170" t="s">
        <v>100</v>
      </c>
      <c r="B86" s="171">
        <v>14310</v>
      </c>
      <c r="C86" s="171">
        <v>560</v>
      </c>
      <c r="D86" s="171">
        <v>3960</v>
      </c>
      <c r="E86" s="171">
        <v>420</v>
      </c>
      <c r="F86" s="171">
        <v>60</v>
      </c>
      <c r="G86" s="171">
        <v>4450</v>
      </c>
    </row>
    <row r="87" spans="1:7" ht="13.2" x14ac:dyDescent="0.25">
      <c r="A87" s="170" t="s">
        <v>101</v>
      </c>
      <c r="B87" s="171">
        <v>133320</v>
      </c>
      <c r="C87" s="171">
        <v>59820</v>
      </c>
      <c r="D87" s="171">
        <v>88730</v>
      </c>
      <c r="E87" s="171">
        <v>43020</v>
      </c>
      <c r="F87" s="171">
        <v>21550</v>
      </c>
      <c r="G87" s="171">
        <v>153310</v>
      </c>
    </row>
    <row r="88" spans="1:7" ht="13.2" x14ac:dyDescent="0.25">
      <c r="A88" s="170" t="s">
        <v>102</v>
      </c>
      <c r="B88" s="171">
        <v>308670</v>
      </c>
      <c r="C88" s="171">
        <v>28910</v>
      </c>
      <c r="D88" s="171">
        <v>92920</v>
      </c>
      <c r="E88" s="171">
        <v>14820</v>
      </c>
      <c r="F88" s="171">
        <v>3420</v>
      </c>
      <c r="G88" s="171">
        <v>111160</v>
      </c>
    </row>
    <row r="89" spans="1:7" ht="13.2" x14ac:dyDescent="0.25">
      <c r="A89" s="170" t="s">
        <v>103</v>
      </c>
      <c r="B89" s="171">
        <v>3480250</v>
      </c>
      <c r="C89" s="171">
        <v>78460</v>
      </c>
      <c r="D89" s="171">
        <v>1799160</v>
      </c>
      <c r="E89" s="171">
        <v>67290</v>
      </c>
      <c r="F89" s="171">
        <v>52100</v>
      </c>
      <c r="G89" s="171">
        <v>1918550</v>
      </c>
    </row>
    <row r="90" spans="1:7" ht="13.2" x14ac:dyDescent="0.25">
      <c r="A90" s="170" t="s">
        <v>104</v>
      </c>
      <c r="B90" s="171">
        <v>565830</v>
      </c>
      <c r="C90" s="171">
        <v>60560</v>
      </c>
      <c r="D90" s="171">
        <v>250060</v>
      </c>
      <c r="E90" s="171">
        <v>48490</v>
      </c>
      <c r="F90" s="171">
        <v>24910</v>
      </c>
      <c r="G90" s="171">
        <v>323470</v>
      </c>
    </row>
    <row r="91" spans="1:7" ht="13.2" x14ac:dyDescent="0.25">
      <c r="A91" s="170" t="s">
        <v>105</v>
      </c>
      <c r="B91" s="171">
        <v>6488130</v>
      </c>
      <c r="C91" s="171">
        <v>89800</v>
      </c>
      <c r="D91" s="171">
        <v>1386370</v>
      </c>
      <c r="E91" s="171">
        <v>65490</v>
      </c>
      <c r="F91" s="171">
        <v>100770</v>
      </c>
      <c r="G91" s="171">
        <v>1552630</v>
      </c>
    </row>
    <row r="92" spans="1:7" ht="13.2" x14ac:dyDescent="0.25">
      <c r="A92" s="170" t="s">
        <v>106</v>
      </c>
      <c r="B92" s="171">
        <v>198000</v>
      </c>
      <c r="C92" s="171">
        <v>2630</v>
      </c>
      <c r="D92" s="171">
        <v>77290</v>
      </c>
      <c r="E92" s="171">
        <v>2190</v>
      </c>
      <c r="F92" s="171">
        <v>2980</v>
      </c>
      <c r="G92" s="171">
        <v>82450</v>
      </c>
    </row>
    <row r="93" spans="1:7" ht="13.2" x14ac:dyDescent="0.25">
      <c r="A93" s="170" t="s">
        <v>107</v>
      </c>
      <c r="B93" s="171">
        <v>39090</v>
      </c>
      <c r="C93" s="171">
        <v>40920</v>
      </c>
      <c r="D93" s="171">
        <v>13960</v>
      </c>
      <c r="E93" s="171">
        <v>35060</v>
      </c>
      <c r="F93" s="171">
        <v>1570</v>
      </c>
      <c r="G93" s="171">
        <v>50600</v>
      </c>
    </row>
    <row r="94" spans="1:7" ht="13.2" x14ac:dyDescent="0.25">
      <c r="A94" s="170" t="s">
        <v>108</v>
      </c>
      <c r="B94" s="171">
        <v>101030</v>
      </c>
      <c r="C94" s="171">
        <v>18980</v>
      </c>
      <c r="D94" s="171">
        <v>42480</v>
      </c>
      <c r="E94" s="171">
        <v>10510</v>
      </c>
      <c r="F94" s="171">
        <v>4560</v>
      </c>
      <c r="G94" s="171">
        <v>57550</v>
      </c>
    </row>
    <row r="95" spans="1:7" ht="13.2" x14ac:dyDescent="0.25">
      <c r="A95" s="170" t="s">
        <v>109</v>
      </c>
      <c r="B95" s="171">
        <v>108740</v>
      </c>
      <c r="C95" s="171">
        <v>21970</v>
      </c>
      <c r="D95" s="171">
        <v>40620</v>
      </c>
      <c r="E95" s="171">
        <v>15050</v>
      </c>
      <c r="F95" s="171">
        <v>3650</v>
      </c>
      <c r="G95" s="171">
        <v>59320</v>
      </c>
    </row>
    <row r="96" spans="1:7" ht="13.2" x14ac:dyDescent="0.25">
      <c r="A96" s="170" t="s">
        <v>110</v>
      </c>
      <c r="B96" s="171">
        <v>323810</v>
      </c>
      <c r="C96" s="171">
        <v>110800</v>
      </c>
      <c r="D96" s="171">
        <v>182850</v>
      </c>
      <c r="E96" s="171">
        <v>73830</v>
      </c>
      <c r="F96" s="171">
        <v>18700</v>
      </c>
      <c r="G96" s="171">
        <v>275370</v>
      </c>
    </row>
    <row r="97" spans="1:7" ht="13.2" x14ac:dyDescent="0.25">
      <c r="A97" s="170" t="s">
        <v>111</v>
      </c>
      <c r="B97" s="172" t="s">
        <v>1</v>
      </c>
      <c r="C97" s="172" t="s">
        <v>1</v>
      </c>
      <c r="D97" s="172" t="s">
        <v>1</v>
      </c>
      <c r="E97" s="172" t="s">
        <v>1</v>
      </c>
      <c r="F97" s="172" t="s">
        <v>1</v>
      </c>
      <c r="G97" s="172" t="s">
        <v>1</v>
      </c>
    </row>
    <row r="98" spans="1:7" ht="13.2" x14ac:dyDescent="0.25">
      <c r="A98" s="170" t="s">
        <v>112</v>
      </c>
      <c r="B98" s="171">
        <v>106940</v>
      </c>
      <c r="C98" s="171">
        <v>17960</v>
      </c>
      <c r="D98" s="171">
        <v>33930</v>
      </c>
      <c r="E98" s="171">
        <v>6930</v>
      </c>
      <c r="F98" s="171">
        <v>3140</v>
      </c>
      <c r="G98" s="171">
        <v>44000</v>
      </c>
    </row>
    <row r="99" spans="1:7" ht="13.2" x14ac:dyDescent="0.25">
      <c r="A99" s="170" t="s">
        <v>113</v>
      </c>
      <c r="B99" s="172" t="s">
        <v>1</v>
      </c>
      <c r="C99" s="172" t="s">
        <v>1</v>
      </c>
      <c r="D99" s="172" t="s">
        <v>1</v>
      </c>
      <c r="E99" s="172" t="s">
        <v>1</v>
      </c>
      <c r="F99" s="172" t="s">
        <v>1</v>
      </c>
      <c r="G99" s="172" t="s">
        <v>1</v>
      </c>
    </row>
    <row r="100" spans="1:7" ht="13.2" x14ac:dyDescent="0.25">
      <c r="A100" s="170" t="s">
        <v>114</v>
      </c>
      <c r="B100" s="172" t="s">
        <v>1</v>
      </c>
      <c r="C100" s="172" t="s">
        <v>1</v>
      </c>
      <c r="D100" s="172" t="s">
        <v>1</v>
      </c>
      <c r="E100" s="172" t="s">
        <v>1</v>
      </c>
      <c r="F100" s="172" t="s">
        <v>1</v>
      </c>
      <c r="G100" s="172" t="s">
        <v>1</v>
      </c>
    </row>
    <row r="101" spans="1:7" ht="13.8" x14ac:dyDescent="0.25">
      <c r="A101" s="110"/>
      <c r="B101" s="109"/>
      <c r="C101" s="109"/>
      <c r="D101" s="109"/>
      <c r="E101" s="109"/>
      <c r="F101" s="109"/>
      <c r="G101" s="109"/>
    </row>
    <row r="102" spans="1:7" ht="13.8" x14ac:dyDescent="0.25">
      <c r="A102" s="169" t="s">
        <v>128</v>
      </c>
      <c r="B102" s="168"/>
      <c r="C102" s="168"/>
      <c r="D102" s="168"/>
      <c r="E102" s="168"/>
      <c r="F102" s="168"/>
      <c r="G102" s="168"/>
    </row>
    <row r="103" spans="1:7" ht="13.8" x14ac:dyDescent="0.25">
      <c r="A103" s="169" t="s">
        <v>1</v>
      </c>
      <c r="B103" s="169" t="s">
        <v>129</v>
      </c>
      <c r="C103" s="168"/>
      <c r="D103" s="168"/>
      <c r="E103" s="168"/>
      <c r="F103" s="168"/>
      <c r="G103" s="168"/>
    </row>
    <row r="112" spans="1:7" x14ac:dyDescent="0.2">
      <c r="A112" s="25" t="s">
        <v>237</v>
      </c>
    </row>
    <row r="113" spans="1:6" ht="13.8" x14ac:dyDescent="0.25">
      <c r="A113" s="271" t="s">
        <v>221</v>
      </c>
      <c r="B113" s="270"/>
      <c r="C113" s="270"/>
      <c r="D113" s="270"/>
      <c r="E113" s="270"/>
    </row>
    <row r="115" spans="1:6" ht="13.8" x14ac:dyDescent="0.25">
      <c r="A115" s="271" t="s">
        <v>69</v>
      </c>
      <c r="B115" s="272">
        <v>42275.48373842593</v>
      </c>
      <c r="C115" s="270"/>
      <c r="D115" s="270"/>
      <c r="E115" s="270"/>
    </row>
    <row r="116" spans="1:6" ht="13.8" x14ac:dyDescent="0.25">
      <c r="A116" s="271" t="s">
        <v>70</v>
      </c>
      <c r="B116" s="272">
        <v>42325.416006678242</v>
      </c>
      <c r="C116" s="270"/>
      <c r="D116" s="270"/>
      <c r="E116" s="270"/>
    </row>
    <row r="117" spans="1:6" ht="13.8" x14ac:dyDescent="0.25">
      <c r="A117" s="271" t="s">
        <v>71</v>
      </c>
      <c r="B117" s="271" t="s">
        <v>72</v>
      </c>
      <c r="C117" s="270"/>
      <c r="D117" s="270"/>
      <c r="E117" s="270"/>
    </row>
    <row r="119" spans="1:6" ht="13.8" x14ac:dyDescent="0.25">
      <c r="A119" s="271" t="s">
        <v>222</v>
      </c>
      <c r="B119" s="271" t="s">
        <v>0</v>
      </c>
      <c r="C119" s="270"/>
      <c r="D119" s="270"/>
      <c r="E119" s="270"/>
    </row>
    <row r="120" spans="1:6" ht="13.8" x14ac:dyDescent="0.25">
      <c r="A120" s="271" t="s">
        <v>225</v>
      </c>
      <c r="B120" s="271" t="s">
        <v>226</v>
      </c>
      <c r="C120" s="270"/>
      <c r="D120" s="270"/>
      <c r="E120" s="270"/>
    </row>
    <row r="121" spans="1:6" ht="13.8" x14ac:dyDescent="0.25">
      <c r="A121" s="271" t="s">
        <v>227</v>
      </c>
      <c r="B121" s="271" t="s">
        <v>228</v>
      </c>
      <c r="C121" s="270"/>
      <c r="D121" s="270"/>
      <c r="E121" s="270"/>
    </row>
    <row r="122" spans="1:6" ht="13.8" x14ac:dyDescent="0.25">
      <c r="A122" s="268"/>
      <c r="B122" s="268"/>
      <c r="C122" s="267"/>
    </row>
    <row r="123" spans="1:6" ht="13.2" x14ac:dyDescent="0.25">
      <c r="A123" s="273" t="s">
        <v>223</v>
      </c>
      <c r="B123" s="273" t="s">
        <v>238</v>
      </c>
      <c r="C123" s="273" t="s">
        <v>238</v>
      </c>
      <c r="D123" s="273" t="s">
        <v>224</v>
      </c>
      <c r="E123" s="273" t="s">
        <v>224</v>
      </c>
      <c r="F123" s="25" t="s">
        <v>239</v>
      </c>
    </row>
    <row r="124" spans="1:6" ht="13.2" x14ac:dyDescent="0.25">
      <c r="A124" s="273" t="s">
        <v>229</v>
      </c>
      <c r="B124" s="273" t="s">
        <v>230</v>
      </c>
      <c r="C124" s="273" t="s">
        <v>231</v>
      </c>
      <c r="D124" s="273" t="s">
        <v>230</v>
      </c>
      <c r="E124" s="273" t="s">
        <v>231</v>
      </c>
      <c r="F124" s="273" t="s">
        <v>231</v>
      </c>
    </row>
    <row r="125" spans="1:6" ht="13.2" x14ac:dyDescent="0.25">
      <c r="A125" s="273" t="s">
        <v>232</v>
      </c>
      <c r="B125" s="274">
        <v>218924.1</v>
      </c>
      <c r="C125" s="274">
        <v>10276.299999999999</v>
      </c>
      <c r="D125" s="274">
        <v>222875.5</v>
      </c>
      <c r="E125" s="274">
        <v>11521.6</v>
      </c>
      <c r="F125" s="269">
        <f>+E125-C125</f>
        <v>1245.3000000000011</v>
      </c>
    </row>
    <row r="126" spans="1:6" ht="13.2" x14ac:dyDescent="0.25">
      <c r="A126" s="273" t="s">
        <v>233</v>
      </c>
      <c r="B126" s="274">
        <v>214981.3</v>
      </c>
      <c r="C126" s="274">
        <v>10138.299999999999</v>
      </c>
      <c r="D126" s="274">
        <v>218952.2</v>
      </c>
      <c r="E126" s="274">
        <v>11322</v>
      </c>
      <c r="F126" s="269">
        <f t="shared" ref="F126:F131" si="7">+E126-C126</f>
        <v>1183.7000000000007</v>
      </c>
    </row>
    <row r="127" spans="1:6" ht="13.2" x14ac:dyDescent="0.25">
      <c r="A127" s="273" t="s">
        <v>148</v>
      </c>
      <c r="B127" s="274">
        <v>212798.5</v>
      </c>
      <c r="C127" s="274">
        <v>10076.4</v>
      </c>
      <c r="D127" s="274">
        <v>216843.3</v>
      </c>
      <c r="E127" s="274">
        <v>11190.1</v>
      </c>
      <c r="F127" s="269">
        <f t="shared" si="7"/>
        <v>1113.7000000000007</v>
      </c>
    </row>
    <row r="128" spans="1:6" ht="13.2" x14ac:dyDescent="0.25">
      <c r="A128" s="273" t="s">
        <v>234</v>
      </c>
      <c r="B128" s="274">
        <v>212033</v>
      </c>
      <c r="C128" s="274">
        <v>9700.9</v>
      </c>
      <c r="D128" s="274">
        <v>216218.5</v>
      </c>
      <c r="E128" s="274">
        <v>10769.9</v>
      </c>
      <c r="F128" s="269">
        <f t="shared" si="7"/>
        <v>1069</v>
      </c>
    </row>
    <row r="129" spans="1:6" ht="13.2" x14ac:dyDescent="0.25">
      <c r="A129" s="273" t="s">
        <v>235</v>
      </c>
      <c r="B129" s="274">
        <v>211347</v>
      </c>
      <c r="C129" s="274">
        <v>9630.6</v>
      </c>
      <c r="D129" s="274">
        <v>215807.1</v>
      </c>
      <c r="E129" s="274">
        <v>10681</v>
      </c>
      <c r="F129" s="269">
        <f t="shared" si="7"/>
        <v>1050.3999999999996</v>
      </c>
    </row>
    <row r="130" spans="1:6" ht="13.2" x14ac:dyDescent="0.25">
      <c r="A130" s="273" t="s">
        <v>76</v>
      </c>
      <c r="B130" s="274">
        <v>210762.6</v>
      </c>
      <c r="C130" s="274">
        <v>9373.7999999999993</v>
      </c>
      <c r="D130" s="274">
        <v>215398.5</v>
      </c>
      <c r="E130" s="275">
        <v>10360.200000000001</v>
      </c>
      <c r="F130" s="276">
        <f t="shared" si="7"/>
        <v>986.40000000000146</v>
      </c>
    </row>
    <row r="131" spans="1:6" ht="13.2" x14ac:dyDescent="0.25">
      <c r="A131" s="273" t="s">
        <v>236</v>
      </c>
      <c r="B131" s="274">
        <v>213373.8</v>
      </c>
      <c r="C131" s="274">
        <v>9290.6</v>
      </c>
      <c r="D131" s="274">
        <v>218284</v>
      </c>
      <c r="E131" s="274">
        <v>10262.299999999999</v>
      </c>
      <c r="F131" s="269">
        <f t="shared" si="7"/>
        <v>971.69999999999891</v>
      </c>
    </row>
    <row r="133" spans="1:6" ht="13.8" x14ac:dyDescent="0.25">
      <c r="A133" s="271" t="s">
        <v>128</v>
      </c>
      <c r="B133" s="270"/>
      <c r="C133" s="270"/>
      <c r="D133" s="270"/>
      <c r="E133" s="270"/>
    </row>
    <row r="134" spans="1:6" ht="13.8" x14ac:dyDescent="0.25">
      <c r="A134" s="271" t="s">
        <v>1</v>
      </c>
      <c r="B134" s="271" t="s">
        <v>129</v>
      </c>
      <c r="C134" s="270"/>
      <c r="D134" s="270"/>
      <c r="E134" s="270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Normal="100" workbookViewId="0"/>
  </sheetViews>
  <sheetFormatPr defaultColWidth="9.125" defaultRowHeight="11.4" x14ac:dyDescent="0.2"/>
  <cols>
    <col min="1" max="3" width="9.125" style="2"/>
    <col min="4" max="6" width="14.75" style="2" customWidth="1"/>
    <col min="7" max="16384" width="9.125" style="2"/>
  </cols>
  <sheetData>
    <row r="1" spans="2:2" ht="12" customHeight="1" x14ac:dyDescent="0.2"/>
    <row r="2" spans="2:2" ht="12" customHeight="1" x14ac:dyDescent="0.25">
      <c r="B2" s="71" t="s">
        <v>220</v>
      </c>
    </row>
    <row r="3" spans="2:2" ht="12" customHeight="1" x14ac:dyDescent="0.2">
      <c r="B3" s="246" t="s">
        <v>219</v>
      </c>
    </row>
    <row r="4" spans="2:2" ht="12" customHeight="1" x14ac:dyDescent="0.2">
      <c r="B4" s="12"/>
    </row>
    <row r="5" spans="2:2" ht="12" customHeight="1" x14ac:dyDescent="0.2">
      <c r="B5" s="12"/>
    </row>
    <row r="6" spans="2:2" ht="12" customHeight="1" x14ac:dyDescent="0.2">
      <c r="B6" s="12"/>
    </row>
    <row r="7" spans="2:2" ht="12" customHeight="1" x14ac:dyDescent="0.2">
      <c r="B7" s="12"/>
    </row>
    <row r="8" spans="2:2" ht="12" customHeight="1" x14ac:dyDescent="0.2">
      <c r="B8" s="12"/>
    </row>
    <row r="9" spans="2:2" ht="12" customHeight="1" x14ac:dyDescent="0.2">
      <c r="B9" s="12"/>
    </row>
    <row r="10" spans="2:2" ht="12" customHeight="1" x14ac:dyDescent="0.2">
      <c r="B10" s="12"/>
    </row>
    <row r="11" spans="2:2" ht="12" customHeight="1" x14ac:dyDescent="0.2">
      <c r="B11" s="12"/>
    </row>
    <row r="12" spans="2:2" ht="12" customHeight="1" x14ac:dyDescent="0.2">
      <c r="B12" s="12"/>
    </row>
    <row r="13" spans="2:2" ht="12" customHeight="1" x14ac:dyDescent="0.2">
      <c r="B13" s="12"/>
    </row>
    <row r="14" spans="2:2" ht="12" customHeight="1" x14ac:dyDescent="0.2">
      <c r="B14" s="12"/>
    </row>
    <row r="15" spans="2:2" ht="12" customHeight="1" x14ac:dyDescent="0.2">
      <c r="B15" s="12"/>
    </row>
    <row r="16" spans="2:2" ht="12" customHeight="1" x14ac:dyDescent="0.2">
      <c r="B16" s="12"/>
    </row>
    <row r="17" spans="2:2" ht="12" customHeight="1" x14ac:dyDescent="0.2">
      <c r="B17" s="12"/>
    </row>
    <row r="18" spans="2:2" ht="12" customHeight="1" x14ac:dyDescent="0.2">
      <c r="B18" s="12"/>
    </row>
    <row r="19" spans="2:2" ht="12" customHeight="1" x14ac:dyDescent="0.2">
      <c r="B19" s="12"/>
    </row>
    <row r="20" spans="2:2" ht="12" customHeight="1" x14ac:dyDescent="0.2">
      <c r="B20" s="12"/>
    </row>
    <row r="21" spans="2:2" ht="12" customHeight="1" x14ac:dyDescent="0.2">
      <c r="B21" s="12"/>
    </row>
    <row r="22" spans="2:2" ht="12" customHeight="1" x14ac:dyDescent="0.2">
      <c r="B22" s="12"/>
    </row>
    <row r="23" spans="2:2" ht="12" customHeight="1" x14ac:dyDescent="0.2">
      <c r="B23" s="12"/>
    </row>
    <row r="24" spans="2:2" ht="12" customHeight="1" x14ac:dyDescent="0.2">
      <c r="B24" s="12"/>
    </row>
    <row r="25" spans="2:2" ht="12" customHeight="1" x14ac:dyDescent="0.2">
      <c r="B25" s="12"/>
    </row>
    <row r="26" spans="2:2" ht="12" customHeight="1" x14ac:dyDescent="0.2">
      <c r="B26" s="12"/>
    </row>
    <row r="27" spans="2:2" ht="12" customHeight="1" x14ac:dyDescent="0.2">
      <c r="B27" s="12"/>
    </row>
    <row r="28" spans="2:2" ht="12" customHeight="1" x14ac:dyDescent="0.2">
      <c r="B28" s="12"/>
    </row>
    <row r="29" spans="2:2" ht="12" customHeight="1" x14ac:dyDescent="0.2">
      <c r="B29" s="12"/>
    </row>
    <row r="30" spans="2:2" ht="12" customHeight="1" x14ac:dyDescent="0.2">
      <c r="B30" s="12"/>
    </row>
    <row r="31" spans="2:2" ht="12" customHeight="1" x14ac:dyDescent="0.2">
      <c r="B31" s="12"/>
    </row>
    <row r="32" spans="2:2" ht="12" customHeight="1" x14ac:dyDescent="0.2">
      <c r="B32" s="12"/>
    </row>
    <row r="33" spans="2:2" ht="12" customHeight="1" x14ac:dyDescent="0.2">
      <c r="B33" s="12"/>
    </row>
    <row r="34" spans="2:2" ht="12" customHeight="1" x14ac:dyDescent="0.2">
      <c r="B34" s="12"/>
    </row>
    <row r="35" spans="2:2" ht="12" customHeight="1" x14ac:dyDescent="0.2">
      <c r="B35" s="12"/>
    </row>
    <row r="36" spans="2:2" ht="12" customHeight="1" x14ac:dyDescent="0.2">
      <c r="B36" s="12"/>
    </row>
    <row r="37" spans="2:2" ht="12" customHeight="1" x14ac:dyDescent="0.2">
      <c r="B37" s="12"/>
    </row>
    <row r="38" spans="2:2" ht="12" customHeight="1" x14ac:dyDescent="0.2">
      <c r="B38" s="35" t="s">
        <v>56</v>
      </c>
    </row>
    <row r="39" spans="2:2" ht="12" customHeight="1" x14ac:dyDescent="0.2">
      <c r="B39" s="12"/>
    </row>
    <row r="40" spans="2:2" ht="12" customHeight="1" x14ac:dyDescent="0.2">
      <c r="B40" s="12"/>
    </row>
    <row r="41" spans="2:2" ht="12" customHeight="1" x14ac:dyDescent="0.2">
      <c r="B41" s="12"/>
    </row>
    <row r="42" spans="2:2" ht="12" customHeight="1" x14ac:dyDescent="0.2">
      <c r="B42" s="12"/>
    </row>
    <row r="43" spans="2:2" ht="12" customHeight="1" x14ac:dyDescent="0.2">
      <c r="B43" s="12"/>
    </row>
    <row r="44" spans="2:2" ht="12" customHeight="1" x14ac:dyDescent="0.2">
      <c r="B44" s="12"/>
    </row>
    <row r="45" spans="2:2" ht="12" customHeight="1" x14ac:dyDescent="0.2">
      <c r="B45" s="12"/>
    </row>
    <row r="46" spans="2:2" ht="12" customHeight="1" x14ac:dyDescent="0.2">
      <c r="B46" s="12"/>
    </row>
    <row r="47" spans="2:2" ht="12" customHeight="1" x14ac:dyDescent="0.2"/>
    <row r="48" spans="2:2" ht="12" customHeight="1" x14ac:dyDescent="0.2">
      <c r="B48" s="12"/>
    </row>
    <row r="49" spans="2:2" ht="12" customHeight="1" x14ac:dyDescent="0.2">
      <c r="B49" s="12"/>
    </row>
    <row r="50" spans="2:2" ht="12" customHeight="1" x14ac:dyDescent="0.2">
      <c r="B50" s="12"/>
    </row>
    <row r="51" spans="2:2" ht="12" customHeight="1" x14ac:dyDescent="0.2">
      <c r="B51" s="12"/>
    </row>
    <row r="52" spans="2:2" ht="12" customHeight="1" x14ac:dyDescent="0.2">
      <c r="B52" s="12"/>
    </row>
    <row r="53" spans="2:2" ht="12" customHeight="1" x14ac:dyDescent="0.2">
      <c r="B53" s="12"/>
    </row>
    <row r="54" spans="2:2" ht="12" customHeight="1" x14ac:dyDescent="0.2">
      <c r="B54" s="12"/>
    </row>
    <row r="55" spans="2:2" ht="12" customHeight="1" x14ac:dyDescent="0.2">
      <c r="B55" s="12"/>
    </row>
    <row r="56" spans="2:2" ht="12" customHeight="1" x14ac:dyDescent="0.2">
      <c r="B56" s="12"/>
    </row>
    <row r="57" spans="2:2" ht="12" customHeight="1" x14ac:dyDescent="0.2">
      <c r="B57" s="12"/>
    </row>
    <row r="58" spans="2:2" ht="12" customHeight="1" x14ac:dyDescent="0.2">
      <c r="B58" s="12"/>
    </row>
    <row r="59" spans="2:2" ht="12" customHeight="1" x14ac:dyDescent="0.2">
      <c r="B59" s="12"/>
    </row>
    <row r="60" spans="2:2" ht="12" customHeight="1" x14ac:dyDescent="0.2">
      <c r="B60" s="12"/>
    </row>
    <row r="61" spans="2:2" ht="12" customHeight="1" x14ac:dyDescent="0.2">
      <c r="B61" s="12"/>
    </row>
    <row r="62" spans="2:2" ht="12" customHeight="1" x14ac:dyDescent="0.2">
      <c r="B62" s="12"/>
    </row>
    <row r="63" spans="2:2" ht="12" customHeight="1" x14ac:dyDescent="0.2">
      <c r="B63" s="12"/>
    </row>
    <row r="64" spans="2:2" ht="12" customHeight="1" x14ac:dyDescent="0.2">
      <c r="B64" s="12"/>
    </row>
    <row r="65" spans="2:6" ht="12" customHeight="1" x14ac:dyDescent="0.2">
      <c r="B65" s="12"/>
    </row>
    <row r="66" spans="2:6" ht="12" customHeight="1" x14ac:dyDescent="0.2">
      <c r="B66" s="12"/>
    </row>
    <row r="67" spans="2:6" ht="12" customHeight="1" x14ac:dyDescent="0.2">
      <c r="B67" s="12"/>
    </row>
    <row r="68" spans="2:6" ht="12" customHeight="1" x14ac:dyDescent="0.2">
      <c r="B68" s="12"/>
    </row>
    <row r="69" spans="2:6" ht="12" customHeight="1" x14ac:dyDescent="0.2">
      <c r="B69" s="12"/>
    </row>
    <row r="70" spans="2:6" ht="12" customHeight="1" x14ac:dyDescent="0.2"/>
    <row r="71" spans="2:6" ht="12" customHeight="1" x14ac:dyDescent="0.2"/>
    <row r="72" spans="2:6" ht="17.100000000000001" customHeight="1" x14ac:dyDescent="0.2"/>
    <row r="73" spans="2:6" ht="12" customHeight="1" x14ac:dyDescent="0.2"/>
    <row r="74" spans="2:6" ht="12" customHeight="1" x14ac:dyDescent="0.2"/>
    <row r="75" spans="2:6" ht="12" customHeight="1" x14ac:dyDescent="0.2"/>
    <row r="76" spans="2:6" ht="36" customHeight="1" x14ac:dyDescent="0.25">
      <c r="C76" s="72"/>
      <c r="D76" s="73" t="s">
        <v>3</v>
      </c>
      <c r="E76" s="73" t="s">
        <v>20</v>
      </c>
      <c r="F76" s="73" t="s">
        <v>19</v>
      </c>
    </row>
    <row r="77" spans="2:6" ht="12" customHeight="1" x14ac:dyDescent="0.25">
      <c r="C77" s="72"/>
      <c r="D77" s="328" t="s">
        <v>8</v>
      </c>
      <c r="E77" s="328"/>
      <c r="F77" s="328"/>
    </row>
    <row r="78" spans="2:6" ht="12" customHeight="1" x14ac:dyDescent="0.25">
      <c r="C78" s="63" t="s">
        <v>9</v>
      </c>
      <c r="D78" s="74">
        <v>76.613911182450508</v>
      </c>
      <c r="E78" s="74">
        <v>15.63542001070091</v>
      </c>
      <c r="F78" s="74">
        <v>8.2921348314606735</v>
      </c>
    </row>
    <row r="79" spans="2:6" ht="12" x14ac:dyDescent="0.25">
      <c r="C79" s="44"/>
      <c r="D79" s="74"/>
      <c r="E79" s="74"/>
      <c r="F79" s="74"/>
    </row>
    <row r="80" spans="2:6" ht="12" x14ac:dyDescent="0.25">
      <c r="C80" s="44" t="s">
        <v>103</v>
      </c>
      <c r="D80" s="180">
        <v>93.777071225665225</v>
      </c>
      <c r="E80" s="180">
        <v>3.5073362695785879</v>
      </c>
      <c r="F80" s="180">
        <v>2.7155925047561964</v>
      </c>
    </row>
    <row r="81" spans="3:6" ht="12" x14ac:dyDescent="0.25">
      <c r="C81" s="44" t="s">
        <v>106</v>
      </c>
      <c r="D81" s="180">
        <v>93.741661613098842</v>
      </c>
      <c r="E81" s="180">
        <v>2.6561552456033959</v>
      </c>
      <c r="F81" s="180">
        <v>3.614311704063069</v>
      </c>
    </row>
    <row r="82" spans="3:6" ht="12" x14ac:dyDescent="0.25">
      <c r="C82" s="44" t="s">
        <v>93</v>
      </c>
      <c r="D82" s="180">
        <v>93.196229648671817</v>
      </c>
      <c r="E82" s="180">
        <v>5.7697800628391889</v>
      </c>
      <c r="F82" s="180">
        <v>1.0339902884890031</v>
      </c>
    </row>
    <row r="83" spans="3:6" ht="12" x14ac:dyDescent="0.25">
      <c r="C83" s="44" t="s">
        <v>89</v>
      </c>
      <c r="D83" s="180">
        <v>91.929867432341609</v>
      </c>
      <c r="E83" s="180">
        <v>6.188527093897001</v>
      </c>
      <c r="F83" s="180">
        <v>1.8816054737613781</v>
      </c>
    </row>
    <row r="84" spans="3:6" ht="12" x14ac:dyDescent="0.25">
      <c r="C84" s="44" t="s">
        <v>105</v>
      </c>
      <c r="D84" s="180">
        <v>89.291717923780951</v>
      </c>
      <c r="E84" s="180">
        <v>4.2180042894958882</v>
      </c>
      <c r="F84" s="180">
        <v>6.4902777867231727</v>
      </c>
    </row>
    <row r="85" spans="3:6" ht="12" x14ac:dyDescent="0.25">
      <c r="C85" s="44" t="s">
        <v>100</v>
      </c>
      <c r="D85" s="180">
        <v>88.988764044943821</v>
      </c>
      <c r="E85" s="180">
        <v>9.4382022471910112</v>
      </c>
      <c r="F85" s="180">
        <v>1.348314606741573</v>
      </c>
    </row>
    <row r="86" spans="3:6" ht="12" x14ac:dyDescent="0.25">
      <c r="C86" s="44" t="s">
        <v>90</v>
      </c>
      <c r="D86" s="180">
        <v>85.219678351226662</v>
      </c>
      <c r="E86" s="180">
        <v>3.6972362350709269</v>
      </c>
      <c r="F86" s="180">
        <v>11.080929590824818</v>
      </c>
    </row>
    <row r="87" spans="3:6" ht="12" x14ac:dyDescent="0.25">
      <c r="C87" s="44" t="s">
        <v>102</v>
      </c>
      <c r="D87" s="180">
        <v>83.591219863260164</v>
      </c>
      <c r="E87" s="180">
        <v>13.332133861101115</v>
      </c>
      <c r="F87" s="180">
        <v>3.0766462756387192</v>
      </c>
    </row>
    <row r="88" spans="3:6" ht="12" x14ac:dyDescent="0.25">
      <c r="C88" s="44" t="s">
        <v>96</v>
      </c>
      <c r="D88" s="180">
        <v>82.604458521135342</v>
      </c>
      <c r="E88" s="180">
        <v>17.005725423315873</v>
      </c>
      <c r="F88" s="180">
        <v>0.37763430381288832</v>
      </c>
    </row>
    <row r="89" spans="3:6" ht="12" x14ac:dyDescent="0.25">
      <c r="C89" s="44" t="s">
        <v>97</v>
      </c>
      <c r="D89" s="180">
        <v>79.332734682599977</v>
      </c>
      <c r="E89" s="180">
        <v>19.064723354286109</v>
      </c>
      <c r="F89" s="180">
        <v>1.6025419631139051</v>
      </c>
    </row>
    <row r="90" spans="3:6" ht="12" x14ac:dyDescent="0.25">
      <c r="C90" s="44" t="s">
        <v>104</v>
      </c>
      <c r="D90" s="180">
        <v>77.30546882245649</v>
      </c>
      <c r="E90" s="180">
        <v>14.990570995764676</v>
      </c>
      <c r="F90" s="180">
        <v>7.7008687049803699</v>
      </c>
    </row>
    <row r="91" spans="3:6" ht="12" x14ac:dyDescent="0.25">
      <c r="C91" s="44" t="s">
        <v>84</v>
      </c>
      <c r="D91" s="180">
        <v>76.53561502669956</v>
      </c>
      <c r="E91" s="180">
        <v>16.641164163257656</v>
      </c>
      <c r="F91" s="180">
        <v>6.8232208100427822</v>
      </c>
    </row>
    <row r="92" spans="3:6" ht="12" x14ac:dyDescent="0.25">
      <c r="C92" s="44" t="s">
        <v>94</v>
      </c>
      <c r="D92" s="180">
        <v>75.545953092102053</v>
      </c>
      <c r="E92" s="180">
        <v>9.6814865592714092</v>
      </c>
      <c r="F92" s="180">
        <v>14.771336238554571</v>
      </c>
    </row>
    <row r="93" spans="3:6" ht="12" x14ac:dyDescent="0.25">
      <c r="C93" s="44" t="s">
        <v>99</v>
      </c>
      <c r="D93" s="180">
        <v>72.563984320959179</v>
      </c>
      <c r="E93" s="180">
        <v>19.670278994696794</v>
      </c>
      <c r="F93" s="180">
        <v>7.7657366843440174</v>
      </c>
    </row>
    <row r="94" spans="3:6" ht="12" x14ac:dyDescent="0.25">
      <c r="C94" s="44" t="s">
        <v>83</v>
      </c>
      <c r="D94" s="180">
        <v>70.897232504847523</v>
      </c>
      <c r="E94" s="180">
        <v>20.782654680063459</v>
      </c>
      <c r="F94" s="180">
        <v>8.3201128150890185</v>
      </c>
    </row>
    <row r="95" spans="3:6" ht="12" x14ac:dyDescent="0.25">
      <c r="C95" s="44" t="s">
        <v>95</v>
      </c>
      <c r="D95" s="180">
        <v>69.546827794561935</v>
      </c>
      <c r="E95" s="180">
        <v>22.53776435045317</v>
      </c>
      <c r="F95" s="180">
        <v>7.9154078549848945</v>
      </c>
    </row>
    <row r="96" spans="3:6" ht="12" x14ac:dyDescent="0.25">
      <c r="C96" s="44" t="s">
        <v>110</v>
      </c>
      <c r="D96" s="180">
        <v>66.401568798344044</v>
      </c>
      <c r="E96" s="180">
        <v>26.81119947706722</v>
      </c>
      <c r="F96" s="180">
        <v>6.7908632022369906</v>
      </c>
    </row>
    <row r="97" spans="2:6" ht="12" x14ac:dyDescent="0.25">
      <c r="C97" s="44" t="s">
        <v>98</v>
      </c>
      <c r="D97" s="180">
        <v>68.271954674220964</v>
      </c>
      <c r="E97" s="180">
        <v>27.47875354107649</v>
      </c>
      <c r="F97" s="180">
        <v>4.5325779036827196</v>
      </c>
    </row>
    <row r="98" spans="2:6" ht="12" x14ac:dyDescent="0.25">
      <c r="C98" s="44" t="s">
        <v>108</v>
      </c>
      <c r="D98" s="180">
        <f t="shared" ref="D98" ca="1" si="0">+#REF!/$E98*100</f>
        <v>73.814074717636828</v>
      </c>
      <c r="E98" s="180">
        <f t="shared" ref="E98" ca="1" si="1">+A98/$E98*100</f>
        <v>18.262380538662033</v>
      </c>
      <c r="F98" s="180">
        <f t="shared" ref="F98" ca="1" si="2">+B98/$E98*100</f>
        <v>7.9235447437011288</v>
      </c>
    </row>
    <row r="99" spans="2:6" ht="12" x14ac:dyDescent="0.25">
      <c r="C99" s="44" t="s">
        <v>195</v>
      </c>
      <c r="D99" s="180">
        <v>61.775677692116396</v>
      </c>
      <c r="E99" s="180">
        <v>27.53046505844317</v>
      </c>
      <c r="F99" s="180">
        <v>10.693857249440438</v>
      </c>
    </row>
    <row r="100" spans="2:6" ht="12" x14ac:dyDescent="0.25">
      <c r="C100" s="44" t="s">
        <v>91</v>
      </c>
      <c r="D100" s="180">
        <v>59.733267777026612</v>
      </c>
      <c r="E100" s="180">
        <v>21.521725769774445</v>
      </c>
      <c r="F100" s="180">
        <v>18.745006453198943</v>
      </c>
    </row>
    <row r="101" spans="2:6" ht="12" x14ac:dyDescent="0.25">
      <c r="C101" s="44" t="s">
        <v>101</v>
      </c>
      <c r="D101" s="180">
        <v>57.876198551953564</v>
      </c>
      <c r="E101" s="180">
        <v>28.060791859630811</v>
      </c>
      <c r="F101" s="180">
        <v>14.056486856695585</v>
      </c>
    </row>
    <row r="102" spans="2:6" ht="12" x14ac:dyDescent="0.25">
      <c r="C102" s="44" t="s">
        <v>109</v>
      </c>
      <c r="D102" s="180">
        <v>68.476062036412671</v>
      </c>
      <c r="E102" s="180">
        <v>25.370869858395146</v>
      </c>
      <c r="F102" s="180">
        <v>6.1530681051921787</v>
      </c>
    </row>
    <row r="103" spans="2:6" ht="12" x14ac:dyDescent="0.25">
      <c r="C103" s="44" t="s">
        <v>86</v>
      </c>
      <c r="D103" s="180">
        <v>52.414172939232607</v>
      </c>
      <c r="E103" s="180">
        <v>43.565265283642375</v>
      </c>
      <c r="F103" s="180">
        <v>4.0205617771250228</v>
      </c>
    </row>
    <row r="104" spans="2:6" ht="12" x14ac:dyDescent="0.25">
      <c r="C104" s="44" t="s">
        <v>88</v>
      </c>
      <c r="D104" s="180">
        <v>46.418857660924751</v>
      </c>
      <c r="E104" s="180">
        <v>51.269265639165909</v>
      </c>
      <c r="F104" s="180">
        <v>2.3118766999093383</v>
      </c>
    </row>
    <row r="105" spans="2:6" ht="12" x14ac:dyDescent="0.25">
      <c r="C105" s="44" t="s">
        <v>92</v>
      </c>
      <c r="D105" s="180">
        <v>40.938884212559849</v>
      </c>
      <c r="E105" s="180">
        <v>47.440974761622215</v>
      </c>
      <c r="F105" s="180">
        <v>11.620141025817937</v>
      </c>
    </row>
    <row r="106" spans="2:6" ht="12" x14ac:dyDescent="0.25">
      <c r="C106" s="44" t="s">
        <v>107</v>
      </c>
      <c r="D106" s="180">
        <v>27.588932806324113</v>
      </c>
      <c r="E106" s="180">
        <v>69.28853754940711</v>
      </c>
      <c r="F106" s="180">
        <v>3.1027667984189726</v>
      </c>
    </row>
    <row r="107" spans="2:6" ht="12.75" customHeight="1" x14ac:dyDescent="0.25">
      <c r="C107" s="44" t="s">
        <v>85</v>
      </c>
      <c r="D107" s="180">
        <v>25.761324704986677</v>
      </c>
      <c r="E107" s="180">
        <v>70.422535211267601</v>
      </c>
      <c r="F107" s="180">
        <v>3.8161400837457178</v>
      </c>
    </row>
    <row r="108" spans="2:6" x14ac:dyDescent="0.2">
      <c r="D108" s="178"/>
      <c r="E108" s="178"/>
      <c r="F108" s="178"/>
    </row>
    <row r="109" spans="2:6" ht="12" x14ac:dyDescent="0.25">
      <c r="C109" s="44" t="s">
        <v>112</v>
      </c>
      <c r="D109" s="180">
        <v>77.11363636363636</v>
      </c>
      <c r="E109" s="180">
        <v>15.75</v>
      </c>
      <c r="F109" s="180">
        <v>7.1363636363636367</v>
      </c>
    </row>
    <row r="110" spans="2:6" ht="11.25" customHeight="1" x14ac:dyDescent="0.25">
      <c r="C110" s="11"/>
      <c r="D110" s="74"/>
      <c r="E110" s="74"/>
      <c r="F110" s="74"/>
    </row>
    <row r="112" spans="2:6" x14ac:dyDescent="0.2">
      <c r="B112" s="37" t="s">
        <v>58</v>
      </c>
    </row>
    <row r="113" spans="1:17" x14ac:dyDescent="0.2">
      <c r="F113" s="37" t="s">
        <v>57</v>
      </c>
    </row>
    <row r="114" spans="1:17" x14ac:dyDescent="0.2">
      <c r="C114" s="35"/>
    </row>
    <row r="116" spans="1:17" x14ac:dyDescent="0.2">
      <c r="A116" s="25" t="s">
        <v>180</v>
      </c>
      <c r="B116" s="25"/>
      <c r="C116" s="25"/>
      <c r="D116" s="25"/>
      <c r="E116" s="25"/>
      <c r="F116" s="25"/>
      <c r="G116" s="25"/>
    </row>
    <row r="117" spans="1:17" x14ac:dyDescent="0.2">
      <c r="A117" s="25"/>
      <c r="B117" s="25"/>
      <c r="C117" s="25"/>
      <c r="D117" s="25"/>
      <c r="E117" s="25"/>
      <c r="F117" s="25"/>
      <c r="G117" s="25"/>
    </row>
    <row r="118" spans="1:17" x14ac:dyDescent="0.2">
      <c r="A118" s="25"/>
      <c r="B118" s="25"/>
      <c r="C118" s="25"/>
      <c r="D118" s="25"/>
      <c r="E118" s="25"/>
      <c r="F118" s="25"/>
      <c r="G118" s="25"/>
    </row>
    <row r="119" spans="1:17" ht="13.8" x14ac:dyDescent="0.25">
      <c r="A119" s="176" t="s">
        <v>181</v>
      </c>
      <c r="B119" s="175"/>
      <c r="C119" s="25"/>
      <c r="D119" s="25"/>
      <c r="E119" s="25"/>
      <c r="F119" s="25"/>
      <c r="G119" s="25"/>
      <c r="M119" s="173"/>
      <c r="N119" s="173"/>
      <c r="O119" s="173"/>
      <c r="P119" s="173"/>
      <c r="Q119" s="173"/>
    </row>
    <row r="120" spans="1:17" x14ac:dyDescent="0.2">
      <c r="A120" s="25"/>
      <c r="B120" s="25"/>
      <c r="C120" s="25"/>
      <c r="D120" s="25"/>
      <c r="E120" s="25"/>
      <c r="F120" s="25"/>
      <c r="G120" s="25"/>
    </row>
    <row r="121" spans="1:17" ht="13.2" x14ac:dyDescent="0.25">
      <c r="A121" s="176" t="s">
        <v>69</v>
      </c>
      <c r="B121" s="177">
        <v>42306.536354166667</v>
      </c>
      <c r="C121" s="25"/>
      <c r="D121" s="25"/>
      <c r="E121" s="25"/>
      <c r="F121" s="25"/>
      <c r="G121" s="25"/>
    </row>
    <row r="122" spans="1:17" ht="13.2" x14ac:dyDescent="0.25">
      <c r="A122" s="176" t="s">
        <v>70</v>
      </c>
      <c r="B122" s="177">
        <v>42317.58914744213</v>
      </c>
      <c r="C122" s="25"/>
      <c r="D122" s="25"/>
      <c r="E122" s="25"/>
      <c r="F122" s="25"/>
      <c r="G122" s="25"/>
    </row>
    <row r="123" spans="1:17" ht="13.2" x14ac:dyDescent="0.25">
      <c r="A123" s="176" t="s">
        <v>71</v>
      </c>
      <c r="B123" s="176" t="s">
        <v>72</v>
      </c>
      <c r="C123" s="25"/>
      <c r="D123" s="25"/>
      <c r="E123" s="25"/>
      <c r="F123" s="25"/>
      <c r="G123" s="25"/>
    </row>
    <row r="124" spans="1:17" ht="13.8" x14ac:dyDescent="0.25">
      <c r="A124" s="174"/>
      <c r="B124" s="174"/>
      <c r="C124" s="109"/>
      <c r="D124" s="109"/>
      <c r="E124" s="109"/>
      <c r="F124" s="109"/>
      <c r="G124" s="109"/>
    </row>
    <row r="125" spans="1:17" ht="13.8" x14ac:dyDescent="0.25">
      <c r="A125" s="176" t="s">
        <v>147</v>
      </c>
      <c r="B125" s="176" t="s">
        <v>0</v>
      </c>
      <c r="C125" s="109"/>
      <c r="D125" s="109"/>
      <c r="E125" s="109"/>
      <c r="F125" s="109"/>
      <c r="G125" s="109"/>
    </row>
    <row r="126" spans="1:17" ht="13.8" x14ac:dyDescent="0.25">
      <c r="A126" s="176" t="s">
        <v>182</v>
      </c>
      <c r="B126" s="176" t="s">
        <v>0</v>
      </c>
      <c r="C126" s="109"/>
      <c r="D126" s="109"/>
      <c r="E126" s="109"/>
      <c r="F126" s="109"/>
      <c r="G126" s="109"/>
    </row>
    <row r="127" spans="1:17" ht="13.2" x14ac:dyDescent="0.25">
      <c r="A127" s="174" t="s">
        <v>75</v>
      </c>
      <c r="B127" s="174" t="s">
        <v>76</v>
      </c>
      <c r="C127" s="25"/>
      <c r="D127" s="25"/>
      <c r="E127" s="25"/>
      <c r="F127" s="25"/>
      <c r="G127" s="25"/>
    </row>
    <row r="128" spans="1:17" ht="13.2" x14ac:dyDescent="0.25">
      <c r="A128" s="111" t="s">
        <v>77</v>
      </c>
      <c r="B128" s="111" t="s">
        <v>185</v>
      </c>
      <c r="C128" s="111" t="s">
        <v>186</v>
      </c>
      <c r="D128" s="111" t="s">
        <v>187</v>
      </c>
      <c r="E128" s="111" t="s">
        <v>81</v>
      </c>
      <c r="F128" s="111" t="s">
        <v>185</v>
      </c>
      <c r="G128" s="111" t="s">
        <v>186</v>
      </c>
      <c r="H128" s="111" t="s">
        <v>187</v>
      </c>
    </row>
    <row r="129" spans="1:9" ht="13.2" x14ac:dyDescent="0.25">
      <c r="A129" s="111" t="s">
        <v>83</v>
      </c>
      <c r="B129" s="113">
        <v>40220</v>
      </c>
      <c r="C129" s="113">
        <v>11790</v>
      </c>
      <c r="D129" s="113">
        <v>4720</v>
      </c>
      <c r="E129" s="113">
        <v>56730</v>
      </c>
      <c r="F129" s="2">
        <f>+B129/$E129*100</f>
        <v>70.897232504847523</v>
      </c>
      <c r="G129" s="2">
        <f t="shared" ref="G129" si="3">+C129/$E129*100</f>
        <v>20.782654680063459</v>
      </c>
      <c r="H129" s="2">
        <f t="shared" ref="H129" si="4">+D129/$E129*100</f>
        <v>8.3201128150890185</v>
      </c>
      <c r="I129" s="117">
        <f>+F129+G129+H129</f>
        <v>100</v>
      </c>
    </row>
    <row r="130" spans="1:9" ht="13.2" x14ac:dyDescent="0.25">
      <c r="A130" s="111" t="s">
        <v>84</v>
      </c>
      <c r="B130" s="112">
        <v>245090</v>
      </c>
      <c r="C130" s="112">
        <v>53290</v>
      </c>
      <c r="D130" s="112">
        <v>21850</v>
      </c>
      <c r="E130" s="112">
        <v>320230</v>
      </c>
      <c r="F130" s="2">
        <f>+B130/$E130*100</f>
        <v>76.53561502669956</v>
      </c>
      <c r="G130" s="2">
        <f t="shared" ref="G130:H131" si="5">+C130/$E130*100</f>
        <v>16.641164163257656</v>
      </c>
      <c r="H130" s="2">
        <f t="shared" si="5"/>
        <v>6.8232208100427822</v>
      </c>
      <c r="I130" s="117">
        <f t="shared" ref="I130:I160" si="6">+F130+G130+H130</f>
        <v>100</v>
      </c>
    </row>
    <row r="131" spans="1:9" ht="13.2" x14ac:dyDescent="0.25">
      <c r="A131" s="111" t="s">
        <v>85</v>
      </c>
      <c r="B131" s="112">
        <v>27070</v>
      </c>
      <c r="C131" s="112">
        <v>74000</v>
      </c>
      <c r="D131" s="112">
        <v>4010</v>
      </c>
      <c r="E131" s="112">
        <v>105080</v>
      </c>
      <c r="F131" s="2">
        <f t="shared" ref="F131:F160" si="7">+B131/$E131*100</f>
        <v>25.761324704986677</v>
      </c>
      <c r="G131" s="2">
        <f t="shared" si="5"/>
        <v>70.422535211267601</v>
      </c>
      <c r="H131" s="2">
        <f t="shared" si="5"/>
        <v>3.8161400837457178</v>
      </c>
      <c r="I131" s="117">
        <f t="shared" si="6"/>
        <v>100</v>
      </c>
    </row>
    <row r="132" spans="1:9" ht="13.2" x14ac:dyDescent="0.25">
      <c r="A132" s="111" t="s">
        <v>86</v>
      </c>
      <c r="B132" s="113">
        <v>28550</v>
      </c>
      <c r="C132" s="113">
        <v>23730</v>
      </c>
      <c r="D132" s="113">
        <v>2190</v>
      </c>
      <c r="E132" s="113">
        <v>54470</v>
      </c>
      <c r="F132" s="2">
        <f t="shared" si="7"/>
        <v>52.414172939232607</v>
      </c>
      <c r="G132" s="2">
        <f t="shared" ref="G132:G160" si="8">+C132/$E132*100</f>
        <v>43.565265283642375</v>
      </c>
      <c r="H132" s="2">
        <f t="shared" ref="H132:H160" si="9">+D132/$E132*100</f>
        <v>4.0205617771250228</v>
      </c>
      <c r="I132" s="117">
        <f t="shared" si="6"/>
        <v>100.00000000000001</v>
      </c>
    </row>
    <row r="133" spans="1:9" ht="13.2" x14ac:dyDescent="0.25">
      <c r="A133" s="111" t="s">
        <v>87</v>
      </c>
      <c r="B133" s="112">
        <v>322920</v>
      </c>
      <c r="C133" s="112">
        <v>143910</v>
      </c>
      <c r="D133" s="112">
        <v>55900</v>
      </c>
      <c r="E133" s="112">
        <v>522730</v>
      </c>
      <c r="F133" s="2">
        <f t="shared" si="7"/>
        <v>61.775677692116396</v>
      </c>
      <c r="G133" s="2">
        <f t="shared" si="8"/>
        <v>27.53046505844317</v>
      </c>
      <c r="H133" s="2">
        <f t="shared" si="9"/>
        <v>10.693857249440438</v>
      </c>
      <c r="I133" s="117">
        <f t="shared" si="6"/>
        <v>100</v>
      </c>
    </row>
    <row r="134" spans="1:9" ht="13.2" x14ac:dyDescent="0.25">
      <c r="A134" s="111" t="s">
        <v>88</v>
      </c>
      <c r="B134" s="112">
        <v>10240</v>
      </c>
      <c r="C134" s="112">
        <v>11310</v>
      </c>
      <c r="D134" s="112">
        <v>510</v>
      </c>
      <c r="E134" s="112">
        <v>22060</v>
      </c>
      <c r="F134" s="2">
        <f t="shared" si="7"/>
        <v>46.418857660924751</v>
      </c>
      <c r="G134" s="2">
        <f t="shared" si="8"/>
        <v>51.269265639165909</v>
      </c>
      <c r="H134" s="2">
        <f t="shared" si="9"/>
        <v>2.3118766999093383</v>
      </c>
      <c r="I134" s="117">
        <f t="shared" si="6"/>
        <v>100</v>
      </c>
    </row>
    <row r="135" spans="1:9" ht="13.2" x14ac:dyDescent="0.25">
      <c r="A135" s="111" t="s">
        <v>89</v>
      </c>
      <c r="B135" s="113">
        <v>150480</v>
      </c>
      <c r="C135" s="113">
        <v>10130</v>
      </c>
      <c r="D135" s="113">
        <v>3080</v>
      </c>
      <c r="E135" s="113">
        <v>163690</v>
      </c>
      <c r="F135" s="2">
        <f t="shared" si="7"/>
        <v>91.929867432341609</v>
      </c>
      <c r="G135" s="2">
        <f t="shared" si="8"/>
        <v>6.188527093897001</v>
      </c>
      <c r="H135" s="2">
        <f t="shared" si="9"/>
        <v>1.8816054737613781</v>
      </c>
      <c r="I135" s="117">
        <f t="shared" si="6"/>
        <v>99.999999999999986</v>
      </c>
    </row>
    <row r="136" spans="1:9" ht="13.2" x14ac:dyDescent="0.25">
      <c r="A136" s="111" t="s">
        <v>90</v>
      </c>
      <c r="B136" s="113">
        <v>395300</v>
      </c>
      <c r="C136" s="113">
        <v>17150</v>
      </c>
      <c r="D136" s="113">
        <v>51400</v>
      </c>
      <c r="E136" s="113">
        <v>463860</v>
      </c>
      <c r="F136" s="2">
        <f t="shared" si="7"/>
        <v>85.219678351226662</v>
      </c>
      <c r="G136" s="2">
        <f t="shared" si="8"/>
        <v>3.6972362350709269</v>
      </c>
      <c r="H136" s="2">
        <f t="shared" si="9"/>
        <v>11.080929590824818</v>
      </c>
      <c r="I136" s="117">
        <f t="shared" si="6"/>
        <v>99.997844177122417</v>
      </c>
    </row>
    <row r="137" spans="1:9" ht="13.2" x14ac:dyDescent="0.25">
      <c r="A137" s="111" t="s">
        <v>91</v>
      </c>
      <c r="B137" s="113">
        <v>485960</v>
      </c>
      <c r="C137" s="113">
        <v>175090</v>
      </c>
      <c r="D137" s="113">
        <v>152500</v>
      </c>
      <c r="E137" s="113">
        <v>813550</v>
      </c>
      <c r="F137" s="2">
        <f t="shared" si="7"/>
        <v>59.733267777026612</v>
      </c>
      <c r="G137" s="2">
        <f t="shared" si="8"/>
        <v>21.521725769774445</v>
      </c>
      <c r="H137" s="2">
        <f t="shared" si="9"/>
        <v>18.745006453198943</v>
      </c>
      <c r="I137" s="117">
        <f t="shared" si="6"/>
        <v>100</v>
      </c>
    </row>
    <row r="138" spans="1:9" ht="13.2" x14ac:dyDescent="0.25">
      <c r="A138" s="111" t="s">
        <v>92</v>
      </c>
      <c r="B138" s="113">
        <v>296680</v>
      </c>
      <c r="C138" s="113">
        <v>343800</v>
      </c>
      <c r="D138" s="113">
        <v>84210</v>
      </c>
      <c r="E138" s="113">
        <v>724690</v>
      </c>
      <c r="F138" s="2">
        <f t="shared" si="7"/>
        <v>40.938884212559849</v>
      </c>
      <c r="G138" s="2">
        <f t="shared" si="8"/>
        <v>47.440974761622215</v>
      </c>
      <c r="H138" s="2">
        <f t="shared" si="9"/>
        <v>11.620141025817937</v>
      </c>
      <c r="I138" s="117">
        <f t="shared" si="6"/>
        <v>100</v>
      </c>
    </row>
    <row r="139" spans="1:9" ht="13.2" x14ac:dyDescent="0.25">
      <c r="A139" s="111" t="s">
        <v>93</v>
      </c>
      <c r="B139" s="113">
        <v>163140</v>
      </c>
      <c r="C139" s="113">
        <v>10100</v>
      </c>
      <c r="D139" s="113">
        <v>1810</v>
      </c>
      <c r="E139" s="113">
        <v>175050</v>
      </c>
      <c r="F139" s="2">
        <f t="shared" si="7"/>
        <v>93.196229648671817</v>
      </c>
      <c r="G139" s="2">
        <f t="shared" si="8"/>
        <v>5.7697800628391889</v>
      </c>
      <c r="H139" s="2">
        <f t="shared" si="9"/>
        <v>1.0339902884890031</v>
      </c>
      <c r="I139" s="117">
        <f t="shared" si="6"/>
        <v>100.00000000000001</v>
      </c>
    </row>
    <row r="140" spans="1:9" ht="13.2" x14ac:dyDescent="0.25">
      <c r="A140" s="111" t="s">
        <v>94</v>
      </c>
      <c r="B140" s="113">
        <v>617150</v>
      </c>
      <c r="C140" s="113">
        <v>79090</v>
      </c>
      <c r="D140" s="113">
        <v>120670</v>
      </c>
      <c r="E140" s="113">
        <v>816920</v>
      </c>
      <c r="F140" s="2">
        <f t="shared" si="7"/>
        <v>75.545953092102053</v>
      </c>
      <c r="G140" s="2">
        <f t="shared" si="8"/>
        <v>9.6814865592714092</v>
      </c>
      <c r="H140" s="2">
        <f t="shared" si="9"/>
        <v>14.771336238554571</v>
      </c>
      <c r="I140" s="117">
        <f t="shared" si="6"/>
        <v>99.998775889928027</v>
      </c>
    </row>
    <row r="141" spans="1:9" ht="13.2" x14ac:dyDescent="0.25">
      <c r="A141" s="111" t="s">
        <v>95</v>
      </c>
      <c r="B141" s="112">
        <v>11510</v>
      </c>
      <c r="C141" s="112">
        <v>3730</v>
      </c>
      <c r="D141" s="112">
        <v>1310</v>
      </c>
      <c r="E141" s="112">
        <v>16550</v>
      </c>
      <c r="F141" s="2">
        <f t="shared" si="7"/>
        <v>69.546827794561935</v>
      </c>
      <c r="G141" s="2">
        <f t="shared" si="8"/>
        <v>22.53776435045317</v>
      </c>
      <c r="H141" s="2">
        <f t="shared" si="9"/>
        <v>7.9154078549848945</v>
      </c>
      <c r="I141" s="117">
        <f t="shared" si="6"/>
        <v>100</v>
      </c>
    </row>
    <row r="142" spans="1:9" ht="13.2" x14ac:dyDescent="0.25">
      <c r="A142" s="111" t="s">
        <v>96</v>
      </c>
      <c r="B142" s="112">
        <v>67810</v>
      </c>
      <c r="C142" s="112">
        <v>13960</v>
      </c>
      <c r="D142" s="112">
        <v>310</v>
      </c>
      <c r="E142" s="112">
        <v>82090</v>
      </c>
      <c r="F142" s="2">
        <f t="shared" si="7"/>
        <v>82.604458521135342</v>
      </c>
      <c r="G142" s="2">
        <f t="shared" si="8"/>
        <v>17.005725423315873</v>
      </c>
      <c r="H142" s="2">
        <f t="shared" si="9"/>
        <v>0.37763430381288832</v>
      </c>
      <c r="I142" s="117">
        <f t="shared" si="6"/>
        <v>99.987818248264105</v>
      </c>
    </row>
    <row r="143" spans="1:9" ht="13.2" x14ac:dyDescent="0.25">
      <c r="A143" s="111" t="s">
        <v>97</v>
      </c>
      <c r="B143" s="112">
        <v>114850</v>
      </c>
      <c r="C143" s="112">
        <v>27600</v>
      </c>
      <c r="D143" s="112">
        <v>2320</v>
      </c>
      <c r="E143" s="112">
        <v>144770</v>
      </c>
      <c r="F143" s="2">
        <f t="shared" si="7"/>
        <v>79.332734682599977</v>
      </c>
      <c r="G143" s="2">
        <f t="shared" si="8"/>
        <v>19.064723354286109</v>
      </c>
      <c r="H143" s="2">
        <f t="shared" si="9"/>
        <v>1.6025419631139051</v>
      </c>
      <c r="I143" s="117">
        <f t="shared" si="6"/>
        <v>100</v>
      </c>
    </row>
    <row r="144" spans="1:9" ht="13.2" x14ac:dyDescent="0.25">
      <c r="A144" s="111" t="s">
        <v>98</v>
      </c>
      <c r="B144" s="112">
        <v>2410</v>
      </c>
      <c r="C144" s="112">
        <v>970</v>
      </c>
      <c r="D144" s="112">
        <v>160</v>
      </c>
      <c r="E144" s="112">
        <v>3530</v>
      </c>
      <c r="F144" s="2">
        <f t="shared" si="7"/>
        <v>68.271954674220964</v>
      </c>
      <c r="G144" s="2">
        <f t="shared" si="8"/>
        <v>27.47875354107649</v>
      </c>
      <c r="H144" s="2">
        <f t="shared" si="9"/>
        <v>4.5325779036827196</v>
      </c>
      <c r="I144" s="117">
        <f t="shared" si="6"/>
        <v>100.28328611898017</v>
      </c>
    </row>
    <row r="145" spans="1:9" ht="13.2" x14ac:dyDescent="0.25">
      <c r="A145" s="111" t="s">
        <v>99</v>
      </c>
      <c r="B145" s="113">
        <v>314710</v>
      </c>
      <c r="C145" s="113">
        <v>85310</v>
      </c>
      <c r="D145" s="113">
        <v>33680</v>
      </c>
      <c r="E145" s="113">
        <v>433700</v>
      </c>
      <c r="F145" s="2">
        <f t="shared" si="7"/>
        <v>72.563984320959179</v>
      </c>
      <c r="G145" s="2">
        <f t="shared" si="8"/>
        <v>19.670278994696794</v>
      </c>
      <c r="H145" s="2">
        <f t="shared" si="9"/>
        <v>7.7657366843440174</v>
      </c>
      <c r="I145" s="117">
        <f t="shared" si="6"/>
        <v>99.999999999999986</v>
      </c>
    </row>
    <row r="146" spans="1:9" ht="13.2" x14ac:dyDescent="0.25">
      <c r="A146" s="111" t="s">
        <v>100</v>
      </c>
      <c r="B146" s="113">
        <v>3960</v>
      </c>
      <c r="C146" s="113">
        <v>420</v>
      </c>
      <c r="D146" s="113">
        <v>60</v>
      </c>
      <c r="E146" s="113">
        <v>4450</v>
      </c>
      <c r="F146" s="2">
        <f t="shared" si="7"/>
        <v>88.988764044943821</v>
      </c>
      <c r="G146" s="2">
        <f t="shared" si="8"/>
        <v>9.4382022471910112</v>
      </c>
      <c r="H146" s="2">
        <f t="shared" si="9"/>
        <v>1.348314606741573</v>
      </c>
      <c r="I146" s="117">
        <f t="shared" si="6"/>
        <v>99.775280898876403</v>
      </c>
    </row>
    <row r="147" spans="1:9" ht="13.2" x14ac:dyDescent="0.25">
      <c r="A147" s="111" t="s">
        <v>101</v>
      </c>
      <c r="B147" s="112">
        <v>88730</v>
      </c>
      <c r="C147" s="112">
        <v>43020</v>
      </c>
      <c r="D147" s="112">
        <v>21550</v>
      </c>
      <c r="E147" s="112">
        <v>153310</v>
      </c>
      <c r="F147" s="2">
        <f t="shared" si="7"/>
        <v>57.876198551953564</v>
      </c>
      <c r="G147" s="2">
        <f t="shared" si="8"/>
        <v>28.060791859630811</v>
      </c>
      <c r="H147" s="2">
        <f t="shared" si="9"/>
        <v>14.056486856695585</v>
      </c>
      <c r="I147" s="117">
        <f t="shared" si="6"/>
        <v>99.99347726827996</v>
      </c>
    </row>
    <row r="148" spans="1:9" ht="13.2" x14ac:dyDescent="0.25">
      <c r="A148" s="111" t="s">
        <v>102</v>
      </c>
      <c r="B148" s="112">
        <v>92920</v>
      </c>
      <c r="C148" s="112">
        <v>14820</v>
      </c>
      <c r="D148" s="112">
        <v>3420</v>
      </c>
      <c r="E148" s="112">
        <v>111160</v>
      </c>
      <c r="F148" s="2">
        <f t="shared" si="7"/>
        <v>83.591219863260164</v>
      </c>
      <c r="G148" s="2">
        <f t="shared" si="8"/>
        <v>13.332133861101115</v>
      </c>
      <c r="H148" s="2">
        <f t="shared" si="9"/>
        <v>3.0766462756387192</v>
      </c>
      <c r="I148" s="117">
        <f t="shared" si="6"/>
        <v>100</v>
      </c>
    </row>
    <row r="149" spans="1:9" ht="13.2" x14ac:dyDescent="0.25">
      <c r="A149" s="111" t="s">
        <v>103</v>
      </c>
      <c r="B149" s="112">
        <v>1799160</v>
      </c>
      <c r="C149" s="112">
        <v>67290</v>
      </c>
      <c r="D149" s="112">
        <v>52100</v>
      </c>
      <c r="E149" s="112">
        <v>1918550</v>
      </c>
      <c r="F149" s="2">
        <f t="shared" si="7"/>
        <v>93.777071225665225</v>
      </c>
      <c r="G149" s="2">
        <f t="shared" si="8"/>
        <v>3.5073362695785879</v>
      </c>
      <c r="H149" s="2">
        <f t="shared" si="9"/>
        <v>2.7155925047561964</v>
      </c>
      <c r="I149" s="117">
        <f t="shared" si="6"/>
        <v>100.00000000000001</v>
      </c>
    </row>
    <row r="150" spans="1:9" ht="13.2" x14ac:dyDescent="0.25">
      <c r="A150" s="111" t="s">
        <v>104</v>
      </c>
      <c r="B150" s="112">
        <v>250060</v>
      </c>
      <c r="C150" s="112">
        <v>48490</v>
      </c>
      <c r="D150" s="112">
        <v>24910</v>
      </c>
      <c r="E150" s="112">
        <v>323470</v>
      </c>
      <c r="F150" s="2">
        <f t="shared" si="7"/>
        <v>77.30546882245649</v>
      </c>
      <c r="G150" s="2">
        <f t="shared" si="8"/>
        <v>14.990570995764676</v>
      </c>
      <c r="H150" s="2">
        <f t="shared" si="9"/>
        <v>7.7008687049803699</v>
      </c>
      <c r="I150" s="117">
        <f t="shared" si="6"/>
        <v>99.996908523201526</v>
      </c>
    </row>
    <row r="151" spans="1:9" ht="13.2" x14ac:dyDescent="0.25">
      <c r="A151" s="111" t="s">
        <v>105</v>
      </c>
      <c r="B151" s="112">
        <v>1386370</v>
      </c>
      <c r="C151" s="112">
        <v>65490</v>
      </c>
      <c r="D151" s="112">
        <v>100770</v>
      </c>
      <c r="E151" s="112">
        <v>1552630</v>
      </c>
      <c r="F151" s="2">
        <f t="shared" si="7"/>
        <v>89.291717923780951</v>
      </c>
      <c r="G151" s="2">
        <f t="shared" si="8"/>
        <v>4.2180042894958882</v>
      </c>
      <c r="H151" s="2">
        <f t="shared" si="9"/>
        <v>6.4902777867231727</v>
      </c>
      <c r="I151" s="117">
        <f t="shared" si="6"/>
        <v>100.00000000000001</v>
      </c>
    </row>
    <row r="152" spans="1:9" ht="13.2" x14ac:dyDescent="0.25">
      <c r="A152" s="111" t="s">
        <v>106</v>
      </c>
      <c r="B152" s="112">
        <v>77290</v>
      </c>
      <c r="C152" s="112">
        <v>2190</v>
      </c>
      <c r="D152" s="112">
        <v>2980</v>
      </c>
      <c r="E152" s="112">
        <v>82450</v>
      </c>
      <c r="F152" s="2">
        <f t="shared" si="7"/>
        <v>93.741661613098842</v>
      </c>
      <c r="G152" s="2">
        <f t="shared" si="8"/>
        <v>2.6561552456033959</v>
      </c>
      <c r="H152" s="2">
        <f t="shared" si="9"/>
        <v>3.614311704063069</v>
      </c>
      <c r="I152" s="117">
        <f t="shared" si="6"/>
        <v>100.01212856276531</v>
      </c>
    </row>
    <row r="153" spans="1:9" ht="13.2" x14ac:dyDescent="0.25">
      <c r="A153" s="111" t="s">
        <v>107</v>
      </c>
      <c r="B153" s="112">
        <v>13960</v>
      </c>
      <c r="C153" s="112">
        <v>35060</v>
      </c>
      <c r="D153" s="112">
        <v>1570</v>
      </c>
      <c r="E153" s="112">
        <v>50600</v>
      </c>
      <c r="F153" s="2">
        <f t="shared" si="7"/>
        <v>27.588932806324113</v>
      </c>
      <c r="G153" s="2">
        <f t="shared" si="8"/>
        <v>69.28853754940711</v>
      </c>
      <c r="H153" s="2">
        <f t="shared" si="9"/>
        <v>3.1027667984189726</v>
      </c>
      <c r="I153" s="117">
        <f t="shared" si="6"/>
        <v>99.980237154150188</v>
      </c>
    </row>
    <row r="154" spans="1:9" ht="13.2" x14ac:dyDescent="0.25">
      <c r="A154" s="111" t="s">
        <v>108</v>
      </c>
      <c r="B154" s="113">
        <v>42480</v>
      </c>
      <c r="C154" s="113">
        <v>10510</v>
      </c>
      <c r="D154" s="113">
        <v>4560</v>
      </c>
      <c r="E154" s="265">
        <v>57550</v>
      </c>
      <c r="F154" s="2">
        <f t="shared" si="7"/>
        <v>73.814074717636828</v>
      </c>
      <c r="G154" s="2">
        <f t="shared" si="8"/>
        <v>18.262380538662033</v>
      </c>
      <c r="H154" s="2">
        <f t="shared" si="9"/>
        <v>7.9235447437011288</v>
      </c>
      <c r="I154" s="179">
        <f t="shared" si="6"/>
        <v>99.999999999999986</v>
      </c>
    </row>
    <row r="155" spans="1:9" ht="13.2" x14ac:dyDescent="0.25">
      <c r="A155" s="111" t="s">
        <v>109</v>
      </c>
      <c r="B155" s="113">
        <v>40620</v>
      </c>
      <c r="C155" s="113">
        <v>15050</v>
      </c>
      <c r="D155" s="113">
        <v>3650</v>
      </c>
      <c r="E155" s="265">
        <v>59320</v>
      </c>
      <c r="F155" s="2">
        <f t="shared" si="7"/>
        <v>68.476062036412671</v>
      </c>
      <c r="G155" s="2">
        <f t="shared" si="8"/>
        <v>25.370869858395146</v>
      </c>
      <c r="H155" s="2">
        <f t="shared" si="9"/>
        <v>6.1530681051921787</v>
      </c>
      <c r="I155" s="179">
        <f t="shared" si="6"/>
        <v>100</v>
      </c>
    </row>
    <row r="156" spans="1:9" ht="14.4" x14ac:dyDescent="0.3">
      <c r="A156" s="111" t="s">
        <v>110</v>
      </c>
      <c r="B156" s="113">
        <v>182850</v>
      </c>
      <c r="C156" s="113">
        <v>73830</v>
      </c>
      <c r="D156" s="113">
        <v>18700</v>
      </c>
      <c r="E156" s="266">
        <v>275370</v>
      </c>
      <c r="F156" s="2">
        <f t="shared" si="7"/>
        <v>66.401568798344044</v>
      </c>
      <c r="G156" s="2">
        <f t="shared" si="8"/>
        <v>26.81119947706722</v>
      </c>
      <c r="H156" s="2">
        <f t="shared" si="9"/>
        <v>6.7908632022369906</v>
      </c>
      <c r="I156" s="179">
        <f t="shared" si="6"/>
        <v>100.00363147764826</v>
      </c>
    </row>
    <row r="157" spans="1:9" ht="13.2" x14ac:dyDescent="0.25">
      <c r="A157" s="111" t="s">
        <v>111</v>
      </c>
      <c r="B157" s="113" t="s">
        <v>1</v>
      </c>
      <c r="C157" s="113" t="s">
        <v>1</v>
      </c>
      <c r="D157" s="113" t="s">
        <v>1</v>
      </c>
      <c r="E157" s="113" t="s">
        <v>1</v>
      </c>
      <c r="F157" s="2" t="e">
        <f t="shared" si="7"/>
        <v>#VALUE!</v>
      </c>
      <c r="G157" s="2" t="e">
        <f t="shared" si="8"/>
        <v>#VALUE!</v>
      </c>
      <c r="H157" s="2" t="e">
        <f t="shared" si="9"/>
        <v>#VALUE!</v>
      </c>
      <c r="I157" s="117" t="e">
        <f t="shared" si="6"/>
        <v>#VALUE!</v>
      </c>
    </row>
    <row r="158" spans="1:9" ht="13.2" x14ac:dyDescent="0.25">
      <c r="A158" s="111" t="s">
        <v>112</v>
      </c>
      <c r="B158" s="112">
        <v>33930</v>
      </c>
      <c r="C158" s="112">
        <v>6930</v>
      </c>
      <c r="D158" s="112">
        <v>3140</v>
      </c>
      <c r="E158" s="112">
        <v>44000</v>
      </c>
      <c r="F158" s="2">
        <f t="shared" si="7"/>
        <v>77.11363636363636</v>
      </c>
      <c r="G158" s="2">
        <f t="shared" si="8"/>
        <v>15.75</v>
      </c>
      <c r="H158" s="2">
        <f t="shared" si="9"/>
        <v>7.1363636363636367</v>
      </c>
      <c r="I158" s="117">
        <f t="shared" si="6"/>
        <v>100</v>
      </c>
    </row>
    <row r="159" spans="1:9" ht="13.2" x14ac:dyDescent="0.25">
      <c r="A159" s="111" t="s">
        <v>113</v>
      </c>
      <c r="B159" s="113" t="s">
        <v>1</v>
      </c>
      <c r="C159" s="113" t="s">
        <v>1</v>
      </c>
      <c r="D159" s="113" t="s">
        <v>1</v>
      </c>
      <c r="E159" s="113" t="s">
        <v>1</v>
      </c>
      <c r="F159" s="2" t="e">
        <f t="shared" si="7"/>
        <v>#VALUE!</v>
      </c>
      <c r="G159" s="2" t="e">
        <f t="shared" si="8"/>
        <v>#VALUE!</v>
      </c>
      <c r="H159" s="2" t="e">
        <f t="shared" si="9"/>
        <v>#VALUE!</v>
      </c>
      <c r="I159" s="117" t="e">
        <f t="shared" si="6"/>
        <v>#VALUE!</v>
      </c>
    </row>
    <row r="160" spans="1:9" ht="13.2" x14ac:dyDescent="0.25">
      <c r="A160" s="111" t="s">
        <v>114</v>
      </c>
      <c r="B160" s="113" t="s">
        <v>1</v>
      </c>
      <c r="C160" s="113" t="s">
        <v>1</v>
      </c>
      <c r="D160" s="113" t="s">
        <v>1</v>
      </c>
      <c r="E160" s="113" t="s">
        <v>1</v>
      </c>
      <c r="F160" s="2" t="e">
        <f t="shared" si="7"/>
        <v>#VALUE!</v>
      </c>
      <c r="G160" s="2" t="e">
        <f t="shared" si="8"/>
        <v>#VALUE!</v>
      </c>
      <c r="H160" s="2" t="e">
        <f t="shared" si="9"/>
        <v>#VALUE!</v>
      </c>
      <c r="I160" s="117" t="e">
        <f t="shared" si="6"/>
        <v>#VALUE!</v>
      </c>
    </row>
    <row r="161" spans="1:9" x14ac:dyDescent="0.2">
      <c r="A161" s="25" t="s">
        <v>9</v>
      </c>
      <c r="B161" s="25">
        <f>SUM(B129:B156)</f>
        <v>7272490</v>
      </c>
      <c r="C161" s="25">
        <f t="shared" ref="C161:E161" si="10">SUM(C129:C156)</f>
        <v>1461130</v>
      </c>
      <c r="D161" s="25">
        <f t="shared" si="10"/>
        <v>774900</v>
      </c>
      <c r="E161" s="25">
        <f t="shared" si="10"/>
        <v>9508560</v>
      </c>
      <c r="F161" s="2">
        <f t="shared" ref="F161" si="11">+B161/$E161*100</f>
        <v>76.483610557224225</v>
      </c>
      <c r="G161" s="2">
        <f t="shared" ref="G161" si="12">+C161/$E161*100</f>
        <v>15.366469791430038</v>
      </c>
      <c r="H161" s="2">
        <f t="shared" ref="H161" si="13">+D161/$E161*100</f>
        <v>8.1494989777631943</v>
      </c>
      <c r="I161" s="117">
        <f t="shared" ref="I161" si="14">+F161+G161+H161</f>
        <v>99.999579326417461</v>
      </c>
    </row>
    <row r="162" spans="1:9" ht="13.8" x14ac:dyDescent="0.25">
      <c r="A162" s="110" t="s">
        <v>128</v>
      </c>
      <c r="B162" s="109"/>
      <c r="C162" s="109"/>
      <c r="D162" s="109"/>
      <c r="E162" s="109"/>
      <c r="F162" s="109"/>
      <c r="G162" s="109"/>
    </row>
    <row r="163" spans="1:9" ht="13.8" x14ac:dyDescent="0.25">
      <c r="A163" s="110" t="s">
        <v>1</v>
      </c>
      <c r="B163" s="110" t="s">
        <v>129</v>
      </c>
      <c r="C163" s="109"/>
      <c r="D163" s="109"/>
      <c r="E163" s="109"/>
      <c r="F163" s="109"/>
      <c r="G163" s="109"/>
    </row>
  </sheetData>
  <autoFilter ref="C78:F78">
    <sortState ref="C13:F42">
      <sortCondition descending="1" ref="D12"/>
    </sortState>
  </autoFilter>
  <sortState ref="C38:F41">
    <sortCondition descending="1" ref="D39:D42"/>
  </sortState>
  <mergeCells count="1">
    <mergeCell ref="D77:F77"/>
  </mergeCells>
  <conditionalFormatting sqref="D78:E97 D109:E110 D99:E107">
    <cfRule type="cellIs" dxfId="1" priority="3" stopIfTrue="1" operator="greaterThan">
      <formula>"10$R$18%"</formula>
    </cfRule>
  </conditionalFormatting>
  <conditionalFormatting sqref="D98:E98">
    <cfRule type="cellIs" dxfId="0" priority="1" stopIfTrue="1" operator="greaterThan">
      <formula>"10$R$18%"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</vt:lpstr>
      <vt:lpstr>Figure 1</vt:lpstr>
      <vt:lpstr>Table 2</vt:lpstr>
      <vt:lpstr>Table 3</vt:lpstr>
      <vt:lpstr>Table 4</vt:lpstr>
      <vt:lpstr>Table 5</vt:lpstr>
      <vt:lpstr>Figure 2</vt:lpstr>
      <vt:lpstr>Table 6</vt:lpstr>
      <vt:lpstr>Table 7</vt:lpstr>
      <vt:lpstr>Table 8</vt:lpstr>
      <vt:lpstr>Figure 3</vt:lpstr>
      <vt:lpstr>Table 9</vt:lpstr>
      <vt:lpstr>Figure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COYETTE Catherine (ESTAT)</dc:creator>
  <cp:lastModifiedBy>MARTINS Carla</cp:lastModifiedBy>
  <dcterms:created xsi:type="dcterms:W3CDTF">2012-10-16T07:19:44Z</dcterms:created>
  <dcterms:modified xsi:type="dcterms:W3CDTF">2016-05-04T07:19:38Z</dcterms:modified>
</cp:coreProperties>
</file>