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0" yWindow="0" windowWidth="19200" windowHeight="7050" tabRatio="1000" activeTab="4"/>
  </bookViews>
  <sheets>
    <sheet name="LIST_tables_figures" sheetId="2" r:id="rId1"/>
    <sheet name="classification" sheetId="6" r:id="rId2"/>
    <sheet name="Table1" sheetId="1" r:id="rId3"/>
    <sheet name="FIG1" sheetId="3" r:id="rId4"/>
    <sheet name="VA.emb.FC" sheetId="5" r:id="rId5"/>
    <sheet name="FIG3" sheetId="7" r:id="rId6"/>
    <sheet name="FIG4" sheetId="8" r:id="rId7"/>
    <sheet name="Table2" sheetId="9" r:id="rId8"/>
    <sheet name="VA.EMB.FC.mix" sheetId="10" r:id="rId9"/>
    <sheet name="FIG5" sheetId="11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1" l="1"/>
  <c r="AT4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A4" i="9"/>
  <c r="A3" i="9"/>
  <c r="AS7" i="10" l="1"/>
  <c r="BN1" i="8"/>
  <c r="BM1" i="8"/>
  <c r="BL1" i="8"/>
  <c r="BK1" i="8"/>
  <c r="BJ1" i="8"/>
  <c r="BI1" i="8"/>
  <c r="BH1" i="8"/>
  <c r="BG1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B20" i="7" l="1"/>
  <c r="D20" i="7" s="1"/>
  <c r="B19" i="7"/>
  <c r="D19" i="7" s="1"/>
  <c r="B18" i="7"/>
  <c r="E18" i="7" s="1"/>
  <c r="B17" i="7"/>
  <c r="D17" i="7" s="1"/>
  <c r="B16" i="7"/>
  <c r="E16" i="7" s="1"/>
  <c r="B15" i="7"/>
  <c r="D15" i="7" s="1"/>
  <c r="B14" i="7"/>
  <c r="C14" i="7" s="1"/>
  <c r="B13" i="7"/>
  <c r="C13" i="7" s="1"/>
  <c r="B12" i="7"/>
  <c r="E12" i="7" s="1"/>
  <c r="B11" i="7"/>
  <c r="D11" i="7" s="1"/>
  <c r="AT7" i="5"/>
  <c r="B5" i="5" a="1"/>
  <c r="B5" i="5" s="1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C12" i="7" l="1"/>
  <c r="C11" i="7"/>
  <c r="D12" i="7"/>
  <c r="E11" i="7"/>
  <c r="D16" i="7"/>
  <c r="C15" i="7"/>
  <c r="E15" i="7"/>
  <c r="C16" i="7"/>
  <c r="C19" i="7"/>
  <c r="E19" i="7"/>
  <c r="C20" i="7"/>
  <c r="E20" i="7"/>
  <c r="D13" i="7"/>
  <c r="C17" i="7"/>
  <c r="D14" i="7"/>
  <c r="E13" i="7"/>
  <c r="C18" i="7"/>
  <c r="E14" i="7"/>
  <c r="D18" i="7"/>
  <c r="E17" i="7"/>
  <c r="AW5" i="5"/>
  <c r="BL5" i="5"/>
  <c r="AF5" i="5"/>
  <c r="H5" i="5"/>
  <c r="BE5" i="5"/>
  <c r="I5" i="5"/>
  <c r="G5" i="5"/>
  <c r="BM5" i="5"/>
  <c r="Y5" i="5"/>
  <c r="AV5" i="5"/>
  <c r="X5" i="5"/>
  <c r="BK5" i="5"/>
  <c r="BC5" i="5"/>
  <c r="AU5" i="5"/>
  <c r="AM5" i="5"/>
  <c r="AE5" i="5"/>
  <c r="W5" i="5"/>
  <c r="O5" i="5"/>
  <c r="BJ5" i="5"/>
  <c r="BB5" i="5"/>
  <c r="AT5" i="5"/>
  <c r="AL5" i="5"/>
  <c r="AD5" i="5"/>
  <c r="V5" i="5"/>
  <c r="N5" i="5"/>
  <c r="F5" i="5"/>
  <c r="E5" i="5"/>
  <c r="AG5" i="5"/>
  <c r="BD5" i="5"/>
  <c r="AN5" i="5"/>
  <c r="P5" i="5"/>
  <c r="BI5" i="5"/>
  <c r="BA5" i="5"/>
  <c r="AS5" i="5"/>
  <c r="AK5" i="5"/>
  <c r="AC5" i="5"/>
  <c r="U5" i="5"/>
  <c r="M5" i="5"/>
  <c r="BH5" i="5"/>
  <c r="AZ5" i="5"/>
  <c r="AR5" i="5"/>
  <c r="AJ5" i="5"/>
  <c r="AB5" i="5"/>
  <c r="T5" i="5"/>
  <c r="L5" i="5"/>
  <c r="D5" i="5"/>
  <c r="AO5" i="5"/>
  <c r="AI5" i="5"/>
  <c r="Q5" i="5"/>
  <c r="BG5" i="5"/>
  <c r="AY5" i="5"/>
  <c r="AQ5" i="5"/>
  <c r="AA5" i="5"/>
  <c r="S5" i="5"/>
  <c r="K5" i="5"/>
  <c r="C5" i="5"/>
  <c r="BN5" i="5"/>
  <c r="BF5" i="5"/>
  <c r="AX5" i="5"/>
  <c r="AP5" i="5"/>
  <c r="AH5" i="5"/>
  <c r="Z5" i="5"/>
  <c r="R5" i="5"/>
  <c r="J5" i="5"/>
  <c r="R14" i="5" l="1"/>
  <c r="K14" i="5"/>
  <c r="BH14" i="5"/>
  <c r="AM14" i="5"/>
  <c r="S14" i="5"/>
  <c r="M14" i="5"/>
  <c r="AL14" i="5"/>
  <c r="AU14" i="5"/>
  <c r="I14" i="5"/>
  <c r="AA14" i="5"/>
  <c r="U14" i="5"/>
  <c r="AT14" i="5"/>
  <c r="BE14" i="5"/>
  <c r="AQ14" i="5"/>
  <c r="AG14" i="5"/>
  <c r="AY14" i="5"/>
  <c r="AK14" i="5"/>
  <c r="X14" i="5"/>
  <c r="AJ14" i="5"/>
  <c r="BN14" i="5"/>
  <c r="Q14" i="5"/>
  <c r="AR14" i="5"/>
  <c r="BA14" i="5"/>
  <c r="N14" i="5"/>
  <c r="W14" i="5"/>
  <c r="Y14" i="5"/>
  <c r="AW14" i="5"/>
  <c r="AO14" i="5"/>
  <c r="P14" i="5"/>
  <c r="AD14" i="5"/>
  <c r="G14" i="5"/>
  <c r="Z14" i="5"/>
  <c r="D14" i="5"/>
  <c r="AN14" i="5"/>
  <c r="AH14" i="5"/>
  <c r="L14" i="5"/>
  <c r="BD14" i="5"/>
  <c r="BC14" i="5"/>
  <c r="AP14" i="5"/>
  <c r="T14" i="5"/>
  <c r="AC14" i="5"/>
  <c r="BB14" i="5"/>
  <c r="BK14" i="5"/>
  <c r="H14" i="5"/>
  <c r="AX14" i="5"/>
  <c r="AB14" i="5"/>
  <c r="E14" i="5"/>
  <c r="BJ14" i="5"/>
  <c r="AF14" i="5"/>
  <c r="BF14" i="5"/>
  <c r="BG14" i="5"/>
  <c r="AS14" i="5"/>
  <c r="F14" i="5"/>
  <c r="O14" i="5"/>
  <c r="AV14" i="5"/>
  <c r="BL14" i="5"/>
  <c r="J14" i="5"/>
  <c r="C14" i="5"/>
  <c r="AI14" i="5"/>
  <c r="AZ14" i="5"/>
  <c r="BI14" i="5"/>
  <c r="V14" i="5"/>
  <c r="AE14" i="5"/>
  <c r="BM14" i="5"/>
  <c r="B14" i="5"/>
  <c r="BO5" i="5"/>
  <c r="A20" i="3" l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B1" i="3"/>
  <c r="A24" i="1" l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3" i="1"/>
  <c r="BN4" i="5" l="1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J13" i="5" l="1"/>
  <c r="R13" i="5"/>
  <c r="AX13" i="5"/>
  <c r="K13" i="5"/>
  <c r="AI13" i="5"/>
  <c r="AY13" i="5"/>
  <c r="D13" i="5"/>
  <c r="AB13" i="5"/>
  <c r="AR13" i="5"/>
  <c r="E13" i="5"/>
  <c r="M13" i="5"/>
  <c r="U13" i="5"/>
  <c r="AC13" i="5"/>
  <c r="AK13" i="5"/>
  <c r="AS13" i="5"/>
  <c r="BA13" i="5"/>
  <c r="BI13" i="5"/>
  <c r="F13" i="5"/>
  <c r="N13" i="5"/>
  <c r="V13" i="5"/>
  <c r="AD13" i="5"/>
  <c r="AL13" i="5"/>
  <c r="AT13" i="5"/>
  <c r="BB13" i="5"/>
  <c r="BJ13" i="5"/>
  <c r="AH13" i="5"/>
  <c r="S13" i="5"/>
  <c r="BG13" i="5"/>
  <c r="T13" i="5"/>
  <c r="AZ13" i="5"/>
  <c r="G13" i="5"/>
  <c r="AE13" i="5"/>
  <c r="BK13" i="5"/>
  <c r="P13" i="5"/>
  <c r="X13" i="5"/>
  <c r="AF13" i="5"/>
  <c r="AN13" i="5"/>
  <c r="AV13" i="5"/>
  <c r="BD13" i="5"/>
  <c r="BL13" i="5"/>
  <c r="Z13" i="5"/>
  <c r="C13" i="5"/>
  <c r="AA13" i="5"/>
  <c r="AQ13" i="5"/>
  <c r="L13" i="5"/>
  <c r="AJ13" i="5"/>
  <c r="BH13" i="5"/>
  <c r="O13" i="5"/>
  <c r="W13" i="5"/>
  <c r="AM13" i="5"/>
  <c r="AU13" i="5"/>
  <c r="BC13" i="5"/>
  <c r="H13" i="5"/>
  <c r="B13" i="5"/>
  <c r="BO4" i="5"/>
  <c r="I13" i="5"/>
  <c r="Q13" i="5"/>
  <c r="Y13" i="5"/>
  <c r="AG13" i="5"/>
  <c r="AO13" i="5"/>
  <c r="AW13" i="5"/>
  <c r="BE13" i="5"/>
  <c r="BM13" i="5"/>
  <c r="AP13" i="5"/>
  <c r="BF13" i="5"/>
  <c r="BN13" i="5"/>
  <c r="BN3" i="5" l="1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E6" i="5" l="1"/>
  <c r="AE7" i="5"/>
  <c r="AE12" i="5"/>
  <c r="P6" i="5"/>
  <c r="P12" i="5"/>
  <c r="P7" i="5"/>
  <c r="BL6" i="5"/>
  <c r="BL12" i="5"/>
  <c r="BL7" i="5"/>
  <c r="I12" i="5"/>
  <c r="I7" i="5"/>
  <c r="I6" i="5"/>
  <c r="Q6" i="5"/>
  <c r="Q12" i="5"/>
  <c r="Q7" i="5"/>
  <c r="Y12" i="5"/>
  <c r="Y7" i="5"/>
  <c r="Y6" i="5"/>
  <c r="AG6" i="5"/>
  <c r="AG12" i="5"/>
  <c r="AG7" i="5"/>
  <c r="AO7" i="5"/>
  <c r="AO12" i="5"/>
  <c r="AO6" i="5"/>
  <c r="AW6" i="5"/>
  <c r="AW12" i="5"/>
  <c r="AW7" i="5"/>
  <c r="BE12" i="5"/>
  <c r="BE7" i="5"/>
  <c r="BE6" i="5"/>
  <c r="BM6" i="5"/>
  <c r="BM12" i="5"/>
  <c r="BM7" i="5"/>
  <c r="G7" i="5"/>
  <c r="G12" i="5"/>
  <c r="G6" i="5"/>
  <c r="BK6" i="5"/>
  <c r="BK7" i="5"/>
  <c r="BK12" i="5"/>
  <c r="AN6" i="5"/>
  <c r="AN12" i="5"/>
  <c r="AN7" i="5"/>
  <c r="B6" i="5"/>
  <c r="B7" i="5"/>
  <c r="B12" i="5"/>
  <c r="AT12" i="5"/>
  <c r="BO3" i="5"/>
  <c r="J7" i="5"/>
  <c r="J6" i="5"/>
  <c r="J12" i="5"/>
  <c r="R6" i="5"/>
  <c r="R12" i="5"/>
  <c r="R7" i="5"/>
  <c r="Z6" i="5"/>
  <c r="Z12" i="5"/>
  <c r="Z7" i="5"/>
  <c r="AH6" i="5"/>
  <c r="AH12" i="5"/>
  <c r="AH7" i="5"/>
  <c r="AP6" i="5"/>
  <c r="AP12" i="5"/>
  <c r="AP7" i="5"/>
  <c r="AX12" i="5"/>
  <c r="AX6" i="5"/>
  <c r="AX7" i="5"/>
  <c r="BF6" i="5"/>
  <c r="BF12" i="5"/>
  <c r="BF7" i="5"/>
  <c r="BN12" i="5"/>
  <c r="BN7" i="5"/>
  <c r="W6" i="5"/>
  <c r="W12" i="5"/>
  <c r="W7" i="5"/>
  <c r="H12" i="5"/>
  <c r="H7" i="5"/>
  <c r="H6" i="5"/>
  <c r="C6" i="5"/>
  <c r="C7" i="5"/>
  <c r="C12" i="5"/>
  <c r="K6" i="5"/>
  <c r="K7" i="5"/>
  <c r="K12" i="5"/>
  <c r="S6" i="5"/>
  <c r="S7" i="5"/>
  <c r="S12" i="5"/>
  <c r="AA6" i="5"/>
  <c r="AA12" i="5"/>
  <c r="AA7" i="5"/>
  <c r="AI6" i="5"/>
  <c r="AI7" i="5"/>
  <c r="AI12" i="5"/>
  <c r="AQ12" i="5"/>
  <c r="AQ7" i="5"/>
  <c r="AQ6" i="5"/>
  <c r="AY6" i="5"/>
  <c r="AY7" i="5"/>
  <c r="AY12" i="5"/>
  <c r="BG6" i="5"/>
  <c r="BG7" i="5"/>
  <c r="BG12" i="5"/>
  <c r="BC6" i="5"/>
  <c r="BC7" i="5"/>
  <c r="BC12" i="5"/>
  <c r="X6" i="5"/>
  <c r="X7" i="5"/>
  <c r="X12" i="5"/>
  <c r="BD6" i="5"/>
  <c r="BD12" i="5"/>
  <c r="BD7" i="5"/>
  <c r="D6" i="5"/>
  <c r="D7" i="5"/>
  <c r="D12" i="5"/>
  <c r="L7" i="5"/>
  <c r="L12" i="5"/>
  <c r="L6" i="5"/>
  <c r="T6" i="5"/>
  <c r="T7" i="5"/>
  <c r="T12" i="5"/>
  <c r="AB6" i="5"/>
  <c r="AB7" i="5"/>
  <c r="AB12" i="5"/>
  <c r="AJ12" i="5"/>
  <c r="AJ6" i="5"/>
  <c r="AJ7" i="5"/>
  <c r="AR6" i="5"/>
  <c r="AR7" i="5"/>
  <c r="AR12" i="5"/>
  <c r="AZ6" i="5"/>
  <c r="AZ12" i="5"/>
  <c r="AZ7" i="5"/>
  <c r="BH6" i="5"/>
  <c r="BH7" i="5"/>
  <c r="BH12" i="5"/>
  <c r="AU7" i="5"/>
  <c r="AU12" i="5"/>
  <c r="AU6" i="5"/>
  <c r="AF6" i="5"/>
  <c r="AF12" i="5"/>
  <c r="AF7" i="5"/>
  <c r="E12" i="5"/>
  <c r="E7" i="5"/>
  <c r="E6" i="5"/>
  <c r="M6" i="5"/>
  <c r="M12" i="5"/>
  <c r="M7" i="5"/>
  <c r="U7" i="5"/>
  <c r="U6" i="5"/>
  <c r="U12" i="5"/>
  <c r="AC6" i="5"/>
  <c r="AC12" i="5"/>
  <c r="AC7" i="5"/>
  <c r="AK6" i="5"/>
  <c r="AK12" i="5"/>
  <c r="AK7" i="5"/>
  <c r="BA7" i="5"/>
  <c r="BA6" i="5"/>
  <c r="BA12" i="5"/>
  <c r="BI6" i="5"/>
  <c r="BI12" i="5"/>
  <c r="BI7" i="5"/>
  <c r="O6" i="5"/>
  <c r="O7" i="5"/>
  <c r="O12" i="5"/>
  <c r="AM6" i="5"/>
  <c r="AM7" i="5"/>
  <c r="AM12" i="5"/>
  <c r="AV7" i="5"/>
  <c r="AV6" i="5"/>
  <c r="AV12" i="5"/>
  <c r="F7" i="5"/>
  <c r="F12" i="5"/>
  <c r="F6" i="5"/>
  <c r="N6" i="5"/>
  <c r="N7" i="5"/>
  <c r="N12" i="5"/>
  <c r="V6" i="5"/>
  <c r="V7" i="5"/>
  <c r="V12" i="5"/>
  <c r="AD12" i="5"/>
  <c r="AD7" i="5"/>
  <c r="AD6" i="5"/>
  <c r="AL12" i="5"/>
  <c r="AL6" i="5"/>
  <c r="AL7" i="5"/>
  <c r="AS7" i="5"/>
  <c r="AS6" i="5"/>
  <c r="AS12" i="5"/>
  <c r="BB6" i="5"/>
  <c r="BB12" i="5"/>
  <c r="BB7" i="5"/>
  <c r="BJ6" i="5"/>
  <c r="BJ12" i="5"/>
  <c r="BJ7" i="5"/>
  <c r="B14" i="3"/>
  <c r="B9" i="3"/>
  <c r="B16" i="3"/>
  <c r="B15" i="3"/>
  <c r="B7" i="3"/>
  <c r="B12" i="3"/>
  <c r="B3" i="3"/>
  <c r="B13" i="3"/>
  <c r="B4" i="3"/>
  <c r="B6" i="3"/>
  <c r="B19" i="3"/>
  <c r="B2" i="3"/>
  <c r="B20" i="3"/>
  <c r="B11" i="3"/>
  <c r="B8" i="3"/>
  <c r="B18" i="3"/>
  <c r="B10" i="3"/>
  <c r="B17" i="3"/>
  <c r="B5" i="3"/>
  <c r="AM2" i="10" l="1"/>
  <c r="AF2" i="10"/>
  <c r="BL2" i="10"/>
  <c r="I2" i="10"/>
  <c r="Q2" i="10"/>
  <c r="Y2" i="10"/>
  <c r="AG2" i="10"/>
  <c r="AO2" i="10"/>
  <c r="AW2" i="10"/>
  <c r="BE2" i="10"/>
  <c r="BM2" i="10"/>
  <c r="O2" i="10"/>
  <c r="BK2" i="10"/>
  <c r="B2" i="10"/>
  <c r="J2" i="10"/>
  <c r="R2" i="10"/>
  <c r="Z2" i="10"/>
  <c r="AH2" i="10"/>
  <c r="AP2" i="10"/>
  <c r="AX2" i="10"/>
  <c r="BF2" i="10"/>
  <c r="BN2" i="10"/>
  <c r="C2" i="10"/>
  <c r="K2" i="10"/>
  <c r="S2" i="10"/>
  <c r="AA2" i="10"/>
  <c r="AI2" i="10"/>
  <c r="AQ2" i="10"/>
  <c r="AY2" i="10"/>
  <c r="BG2" i="10"/>
  <c r="G2" i="10"/>
  <c r="AU2" i="10"/>
  <c r="H2" i="10"/>
  <c r="AV2" i="10"/>
  <c r="D2" i="10"/>
  <c r="L2" i="10"/>
  <c r="T2" i="10"/>
  <c r="AB2" i="10"/>
  <c r="AJ2" i="10"/>
  <c r="AR2" i="10"/>
  <c r="AZ2" i="10"/>
  <c r="BH2" i="10"/>
  <c r="W2" i="10"/>
  <c r="BC2" i="10"/>
  <c r="X2" i="10"/>
  <c r="AN2" i="10"/>
  <c r="E2" i="10"/>
  <c r="M2" i="10"/>
  <c r="U2" i="10"/>
  <c r="AC2" i="10"/>
  <c r="AK2" i="10"/>
  <c r="BA2" i="10"/>
  <c r="BI2" i="10"/>
  <c r="AE2" i="10"/>
  <c r="P2" i="10"/>
  <c r="BD2" i="10"/>
  <c r="F2" i="10"/>
  <c r="N2" i="10"/>
  <c r="V2" i="10"/>
  <c r="AD2" i="10"/>
  <c r="AL2" i="10"/>
  <c r="AS2" i="10"/>
  <c r="BB2" i="10"/>
  <c r="BJ2" i="10"/>
  <c r="AL15" i="5"/>
  <c r="AC16" i="5"/>
  <c r="BJ15" i="5"/>
  <c r="AV16" i="5"/>
  <c r="J2" i="8"/>
  <c r="BN2" i="8"/>
  <c r="W15" i="5"/>
  <c r="BL15" i="5"/>
  <c r="I2" i="8"/>
  <c r="Q2" i="8"/>
  <c r="Y2" i="8"/>
  <c r="AG2" i="8"/>
  <c r="AO2" i="8"/>
  <c r="AW2" i="8"/>
  <c r="BE2" i="8"/>
  <c r="BM2" i="8"/>
  <c r="AL16" i="5"/>
  <c r="V15" i="5"/>
  <c r="AV15" i="5"/>
  <c r="BI16" i="5"/>
  <c r="AK15" i="5"/>
  <c r="AU15" i="5"/>
  <c r="AZ15" i="5"/>
  <c r="AB16" i="5"/>
  <c r="X15" i="5"/>
  <c r="AY16" i="5"/>
  <c r="AA16" i="5"/>
  <c r="K15" i="5"/>
  <c r="AX15" i="5"/>
  <c r="Z16" i="5"/>
  <c r="J16" i="5"/>
  <c r="AN15" i="5"/>
  <c r="AO15" i="5"/>
  <c r="AX2" i="8"/>
  <c r="AB15" i="5"/>
  <c r="Q16" i="5"/>
  <c r="C2" i="8"/>
  <c r="K2" i="8"/>
  <c r="S2" i="8"/>
  <c r="AA2" i="8"/>
  <c r="AI2" i="8"/>
  <c r="AQ2" i="8"/>
  <c r="AY2" i="8"/>
  <c r="BG2" i="8"/>
  <c r="BB16" i="5"/>
  <c r="N16" i="5"/>
  <c r="BI15" i="5"/>
  <c r="E15" i="5"/>
  <c r="AU16" i="5"/>
  <c r="AR16" i="5"/>
  <c r="D15" i="5"/>
  <c r="BC16" i="5"/>
  <c r="AQ15" i="5"/>
  <c r="AA15" i="5"/>
  <c r="C16" i="5"/>
  <c r="BN16" i="5"/>
  <c r="AP16" i="5"/>
  <c r="Z15" i="5"/>
  <c r="BK16" i="5"/>
  <c r="BE15" i="5"/>
  <c r="AO16" i="5"/>
  <c r="P16" i="5"/>
  <c r="AP2" i="8"/>
  <c r="D2" i="8"/>
  <c r="L2" i="8"/>
  <c r="T2" i="8"/>
  <c r="AB2" i="8"/>
  <c r="AJ2" i="8"/>
  <c r="AR2" i="8"/>
  <c r="AZ2" i="8"/>
  <c r="BH2" i="8"/>
  <c r="AD15" i="5"/>
  <c r="N15" i="5"/>
  <c r="AM16" i="5"/>
  <c r="AC15" i="5"/>
  <c r="E16" i="5"/>
  <c r="AR15" i="5"/>
  <c r="T16" i="5"/>
  <c r="BD16" i="5"/>
  <c r="BC15" i="5"/>
  <c r="AQ16" i="5"/>
  <c r="C15" i="5"/>
  <c r="R16" i="5"/>
  <c r="BK15" i="5"/>
  <c r="BE16" i="5"/>
  <c r="AG16" i="5"/>
  <c r="Q15" i="5"/>
  <c r="B2" i="8"/>
  <c r="BF2" i="8"/>
  <c r="BO6" i="5"/>
  <c r="BO7" i="5"/>
  <c r="E2" i="8"/>
  <c r="M2" i="8"/>
  <c r="U2" i="8"/>
  <c r="AC2" i="8"/>
  <c r="AK2" i="8"/>
  <c r="BA2" i="8"/>
  <c r="BI2" i="8"/>
  <c r="BB15" i="5"/>
  <c r="AD16" i="5"/>
  <c r="F15" i="5"/>
  <c r="AM15" i="5"/>
  <c r="BA15" i="5"/>
  <c r="BH16" i="5"/>
  <c r="AJ16" i="5"/>
  <c r="T15" i="5"/>
  <c r="S16" i="5"/>
  <c r="H15" i="5"/>
  <c r="BF16" i="5"/>
  <c r="AP15" i="5"/>
  <c r="AT16" i="5"/>
  <c r="B16" i="5"/>
  <c r="G15" i="5"/>
  <c r="I15" i="5"/>
  <c r="P15" i="5"/>
  <c r="AH2" i="8"/>
  <c r="AY15" i="5"/>
  <c r="F2" i="8"/>
  <c r="N2" i="8"/>
  <c r="V2" i="8"/>
  <c r="AD2" i="8"/>
  <c r="AL2" i="8"/>
  <c r="AS2" i="8"/>
  <c r="BB2" i="8"/>
  <c r="BJ2" i="8"/>
  <c r="BA16" i="5"/>
  <c r="U15" i="5"/>
  <c r="AF16" i="5"/>
  <c r="BH15" i="5"/>
  <c r="AJ15" i="5"/>
  <c r="L15" i="5"/>
  <c r="BD15" i="5"/>
  <c r="BG16" i="5"/>
  <c r="S15" i="5"/>
  <c r="H16" i="5"/>
  <c r="AH16" i="5"/>
  <c r="R15" i="5"/>
  <c r="B15" i="5"/>
  <c r="AW16" i="5"/>
  <c r="AG15" i="5"/>
  <c r="I16" i="5"/>
  <c r="R2" i="8"/>
  <c r="M15" i="5"/>
  <c r="BM15" i="5"/>
  <c r="G2" i="8"/>
  <c r="O2" i="8"/>
  <c r="W2" i="8"/>
  <c r="AE2" i="8"/>
  <c r="AM2" i="8"/>
  <c r="AU2" i="8"/>
  <c r="BC2" i="8"/>
  <c r="BK2" i="8"/>
  <c r="AS15" i="5"/>
  <c r="F16" i="5"/>
  <c r="O16" i="5"/>
  <c r="AK16" i="5"/>
  <c r="U16" i="5"/>
  <c r="AZ16" i="5"/>
  <c r="BG15" i="5"/>
  <c r="AI16" i="5"/>
  <c r="BF15" i="5"/>
  <c r="AN16" i="5"/>
  <c r="G16" i="5"/>
  <c r="Y15" i="5"/>
  <c r="AE16" i="5"/>
  <c r="Z2" i="8"/>
  <c r="D16" i="5"/>
  <c r="H2" i="8"/>
  <c r="P2" i="8"/>
  <c r="X2" i="8"/>
  <c r="AF2" i="8"/>
  <c r="AN2" i="8"/>
  <c r="AV2" i="8"/>
  <c r="BD2" i="8"/>
  <c r="BL2" i="8"/>
  <c r="BJ16" i="5"/>
  <c r="AS16" i="5"/>
  <c r="V16" i="5"/>
  <c r="O15" i="5"/>
  <c r="M16" i="5"/>
  <c r="AF15" i="5"/>
  <c r="L16" i="5"/>
  <c r="X16" i="5"/>
  <c r="AI15" i="5"/>
  <c r="K16" i="5"/>
  <c r="W16" i="5"/>
  <c r="AX16" i="5"/>
  <c r="AH15" i="5"/>
  <c r="J15" i="5"/>
  <c r="BM16" i="5"/>
  <c r="AW15" i="5"/>
  <c r="Y16" i="5"/>
  <c r="BL16" i="5"/>
  <c r="AE15" i="5"/>
  <c r="L4" i="10" l="1"/>
  <c r="L7" i="10"/>
  <c r="L3" i="10"/>
  <c r="AO4" i="10"/>
  <c r="AO3" i="10"/>
  <c r="AO7" i="10"/>
  <c r="BJ7" i="10"/>
  <c r="BJ3" i="10"/>
  <c r="BJ4" i="10"/>
  <c r="AD4" i="10"/>
  <c r="AD3" i="10"/>
  <c r="AD7" i="10"/>
  <c r="C22" i="11"/>
  <c r="D22" i="11" s="1"/>
  <c r="BD4" i="10"/>
  <c r="BD7" i="10"/>
  <c r="BD3" i="10"/>
  <c r="BA4" i="10"/>
  <c r="BA7" i="10"/>
  <c r="BA3" i="10"/>
  <c r="C9" i="11"/>
  <c r="D9" i="11" s="1"/>
  <c r="M4" i="10"/>
  <c r="M3" i="10"/>
  <c r="M7" i="10"/>
  <c r="BC4" i="10"/>
  <c r="BC7" i="10"/>
  <c r="BC3" i="10"/>
  <c r="AR4" i="10"/>
  <c r="AR7" i="10"/>
  <c r="AR3" i="10"/>
  <c r="AU4" i="10"/>
  <c r="C21" i="11"/>
  <c r="D21" i="11" s="1"/>
  <c r="AU7" i="10"/>
  <c r="AU3" i="10"/>
  <c r="AQ4" i="10"/>
  <c r="AQ3" i="10"/>
  <c r="AQ7" i="10"/>
  <c r="C8" i="11"/>
  <c r="D8" i="11" s="1"/>
  <c r="K4" i="10"/>
  <c r="K7" i="10"/>
  <c r="K3" i="10"/>
  <c r="AX4" i="10"/>
  <c r="AX3" i="10"/>
  <c r="AX7" i="10"/>
  <c r="R3" i="10"/>
  <c r="R7" i="10"/>
  <c r="R4" i="10"/>
  <c r="O3" i="10"/>
  <c r="O4" i="10"/>
  <c r="O7" i="10"/>
  <c r="I4" i="10"/>
  <c r="I3" i="10"/>
  <c r="I7" i="10"/>
  <c r="BB7" i="10"/>
  <c r="BB3" i="10"/>
  <c r="BB4" i="10"/>
  <c r="V4" i="10"/>
  <c r="V3" i="10"/>
  <c r="V7" i="10"/>
  <c r="P4" i="10"/>
  <c r="P7" i="10"/>
  <c r="P3" i="10"/>
  <c r="C17" i="11"/>
  <c r="D17" i="11" s="1"/>
  <c r="AK4" i="10"/>
  <c r="AK3" i="10"/>
  <c r="AK7" i="10"/>
  <c r="E4" i="10"/>
  <c r="C4" i="11"/>
  <c r="D4" i="11" s="1"/>
  <c r="E7" i="10"/>
  <c r="E3" i="10"/>
  <c r="C10" i="11"/>
  <c r="D10" i="11" s="1"/>
  <c r="W7" i="10"/>
  <c r="W4" i="10"/>
  <c r="W3" i="10"/>
  <c r="AJ4" i="10"/>
  <c r="AJ3" i="10"/>
  <c r="AJ7" i="10"/>
  <c r="D4" i="10"/>
  <c r="D3" i="10"/>
  <c r="D7" i="10"/>
  <c r="G3" i="10"/>
  <c r="G4" i="10"/>
  <c r="G7" i="10"/>
  <c r="AI4" i="10"/>
  <c r="AI7" i="10"/>
  <c r="AI3" i="10"/>
  <c r="C4" i="10"/>
  <c r="C7" i="10"/>
  <c r="C3" i="10"/>
  <c r="C19" i="11"/>
  <c r="D19" i="11" s="1"/>
  <c r="AP7" i="10"/>
  <c r="AP4" i="10"/>
  <c r="AP3" i="10"/>
  <c r="J7" i="10"/>
  <c r="J4" i="10"/>
  <c r="J3" i="10"/>
  <c r="BM4" i="10"/>
  <c r="BM7" i="10"/>
  <c r="BM3" i="10"/>
  <c r="AG4" i="10"/>
  <c r="AG3" i="10"/>
  <c r="AG7" i="10"/>
  <c r="BL4" i="10"/>
  <c r="BL3" i="10"/>
  <c r="BL7" i="10"/>
  <c r="AS4" i="10"/>
  <c r="AS3" i="10"/>
  <c r="C20" i="11"/>
  <c r="D20" i="11" s="1"/>
  <c r="AT7" i="10"/>
  <c r="N4" i="10"/>
  <c r="N3" i="10"/>
  <c r="N7" i="10"/>
  <c r="AE3" i="10"/>
  <c r="AE4" i="10"/>
  <c r="AE7" i="10"/>
  <c r="C15" i="11"/>
  <c r="D15" i="11" s="1"/>
  <c r="AC4" i="10"/>
  <c r="AC7" i="10"/>
  <c r="AC3" i="10"/>
  <c r="AN4" i="10"/>
  <c r="AN7" i="10"/>
  <c r="AN3" i="10"/>
  <c r="C23" i="11"/>
  <c r="D23" i="11" s="1"/>
  <c r="BH4" i="10"/>
  <c r="BH3" i="10"/>
  <c r="BH7" i="10"/>
  <c r="AB4" i="10"/>
  <c r="C14" i="11"/>
  <c r="D14" i="11" s="1"/>
  <c r="AB7" i="10"/>
  <c r="AB3" i="10"/>
  <c r="AV4" i="10"/>
  <c r="AV7" i="10"/>
  <c r="AV3" i="10"/>
  <c r="BG4" i="10"/>
  <c r="BG3" i="10"/>
  <c r="BG7" i="10"/>
  <c r="AA4" i="10"/>
  <c r="AA3" i="10"/>
  <c r="AA7" i="10"/>
  <c r="BN7" i="10"/>
  <c r="BN4" i="10"/>
  <c r="AH4" i="10"/>
  <c r="AH3" i="10"/>
  <c r="AH7" i="10"/>
  <c r="C3" i="11"/>
  <c r="BO2" i="10"/>
  <c r="BO4" i="10" s="1"/>
  <c r="B3" i="10"/>
  <c r="B4" i="10"/>
  <c r="B7" i="10"/>
  <c r="BE7" i="10"/>
  <c r="BE3" i="10"/>
  <c r="BE4" i="10"/>
  <c r="Y4" i="10"/>
  <c r="C11" i="11"/>
  <c r="Y7" i="10"/>
  <c r="Y3" i="10"/>
  <c r="AF4" i="10"/>
  <c r="C16" i="11"/>
  <c r="D16" i="11" s="1"/>
  <c r="AF7" i="10"/>
  <c r="AF3" i="10"/>
  <c r="AL4" i="10"/>
  <c r="C18" i="11"/>
  <c r="D18" i="11" s="1"/>
  <c r="AL7" i="10"/>
  <c r="AL3" i="10"/>
  <c r="F4" i="10"/>
  <c r="C5" i="11"/>
  <c r="D5" i="11" s="1"/>
  <c r="C7" i="11"/>
  <c r="D7" i="11" s="1"/>
  <c r="F7" i="10"/>
  <c r="F3" i="10"/>
  <c r="BI4" i="10"/>
  <c r="BI3" i="10"/>
  <c r="BI7" i="10"/>
  <c r="U4" i="10"/>
  <c r="U7" i="10"/>
  <c r="U3" i="10"/>
  <c r="X4" i="10"/>
  <c r="X3" i="10"/>
  <c r="X7" i="10"/>
  <c r="AZ4" i="10"/>
  <c r="AZ3" i="10"/>
  <c r="AZ7" i="10"/>
  <c r="T4" i="10"/>
  <c r="T3" i="10"/>
  <c r="T7" i="10"/>
  <c r="H4" i="10"/>
  <c r="H7" i="10"/>
  <c r="H3" i="10"/>
  <c r="AY4" i="10"/>
  <c r="AY3" i="10"/>
  <c r="AY7" i="10"/>
  <c r="S4" i="10"/>
  <c r="S7" i="10"/>
  <c r="S3" i="10"/>
  <c r="BF4" i="10"/>
  <c r="BF3" i="10"/>
  <c r="BF7" i="10"/>
  <c r="C13" i="11"/>
  <c r="D13" i="11" s="1"/>
  <c r="Z3" i="10"/>
  <c r="Z7" i="10"/>
  <c r="Z4" i="10"/>
  <c r="BK4" i="10"/>
  <c r="BK7" i="10"/>
  <c r="BK3" i="10"/>
  <c r="AW4" i="10"/>
  <c r="AW3" i="10"/>
  <c r="AW7" i="10"/>
  <c r="Q4" i="10"/>
  <c r="Q7" i="10"/>
  <c r="Q3" i="10"/>
  <c r="AM3" i="10"/>
  <c r="AM7" i="10"/>
  <c r="AM4" i="10"/>
  <c r="AF7" i="8"/>
  <c r="AF3" i="8"/>
  <c r="AF4" i="8"/>
  <c r="C23" i="8"/>
  <c r="BK7" i="8"/>
  <c r="BK4" i="8"/>
  <c r="BK3" i="8"/>
  <c r="AM7" i="8"/>
  <c r="AM4" i="8"/>
  <c r="AM3" i="8"/>
  <c r="N7" i="8"/>
  <c r="N4" i="8"/>
  <c r="N3" i="8"/>
  <c r="AK7" i="8"/>
  <c r="AK3" i="8"/>
  <c r="AK4" i="8"/>
  <c r="C19" i="8"/>
  <c r="M7" i="8"/>
  <c r="M3" i="8"/>
  <c r="M4" i="8"/>
  <c r="K7" i="8"/>
  <c r="K3" i="8"/>
  <c r="K4" i="8"/>
  <c r="AX7" i="8"/>
  <c r="AX3" i="8"/>
  <c r="AX4" i="8"/>
  <c r="BD7" i="8"/>
  <c r="BD4" i="8"/>
  <c r="BD3" i="8"/>
  <c r="C15" i="8"/>
  <c r="X7" i="8"/>
  <c r="X3" i="8"/>
  <c r="X4" i="8"/>
  <c r="Z7" i="8"/>
  <c r="Z3" i="8"/>
  <c r="Z4" i="8"/>
  <c r="G7" i="8"/>
  <c r="G4" i="8"/>
  <c r="G3" i="8"/>
  <c r="BJ7" i="8"/>
  <c r="BJ3" i="8"/>
  <c r="BJ4" i="8"/>
  <c r="AL7" i="8"/>
  <c r="AL4" i="8"/>
  <c r="AL3" i="8"/>
  <c r="T7" i="8"/>
  <c r="T3" i="8"/>
  <c r="T4" i="8"/>
  <c r="AY7" i="8"/>
  <c r="AY3" i="8"/>
  <c r="AY4" i="8"/>
  <c r="AO7" i="8"/>
  <c r="AO3" i="8"/>
  <c r="AO4" i="8"/>
  <c r="I7" i="8"/>
  <c r="I3" i="8"/>
  <c r="I4" i="8"/>
  <c r="AE7" i="8"/>
  <c r="AE4" i="8"/>
  <c r="AE3" i="8"/>
  <c r="C18" i="8"/>
  <c r="AC7" i="8"/>
  <c r="AC4" i="8"/>
  <c r="AC3" i="8"/>
  <c r="E7" i="8"/>
  <c r="E4" i="8"/>
  <c r="E3" i="8"/>
  <c r="BH7" i="8"/>
  <c r="BH3" i="8"/>
  <c r="BH4" i="8"/>
  <c r="AJ7" i="8"/>
  <c r="AJ3" i="8"/>
  <c r="AJ4" i="8"/>
  <c r="AP7" i="8"/>
  <c r="AP3" i="8"/>
  <c r="AP4" i="8"/>
  <c r="AA7" i="8"/>
  <c r="AA3" i="8"/>
  <c r="AA4" i="8"/>
  <c r="C7" i="8"/>
  <c r="C4" i="8"/>
  <c r="C3" i="8"/>
  <c r="AV7" i="8"/>
  <c r="AV4" i="8"/>
  <c r="AV3" i="8"/>
  <c r="P7" i="8"/>
  <c r="P3" i="8"/>
  <c r="P4" i="8"/>
  <c r="BC7" i="8"/>
  <c r="BC3" i="8"/>
  <c r="BC4" i="8"/>
  <c r="AD7" i="8"/>
  <c r="AD4" i="8"/>
  <c r="AD3" i="8"/>
  <c r="C22" i="8"/>
  <c r="F7" i="8"/>
  <c r="F4" i="8"/>
  <c r="F3" i="8"/>
  <c r="C20" i="8"/>
  <c r="BI7" i="8"/>
  <c r="BI3" i="8"/>
  <c r="BI4" i="8"/>
  <c r="L7" i="8"/>
  <c r="L3" i="8"/>
  <c r="L4" i="8"/>
  <c r="BM7" i="8"/>
  <c r="BM4" i="8"/>
  <c r="BM3" i="8"/>
  <c r="AG7" i="8"/>
  <c r="AG3" i="8"/>
  <c r="AG4" i="8"/>
  <c r="AU7" i="8"/>
  <c r="AU4" i="8"/>
  <c r="AU3" i="8"/>
  <c r="BB7" i="8"/>
  <c r="BB3" i="8"/>
  <c r="BB4" i="8"/>
  <c r="AQ7" i="8"/>
  <c r="AQ3" i="8"/>
  <c r="AQ4" i="8"/>
  <c r="S7" i="8"/>
  <c r="S3" i="8"/>
  <c r="S4" i="8"/>
  <c r="AN7" i="8"/>
  <c r="AN4" i="8"/>
  <c r="AN3" i="8"/>
  <c r="W7" i="8"/>
  <c r="W4" i="8"/>
  <c r="W3" i="8"/>
  <c r="V7" i="8"/>
  <c r="V4" i="8"/>
  <c r="V3" i="8"/>
  <c r="BA7" i="8"/>
  <c r="BA4" i="8"/>
  <c r="BA3" i="8"/>
  <c r="U7" i="8"/>
  <c r="U4" i="8"/>
  <c r="U3" i="8"/>
  <c r="AZ7" i="8"/>
  <c r="AZ4" i="8"/>
  <c r="AZ3" i="8"/>
  <c r="BE7" i="8"/>
  <c r="BE4" i="8"/>
  <c r="BE3" i="8"/>
  <c r="C17" i="8"/>
  <c r="Y7" i="8"/>
  <c r="Y3" i="8"/>
  <c r="Y4" i="8"/>
  <c r="BN7" i="8"/>
  <c r="BN4" i="8"/>
  <c r="H7" i="8"/>
  <c r="H3" i="8"/>
  <c r="H4" i="8"/>
  <c r="R7" i="8"/>
  <c r="R3" i="8"/>
  <c r="R4" i="8"/>
  <c r="BF7" i="8"/>
  <c r="BF3" i="8"/>
  <c r="BF4" i="8"/>
  <c r="C16" i="8"/>
  <c r="AB7" i="8"/>
  <c r="AB3" i="8"/>
  <c r="AB4" i="8"/>
  <c r="BG7" i="8"/>
  <c r="BG3" i="8"/>
  <c r="BG4" i="8"/>
  <c r="C21" i="8"/>
  <c r="AI7" i="8"/>
  <c r="AI3" i="8"/>
  <c r="AI4" i="8"/>
  <c r="BL7" i="8"/>
  <c r="BL4" i="8"/>
  <c r="BL3" i="8"/>
  <c r="O7" i="8"/>
  <c r="O4" i="8"/>
  <c r="O3" i="8"/>
  <c r="AS4" i="8"/>
  <c r="AS3" i="8"/>
  <c r="AS7" i="8"/>
  <c r="AT4" i="8"/>
  <c r="C14" i="8"/>
  <c r="AH7" i="8"/>
  <c r="AH3" i="8"/>
  <c r="AH4" i="8"/>
  <c r="B7" i="8"/>
  <c r="AT7" i="8"/>
  <c r="B3" i="8"/>
  <c r="B4" i="8"/>
  <c r="AR7" i="8"/>
  <c r="AR3" i="8"/>
  <c r="AR4" i="8"/>
  <c r="D7" i="8"/>
  <c r="D3" i="8"/>
  <c r="D4" i="8"/>
  <c r="AW7" i="8"/>
  <c r="AW3" i="8"/>
  <c r="AW4" i="8"/>
  <c r="Q7" i="8"/>
  <c r="Q3" i="8"/>
  <c r="Q4" i="8"/>
  <c r="J7" i="8"/>
  <c r="J3" i="8"/>
  <c r="J4" i="8"/>
  <c r="D11" i="11" l="1"/>
  <c r="C27" i="11"/>
  <c r="D27" i="11" s="1"/>
  <c r="C26" i="11"/>
  <c r="D26" i="11" s="1"/>
  <c r="Z8" i="10"/>
  <c r="T9" i="10"/>
  <c r="BG9" i="10"/>
  <c r="N9" i="10"/>
  <c r="D9" i="10"/>
  <c r="Q8" i="10"/>
  <c r="BK9" i="10"/>
  <c r="H9" i="10"/>
  <c r="F8" i="10"/>
  <c r="AL9" i="10"/>
  <c r="D3" i="11"/>
  <c r="C24" i="11"/>
  <c r="D24" i="11" s="1"/>
  <c r="C8" i="10"/>
  <c r="G8" i="10"/>
  <c r="W9" i="10"/>
  <c r="AK8" i="10"/>
  <c r="V9" i="10"/>
  <c r="O9" i="10"/>
  <c r="BC9" i="10"/>
  <c r="BD8" i="10"/>
  <c r="BJ8" i="10"/>
  <c r="Z9" i="10"/>
  <c r="X9" i="10"/>
  <c r="AF8" i="10"/>
  <c r="BE9" i="10"/>
  <c r="AN9" i="10"/>
  <c r="BL8" i="10"/>
  <c r="J8" i="10"/>
  <c r="AK9" i="10"/>
  <c r="BB9" i="10"/>
  <c r="O8" i="10"/>
  <c r="P8" i="10"/>
  <c r="S8" i="10"/>
  <c r="X8" i="10"/>
  <c r="Y9" i="10"/>
  <c r="AA9" i="10"/>
  <c r="AE8" i="10"/>
  <c r="BM9" i="10"/>
  <c r="K8" i="10"/>
  <c r="Q9" i="10"/>
  <c r="S9" i="10"/>
  <c r="T8" i="10"/>
  <c r="U8" i="10"/>
  <c r="BE8" i="10"/>
  <c r="AH8" i="10"/>
  <c r="BG8" i="10"/>
  <c r="AB9" i="10"/>
  <c r="AC8" i="10"/>
  <c r="N8" i="10"/>
  <c r="BL9" i="10"/>
  <c r="J9" i="10"/>
  <c r="C9" i="10"/>
  <c r="D8" i="10"/>
  <c r="BB8" i="10"/>
  <c r="R9" i="10"/>
  <c r="K9" i="10"/>
  <c r="AU9" i="10"/>
  <c r="M8" i="10"/>
  <c r="BD9" i="10"/>
  <c r="E8" i="10"/>
  <c r="F9" i="10"/>
  <c r="BN9" i="10"/>
  <c r="R8" i="10"/>
  <c r="AM9" i="10"/>
  <c r="AW9" i="10"/>
  <c r="AY9" i="10"/>
  <c r="AZ8" i="10"/>
  <c r="AL8" i="10"/>
  <c r="Y8" i="10"/>
  <c r="AT9" i="10"/>
  <c r="B9" i="10"/>
  <c r="BH9" i="10"/>
  <c r="AG9" i="10"/>
  <c r="AP9" i="10"/>
  <c r="AI9" i="10"/>
  <c r="AJ8" i="10"/>
  <c r="P9" i="10"/>
  <c r="I8" i="10"/>
  <c r="AQ8" i="10"/>
  <c r="AR9" i="10"/>
  <c r="BA8" i="10"/>
  <c r="AD8" i="10"/>
  <c r="L8" i="10"/>
  <c r="AH9" i="10"/>
  <c r="AI8" i="10"/>
  <c r="AR8" i="10"/>
  <c r="M9" i="10"/>
  <c r="AO8" i="10"/>
  <c r="AW8" i="10"/>
  <c r="AY8" i="10"/>
  <c r="U9" i="10"/>
  <c r="AV8" i="10"/>
  <c r="BH8" i="10"/>
  <c r="AC9" i="10"/>
  <c r="AG8" i="10"/>
  <c r="AP8" i="10"/>
  <c r="AO9" i="10"/>
  <c r="BK8" i="10"/>
  <c r="BF8" i="10"/>
  <c r="H8" i="10"/>
  <c r="AZ9" i="10"/>
  <c r="BI8" i="10"/>
  <c r="B8" i="10"/>
  <c r="BN8" i="10"/>
  <c r="AT8" i="10"/>
  <c r="AV9" i="10"/>
  <c r="AS8" i="10"/>
  <c r="BM8" i="10"/>
  <c r="AJ9" i="10"/>
  <c r="E9" i="10"/>
  <c r="I9" i="10"/>
  <c r="AX8" i="10"/>
  <c r="AQ9" i="10"/>
  <c r="BC8" i="10"/>
  <c r="AD9" i="10"/>
  <c r="AF9" i="10"/>
  <c r="AM8" i="10"/>
  <c r="BF9" i="10"/>
  <c r="BI9" i="10"/>
  <c r="AA8" i="10"/>
  <c r="AB8" i="10"/>
  <c r="AN8" i="10"/>
  <c r="AE9" i="10"/>
  <c r="AS9" i="10"/>
  <c r="G9" i="10"/>
  <c r="W8" i="10"/>
  <c r="V8" i="10"/>
  <c r="AX9" i="10"/>
  <c r="AU8" i="10"/>
  <c r="BA9" i="10"/>
  <c r="BJ9" i="10"/>
  <c r="L9" i="10"/>
  <c r="J9" i="8"/>
  <c r="R8" i="8"/>
  <c r="S9" i="8"/>
  <c r="BC9" i="8"/>
  <c r="AE9" i="8"/>
  <c r="E18" i="8"/>
  <c r="J8" i="8"/>
  <c r="AI9" i="8"/>
  <c r="F8" i="8"/>
  <c r="D20" i="8"/>
  <c r="C8" i="8"/>
  <c r="AX9" i="8"/>
  <c r="AF8" i="8"/>
  <c r="D23" i="8"/>
  <c r="AS9" i="8"/>
  <c r="E14" i="8"/>
  <c r="AI8" i="8"/>
  <c r="U9" i="8"/>
  <c r="W8" i="8"/>
  <c r="AU9" i="8"/>
  <c r="L9" i="8"/>
  <c r="F9" i="8"/>
  <c r="E20" i="8"/>
  <c r="C9" i="8"/>
  <c r="AJ9" i="8"/>
  <c r="Q9" i="8"/>
  <c r="AH9" i="8"/>
  <c r="O8" i="8"/>
  <c r="H8" i="8"/>
  <c r="BE8" i="8"/>
  <c r="D17" i="8"/>
  <c r="W9" i="8"/>
  <c r="AQ9" i="8"/>
  <c r="L8" i="8"/>
  <c r="P9" i="8"/>
  <c r="AJ8" i="8"/>
  <c r="AC8" i="8"/>
  <c r="I8" i="8"/>
  <c r="T9" i="8"/>
  <c r="X8" i="8"/>
  <c r="AK9" i="8"/>
  <c r="E19" i="8"/>
  <c r="AB9" i="8"/>
  <c r="BM9" i="8"/>
  <c r="Q8" i="8"/>
  <c r="BF9" i="8"/>
  <c r="E16" i="8"/>
  <c r="AG9" i="8"/>
  <c r="AA9" i="8"/>
  <c r="AC9" i="8"/>
  <c r="AK8" i="8"/>
  <c r="D19" i="8"/>
  <c r="BG9" i="8"/>
  <c r="E21" i="8"/>
  <c r="BF8" i="8"/>
  <c r="D16" i="8"/>
  <c r="BA9" i="8"/>
  <c r="AN8" i="8"/>
  <c r="AG8" i="8"/>
  <c r="AA8" i="8"/>
  <c r="BH9" i="8"/>
  <c r="AO9" i="8"/>
  <c r="G9" i="8"/>
  <c r="K8" i="8"/>
  <c r="BK9" i="8"/>
  <c r="Y8" i="8"/>
  <c r="O9" i="8"/>
  <c r="BE9" i="8"/>
  <c r="E17" i="8"/>
  <c r="T8" i="8"/>
  <c r="BN9" i="8"/>
  <c r="BI9" i="8"/>
  <c r="BB9" i="8"/>
  <c r="BH8" i="8"/>
  <c r="AO8" i="8"/>
  <c r="AL8" i="8"/>
  <c r="BD8" i="8"/>
  <c r="D15" i="8"/>
  <c r="N8" i="8"/>
  <c r="AR9" i="8"/>
  <c r="AH8" i="8"/>
  <c r="BA8" i="8"/>
  <c r="AQ8" i="8"/>
  <c r="P8" i="8"/>
  <c r="G8" i="8"/>
  <c r="K9" i="8"/>
  <c r="BK8" i="8"/>
  <c r="AR8" i="8"/>
  <c r="AD8" i="8"/>
  <c r="D22" i="8"/>
  <c r="AW9" i="8"/>
  <c r="BL8" i="8"/>
  <c r="BG8" i="8"/>
  <c r="D21" i="8"/>
  <c r="AZ8" i="8"/>
  <c r="AN9" i="8"/>
  <c r="BI8" i="8"/>
  <c r="AD9" i="8"/>
  <c r="E22" i="8"/>
  <c r="AV8" i="8"/>
  <c r="AW8" i="8"/>
  <c r="B9" i="8"/>
  <c r="AT9" i="8"/>
  <c r="BL9" i="8"/>
  <c r="R9" i="8"/>
  <c r="Y9" i="8"/>
  <c r="AZ9" i="8"/>
  <c r="V8" i="8"/>
  <c r="BB8" i="8"/>
  <c r="BM8" i="8"/>
  <c r="AV9" i="8"/>
  <c r="AP9" i="8"/>
  <c r="AE8" i="8"/>
  <c r="D18" i="8"/>
  <c r="AL9" i="8"/>
  <c r="Z9" i="8"/>
  <c r="BD9" i="8"/>
  <c r="E15" i="8"/>
  <c r="M9" i="8"/>
  <c r="N9" i="8"/>
  <c r="AY9" i="8"/>
  <c r="Z8" i="8"/>
  <c r="M8" i="8"/>
  <c r="AF9" i="8"/>
  <c r="E23" i="8"/>
  <c r="BN8" i="8"/>
  <c r="AT8" i="8"/>
  <c r="B8" i="8"/>
  <c r="AP8" i="8"/>
  <c r="D9" i="8"/>
  <c r="AB8" i="8"/>
  <c r="BC8" i="8"/>
  <c r="V9" i="8"/>
  <c r="E8" i="8"/>
  <c r="AS8" i="8"/>
  <c r="D14" i="8"/>
  <c r="U8" i="8"/>
  <c r="S8" i="8"/>
  <c r="AU8" i="8"/>
  <c r="E9" i="8"/>
  <c r="AY8" i="8"/>
  <c r="BJ9" i="8"/>
  <c r="AM8" i="8"/>
  <c r="D8" i="8"/>
  <c r="H9" i="8"/>
  <c r="I9" i="8"/>
  <c r="BJ8" i="8"/>
  <c r="X9" i="8"/>
  <c r="AX8" i="8"/>
  <c r="AM9" i="8"/>
</calcChain>
</file>

<file path=xl/sharedStrings.xml><?xml version="1.0" encoding="utf-8"?>
<sst xmlns="http://schemas.openxmlformats.org/spreadsheetml/2006/main" count="530" uniqueCount="251">
  <si>
    <t>Products</t>
  </si>
  <si>
    <t>PRODUCTS OF AGRICULTURE, FORESTRY AND FISHING</t>
  </si>
  <si>
    <t>MINING AND QUARRYING</t>
  </si>
  <si>
    <t>MANUFACTURED PRODUCTS</t>
  </si>
  <si>
    <t>WATER SUPPLY; SEWERAGE, WASTE MANAGEMENT AND REMEDIATION SERVICES</t>
  </si>
  <si>
    <t xml:space="preserve">ELECTRICITY, GAS, STEAM AND AIR CONDITIONING  </t>
  </si>
  <si>
    <t>WHOLESALE AND RETAIL TRADE SERVICES; REPAIR SERVICES OF MOTOR VEHICLES AND MOTORCYCLES</t>
  </si>
  <si>
    <t xml:space="preserve">TRANSPORTATION AND STORAGE SERVICES    </t>
  </si>
  <si>
    <t xml:space="preserve">ACCOMMODATION AND FOOD SERVICES    </t>
  </si>
  <si>
    <t xml:space="preserve">INFORMATION AND COMMUNICATION SERVICES    </t>
  </si>
  <si>
    <t xml:space="preserve">FINANCIAL AND INSURANCE SERVICES    </t>
  </si>
  <si>
    <t xml:space="preserve">REAL ESTATE SERVICES    </t>
  </si>
  <si>
    <t xml:space="preserve">PROFESSIONAL, SCIENTIFIC AND TECHNICAL SERVICES    </t>
  </si>
  <si>
    <t xml:space="preserve">ADMINISTRATIVE AND SUPPORT SERVICES    </t>
  </si>
  <si>
    <t xml:space="preserve">PUBLIC ADMINISTRATION AND DEFENCE SERVICES; COMPULSORY SOCIAL SECURITY SERVICES    </t>
  </si>
  <si>
    <t xml:space="preserve">EDUCATION SERVICES    </t>
  </si>
  <si>
    <t xml:space="preserve">HUMAN HEALTH AND SOCIAL WORK SERVICES    </t>
  </si>
  <si>
    <t xml:space="preserve">ARTS, ENTERTAINMENT AND RECREATION SERVICES    </t>
  </si>
  <si>
    <t xml:space="preserve">OTHER SERVICES    </t>
  </si>
  <si>
    <t xml:space="preserve">SERVICES OF HOUSEHOLDS AS EMPLOYERS; UNDIFFERENTIATED GOODS AND SERVICES PRODUCED BY HOUSEHOLDS FOR OWN USE    </t>
  </si>
  <si>
    <t xml:space="preserve">CONSTRUCTIONS AND CONSTRUCTION WORKS     </t>
  </si>
  <si>
    <t>SERVICES PROVIDED BY EXTRATERRITORIAL ORGANISATIONS AND BODIES</t>
  </si>
  <si>
    <t xml:space="preserve">Products </t>
  </si>
  <si>
    <t>Table 1</t>
  </si>
  <si>
    <t>Distribution of final consumption</t>
  </si>
  <si>
    <t>Manufactured products</t>
  </si>
  <si>
    <t>Figure 1: Share of manufactured products in EU final consumption, 2019</t>
  </si>
  <si>
    <t>Source</t>
  </si>
  <si>
    <t>Eurostat (online data code: naio_10_cp1700)</t>
  </si>
  <si>
    <t>FIG1</t>
  </si>
  <si>
    <t>Value added generated by final consumption</t>
  </si>
  <si>
    <t>Value added</t>
  </si>
  <si>
    <t>Final consumption</t>
  </si>
  <si>
    <t>Value added generated by final consumption as share of product value added</t>
  </si>
  <si>
    <t>Total</t>
  </si>
  <si>
    <t>Value added generated by final consumption as share of total GDP</t>
  </si>
  <si>
    <t>Rank of products</t>
  </si>
  <si>
    <t>CPA_A01</t>
  </si>
  <si>
    <t>CPA_A02</t>
  </si>
  <si>
    <t>CPA_A03</t>
  </si>
  <si>
    <t>CPA_B</t>
  </si>
  <si>
    <t>CPA_C10T12</t>
  </si>
  <si>
    <t>CPA_C13T15</t>
  </si>
  <si>
    <t>CPA_C16</t>
  </si>
  <si>
    <t>CPA_C17</t>
  </si>
  <si>
    <t>CPA_C18</t>
  </si>
  <si>
    <t>CPA_C19</t>
  </si>
  <si>
    <t>CPA_C20</t>
  </si>
  <si>
    <t>CPA_C21</t>
  </si>
  <si>
    <t>CPA_C22</t>
  </si>
  <si>
    <t>CPA_C23</t>
  </si>
  <si>
    <t>CPA_C24</t>
  </si>
  <si>
    <t>CPA_C25</t>
  </si>
  <si>
    <t>CPA_C26</t>
  </si>
  <si>
    <t>CPA_C27</t>
  </si>
  <si>
    <t>CPA_C28</t>
  </si>
  <si>
    <t>CPA_C29</t>
  </si>
  <si>
    <t>CPA_C30</t>
  </si>
  <si>
    <t>CPA_C31_32</t>
  </si>
  <si>
    <t>CPA_C33</t>
  </si>
  <si>
    <t>CPA_D35</t>
  </si>
  <si>
    <t>CPA_E36</t>
  </si>
  <si>
    <t>CPA_E37T39</t>
  </si>
  <si>
    <t>CPA_F</t>
  </si>
  <si>
    <t>CPA_G45</t>
  </si>
  <si>
    <t>CPA_G46</t>
  </si>
  <si>
    <t>CPA_G47</t>
  </si>
  <si>
    <t>CPA_H49</t>
  </si>
  <si>
    <t>CPA_H50</t>
  </si>
  <si>
    <t>CPA_H51</t>
  </si>
  <si>
    <t>CPA_H52</t>
  </si>
  <si>
    <t>CPA_H53</t>
  </si>
  <si>
    <t>CPA_I</t>
  </si>
  <si>
    <t>CPA_J58</t>
  </si>
  <si>
    <t>CPA_J59_60</t>
  </si>
  <si>
    <t>CPA_J61</t>
  </si>
  <si>
    <t>CPA_J62_63</t>
  </si>
  <si>
    <t>CPA_K64</t>
  </si>
  <si>
    <t>CPA_K65</t>
  </si>
  <si>
    <t>CPA_K66</t>
  </si>
  <si>
    <t>CPA_L68B</t>
  </si>
  <si>
    <t>CPA_L68A</t>
  </si>
  <si>
    <t>CPA_M69_70</t>
  </si>
  <si>
    <t>CPA_M71</t>
  </si>
  <si>
    <t>CPA_M72</t>
  </si>
  <si>
    <t>CPA_M73</t>
  </si>
  <si>
    <t>CPA_M74_75</t>
  </si>
  <si>
    <t>CPA_N77</t>
  </si>
  <si>
    <t>CPA_N78</t>
  </si>
  <si>
    <t>CPA_N79</t>
  </si>
  <si>
    <t>CPA_N80T82</t>
  </si>
  <si>
    <t>CPA_O84</t>
  </si>
  <si>
    <t>CPA_P85</t>
  </si>
  <si>
    <t>CPA_Q86</t>
  </si>
  <si>
    <t>CPA_Q87_88</t>
  </si>
  <si>
    <t>CPA_R90T92</t>
  </si>
  <si>
    <t>CPA_R93</t>
  </si>
  <si>
    <t>CPA_S94</t>
  </si>
  <si>
    <t>CPA_S95</t>
  </si>
  <si>
    <t>CPA_S96</t>
  </si>
  <si>
    <t>CPA_T</t>
  </si>
  <si>
    <t>CPA_U</t>
  </si>
  <si>
    <r>
      <t>Source:</t>
    </r>
    <r>
      <rPr>
        <sz val="9"/>
        <color theme="1"/>
        <rFont val="Arial"/>
        <family val="2"/>
      </rPr>
      <t xml:space="preserve"> Eurostat (online data code: naio_10_cp) and own calculation</t>
    </r>
  </si>
  <si>
    <t>Figure 2</t>
  </si>
  <si>
    <t>PROD_NA</t>
  </si>
  <si>
    <t>CPA_A01 - Products of agriculture, hunting and related services</t>
  </si>
  <si>
    <t>CPA_A02 - Products of forestry, logging and related services</t>
  </si>
  <si>
    <t>CPA_A03 - Fish and other fishing products; aquaculture products; support services to fishing</t>
  </si>
  <si>
    <t>CPA_B - Mining and quarrying</t>
  </si>
  <si>
    <t>CPA_C10-12 - Food, beverages and tobacco products</t>
  </si>
  <si>
    <t>CPA_C13-15 - Textiles, wearing apparel, leather and related products</t>
  </si>
  <si>
    <t>CPA_C16 - Wood and of products of wood and cork, except furniture; articles of straw and plaiting materials</t>
  </si>
  <si>
    <t>CPA_C17 - Paper and paper products</t>
  </si>
  <si>
    <t>CPA_C18 - Printing and recording services</t>
  </si>
  <si>
    <t>CPA_C19 - Coke and refined petroleum products</t>
  </si>
  <si>
    <t>CPA_C20 - Chemicals and chemical products</t>
  </si>
  <si>
    <t>CPA_C21 - Basic pharmaceutical products and pharmaceutical preparations</t>
  </si>
  <si>
    <t>CPA_C22 - Rubber and plastic products</t>
  </si>
  <si>
    <t>CPA_C23 - Other non-metallic mineral products</t>
  </si>
  <si>
    <t>CPA_C24 - Basic metals</t>
  </si>
  <si>
    <t>CPA_C25 - Fabricated metal products, except machinery and equipment</t>
  </si>
  <si>
    <t>CPA_C26 - Computer, electronic and optical products</t>
  </si>
  <si>
    <t>CPA_C27 - Electrical equipment</t>
  </si>
  <si>
    <t>CPA_C28 - Machinery and equipment n.e.c.</t>
  </si>
  <si>
    <t>CPA_C29 - Motor vehicles, trailers and semi-trailers</t>
  </si>
  <si>
    <t>CPA_C30 - Other transport equipment</t>
  </si>
  <si>
    <t>CPA_C31_32 - Furniture and other manufactured goods</t>
  </si>
  <si>
    <t>CPA_C33 - Repair and installation services of machinery and equipment</t>
  </si>
  <si>
    <t>CPA_D - Electricity, gas, steam and air conditioning</t>
  </si>
  <si>
    <t>CPA_E36 - Natural water; water treatment and supply services</t>
  </si>
  <si>
    <t>CPA_E37-39 - Sewerage services; sewage sludge; waste collection, treatment and disposal services; materials recovery services; remediation services and other waste management services</t>
  </si>
  <si>
    <t>CPA_F - Constructions and construction works</t>
  </si>
  <si>
    <t>CPA_G45 - Wholesale and retail trade and repair services of motor vehicles and motorcycles</t>
  </si>
  <si>
    <t>CPA_G46 - Wholesale trade services, except of motor vehicles and motorcycles</t>
  </si>
  <si>
    <t>CPA_G47 - Retail trade services, except of motor vehicles and motorcycles</t>
  </si>
  <si>
    <t>CPA_H49 - Land transport services and transport services via pipelines</t>
  </si>
  <si>
    <t>CPA_H50 - Water transport services</t>
  </si>
  <si>
    <t>CPA_H51 - Air transport services</t>
  </si>
  <si>
    <t>CPA_H52 - Warehousing and support services for transportation</t>
  </si>
  <si>
    <t>CPA_H53 - Postal and courier services</t>
  </si>
  <si>
    <t>CPA_I - Accommodation and food services</t>
  </si>
  <si>
    <t>CPA_J58 - Publishing services</t>
  </si>
  <si>
    <t>CPA_J59_60 - Motion picture, video and television programme production services, sound recording and music publishing; programming and broadcasting services</t>
  </si>
  <si>
    <t>CPA_J61 - Telecommunications services</t>
  </si>
  <si>
    <t>CPA_J62_63 - Computer programming, consultancy and related services;Information services</t>
  </si>
  <si>
    <t>CPA_K64 - Financial services, except insurance and pension funding</t>
  </si>
  <si>
    <t>CPA_K65 - Insurance, reinsurance and pension funding services, except compulsory social security</t>
  </si>
  <si>
    <t>CPA_K66 - Services auxiliary to financial services and insurance services</t>
  </si>
  <si>
    <t>CPA_L68B - Real estate services excluding imputed rents</t>
  </si>
  <si>
    <t>CPA_L68A - Imputed rents of owner-occupied dwellings</t>
  </si>
  <si>
    <t>CPA_M69_70 - Legal and accounting services; services of head offices; management consultancy services</t>
  </si>
  <si>
    <t>CPA_M71 - Architectural and engineering services; technical testing and analysis services</t>
  </si>
  <si>
    <t>CPA_M72 - Scientific research and development services</t>
  </si>
  <si>
    <t>CPA_M73 - Advertising and market research services</t>
  </si>
  <si>
    <t>CPA_M74_75 - Other professional, scientific and technical services and veterinary services</t>
  </si>
  <si>
    <t>CPA_N77 - Rental and leasing services</t>
  </si>
  <si>
    <t>CPA_N78 - Employment services</t>
  </si>
  <si>
    <t>CPA_N79 - Travel agency, tour operator and other reservation services and related services</t>
  </si>
  <si>
    <t>CPA_N80-82 - Security and investigation services; services to buildings and landscape; office administrative, office support and other business support services</t>
  </si>
  <si>
    <t>CPA_O - Public administration and defence services; compulsory social security services</t>
  </si>
  <si>
    <t>CPA_P - Education services</t>
  </si>
  <si>
    <t>CPA_Q86 - Human health services</t>
  </si>
  <si>
    <t>CPA_Q87_88 - Residential care services; social work services without accommodation</t>
  </si>
  <si>
    <t>CPA_R90-92 - Creative, arts, entertainment, library, archive, museum, other cultural services; gambling and betting services</t>
  </si>
  <si>
    <t>CPA_R93 - Sporting services and amusement and recreation services</t>
  </si>
  <si>
    <t>CPA_S94 - Services furnished by membership organisations</t>
  </si>
  <si>
    <t>CPA_S95 - Repair services of computers and personal and household goods</t>
  </si>
  <si>
    <t>CPA_S96 - Other personal services</t>
  </si>
  <si>
    <t>CPA_T - Services of households as employers; undifferentiated goods and services produced by households for own use</t>
  </si>
  <si>
    <t>CPA_U - Services provided by extraterritorial organisations and bodies</t>
  </si>
  <si>
    <t>Table 2</t>
  </si>
  <si>
    <t>Top products for value added generated by consumption, as % of the product value added</t>
  </si>
  <si>
    <t>Product label</t>
  </si>
  <si>
    <t>Food, beverages and tobacco products</t>
  </si>
  <si>
    <t>Accommodation and food services</t>
  </si>
  <si>
    <t>Human health services</t>
  </si>
  <si>
    <t>Services furnished by membership organisations</t>
  </si>
  <si>
    <t>Other personal services</t>
  </si>
  <si>
    <r>
      <t>Source:</t>
    </r>
    <r>
      <rPr>
        <sz val="9"/>
        <color theme="1"/>
        <rFont val="Arial"/>
        <family val="2"/>
      </rPr>
      <t xml:space="preserve"> Eurostat (online data codes: naio_10_cp and own calculation)</t>
    </r>
  </si>
  <si>
    <t>Value added (EUR million)</t>
  </si>
  <si>
    <t>Value added generated by final consumption (EUR million)</t>
  </si>
  <si>
    <t>drop of 10%</t>
  </si>
  <si>
    <t>Difference of value added generated by final consumption</t>
  </si>
  <si>
    <t>Difference of value added generated by final consumption as share of product value added</t>
  </si>
  <si>
    <t>Difference of value added generated by final consumption as share of total GDP</t>
  </si>
  <si>
    <t>EUR million</t>
  </si>
  <si>
    <t>as share of product value added</t>
  </si>
  <si>
    <t>as share of total GDP</t>
  </si>
  <si>
    <t>Product</t>
  </si>
  <si>
    <t>CPA_L68</t>
  </si>
  <si>
    <t>Real estate services</t>
  </si>
  <si>
    <t>Education services</t>
  </si>
  <si>
    <r>
      <t>Source:</t>
    </r>
    <r>
      <rPr>
        <sz val="9"/>
        <color theme="1"/>
        <rFont val="Arial"/>
        <family val="2"/>
      </rPr>
      <t xml:space="preserve"> Eurostat (online data codes: naio_10_cp17 and own calculation)</t>
    </r>
  </si>
  <si>
    <t>Drop of 10% in final consumption - Difference of value added generated</t>
  </si>
  <si>
    <t xml:space="preserve">Figure 3 </t>
  </si>
  <si>
    <t>Difference of value added generated by a drop of 10% of final consumption</t>
  </si>
  <si>
    <t>CPA_A</t>
  </si>
  <si>
    <t>Change of final consumption</t>
  </si>
  <si>
    <t>Basic pharmaceutical products and pharmaceutical preparations</t>
  </si>
  <si>
    <t>Assumptions in final consumption change (in %)</t>
  </si>
  <si>
    <t>MIX</t>
  </si>
  <si>
    <t>CPA_C</t>
  </si>
  <si>
    <t xml:space="preserve">of which </t>
  </si>
  <si>
    <t>CPA_D</t>
  </si>
  <si>
    <t>CPA_E</t>
  </si>
  <si>
    <t>CPA_G</t>
  </si>
  <si>
    <t>CPA_H</t>
  </si>
  <si>
    <t>CPA_J</t>
  </si>
  <si>
    <t>CPA_K</t>
  </si>
  <si>
    <t>CPA_L</t>
  </si>
  <si>
    <t>CPA_M_N</t>
  </si>
  <si>
    <t>CPA_OTQ</t>
  </si>
  <si>
    <t>CPA_RTU</t>
  </si>
  <si>
    <t>Coke and refined petroleum products</t>
  </si>
  <si>
    <t>Furniture and other manufactured goods</t>
  </si>
  <si>
    <t>Electricity, gas, steam and air conditioning</t>
  </si>
  <si>
    <t xml:space="preserve">Total </t>
  </si>
  <si>
    <t>Difference in value added generated by final consumption changes</t>
  </si>
  <si>
    <t>Source: Eurostat (naio_10_cp17 and own calculation)</t>
  </si>
  <si>
    <t>Figure 4</t>
  </si>
  <si>
    <t>Difference in value added generated by final consumption changes, share of GDP</t>
  </si>
  <si>
    <t>Positive contribution</t>
  </si>
  <si>
    <t>Negative contribution</t>
  </si>
  <si>
    <t>Figure 5</t>
  </si>
  <si>
    <t>Figure 3</t>
  </si>
  <si>
    <t>Figure 3 Top products for value added generated by consumption, as % of the product value added</t>
  </si>
  <si>
    <r>
      <t>Source:</t>
    </r>
    <r>
      <rPr>
        <sz val="9"/>
        <color theme="1"/>
        <rFont val="Arial"/>
        <family val="2"/>
      </rPr>
      <t xml:space="preserve"> Eurostat (online data code: naio_10_cp17)</t>
    </r>
  </si>
  <si>
    <r>
      <t>Source:</t>
    </r>
    <r>
      <rPr>
        <sz val="9"/>
        <color theme="1"/>
        <rFont val="Arial"/>
        <family val="2"/>
      </rPr>
      <t xml:space="preserve"> Eurostat (Author's assumptions)</t>
    </r>
  </si>
  <si>
    <t>Table 1 : Breakdown in final consumption, EU, 2019</t>
  </si>
  <si>
    <t>Table 2: Changes in final consumption</t>
  </si>
  <si>
    <t>Travel agency, tour operator services</t>
  </si>
  <si>
    <t>Insurance, reinsurance services</t>
  </si>
  <si>
    <t>Residential care services</t>
  </si>
  <si>
    <t>Public administration services</t>
  </si>
  <si>
    <t>Creative, arts; gambling services</t>
  </si>
  <si>
    <t>Retail trade services</t>
  </si>
  <si>
    <t>Wholesale and retail trade services of motor vehicles</t>
  </si>
  <si>
    <t xml:space="preserve">Land transport services </t>
  </si>
  <si>
    <t>Agriculture, forestry and fishing</t>
  </si>
  <si>
    <t>Mining and quarrying</t>
  </si>
  <si>
    <t xml:space="preserve">Water supply; Sewerage, Waste management </t>
  </si>
  <si>
    <t>Constructions</t>
  </si>
  <si>
    <t>Wholesale and retail trade</t>
  </si>
  <si>
    <t>Financial and insurance</t>
  </si>
  <si>
    <t>Information and communication</t>
  </si>
  <si>
    <t>Accomodation and food services</t>
  </si>
  <si>
    <t>Transportation and storage</t>
  </si>
  <si>
    <t>Real estate</t>
  </si>
  <si>
    <t>Professional, scientific and technical services</t>
  </si>
  <si>
    <t>Public administration, human health, education</t>
  </si>
  <si>
    <t>Arts; Other sercices; Services of households as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</si>
</sst>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i"/>
    <numFmt numFmtId="165" formatCode="0.0%"/>
    <numFmt numFmtId="166" formatCode="#,##0_i"/>
    <numFmt numFmtId="167" formatCode="0.0"/>
    <numFmt numFmtId="168" formatCode="0.0_m_m_m"/>
    <numFmt numFmtId="169" formatCode="#,##0_m_m_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 applyFill="0" applyBorder="0" applyProtection="0">
      <alignment horizontal="right"/>
    </xf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9" fontId="2" fillId="0" borderId="3" xfId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5" fontId="2" fillId="0" borderId="4" xfId="1" applyNumberFormat="1" applyFont="1" applyBorder="1" applyAlignment="1">
      <alignment horizontal="right"/>
    </xf>
    <xf numFmtId="0" fontId="5" fillId="0" borderId="0" xfId="3" applyFont="1"/>
    <xf numFmtId="0" fontId="3" fillId="0" borderId="0" xfId="0" applyFont="1"/>
    <xf numFmtId="0" fontId="3" fillId="0" borderId="0" xfId="0" applyFont="1" applyAlignment="1">
      <alignment horizontal="left"/>
    </xf>
    <xf numFmtId="165" fontId="2" fillId="0" borderId="3" xfId="1" applyNumberFormat="1" applyFont="1" applyBorder="1"/>
    <xf numFmtId="165" fontId="2" fillId="0" borderId="4" xfId="1" applyNumberFormat="1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0" fontId="6" fillId="0" borderId="0" xfId="0" applyFont="1"/>
    <xf numFmtId="0" fontId="7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2" borderId="11" xfId="0" applyFont="1" applyFill="1" applyBorder="1" applyAlignment="1">
      <alignment horizontal="center" vertical="center"/>
    </xf>
    <xf numFmtId="9" fontId="2" fillId="0" borderId="4" xfId="1" applyFont="1" applyBorder="1"/>
    <xf numFmtId="9" fontId="2" fillId="0" borderId="9" xfId="1" applyFont="1" applyBorder="1" applyAlignment="1">
      <alignment horizontal="right"/>
    </xf>
    <xf numFmtId="166" fontId="2" fillId="0" borderId="8" xfId="2" applyNumberFormat="1" applyFont="1" applyBorder="1">
      <alignment horizontal="right"/>
    </xf>
    <xf numFmtId="166" fontId="2" fillId="0" borderId="2" xfId="2" applyNumberFormat="1" applyFont="1" applyBorder="1">
      <alignment horizontal="right"/>
    </xf>
    <xf numFmtId="166" fontId="2" fillId="0" borderId="9" xfId="2" applyNumberFormat="1" applyFont="1" applyBorder="1">
      <alignment horizontal="right"/>
    </xf>
    <xf numFmtId="166" fontId="2" fillId="0" borderId="3" xfId="2" applyNumberFormat="1" applyFont="1" applyBorder="1">
      <alignment horizontal="right"/>
    </xf>
    <xf numFmtId="164" fontId="2" fillId="0" borderId="3" xfId="2" applyFont="1" applyBorder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3" borderId="12" xfId="0" applyNumberFormat="1" applyFont="1" applyFill="1" applyBorder="1" applyAlignment="1"/>
    <xf numFmtId="164" fontId="2" fillId="0" borderId="2" xfId="2" applyFont="1" applyBorder="1">
      <alignment horizontal="right"/>
    </xf>
    <xf numFmtId="164" fontId="2" fillId="0" borderId="5" xfId="2" applyFont="1" applyBorder="1">
      <alignment horizontal="right"/>
    </xf>
    <xf numFmtId="164" fontId="2" fillId="0" borderId="15" xfId="2" applyFont="1" applyBorder="1">
      <alignment horizontal="right"/>
    </xf>
    <xf numFmtId="164" fontId="2" fillId="0" borderId="6" xfId="2" applyFont="1" applyBorder="1">
      <alignment horizontal="right"/>
    </xf>
    <xf numFmtId="164" fontId="2" fillId="0" borderId="16" xfId="2" applyFont="1" applyBorder="1">
      <alignment horizontal="right"/>
    </xf>
    <xf numFmtId="164" fontId="2" fillId="0" borderId="7" xfId="2" applyFont="1" applyBorder="1">
      <alignment horizontal="right"/>
    </xf>
    <xf numFmtId="164" fontId="2" fillId="0" borderId="17" xfId="2" applyFont="1" applyBorder="1">
      <alignment horizontal="right"/>
    </xf>
    <xf numFmtId="9" fontId="2" fillId="0" borderId="2" xfId="1" applyFont="1" applyBorder="1"/>
    <xf numFmtId="9" fontId="2" fillId="0" borderId="3" xfId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0" borderId="19" xfId="0" applyFont="1" applyFill="1" applyBorder="1"/>
    <xf numFmtId="0" fontId="2" fillId="0" borderId="18" xfId="0" applyFont="1" applyFill="1" applyBorder="1"/>
    <xf numFmtId="0" fontId="2" fillId="2" borderId="18" xfId="0" applyFont="1" applyFill="1" applyBorder="1"/>
    <xf numFmtId="164" fontId="2" fillId="0" borderId="5" xfId="2" applyBorder="1">
      <alignment horizontal="right"/>
    </xf>
    <xf numFmtId="165" fontId="2" fillId="0" borderId="15" xfId="1" applyNumberFormat="1" applyFont="1" applyBorder="1" applyAlignment="1">
      <alignment horizontal="right"/>
    </xf>
    <xf numFmtId="164" fontId="2" fillId="0" borderId="6" xfId="2" applyBorder="1">
      <alignment horizontal="right"/>
    </xf>
    <xf numFmtId="165" fontId="2" fillId="0" borderId="16" xfId="1" applyNumberFormat="1" applyFont="1" applyBorder="1" applyAlignment="1">
      <alignment horizontal="right"/>
    </xf>
    <xf numFmtId="164" fontId="2" fillId="0" borderId="7" xfId="2" applyBorder="1">
      <alignment horizontal="right"/>
    </xf>
    <xf numFmtId="165" fontId="2" fillId="0" borderId="17" xfId="1" applyNumberFormat="1" applyFont="1" applyBorder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165" fontId="2" fillId="0" borderId="0" xfId="1" applyNumberFormat="1" applyFont="1"/>
    <xf numFmtId="0" fontId="9" fillId="0" borderId="0" xfId="0" applyFont="1" applyAlignment="1">
      <alignment horizontal="left"/>
    </xf>
    <xf numFmtId="165" fontId="2" fillId="0" borderId="9" xfId="1" applyNumberFormat="1" applyFont="1" applyFill="1" applyBorder="1"/>
    <xf numFmtId="165" fontId="2" fillId="0" borderId="3" xfId="1" applyNumberFormat="1" applyFont="1" applyFill="1" applyBorder="1"/>
    <xf numFmtId="165" fontId="2" fillId="0" borderId="18" xfId="1" applyNumberFormat="1" applyFont="1" applyFill="1" applyBorder="1"/>
    <xf numFmtId="165" fontId="2" fillId="0" borderId="10" xfId="1" applyNumberFormat="1" applyFont="1" applyFill="1" applyBorder="1"/>
    <xf numFmtId="165" fontId="2" fillId="0" borderId="4" xfId="1" applyNumberFormat="1" applyFont="1" applyFill="1" applyBorder="1"/>
    <xf numFmtId="165" fontId="2" fillId="0" borderId="19" xfId="1" applyNumberFormat="1" applyFont="1" applyFill="1" applyBorder="1"/>
    <xf numFmtId="0" fontId="3" fillId="0" borderId="20" xfId="0" applyFont="1" applyBorder="1" applyAlignment="1">
      <alignment horizontal="left" wrapText="1"/>
    </xf>
    <xf numFmtId="10" fontId="2" fillId="0" borderId="2" xfId="1" applyNumberFormat="1" applyFont="1" applyBorder="1"/>
    <xf numFmtId="10" fontId="2" fillId="0" borderId="3" xfId="1" applyNumberFormat="1" applyFont="1" applyBorder="1"/>
    <xf numFmtId="10" fontId="2" fillId="0" borderId="4" xfId="1" applyNumberFormat="1" applyFont="1" applyBorder="1"/>
    <xf numFmtId="0" fontId="3" fillId="0" borderId="19" xfId="0" applyFont="1" applyBorder="1" applyAlignment="1">
      <alignment horizontal="left"/>
    </xf>
    <xf numFmtId="10" fontId="2" fillId="0" borderId="19" xfId="1" applyNumberFormat="1" applyFont="1" applyBorder="1"/>
    <xf numFmtId="164" fontId="2" fillId="0" borderId="21" xfId="2" applyBorder="1">
      <alignment horizontal="right"/>
    </xf>
    <xf numFmtId="0" fontId="7" fillId="0" borderId="0" xfId="0" applyFont="1" applyAlignment="1">
      <alignment horizontal="left"/>
    </xf>
    <xf numFmtId="167" fontId="2" fillId="0" borderId="0" xfId="0" applyNumberFormat="1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8" fontId="11" fillId="0" borderId="2" xfId="1" applyNumberFormat="1" applyFont="1" applyBorder="1" applyAlignment="1">
      <alignment horizontal="right"/>
    </xf>
    <xf numFmtId="168" fontId="11" fillId="0" borderId="3" xfId="1" applyNumberFormat="1" applyFont="1" applyBorder="1" applyAlignment="1">
      <alignment horizontal="right"/>
    </xf>
    <xf numFmtId="168" fontId="11" fillId="0" borderId="4" xfId="1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9" fontId="2" fillId="0" borderId="2" xfId="2" applyNumberFormat="1" applyFont="1" applyBorder="1">
      <alignment horizontal="right"/>
    </xf>
    <xf numFmtId="169" fontId="2" fillId="0" borderId="3" xfId="2" applyNumberFormat="1" applyFont="1" applyBorder="1">
      <alignment horizontal="right"/>
    </xf>
    <xf numFmtId="169" fontId="2" fillId="0" borderId="23" xfId="2" applyNumberFormat="1" applyFont="1" applyBorder="1">
      <alignment horizontal="righ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169" fontId="2" fillId="0" borderId="10" xfId="2" applyNumberFormat="1" applyFont="1" applyBorder="1">
      <alignment horizontal="right"/>
    </xf>
    <xf numFmtId="0" fontId="2" fillId="0" borderId="10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readingOrder="1"/>
    </xf>
    <xf numFmtId="0" fontId="3" fillId="0" borderId="4" xfId="0" applyFont="1" applyFill="1" applyBorder="1" applyAlignment="1">
      <alignment horizontal="left"/>
    </xf>
  </cellXfs>
  <cellStyles count="4">
    <cellStyle name="Hyperlink" xfId="3" builtinId="8"/>
    <cellStyle name="Normal" xfId="0" builtinId="0"/>
    <cellStyle name="NumberCellStyl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manufactured products in EU final consumption, 2019</a:t>
            </a:r>
          </a:p>
        </c:rich>
      </c:tx>
      <c:layout>
        <c:manualLayout>
          <c:xMode val="edge"/>
          <c:yMode val="edge"/>
          <c:x val="5.3333333333333332E-3"/>
          <c:y val="1.2057283275402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9.7767992606396376E-2"/>
          <c:w val="0.99199999999999999"/>
          <c:h val="0.76243474340266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'FIG1'!$B$1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'FIG1'!$A$2:$A$20</c:f>
              <c:strCache>
                <c:ptCount val="19"/>
                <c:pt idx="0">
                  <c:v>CPA_C10-12 - Food, beverages and tobacco products</c:v>
                </c:pt>
                <c:pt idx="1">
                  <c:v>CPA_C29 - Motor vehicles, trailers and semi-trailers</c:v>
                </c:pt>
                <c:pt idx="2">
                  <c:v>CPA_C13-15 - Textiles, wearing apparel, leather and related products</c:v>
                </c:pt>
                <c:pt idx="3">
                  <c:v>CPA_C21 - Basic pharmaceutical products and pharmaceutical preparations</c:v>
                </c:pt>
                <c:pt idx="4">
                  <c:v>CPA_C19 - Coke and refined petroleum products</c:v>
                </c:pt>
                <c:pt idx="5">
                  <c:v>CPA_C31_32 - Furniture and other manufactured goods</c:v>
                </c:pt>
                <c:pt idx="6">
                  <c:v>CPA_C26 - Computer, electronic and optical products</c:v>
                </c:pt>
                <c:pt idx="7">
                  <c:v>CPA_C20 - Chemicals and chemical products</c:v>
                </c:pt>
                <c:pt idx="8">
                  <c:v>CPA_C27 - Electrical equipment</c:v>
                </c:pt>
                <c:pt idx="9">
                  <c:v>CPA_C17 - Paper and paper products</c:v>
                </c:pt>
                <c:pt idx="10">
                  <c:v>CPA_C22 - Rubber and plastic products</c:v>
                </c:pt>
                <c:pt idx="11">
                  <c:v>CPA_C25 - Fabricated metal products, except machinery and equipment</c:v>
                </c:pt>
                <c:pt idx="12">
                  <c:v>CPA_C30 - Other transport equipment</c:v>
                </c:pt>
                <c:pt idx="13">
                  <c:v>CPA_C23 - Other non-metallic mineral products</c:v>
                </c:pt>
                <c:pt idx="14">
                  <c:v>CPA_C16 - Wood and of products of wood and cork, except furniture</c:v>
                </c:pt>
                <c:pt idx="15">
                  <c:v>CPA_C28 - Machinery and equipment n.e.c.</c:v>
                </c:pt>
                <c:pt idx="16">
                  <c:v>CPA_C18 - Printing and recording services</c:v>
                </c:pt>
                <c:pt idx="17">
                  <c:v>CPA_C33 - Repair and installation services of machinery and equipment</c:v>
                </c:pt>
                <c:pt idx="18">
                  <c:v>CPA_C24 - Basic metals</c:v>
                </c:pt>
              </c:strCache>
            </c:strRef>
          </c:cat>
          <c:val>
            <c:numRef>
              <c:f>'FIG1'!$B$2:$B$20</c:f>
              <c:numCache>
                <c:formatCode>0.0%</c:formatCode>
                <c:ptCount val="19"/>
                <c:pt idx="0">
                  <c:v>5.7154210099090039E-2</c:v>
                </c:pt>
                <c:pt idx="1">
                  <c:v>1.8808078013776739E-2</c:v>
                </c:pt>
                <c:pt idx="2">
                  <c:v>1.4833243130217836E-2</c:v>
                </c:pt>
                <c:pt idx="3">
                  <c:v>1.092359419591768E-2</c:v>
                </c:pt>
                <c:pt idx="4">
                  <c:v>1.0758514362968576E-2</c:v>
                </c:pt>
                <c:pt idx="5">
                  <c:v>1.0160476840616798E-2</c:v>
                </c:pt>
                <c:pt idx="6">
                  <c:v>6.7577425800863658E-3</c:v>
                </c:pt>
                <c:pt idx="7">
                  <c:v>4.7963334421687702E-3</c:v>
                </c:pt>
                <c:pt idx="8">
                  <c:v>3.8300914894842438E-3</c:v>
                </c:pt>
                <c:pt idx="9">
                  <c:v>2.3659478209778575E-3</c:v>
                </c:pt>
                <c:pt idx="10">
                  <c:v>2.3656963064838648E-3</c:v>
                </c:pt>
                <c:pt idx="11">
                  <c:v>1.7807343406015628E-3</c:v>
                </c:pt>
                <c:pt idx="12">
                  <c:v>1.7472669268098131E-3</c:v>
                </c:pt>
                <c:pt idx="13">
                  <c:v>1.4350777583595088E-3</c:v>
                </c:pt>
                <c:pt idx="14">
                  <c:v>7.9554567319584004E-4</c:v>
                </c:pt>
                <c:pt idx="15">
                  <c:v>6.9672498906247647E-4</c:v>
                </c:pt>
                <c:pt idx="16">
                  <c:v>4.3890558088985023E-4</c:v>
                </c:pt>
                <c:pt idx="17">
                  <c:v>2.2155869146242341E-4</c:v>
                </c:pt>
                <c:pt idx="18">
                  <c:v>2.3553906066664517E-5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0-48E6-9806-088FAC97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9392"/>
        <c:axId val="451648736"/>
      </c:barChart>
      <c:catAx>
        <c:axId val="45164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48736"/>
        <c:crosses val="autoZero"/>
        <c:auto val="1"/>
        <c:lblAlgn val="ctr"/>
        <c:lblOffset val="100"/>
        <c:tickMarkSkip val="1"/>
        <c:noMultiLvlLbl val="0"/>
      </c:catAx>
      <c:valAx>
        <c:axId val="4516487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493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added generated by final consumption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3588897032140549E-2"/>
          <c:w val="0.97066666666666668"/>
          <c:h val="0.73159601766963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VA.emb.FC!$A$1</c:f>
              <c:strCache>
                <c:ptCount val="1"/>
                <c:pt idx="0">
                  <c:v>Value added generated by final consumption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2F-4C2B-A430-D3AF88E4B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82F-4C2B-A430-D3AF88E4B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82F-4C2B-A430-D3AF88E4B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82F-4C2B-A430-D3AF88E4B46A}"/>
                </c:ext>
              </c:extLst>
            </c:dLbl>
            <c:dLbl>
              <c:idx val="4"/>
              <c:layout>
                <c:manualLayout>
                  <c:x val="-0.18266666666666673"/>
                  <c:y val="-3.902184382335807E-2"/>
                </c:manualLayout>
              </c:layout>
              <c:tx>
                <c:rich>
                  <a:bodyPr/>
                  <a:lstStyle/>
                  <a:p>
                    <a:fld id="{E5F70B13-F0C5-4F14-8ECF-50C5A13C819F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Food and</a:t>
                    </a:r>
                    <a:r>
                      <a:rPr lang="en-US" baseline="0"/>
                      <a:t> beverage products, tobacco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982F-4C2B-A430-D3AF88E4B4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2F-4C2B-A430-D3AF88E4B4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82F-4C2B-A430-D3AF88E4B4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82F-4C2B-A430-D3AF88E4B4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82F-4C2B-A430-D3AF88E4B46A}"/>
                </c:ext>
              </c:extLst>
            </c:dLbl>
            <c:dLbl>
              <c:idx val="9"/>
              <c:layout>
                <c:manualLayout>
                  <c:x val="2.094972067039106E-2"/>
                  <c:y val="-1.4438178477411046E-16"/>
                </c:manualLayout>
              </c:layout>
              <c:tx>
                <c:rich>
                  <a:bodyPr/>
                  <a:lstStyle/>
                  <a:p>
                    <a:fld id="{35BD945D-B7CC-4AF2-99EB-52398BB081FD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Coke and refined petroleum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982F-4C2B-A430-D3AF88E4B46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82F-4C2B-A430-D3AF88E4B46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2F-4C2B-A430-D3AF88E4B4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82F-4C2B-A430-D3AF88E4B4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82F-4C2B-A430-D3AF88E4B46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82F-4C2B-A430-D3AF88E4B46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82F-4C2B-A430-D3AF88E4B46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82F-4C2B-A430-D3AF88E4B46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2F-4C2B-A430-D3AF88E4B46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82F-4C2B-A430-D3AF88E4B46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D11C9BF8-0B94-44A1-BC10-8E4095D07852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Motor vehicles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982F-4C2B-A430-D3AF88E4B46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82F-4C2B-A430-D3AF88E4B46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2F-4C2B-A430-D3AF88E4B46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2F-4C2B-A430-D3AF88E4B46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2F-4C2B-A430-D3AF88E4B46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2F-4C2B-A430-D3AF88E4B46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2F-4C2B-A430-D3AF88E4B46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2F-4C2B-A430-D3AF88E4B46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2F-4C2B-A430-D3AF88E4B46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7F489DE7-9B07-43CD-8494-332217713AED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Wholesale trade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982F-4C2B-A430-D3AF88E4B46A}"/>
                </c:ext>
              </c:extLst>
            </c:dLbl>
            <c:dLbl>
              <c:idx val="29"/>
              <c:layout>
                <c:manualLayout>
                  <c:x val="4.1899441340782122E-3"/>
                  <c:y val="-1.7719787374953874E-2"/>
                </c:manualLayout>
              </c:layout>
              <c:tx>
                <c:rich>
                  <a:bodyPr/>
                  <a:lstStyle/>
                  <a:p>
                    <a:fld id="{7F3E5414-4282-47FB-9D52-692BC192A2E7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Retail trade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982F-4C2B-A430-D3AF88E4B46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2F-4C2B-A430-D3AF88E4B46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2F-4C2B-A430-D3AF88E4B46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2F-4C2B-A430-D3AF88E4B46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2F-4C2B-A430-D3AF88E4B46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2F-4C2B-A430-D3AF88E4B46A}"/>
                </c:ext>
              </c:extLst>
            </c:dLbl>
            <c:dLbl>
              <c:idx val="35"/>
              <c:layout>
                <c:manualLayout>
                  <c:x val="0"/>
                  <c:y val="1.3782056847186291E-2"/>
                </c:manualLayout>
              </c:layout>
              <c:tx>
                <c:rich>
                  <a:bodyPr/>
                  <a:lstStyle/>
                  <a:p>
                    <a:fld id="{42D3C067-EBD4-4BC9-AEAD-1C1BD5EBD4E3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Food</a:t>
                    </a:r>
                    <a:r>
                      <a:rPr lang="en-US" baseline="0"/>
                      <a:t> and accomodation services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982F-4C2B-A430-D3AF88E4B46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2F-4C2B-A430-D3AF88E4B46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2F-4C2B-A430-D3AF88E4B46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2F-4C2B-A430-D3AF88E4B46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2F-4C2B-A430-D3AF88E4B46A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2F-4C2B-A430-D3AF88E4B46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2F-4C2B-A430-D3AF88E4B46A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2F-4C2B-A430-D3AF88E4B46A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A06C1D58-CF6D-4529-A52B-A48DFC017F8E}" type="CELLRANGE">
                      <a:rPr lang="en-US"/>
                      <a:pPr/>
                      <a:t>[CELLRANGE]</a:t>
                    </a:fld>
                    <a:r>
                      <a:rPr lang="en-US"/>
                      <a:t>, </a:t>
                    </a:r>
                  </a:p>
                  <a:p>
                    <a:r>
                      <a:rPr lang="en-US"/>
                      <a:t>Real estate services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82F-4C2B-A430-D3AF88E4B46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2F-4C2B-A430-D3AF88E4B46A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2F-4C2B-A430-D3AF88E4B46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2F-4C2B-A430-D3AF88E4B46A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2F-4C2B-A430-D3AF88E4B46A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2F-4C2B-A430-D3AF88E4B46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2F-4C2B-A430-D3AF88E4B46A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2F-4C2B-A430-D3AF88E4B46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2F-4C2B-A430-D3AF88E4B46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2F-4C2B-A430-D3AF88E4B46A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2F-4C2B-A430-D3AF88E4B46A}"/>
                </c:ext>
              </c:extLst>
            </c:dLbl>
            <c:dLbl>
              <c:idx val="54"/>
              <c:layout/>
              <c:tx>
                <c:rich>
                  <a:bodyPr/>
                  <a:lstStyle/>
                  <a:p>
                    <a:fld id="{1D370F31-B62B-4824-A8ED-EC95106AD483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Public administration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982F-4C2B-A430-D3AF88E4B46A}"/>
                </c:ext>
              </c:extLst>
            </c:dLbl>
            <c:dLbl>
              <c:idx val="55"/>
              <c:layout>
                <c:manualLayout>
                  <c:x val="-0.10933333333333334"/>
                  <c:y val="-4.5183187584940832E-2"/>
                </c:manualLayout>
              </c:layout>
              <c:tx>
                <c:rich>
                  <a:bodyPr/>
                  <a:lstStyle/>
                  <a:p>
                    <a:fld id="{B542D5F9-D8FC-4E1F-BCD8-5CD2B34348C5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Education services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982F-4C2B-A430-D3AF88E4B46A}"/>
                </c:ext>
              </c:extLst>
            </c:dLbl>
            <c:dLbl>
              <c:idx val="56"/>
              <c:layout/>
              <c:tx>
                <c:rich>
                  <a:bodyPr/>
                  <a:lstStyle/>
                  <a:p>
                    <a:fld id="{37D83796-B046-41CF-9CC1-C585CDC859EF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Human health services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982F-4C2B-A430-D3AF88E4B46A}"/>
                </c:ext>
              </c:extLst>
            </c:dLbl>
            <c:dLbl>
              <c:idx val="57"/>
              <c:layout>
                <c:manualLayout>
                  <c:x val="-0.21733328083989503"/>
                  <c:y val="-1.6430250030887578E-2"/>
                </c:manualLayout>
              </c:layout>
              <c:tx>
                <c:rich>
                  <a:bodyPr/>
                  <a:lstStyle/>
                  <a:p>
                    <a:fld id="{4C067437-0B45-4AA4-8463-46B0202E6BB7}" type="CELLRANGE">
                      <a:rPr lang="en-US"/>
                      <a:pPr/>
                      <a:t>[CELLRANGE]</a:t>
                    </a:fld>
                    <a:r>
                      <a:rPr lang="en-US"/>
                      <a:t>,</a:t>
                    </a:r>
                  </a:p>
                  <a:p>
                    <a:r>
                      <a:rPr lang="en-US"/>
                      <a:t> Residential care activities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27999999999996"/>
                      <c:h val="6.286624418068359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982F-4C2B-A430-D3AF88E4B46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2F-4C2B-A430-D3AF88E4B46A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2F-4C2B-A430-D3AF88E4B46A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2F-4C2B-A430-D3AF88E4B46A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2F-4C2B-A430-D3AF88E4B46A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F-4C2B-A430-D3AF88E4B46A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2F-4C2B-A430-D3AF88E4B46A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2F-4C2B-A430-D3AF88E4B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VA.emb.FC!$B$5:$BN$5</c:f>
              <c:numCache>
                <c:formatCode>#,##0_i</c:formatCode>
                <c:ptCount val="65"/>
                <c:pt idx="0">
                  <c:v>110831.12</c:v>
                </c:pt>
                <c:pt idx="1">
                  <c:v>7396.9</c:v>
                </c:pt>
                <c:pt idx="2">
                  <c:v>7618.62</c:v>
                </c:pt>
                <c:pt idx="3">
                  <c:v>17258.16</c:v>
                </c:pt>
                <c:pt idx="4">
                  <c:v>536286.93000000005</c:v>
                </c:pt>
                <c:pt idx="5">
                  <c:v>139182.65</c:v>
                </c:pt>
                <c:pt idx="6">
                  <c:v>7464.73</c:v>
                </c:pt>
                <c:pt idx="7">
                  <c:v>22200.06</c:v>
                </c:pt>
                <c:pt idx="8">
                  <c:v>4118.32</c:v>
                </c:pt>
                <c:pt idx="9">
                  <c:v>100948.83</c:v>
                </c:pt>
                <c:pt idx="10">
                  <c:v>45004.75</c:v>
                </c:pt>
                <c:pt idx="11">
                  <c:v>102497.8</c:v>
                </c:pt>
                <c:pt idx="12">
                  <c:v>22197.7</c:v>
                </c:pt>
                <c:pt idx="13">
                  <c:v>13465.56</c:v>
                </c:pt>
                <c:pt idx="14">
                  <c:v>221.01</c:v>
                </c:pt>
                <c:pt idx="15">
                  <c:v>16708.91</c:v>
                </c:pt>
                <c:pt idx="16">
                  <c:v>63408.959999999999</c:v>
                </c:pt>
                <c:pt idx="17">
                  <c:v>35938.35</c:v>
                </c:pt>
                <c:pt idx="18">
                  <c:v>6537.48</c:v>
                </c:pt>
                <c:pt idx="19">
                  <c:v>176479.15</c:v>
                </c:pt>
                <c:pt idx="20">
                  <c:v>16394.88</c:v>
                </c:pt>
                <c:pt idx="21">
                  <c:v>95337.35</c:v>
                </c:pt>
                <c:pt idx="22">
                  <c:v>2078.92</c:v>
                </c:pt>
                <c:pt idx="23">
                  <c:v>174790.9</c:v>
                </c:pt>
                <c:pt idx="24">
                  <c:v>27071.66</c:v>
                </c:pt>
                <c:pt idx="25">
                  <c:v>56029.26</c:v>
                </c:pt>
                <c:pt idx="26">
                  <c:v>55190.81</c:v>
                </c:pt>
                <c:pt idx="27">
                  <c:v>158563.04</c:v>
                </c:pt>
                <c:pt idx="28">
                  <c:v>358799.37</c:v>
                </c:pt>
                <c:pt idx="29">
                  <c:v>630824.39</c:v>
                </c:pt>
                <c:pt idx="30">
                  <c:v>175987.1</c:v>
                </c:pt>
                <c:pt idx="31">
                  <c:v>12492.92</c:v>
                </c:pt>
                <c:pt idx="32">
                  <c:v>47177.93</c:v>
                </c:pt>
                <c:pt idx="33">
                  <c:v>75591.11</c:v>
                </c:pt>
                <c:pt idx="34">
                  <c:v>8450.9</c:v>
                </c:pt>
                <c:pt idx="35">
                  <c:v>563206.36</c:v>
                </c:pt>
                <c:pt idx="36">
                  <c:v>51438.15</c:v>
                </c:pt>
                <c:pt idx="37">
                  <c:v>47300.59</c:v>
                </c:pt>
                <c:pt idx="38">
                  <c:v>133038.94</c:v>
                </c:pt>
                <c:pt idx="39">
                  <c:v>4614.6899999999996</c:v>
                </c:pt>
                <c:pt idx="40">
                  <c:v>123819.92</c:v>
                </c:pt>
                <c:pt idx="41">
                  <c:v>168171.59</c:v>
                </c:pt>
                <c:pt idx="42">
                  <c:v>20507.78</c:v>
                </c:pt>
                <c:pt idx="43">
                  <c:v>1276954.8700000001</c:v>
                </c:pt>
                <c:pt idx="44">
                  <c:v>0</c:v>
                </c:pt>
                <c:pt idx="45">
                  <c:v>23426.09</c:v>
                </c:pt>
                <c:pt idx="46">
                  <c:v>10635.84</c:v>
                </c:pt>
                <c:pt idx="47">
                  <c:v>43090.400000000001</c:v>
                </c:pt>
                <c:pt idx="48">
                  <c:v>254.54</c:v>
                </c:pt>
                <c:pt idx="49">
                  <c:v>17929.37</c:v>
                </c:pt>
                <c:pt idx="50">
                  <c:v>33681.230000000003</c:v>
                </c:pt>
                <c:pt idx="51">
                  <c:v>4048.26</c:v>
                </c:pt>
                <c:pt idx="52">
                  <c:v>81754.19</c:v>
                </c:pt>
                <c:pt idx="53">
                  <c:v>32955.449999999997</c:v>
                </c:pt>
                <c:pt idx="54">
                  <c:v>999381.98</c:v>
                </c:pt>
                <c:pt idx="55">
                  <c:v>646901.19999999995</c:v>
                </c:pt>
                <c:pt idx="56">
                  <c:v>885360.77</c:v>
                </c:pt>
                <c:pt idx="57">
                  <c:v>384891.38</c:v>
                </c:pt>
                <c:pt idx="58">
                  <c:v>133341.07999999999</c:v>
                </c:pt>
                <c:pt idx="59">
                  <c:v>82089.91</c:v>
                </c:pt>
                <c:pt idx="60">
                  <c:v>92922.76</c:v>
                </c:pt>
                <c:pt idx="61">
                  <c:v>14559.84</c:v>
                </c:pt>
                <c:pt idx="62">
                  <c:v>131415</c:v>
                </c:pt>
                <c:pt idx="63">
                  <c:v>44918.35</c:v>
                </c:pt>
                <c:pt idx="64">
                  <c:v>0</c:v>
                </c:pt>
              </c:numCache>
            </c:numRef>
          </c:xVal>
          <c:yVal>
            <c:numRef>
              <c:f>VA.emb.FC!$B$3:$BN$3</c:f>
              <c:numCache>
                <c:formatCode>#,##0_i</c:formatCode>
                <c:ptCount val="65"/>
                <c:pt idx="0">
                  <c:v>83223.631068073373</c:v>
                </c:pt>
                <c:pt idx="1">
                  <c:v>6629.4168988703104</c:v>
                </c:pt>
                <c:pt idx="2">
                  <c:v>5554.193731571535</c:v>
                </c:pt>
                <c:pt idx="3">
                  <c:v>3766.5400382556982</c:v>
                </c:pt>
                <c:pt idx="4">
                  <c:v>428479.30931114231</c:v>
                </c:pt>
                <c:pt idx="5">
                  <c:v>64891.094548858237</c:v>
                </c:pt>
                <c:pt idx="6">
                  <c:v>6055.0829400339653</c:v>
                </c:pt>
                <c:pt idx="7">
                  <c:v>17945.810223292625</c:v>
                </c:pt>
                <c:pt idx="8">
                  <c:v>3623.7785289178832</c:v>
                </c:pt>
                <c:pt idx="9">
                  <c:v>45303.378159184591</c:v>
                </c:pt>
                <c:pt idx="10">
                  <c:v>30135.80567462209</c:v>
                </c:pt>
                <c:pt idx="11">
                  <c:v>60824.375754296329</c:v>
                </c:pt>
                <c:pt idx="12">
                  <c:v>15483.547651501094</c:v>
                </c:pt>
                <c:pt idx="13">
                  <c:v>10635.596625271526</c:v>
                </c:pt>
                <c:pt idx="14">
                  <c:v>144.02911044017347</c:v>
                </c:pt>
                <c:pt idx="15">
                  <c:v>12582.640186466633</c:v>
                </c:pt>
                <c:pt idx="16">
                  <c:v>26263.86472225816</c:v>
                </c:pt>
                <c:pt idx="17">
                  <c:v>22452.820422468194</c:v>
                </c:pt>
                <c:pt idx="18">
                  <c:v>4783.8771980500369</c:v>
                </c:pt>
                <c:pt idx="19">
                  <c:v>132779.55613743325</c:v>
                </c:pt>
                <c:pt idx="20">
                  <c:v>8918.619742529967</c:v>
                </c:pt>
                <c:pt idx="21">
                  <c:v>59222.530315533237</c:v>
                </c:pt>
                <c:pt idx="22">
                  <c:v>1743.7101304142277</c:v>
                </c:pt>
                <c:pt idx="23">
                  <c:v>144860.9690243809</c:v>
                </c:pt>
                <c:pt idx="24">
                  <c:v>24402.455687672762</c:v>
                </c:pt>
                <c:pt idx="25">
                  <c:v>49538.985586328061</c:v>
                </c:pt>
                <c:pt idx="26">
                  <c:v>49230.61725767226</c:v>
                </c:pt>
                <c:pt idx="27">
                  <c:v>143134.18284219396</c:v>
                </c:pt>
                <c:pt idx="28">
                  <c:v>322004.0110858581</c:v>
                </c:pt>
                <c:pt idx="29">
                  <c:v>587957.5014008712</c:v>
                </c:pt>
                <c:pt idx="30">
                  <c:v>152312.52173318426</c:v>
                </c:pt>
                <c:pt idx="31">
                  <c:v>8377.6237004300383</c:v>
                </c:pt>
                <c:pt idx="32">
                  <c:v>30312.246799770255</c:v>
                </c:pt>
                <c:pt idx="33">
                  <c:v>66198.889218310782</c:v>
                </c:pt>
                <c:pt idx="34">
                  <c:v>7441.1929836740692</c:v>
                </c:pt>
                <c:pt idx="35">
                  <c:v>509522.39477296837</c:v>
                </c:pt>
                <c:pt idx="36">
                  <c:v>43190.345761940487</c:v>
                </c:pt>
                <c:pt idx="37">
                  <c:v>40694.515319110367</c:v>
                </c:pt>
                <c:pt idx="38">
                  <c:v>117089.67309675654</c:v>
                </c:pt>
                <c:pt idx="39">
                  <c:v>3926.2892537135644</c:v>
                </c:pt>
                <c:pt idx="40">
                  <c:v>108706.19196634094</c:v>
                </c:pt>
                <c:pt idx="41">
                  <c:v>141826.68776359264</c:v>
                </c:pt>
                <c:pt idx="42">
                  <c:v>17600.736101421706</c:v>
                </c:pt>
                <c:pt idx="43">
                  <c:v>1217833.1424895183</c:v>
                </c:pt>
                <c:pt idx="44">
                  <c:v>0</c:v>
                </c:pt>
                <c:pt idx="45">
                  <c:v>21139.678055634162</c:v>
                </c:pt>
                <c:pt idx="46">
                  <c:v>9426.41491230662</c:v>
                </c:pt>
                <c:pt idx="47">
                  <c:v>37667.326619851861</c:v>
                </c:pt>
                <c:pt idx="48">
                  <c:v>161.89989271007596</c:v>
                </c:pt>
                <c:pt idx="49">
                  <c:v>16017.463579731815</c:v>
                </c:pt>
                <c:pt idx="50">
                  <c:v>27556.245620962371</c:v>
                </c:pt>
                <c:pt idx="51">
                  <c:v>3919.8801404292199</c:v>
                </c:pt>
                <c:pt idx="52">
                  <c:v>64527.444551415698</c:v>
                </c:pt>
                <c:pt idx="53">
                  <c:v>29948.271023558074</c:v>
                </c:pt>
                <c:pt idx="54">
                  <c:v>918177.68190761423</c:v>
                </c:pt>
                <c:pt idx="55">
                  <c:v>617180.98461515212</c:v>
                </c:pt>
                <c:pt idx="56">
                  <c:v>803951.12922687433</c:v>
                </c:pt>
                <c:pt idx="57">
                  <c:v>357928.42937701556</c:v>
                </c:pt>
                <c:pt idx="58">
                  <c:v>117666.26953803378</c:v>
                </c:pt>
                <c:pt idx="59">
                  <c:v>73944.042693555966</c:v>
                </c:pt>
                <c:pt idx="60">
                  <c:v>84170.299973009925</c:v>
                </c:pt>
                <c:pt idx="61">
                  <c:v>12861.111560927335</c:v>
                </c:pt>
                <c:pt idx="62">
                  <c:v>122328.03836479271</c:v>
                </c:pt>
                <c:pt idx="63">
                  <c:v>44810.005888324944</c:v>
                </c:pt>
                <c:pt idx="6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VA.emb.FC!$B$2:$BN$2</c15:f>
                <c15:dlblRangeCache>
                  <c:ptCount val="65"/>
                  <c:pt idx="0">
                    <c:v>CPA_A01</c:v>
                  </c:pt>
                  <c:pt idx="1">
                    <c:v>CPA_A02</c:v>
                  </c:pt>
                  <c:pt idx="2">
                    <c:v>CPA_A03</c:v>
                  </c:pt>
                  <c:pt idx="3">
                    <c:v>CPA_B</c:v>
                  </c:pt>
                  <c:pt idx="4">
                    <c:v>CPA_C10T12</c:v>
                  </c:pt>
                  <c:pt idx="5">
                    <c:v>CPA_C13T15</c:v>
                  </c:pt>
                  <c:pt idx="6">
                    <c:v>CPA_C16</c:v>
                  </c:pt>
                  <c:pt idx="7">
                    <c:v>CPA_C17</c:v>
                  </c:pt>
                  <c:pt idx="8">
                    <c:v>CPA_C18</c:v>
                  </c:pt>
                  <c:pt idx="9">
                    <c:v>CPA_C19</c:v>
                  </c:pt>
                  <c:pt idx="10">
                    <c:v>CPA_C20</c:v>
                  </c:pt>
                  <c:pt idx="11">
                    <c:v>CPA_C21</c:v>
                  </c:pt>
                  <c:pt idx="12">
                    <c:v>CPA_C22</c:v>
                  </c:pt>
                  <c:pt idx="13">
                    <c:v>CPA_C23</c:v>
                  </c:pt>
                  <c:pt idx="14">
                    <c:v>CPA_C24</c:v>
                  </c:pt>
                  <c:pt idx="15">
                    <c:v>CPA_C25</c:v>
                  </c:pt>
                  <c:pt idx="16">
                    <c:v>CPA_C26</c:v>
                  </c:pt>
                  <c:pt idx="17">
                    <c:v>CPA_C27</c:v>
                  </c:pt>
                  <c:pt idx="18">
                    <c:v>CPA_C28</c:v>
                  </c:pt>
                  <c:pt idx="19">
                    <c:v>CPA_C29</c:v>
                  </c:pt>
                  <c:pt idx="20">
                    <c:v>CPA_C30</c:v>
                  </c:pt>
                  <c:pt idx="21">
                    <c:v>CPA_C31_32</c:v>
                  </c:pt>
                  <c:pt idx="22">
                    <c:v>CPA_C33</c:v>
                  </c:pt>
                  <c:pt idx="23">
                    <c:v>CPA_D35</c:v>
                  </c:pt>
                  <c:pt idx="24">
                    <c:v>CPA_E36</c:v>
                  </c:pt>
                  <c:pt idx="25">
                    <c:v>CPA_E37T39</c:v>
                  </c:pt>
                  <c:pt idx="26">
                    <c:v>CPA_F</c:v>
                  </c:pt>
                  <c:pt idx="27">
                    <c:v>CPA_G45</c:v>
                  </c:pt>
                  <c:pt idx="28">
                    <c:v>CPA_G46</c:v>
                  </c:pt>
                  <c:pt idx="29">
                    <c:v>CPA_G47</c:v>
                  </c:pt>
                  <c:pt idx="30">
                    <c:v>CPA_H49</c:v>
                  </c:pt>
                  <c:pt idx="31">
                    <c:v>CPA_H50</c:v>
                  </c:pt>
                  <c:pt idx="32">
                    <c:v>CPA_H51</c:v>
                  </c:pt>
                  <c:pt idx="33">
                    <c:v>CPA_H52</c:v>
                  </c:pt>
                  <c:pt idx="34">
                    <c:v>CPA_H53</c:v>
                  </c:pt>
                  <c:pt idx="35">
                    <c:v>CPA_I</c:v>
                  </c:pt>
                  <c:pt idx="36">
                    <c:v>CPA_J58</c:v>
                  </c:pt>
                  <c:pt idx="37">
                    <c:v>CPA_J59_60</c:v>
                  </c:pt>
                  <c:pt idx="38">
                    <c:v>CPA_J61</c:v>
                  </c:pt>
                  <c:pt idx="39">
                    <c:v>CPA_J62_63</c:v>
                  </c:pt>
                  <c:pt idx="40">
                    <c:v>CPA_K64</c:v>
                  </c:pt>
                  <c:pt idx="41">
                    <c:v>CPA_K65</c:v>
                  </c:pt>
                  <c:pt idx="42">
                    <c:v>CPA_K66</c:v>
                  </c:pt>
                  <c:pt idx="43">
                    <c:v>CPA_L68B</c:v>
                  </c:pt>
                  <c:pt idx="44">
                    <c:v>CPA_L68A</c:v>
                  </c:pt>
                  <c:pt idx="45">
                    <c:v>CPA_M69_70</c:v>
                  </c:pt>
                  <c:pt idx="46">
                    <c:v>CPA_M71</c:v>
                  </c:pt>
                  <c:pt idx="47">
                    <c:v>CPA_M72</c:v>
                  </c:pt>
                  <c:pt idx="48">
                    <c:v>CPA_M73</c:v>
                  </c:pt>
                  <c:pt idx="49">
                    <c:v>CPA_M74_75</c:v>
                  </c:pt>
                  <c:pt idx="50">
                    <c:v>CPA_N77</c:v>
                  </c:pt>
                  <c:pt idx="51">
                    <c:v>CPA_N78</c:v>
                  </c:pt>
                  <c:pt idx="52">
                    <c:v>CPA_N79</c:v>
                  </c:pt>
                  <c:pt idx="53">
                    <c:v>CPA_N80T82</c:v>
                  </c:pt>
                  <c:pt idx="54">
                    <c:v>CPA_O84</c:v>
                  </c:pt>
                  <c:pt idx="55">
                    <c:v>CPA_P85</c:v>
                  </c:pt>
                  <c:pt idx="56">
                    <c:v>CPA_Q86</c:v>
                  </c:pt>
                  <c:pt idx="57">
                    <c:v>CPA_Q87_88</c:v>
                  </c:pt>
                  <c:pt idx="58">
                    <c:v>CPA_R90T92</c:v>
                  </c:pt>
                  <c:pt idx="59">
                    <c:v>CPA_R93</c:v>
                  </c:pt>
                  <c:pt idx="60">
                    <c:v>CPA_S94</c:v>
                  </c:pt>
                  <c:pt idx="61">
                    <c:v>CPA_S95</c:v>
                  </c:pt>
                  <c:pt idx="62">
                    <c:v>CPA_S96</c:v>
                  </c:pt>
                  <c:pt idx="63">
                    <c:v>CPA_T</c:v>
                  </c:pt>
                  <c:pt idx="64">
                    <c:v>CPA_U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82F-4C2B-A430-D3AF88E4B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05709376"/>
        <c:axId val="805709048"/>
      </c:scatterChart>
      <c:valAx>
        <c:axId val="8057093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BE"/>
                  <a:t>Final consumption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_i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09048"/>
        <c:crosses val="autoZero"/>
        <c:crossBetween val="midCat"/>
      </c:valAx>
      <c:valAx>
        <c:axId val="805709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70937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Value added generated by final consumption, as percent of the product value added</a:t>
            </a:r>
          </a:p>
        </c:rich>
      </c:tx>
      <c:layout>
        <c:manualLayout>
          <c:xMode val="edge"/>
          <c:yMode val="edge"/>
          <c:x val="5.3345189686778679E-3"/>
          <c:y val="1.0061782912280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9927163864137E-2"/>
          <c:y val="0.15444836770349907"/>
          <c:w val="0.97066014567227155"/>
          <c:h val="0.56700503703152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'FIG3'!$C$10</c:f>
              <c:strCache>
                <c:ptCount val="1"/>
                <c:pt idx="0">
                  <c:v>Value added generated by final consumption (EUR million)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'FIG3'!$A$11:$A$20</c:f>
              <c:strCache>
                <c:ptCount val="10"/>
                <c:pt idx="0">
                  <c:v>Travel agency, tour operator services</c:v>
                </c:pt>
                <c:pt idx="1">
                  <c:v>Food, beverages and tobacco products</c:v>
                </c:pt>
                <c:pt idx="2">
                  <c:v>Insurance, reinsurance services</c:v>
                </c:pt>
                <c:pt idx="3">
                  <c:v>Accommodation and food services</c:v>
                </c:pt>
                <c:pt idx="4">
                  <c:v>Human health services</c:v>
                </c:pt>
                <c:pt idx="5">
                  <c:v>Residential care services</c:v>
                </c:pt>
                <c:pt idx="6">
                  <c:v>Public administration services</c:v>
                </c:pt>
                <c:pt idx="7">
                  <c:v>Creative, arts; gambling services</c:v>
                </c:pt>
                <c:pt idx="8">
                  <c:v>Services furnished by membership organisations</c:v>
                </c:pt>
                <c:pt idx="9">
                  <c:v>Other personal services</c:v>
                </c:pt>
              </c:strCache>
            </c:strRef>
          </c:cat>
          <c:val>
            <c:numRef>
              <c:f>'FIG3'!$C$11:$C$20</c:f>
              <c:numCache>
                <c:formatCode>#\,##0.0_i</c:formatCode>
                <c:ptCount val="10"/>
                <c:pt idx="0">
                  <c:v>64527.444551415698</c:v>
                </c:pt>
                <c:pt idx="1">
                  <c:v>428479.30931114231</c:v>
                </c:pt>
                <c:pt idx="2">
                  <c:v>141826.68776359264</c:v>
                </c:pt>
                <c:pt idx="3">
                  <c:v>509522.39477296837</c:v>
                </c:pt>
                <c:pt idx="4">
                  <c:v>803951.12922687433</c:v>
                </c:pt>
                <c:pt idx="5">
                  <c:v>357928.42937701556</c:v>
                </c:pt>
                <c:pt idx="6">
                  <c:v>918177.68190761423</c:v>
                </c:pt>
                <c:pt idx="7">
                  <c:v>117666.26953803378</c:v>
                </c:pt>
                <c:pt idx="8">
                  <c:v>84170.299973009925</c:v>
                </c:pt>
                <c:pt idx="9">
                  <c:v>122328.03836479271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6-4412-ABE3-BE0E1E72AEAF}"/>
            </c:ext>
          </c:extLst>
        </c:ser>
        <c:ser>
          <c:idx val="1"/>
          <c:order val="1"/>
          <c:tx>
            <c:strRef>
              <c:f>'FIG3'!$D$10</c:f>
              <c:strCache>
                <c:ptCount val="1"/>
                <c:pt idx="0">
                  <c:v>Value added (EUR million)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'FIG3'!$A$11:$A$20</c:f>
              <c:strCache>
                <c:ptCount val="10"/>
                <c:pt idx="0">
                  <c:v>Travel agency, tour operator services</c:v>
                </c:pt>
                <c:pt idx="1">
                  <c:v>Food, beverages and tobacco products</c:v>
                </c:pt>
                <c:pt idx="2">
                  <c:v>Insurance, reinsurance services</c:v>
                </c:pt>
                <c:pt idx="3">
                  <c:v>Accommodation and food services</c:v>
                </c:pt>
                <c:pt idx="4">
                  <c:v>Human health services</c:v>
                </c:pt>
                <c:pt idx="5">
                  <c:v>Residential care services</c:v>
                </c:pt>
                <c:pt idx="6">
                  <c:v>Public administration services</c:v>
                </c:pt>
                <c:pt idx="7">
                  <c:v>Creative, arts; gambling services</c:v>
                </c:pt>
                <c:pt idx="8">
                  <c:v>Services furnished by membership organisations</c:v>
                </c:pt>
                <c:pt idx="9">
                  <c:v>Other personal services</c:v>
                </c:pt>
              </c:strCache>
            </c:strRef>
          </c:cat>
          <c:val>
            <c:numRef>
              <c:f>'FIG3'!$D$11:$D$20</c:f>
              <c:numCache>
                <c:formatCode>#\,##0.0_i</c:formatCode>
                <c:ptCount val="10"/>
                <c:pt idx="0">
                  <c:v>28423.64</c:v>
                </c:pt>
                <c:pt idx="1">
                  <c:v>258693.34</c:v>
                </c:pt>
                <c:pt idx="2">
                  <c:v>91259.25</c:v>
                </c:pt>
                <c:pt idx="3">
                  <c:v>371149.9</c:v>
                </c:pt>
                <c:pt idx="4">
                  <c:v>620829.46</c:v>
                </c:pt>
                <c:pt idx="5">
                  <c:v>283072.15999999997</c:v>
                </c:pt>
                <c:pt idx="6">
                  <c:v>739725.1</c:v>
                </c:pt>
                <c:pt idx="7">
                  <c:v>98769.08</c:v>
                </c:pt>
                <c:pt idx="8">
                  <c:v>73715.33</c:v>
                </c:pt>
                <c:pt idx="9">
                  <c:v>107300.1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6-4412-ABE3-BE0E1E72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798272"/>
        <c:axId val="625802208"/>
      </c:barChart>
      <c:barChart>
        <c:barDir val="bar"/>
        <c:grouping val="clustered"/>
        <c:varyColors val="0"/>
        <c:ser>
          <c:idx val="2"/>
          <c:order val="2"/>
          <c:tx>
            <c:strRef>
              <c:f>'FIG3'!$E$10</c:f>
              <c:strCache>
                <c:ptCount val="1"/>
                <c:pt idx="0">
                  <c:v>Value added generated by final consumption as share of product value added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cat>
            <c:multiLvlStrRef>
              <c:f>'FIG3'!$A$11:$B$20</c:f>
              <c:multiLvlStrCache>
                <c:ptCount val="10"/>
                <c:lvl>
                  <c:pt idx="0">
                    <c:v>CPA_N79</c:v>
                  </c:pt>
                  <c:pt idx="1">
                    <c:v>CPA_C10T12</c:v>
                  </c:pt>
                  <c:pt idx="2">
                    <c:v>CPA_K65</c:v>
                  </c:pt>
                  <c:pt idx="3">
                    <c:v>CPA_I</c:v>
                  </c:pt>
                  <c:pt idx="4">
                    <c:v>CPA_Q86</c:v>
                  </c:pt>
                  <c:pt idx="5">
                    <c:v>CPA_Q87_88</c:v>
                  </c:pt>
                  <c:pt idx="6">
                    <c:v>CPA_O84</c:v>
                  </c:pt>
                  <c:pt idx="7">
                    <c:v>CPA_R90T92</c:v>
                  </c:pt>
                  <c:pt idx="8">
                    <c:v>CPA_S94</c:v>
                  </c:pt>
                  <c:pt idx="9">
                    <c:v>CPA_S96</c:v>
                  </c:pt>
                </c:lvl>
                <c:lvl>
                  <c:pt idx="0">
                    <c:v>Travel agency, tour operator services</c:v>
                  </c:pt>
                  <c:pt idx="1">
                    <c:v>Food, beverages and tobacco products</c:v>
                  </c:pt>
                  <c:pt idx="2">
                    <c:v>Insurance, reinsurance services</c:v>
                  </c:pt>
                  <c:pt idx="3">
                    <c:v>Accommodation and food services</c:v>
                  </c:pt>
                  <c:pt idx="4">
                    <c:v>Human health services</c:v>
                  </c:pt>
                  <c:pt idx="5">
                    <c:v>Residential care services</c:v>
                  </c:pt>
                  <c:pt idx="6">
                    <c:v>Public administration services</c:v>
                  </c:pt>
                  <c:pt idx="7">
                    <c:v>Creative, arts; gambling services</c:v>
                  </c:pt>
                  <c:pt idx="8">
                    <c:v>Services furnished by membership organisations</c:v>
                  </c:pt>
                  <c:pt idx="9">
                    <c:v>Other personal services</c:v>
                  </c:pt>
                </c:lvl>
              </c:multiLvlStrCache>
            </c:multiLvlStrRef>
          </c:cat>
          <c:val>
            <c:numRef>
              <c:f>'FIG3'!$E$11:$E$20</c:f>
              <c:numCache>
                <c:formatCode>0%</c:formatCode>
                <c:ptCount val="10"/>
                <c:pt idx="0">
                  <c:v>2.270203413476096</c:v>
                </c:pt>
                <c:pt idx="1">
                  <c:v>1.6563213777020402</c:v>
                </c:pt>
                <c:pt idx="2">
                  <c:v>1.5541075317142388</c:v>
                </c:pt>
                <c:pt idx="3">
                  <c:v>1.3728210482421479</c:v>
                </c:pt>
                <c:pt idx="4">
                  <c:v>1.2949629182011988</c:v>
                </c:pt>
                <c:pt idx="5">
                  <c:v>1.2644423576554318</c:v>
                </c:pt>
                <c:pt idx="6">
                  <c:v>1.2412417557652353</c:v>
                </c:pt>
                <c:pt idx="7">
                  <c:v>1.1913269774106814</c:v>
                </c:pt>
                <c:pt idx="8">
                  <c:v>1.1418289787620828</c:v>
                </c:pt>
                <c:pt idx="9">
                  <c:v>1.14005521304074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6-4412-ABE3-BE0E1E72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8576704"/>
        <c:axId val="698575392"/>
      </c:barChart>
      <c:catAx>
        <c:axId val="62579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2208"/>
        <c:crosses val="autoZero"/>
        <c:auto val="1"/>
        <c:lblAlgn val="ctr"/>
        <c:lblOffset val="100"/>
        <c:tickMarkSkip val="1"/>
        <c:noMultiLvlLbl val="0"/>
      </c:catAx>
      <c:valAx>
        <c:axId val="625802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8272"/>
        <c:crosses val="autoZero"/>
        <c:crossBetween val="between"/>
      </c:valAx>
      <c:valAx>
        <c:axId val="698575392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576704"/>
        <c:crosses val="max"/>
        <c:crossBetween val="between"/>
      </c:valAx>
      <c:catAx>
        <c:axId val="698576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9857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33634635645528"/>
          <c:y val="0.74912330774378966"/>
          <c:w val="0.84267505964317735"/>
          <c:h val="0.141689313930993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Difference of v</a:t>
            </a:r>
            <a:r>
              <a:rPr lang="en-US"/>
              <a:t>alue added generated by </a:t>
            </a:r>
            <a:r>
              <a:rPr lang="en-US" sz="1800" b="1" i="0" u="none" strike="noStrike" baseline="0">
                <a:effectLst/>
              </a:rPr>
              <a:t>a drop of 10% of final consumption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5.3271180825982239E-3"/>
          <c:y val="1.494143758690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271180825982239E-3"/>
          <c:y val="0.19833137233928763"/>
          <c:w val="0.99200932287610266"/>
          <c:h val="0.6275114985559953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'FIG4'!$E$13</c:f>
              <c:strCache>
                <c:ptCount val="1"/>
                <c:pt idx="0">
                  <c:v>as share of total GDP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'FIG4'!$A$14:$A$23</c:f>
              <c:strCache>
                <c:ptCount val="10"/>
                <c:pt idx="0">
                  <c:v>Real estate services</c:v>
                </c:pt>
                <c:pt idx="1">
                  <c:v>Public administration services</c:v>
                </c:pt>
                <c:pt idx="2">
                  <c:v>Human health services</c:v>
                </c:pt>
                <c:pt idx="3">
                  <c:v>Education services</c:v>
                </c:pt>
                <c:pt idx="4">
                  <c:v>Retail trade services</c:v>
                </c:pt>
                <c:pt idx="5">
                  <c:v>Accommodation and food services</c:v>
                </c:pt>
                <c:pt idx="6">
                  <c:v>Food, beverages and tobacco products</c:v>
                </c:pt>
                <c:pt idx="7">
                  <c:v>Residential care services</c:v>
                </c:pt>
                <c:pt idx="8">
                  <c:v>Wholesale and retail trade services of motor vehicles</c:v>
                </c:pt>
                <c:pt idx="9">
                  <c:v>Land transport services </c:v>
                </c:pt>
              </c:strCache>
            </c:strRef>
          </c:cat>
          <c:val>
            <c:numRef>
              <c:f>'FIG4'!$E$14:$E$23</c:f>
              <c:numCache>
                <c:formatCode>0.0%</c:formatCode>
                <c:ptCount val="10"/>
                <c:pt idx="0">
                  <c:v>-8.7494141156784291E-3</c:v>
                </c:pt>
                <c:pt idx="1">
                  <c:v>-6.5965660569567933E-3</c:v>
                </c:pt>
                <c:pt idx="2">
                  <c:v>-5.7759155281272671E-3</c:v>
                </c:pt>
                <c:pt idx="3">
                  <c:v>-4.4340820021381592E-3</c:v>
                </c:pt>
                <c:pt idx="4">
                  <c:v>-4.2241284809015518E-3</c:v>
                </c:pt>
                <c:pt idx="5">
                  <c:v>-3.6606184193408581E-3</c:v>
                </c:pt>
                <c:pt idx="6">
                  <c:v>-3.078371565335622E-3</c:v>
                </c:pt>
                <c:pt idx="7">
                  <c:v>-2.5715050306416077E-3</c:v>
                </c:pt>
                <c:pt idx="8">
                  <c:v>-2.3134092361293515E-3</c:v>
                </c:pt>
                <c:pt idx="9">
                  <c:v>-1.0942757929240468E-3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0-4F9E-9736-618F5664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798272"/>
        <c:axId val="625802208"/>
      </c:barChart>
      <c:catAx>
        <c:axId val="625798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802208"/>
        <c:crosses val="autoZero"/>
        <c:auto val="1"/>
        <c:lblAlgn val="ctr"/>
        <c:lblOffset val="100"/>
        <c:tickMarkSkip val="1"/>
        <c:noMultiLvlLbl val="0"/>
      </c:catAx>
      <c:valAx>
        <c:axId val="6258022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57982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Difference in value added generated by final consumption changes, share of GDP</a:t>
            </a:r>
          </a:p>
        </c:rich>
      </c:tx>
      <c:layout>
        <c:manualLayout>
          <c:xMode val="edge"/>
          <c:yMode val="edge"/>
          <c:x val="5.3358738254906668E-3"/>
          <c:y val="1.1793537318683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58738254906668E-3"/>
          <c:y val="0.14156978536433967"/>
          <c:w val="0.99199618926176403"/>
          <c:h val="0.733986311434058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'FIG5'!$D$2</c:f>
              <c:strCache>
                <c:ptCount val="1"/>
                <c:pt idx="0">
                  <c:v>Difference of value added generated by final consumption as share of total GDP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4BC-4290-8A2B-FC218D94AE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4BC-4290-8A2B-FC218D94AEE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4BC-4290-8A2B-FC218D94AEE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4BC-4290-8A2B-FC218D94AEE4}"/>
              </c:ext>
            </c:extLst>
          </c:dPt>
          <c:cat>
            <c:strRef>
              <c:f>'FIG5'!$B$3:$B$23</c:f>
              <c:strCache>
                <c:ptCount val="21"/>
                <c:pt idx="0">
                  <c:v>Agriculture, forestry and fishing</c:v>
                </c:pt>
                <c:pt idx="1">
                  <c:v>Mining and quarrying</c:v>
                </c:pt>
                <c:pt idx="2">
                  <c:v>Manufactured products</c:v>
                </c:pt>
                <c:pt idx="4">
                  <c:v>Food, beverages and tobacco products</c:v>
                </c:pt>
                <c:pt idx="5">
                  <c:v>Coke and refined petroleum products</c:v>
                </c:pt>
                <c:pt idx="6">
                  <c:v>Basic pharmaceutical products and pharmaceutical preparations</c:v>
                </c:pt>
                <c:pt idx="7">
                  <c:v>Furniture and other manufactured goods</c:v>
                </c:pt>
                <c:pt idx="8">
                  <c:v>Electricity, gas, steam and air conditioning</c:v>
                </c:pt>
                <c:pt idx="10">
                  <c:v>Water supply; Sewerage, Waste management </c:v>
                </c:pt>
                <c:pt idx="11">
                  <c:v>Constructions</c:v>
                </c:pt>
                <c:pt idx="12">
                  <c:v>Wholesale and retail trade</c:v>
                </c:pt>
                <c:pt idx="13">
                  <c:v>Transportation and storage</c:v>
                </c:pt>
                <c:pt idx="14">
                  <c:v>Accomodation and food services</c:v>
                </c:pt>
                <c:pt idx="15">
                  <c:v>Information and communication</c:v>
                </c:pt>
                <c:pt idx="16">
                  <c:v>Financial and insurance</c:v>
                </c:pt>
                <c:pt idx="17">
                  <c:v>Real estate</c:v>
                </c:pt>
                <c:pt idx="18">
                  <c:v>Professional, scientific and technical services</c:v>
                </c:pt>
                <c:pt idx="19">
                  <c:v>Public administration, human health, education</c:v>
                </c:pt>
                <c:pt idx="20">
                  <c:v>Arts; Other sercices; Services of households as employers</c:v>
                </c:pt>
              </c:strCache>
            </c:strRef>
          </c:cat>
          <c:val>
            <c:numRef>
              <c:f>'FIG5'!$D$3:$D$23</c:f>
              <c:numCache>
                <c:formatCode>0.00%</c:formatCode>
                <c:ptCount val="21"/>
                <c:pt idx="0">
                  <c:v>2.0563345785166583E-4</c:v>
                </c:pt>
                <c:pt idx="1">
                  <c:v>-5.4120745163192161E-5</c:v>
                </c:pt>
                <c:pt idx="2">
                  <c:v>-1.2809015695081574E-2</c:v>
                </c:pt>
                <c:pt idx="3">
                  <c:v>0</c:v>
                </c:pt>
                <c:pt idx="4">
                  <c:v>-6.156743130671243E-3</c:v>
                </c:pt>
                <c:pt idx="5">
                  <c:v>-6.5095619838954888E-4</c:v>
                </c:pt>
                <c:pt idx="6">
                  <c:v>0</c:v>
                </c:pt>
                <c:pt idx="7">
                  <c:v>-8.5095802475810948E-4</c:v>
                </c:pt>
                <c:pt idx="8">
                  <c:v>-3.1222223216930127E-4</c:v>
                </c:pt>
                <c:pt idx="10">
                  <c:v>-7.9683858253420944E-5</c:v>
                </c:pt>
                <c:pt idx="11">
                  <c:v>-3.5369299991073924E-4</c:v>
                </c:pt>
                <c:pt idx="12">
                  <c:v>-7.565872548874559E-3</c:v>
                </c:pt>
                <c:pt idx="13">
                  <c:v>-5.7039011026573903E-3</c:v>
                </c:pt>
                <c:pt idx="14">
                  <c:v>-1.8303092096704339E-2</c:v>
                </c:pt>
                <c:pt idx="15">
                  <c:v>7.3604588933303544E-4</c:v>
                </c:pt>
                <c:pt idx="16">
                  <c:v>-9.6319108151671814E-4</c:v>
                </c:pt>
                <c:pt idx="17">
                  <c:v>-4.3747070578392224E-3</c:v>
                </c:pt>
                <c:pt idx="18">
                  <c:v>-7.5567298586261213E-4</c:v>
                </c:pt>
                <c:pt idx="19">
                  <c:v>9.6890343089319139E-3</c:v>
                </c:pt>
                <c:pt idx="20">
                  <c:v>-6.5490185753871479E-3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4-4DD5-8632-9F23D45D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765096"/>
        <c:axId val="644760176"/>
      </c:barChart>
      <c:catAx>
        <c:axId val="644765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60176"/>
        <c:crosses val="autoZero"/>
        <c:auto val="0"/>
        <c:lblAlgn val="ctr"/>
        <c:lblOffset val="0"/>
        <c:tickMarkSkip val="1"/>
        <c:noMultiLvlLbl val="0"/>
      </c:catAx>
      <c:valAx>
        <c:axId val="644760176"/>
        <c:scaling>
          <c:orientation val="minMax"/>
          <c:max val="1.0000000000000002E-2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one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6509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anchor="t" anchorCtr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Difference in value added generated by final consumption changes</a:t>
            </a:r>
          </a:p>
        </c:rich>
      </c:tx>
      <c:layout>
        <c:manualLayout>
          <c:xMode val="edge"/>
          <c:yMode val="edge"/>
          <c:x val="5.3333333333333332E-3"/>
          <c:y val="1.2053828984957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3864819285879"/>
          <c:y val="9.8022195079707136E-2"/>
          <c:w val="0.56097205877000345"/>
          <c:h val="0.706817025099365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'FIG5'!$B$3:$B$23</c:f>
              <c:strCache>
                <c:ptCount val="21"/>
                <c:pt idx="0">
                  <c:v>Agriculture, forestry and fishing</c:v>
                </c:pt>
                <c:pt idx="1">
                  <c:v>Mining and quarrying</c:v>
                </c:pt>
                <c:pt idx="2">
                  <c:v>Manufactured products</c:v>
                </c:pt>
                <c:pt idx="4">
                  <c:v>Food, beverages and tobacco products</c:v>
                </c:pt>
                <c:pt idx="5">
                  <c:v>Coke and refined petroleum products</c:v>
                </c:pt>
                <c:pt idx="6">
                  <c:v>Basic pharmaceutical products and pharmaceutical preparations</c:v>
                </c:pt>
                <c:pt idx="7">
                  <c:v>Furniture and other manufactured goods</c:v>
                </c:pt>
                <c:pt idx="8">
                  <c:v>Electricity, gas, steam and air conditioning</c:v>
                </c:pt>
                <c:pt idx="10">
                  <c:v>Water supply; Sewerage, Waste management </c:v>
                </c:pt>
                <c:pt idx="11">
                  <c:v>Constructions</c:v>
                </c:pt>
                <c:pt idx="12">
                  <c:v>Wholesale and retail trade</c:v>
                </c:pt>
                <c:pt idx="13">
                  <c:v>Transportation and storage</c:v>
                </c:pt>
                <c:pt idx="14">
                  <c:v>Accomodation and food services</c:v>
                </c:pt>
                <c:pt idx="15">
                  <c:v>Information and communication</c:v>
                </c:pt>
                <c:pt idx="16">
                  <c:v>Financial and insurance</c:v>
                </c:pt>
                <c:pt idx="17">
                  <c:v>Real estate</c:v>
                </c:pt>
                <c:pt idx="18">
                  <c:v>Professional, scientific and technical services</c:v>
                </c:pt>
                <c:pt idx="19">
                  <c:v>Public administration, human health, education</c:v>
                </c:pt>
                <c:pt idx="20">
                  <c:v>Arts; Other sercices; Services of households as employers</c:v>
                </c:pt>
              </c:strCache>
            </c:strRef>
          </c:cat>
          <c:val>
            <c:numRef>
              <c:f>'FIG5'!$D$3:$D$23</c:f>
              <c:numCache>
                <c:formatCode>0.00%</c:formatCode>
                <c:ptCount val="21"/>
                <c:pt idx="0">
                  <c:v>2.0563345785166583E-4</c:v>
                </c:pt>
                <c:pt idx="1">
                  <c:v>-5.4120745163192161E-5</c:v>
                </c:pt>
                <c:pt idx="2">
                  <c:v>-1.2809015695081574E-2</c:v>
                </c:pt>
                <c:pt idx="3">
                  <c:v>0</c:v>
                </c:pt>
                <c:pt idx="4">
                  <c:v>-6.156743130671243E-3</c:v>
                </c:pt>
                <c:pt idx="5">
                  <c:v>-6.5095619838954888E-4</c:v>
                </c:pt>
                <c:pt idx="6">
                  <c:v>0</c:v>
                </c:pt>
                <c:pt idx="7">
                  <c:v>-8.5095802475810948E-4</c:v>
                </c:pt>
                <c:pt idx="8">
                  <c:v>-3.1222223216930127E-4</c:v>
                </c:pt>
                <c:pt idx="10">
                  <c:v>-7.9683858253420944E-5</c:v>
                </c:pt>
                <c:pt idx="11">
                  <c:v>-3.5369299991073924E-4</c:v>
                </c:pt>
                <c:pt idx="12">
                  <c:v>-7.565872548874559E-3</c:v>
                </c:pt>
                <c:pt idx="13">
                  <c:v>-5.7039011026573903E-3</c:v>
                </c:pt>
                <c:pt idx="14">
                  <c:v>-1.8303092096704339E-2</c:v>
                </c:pt>
                <c:pt idx="15">
                  <c:v>7.3604588933303544E-4</c:v>
                </c:pt>
                <c:pt idx="16">
                  <c:v>-9.6319108151671814E-4</c:v>
                </c:pt>
                <c:pt idx="17">
                  <c:v>-4.3747070578392224E-3</c:v>
                </c:pt>
                <c:pt idx="18">
                  <c:v>-7.5567298586261213E-4</c:v>
                </c:pt>
                <c:pt idx="19">
                  <c:v>9.6890343089319139E-3</c:v>
                </c:pt>
                <c:pt idx="20">
                  <c:v>-6.5490185753871479E-3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A-48E0-9E68-98F85E147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946072"/>
        <c:axId val="451942464"/>
      </c:barChart>
      <c:catAx>
        <c:axId val="451946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42464"/>
        <c:crosses val="autoZero"/>
        <c:auto val="1"/>
        <c:lblAlgn val="ctr"/>
        <c:lblOffset val="100"/>
        <c:tickMarkSkip val="1"/>
        <c:noMultiLvlLbl val="0"/>
      </c:catAx>
      <c:valAx>
        <c:axId val="4519424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460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</xdr:row>
      <xdr:rowOff>6350</xdr:rowOff>
    </xdr:from>
    <xdr:to>
      <xdr:col>22</xdr:col>
      <xdr:colOff>260350</xdr:colOff>
      <xdr:row>40</xdr:row>
      <xdr:rowOff>127000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</cdr:y>
    </cdr:from>
    <cdr:ext cx="7994650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462783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</a:rPr>
            <a:t>Source:Eurostat (online data code: naio_10_cp1700) </a:t>
          </a:r>
        </a:p>
      </cdr:txBody>
    </cdr:sp>
  </cdr:absSizeAnchor>
  <cdr:absSizeAnchor xmlns:cdr="http://schemas.openxmlformats.org/drawingml/2006/chartDrawing">
    <cdr:from>
      <cdr:x>0.83933</cdr:x>
      <cdr:y>0.91466</cdr:y>
    </cdr:from>
    <cdr:ext cx="1530358" cy="417916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7929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318861</xdr:colOff>
      <xdr:row>20</xdr:row>
      <xdr:rowOff>24947</xdr:rowOff>
    </xdr:from>
    <xdr:to>
      <xdr:col>8</xdr:col>
      <xdr:colOff>96611</xdr:colOff>
      <xdr:row>62</xdr:row>
      <xdr:rowOff>74563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naio_10_cp)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23</xdr:row>
      <xdr:rowOff>62441</xdr:rowOff>
    </xdr:from>
    <xdr:to>
      <xdr:col>5</xdr:col>
      <xdr:colOff>133350</xdr:colOff>
      <xdr:row>63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0.94509</cdr:y>
    </cdr:from>
    <cdr:ext cx="7992873" cy="27329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703550"/>
          <a:ext cx="7992873" cy="273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codes: naio_10_cp and own calculation)</a:t>
          </a:r>
        </a:p>
      </cdr:txBody>
    </cdr:sp>
  </cdr:absSizeAnchor>
  <cdr:absSizeAnchor xmlns:cdr="http://schemas.openxmlformats.org/drawingml/2006/chartDrawing">
    <cdr:from>
      <cdr:x>0.83933</cdr:x>
      <cdr:y>0.91603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55892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4</xdr:col>
      <xdr:colOff>1003300</xdr:colOff>
      <xdr:row>47</xdr:row>
      <xdr:rowOff>89937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0.92922</cdr:y>
    </cdr:from>
    <cdr:ext cx="8003978" cy="26703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3505899"/>
          <a:ext cx="8003978" cy="267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codes: naio_10_cp17 and own calculation)</a:t>
          </a:r>
        </a:p>
      </cdr:txBody>
    </cdr:sp>
  </cdr:absSizeAnchor>
  <cdr:absSizeAnchor xmlns:cdr="http://schemas.openxmlformats.org/drawingml/2006/chartDrawing">
    <cdr:from>
      <cdr:x>0.83933</cdr:x>
      <cdr:y>0.88923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3550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30</xdr:row>
      <xdr:rowOff>14060</xdr:rowOff>
    </xdr:from>
    <xdr:to>
      <xdr:col>13</xdr:col>
      <xdr:colOff>133351</xdr:colOff>
      <xdr:row>66</xdr:row>
      <xdr:rowOff>27888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78</xdr:row>
      <xdr:rowOff>0</xdr:rowOff>
    </xdr:from>
    <xdr:to>
      <xdr:col>16</xdr:col>
      <xdr:colOff>457200</xdr:colOff>
      <xdr:row>110</xdr:row>
      <xdr:rowOff>7706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0.94922</cdr:y>
    </cdr:from>
    <cdr:ext cx="7990844" cy="267689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003939"/>
          <a:ext cx="7990844" cy="2676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(naio_10_cp17 and own calculation)</a:t>
          </a:r>
        </a:p>
      </cdr:txBody>
    </cdr:sp>
  </cdr:absSizeAnchor>
  <cdr:absSizeAnchor xmlns:cdr="http://schemas.openxmlformats.org/drawingml/2006/chartDrawing">
    <cdr:from>
      <cdr:x>0.83933</cdr:x>
      <cdr:y>0.92072</cdr:y>
    </cdr:from>
    <cdr:ext cx="1530358" cy="417915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85371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0.94485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61513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(naio_10_cp17 and own calculation)</a:t>
          </a:r>
        </a:p>
      </cdr:txBody>
    </cdr:sp>
  </cdr:absSizeAnchor>
  <cdr:absSizeAnchor xmlns:cdr="http://schemas.openxmlformats.org/drawingml/2006/chartDrawing">
    <cdr:from>
      <cdr:x>0.83933</cdr:x>
      <cdr:y>0.91444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46659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04_SUIOT\44_Communication\441_publication\Statistics%20Explained\2020March\Covid19\2020-04-20-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T"/>
      <sheetName val="Data"/>
      <sheetName val="2020-04-22-Initial.Covid"/>
      <sheetName val="2020-04-22-mix.Covid"/>
      <sheetName val="2020-04-22-drop10.percent.Covid"/>
      <sheetName val="2020-04-2-increase10.percent.C"/>
      <sheetName val="2020-04-20-VA&amp;GDP.Covid"/>
    </sheetNames>
    <sheetDataSet>
      <sheetData sheetId="0">
        <row r="86">
          <cell r="BP86">
            <v>12437594.75</v>
          </cell>
        </row>
        <row r="89">
          <cell r="CF89">
            <v>1481430.3</v>
          </cell>
        </row>
      </sheetData>
      <sheetData sheetId="1">
        <row r="12">
          <cell r="N12" t="str">
            <v>2019</v>
          </cell>
          <cell r="R12" t="str">
            <v>2019</v>
          </cell>
        </row>
        <row r="13">
          <cell r="E13">
            <v>110831.12</v>
          </cell>
          <cell r="M13" t="str">
            <v>CPA_A</v>
          </cell>
          <cell r="P13" t="str">
            <v>CPA_C10-12 - Food, beverages and tobacco products</v>
          </cell>
          <cell r="R13">
            <v>5.7154210099090039E-2</v>
          </cell>
        </row>
        <row r="14">
          <cell r="E14">
            <v>7396.9</v>
          </cell>
          <cell r="M14" t="str">
            <v>CPA_B</v>
          </cell>
          <cell r="P14" t="str">
            <v>CPA_C29 - Motor vehicles, trailers and semi-trailers</v>
          </cell>
          <cell r="R14">
            <v>1.8808078013776739E-2</v>
          </cell>
        </row>
        <row r="15">
          <cell r="E15">
            <v>7618.62</v>
          </cell>
          <cell r="M15" t="str">
            <v>CPA_C</v>
          </cell>
          <cell r="P15" t="str">
            <v>CPA_C13-15 - Textiles, wearing apparel, leather and related products</v>
          </cell>
          <cell r="R15">
            <v>1.4833243130217836E-2</v>
          </cell>
        </row>
        <row r="16">
          <cell r="E16">
            <v>17258.16</v>
          </cell>
          <cell r="M16" t="str">
            <v>CPA_D</v>
          </cell>
          <cell r="P16" t="str">
            <v>CPA_C21 - Basic pharmaceutical products and pharmaceutical preparations</v>
          </cell>
          <cell r="R16">
            <v>1.092359419591768E-2</v>
          </cell>
        </row>
        <row r="17">
          <cell r="E17">
            <v>536286.93000000005</v>
          </cell>
          <cell r="M17" t="str">
            <v>CPA_E</v>
          </cell>
          <cell r="P17" t="str">
            <v>CPA_C19 - Coke and refined petroleum products</v>
          </cell>
          <cell r="R17">
            <v>1.0758514362968576E-2</v>
          </cell>
        </row>
        <row r="18">
          <cell r="E18">
            <v>139182.65</v>
          </cell>
          <cell r="M18" t="str">
            <v>CPA_F</v>
          </cell>
          <cell r="P18" t="str">
            <v>CPA_C31_32 - Furniture and other manufactured goods</v>
          </cell>
          <cell r="R18">
            <v>1.0160476840616798E-2</v>
          </cell>
        </row>
        <row r="19">
          <cell r="E19">
            <v>7464.73</v>
          </cell>
          <cell r="M19" t="str">
            <v>CPA_G</v>
          </cell>
          <cell r="P19" t="str">
            <v>CPA_C26 - Computer, electronic and optical products</v>
          </cell>
          <cell r="R19">
            <v>6.7577425800863658E-3</v>
          </cell>
        </row>
        <row r="20">
          <cell r="E20">
            <v>22200.06</v>
          </cell>
          <cell r="M20" t="str">
            <v>CPA_H</v>
          </cell>
          <cell r="P20" t="str">
            <v>CPA_C20 - Chemicals and chemical products</v>
          </cell>
          <cell r="R20">
            <v>4.7963334421687702E-3</v>
          </cell>
        </row>
        <row r="21">
          <cell r="E21">
            <v>4118.32</v>
          </cell>
          <cell r="M21" t="str">
            <v>CPA_I</v>
          </cell>
          <cell r="P21" t="str">
            <v>CPA_C27 - Electrical equipment</v>
          </cell>
          <cell r="R21">
            <v>3.8300914894842438E-3</v>
          </cell>
        </row>
        <row r="22">
          <cell r="E22">
            <v>100948.83</v>
          </cell>
          <cell r="M22" t="str">
            <v>CPA_J</v>
          </cell>
          <cell r="P22" t="str">
            <v>CPA_C17 - Paper and paper products</v>
          </cell>
          <cell r="R22">
            <v>2.3659478209778575E-3</v>
          </cell>
        </row>
        <row r="23">
          <cell r="E23">
            <v>45004.75</v>
          </cell>
          <cell r="M23" t="str">
            <v>CPA_K</v>
          </cell>
          <cell r="P23" t="str">
            <v>CPA_C22 - Rubber and plastic products</v>
          </cell>
          <cell r="R23">
            <v>2.3656963064838648E-3</v>
          </cell>
        </row>
        <row r="24">
          <cell r="E24">
            <v>102497.8</v>
          </cell>
          <cell r="M24" t="str">
            <v>CPA_L</v>
          </cell>
          <cell r="P24" t="str">
            <v>CPA_C25 - Fabricated metal products, except machinery and equipment</v>
          </cell>
          <cell r="R24">
            <v>1.7807343406015628E-3</v>
          </cell>
        </row>
        <row r="25">
          <cell r="E25">
            <v>22197.7</v>
          </cell>
          <cell r="M25" t="str">
            <v>CPA_M</v>
          </cell>
          <cell r="P25" t="str">
            <v>CPA_C30 - Other transport equipment</v>
          </cell>
          <cell r="R25">
            <v>1.7472669268098131E-3</v>
          </cell>
        </row>
        <row r="26">
          <cell r="E26">
            <v>13465.56</v>
          </cell>
          <cell r="M26" t="str">
            <v>CPA_N</v>
          </cell>
          <cell r="P26" t="str">
            <v>CPA_C23 - Other non-metallic mineral products</v>
          </cell>
          <cell r="R26">
            <v>1.4350777583595088E-3</v>
          </cell>
        </row>
        <row r="27">
          <cell r="E27">
            <v>221.01</v>
          </cell>
          <cell r="M27" t="str">
            <v>CPA_O</v>
          </cell>
          <cell r="P27" t="str">
            <v>CPA_C16 - Wood and of products of wood and cork, except furniture</v>
          </cell>
          <cell r="R27">
            <v>7.9554567319584004E-4</v>
          </cell>
        </row>
        <row r="28">
          <cell r="E28">
            <v>16708.91</v>
          </cell>
          <cell r="M28" t="str">
            <v>CPA_P</v>
          </cell>
          <cell r="P28" t="str">
            <v>CPA_C28 - Machinery and equipment n.e.c.</v>
          </cell>
          <cell r="R28">
            <v>6.9672498906247647E-4</v>
          </cell>
        </row>
        <row r="29">
          <cell r="E29">
            <v>63408.959999999999</v>
          </cell>
          <cell r="M29" t="str">
            <v>CPA_Q</v>
          </cell>
          <cell r="P29" t="str">
            <v>CPA_C18 - Printing and recording services</v>
          </cell>
          <cell r="R29">
            <v>4.3890558088985023E-4</v>
          </cell>
        </row>
        <row r="30">
          <cell r="E30">
            <v>35938.35</v>
          </cell>
          <cell r="M30" t="str">
            <v>CPA_R</v>
          </cell>
          <cell r="P30" t="str">
            <v>CPA_C33 - Repair and installation services of machinery and equipment</v>
          </cell>
          <cell r="R30">
            <v>2.2155869146242341E-4</v>
          </cell>
        </row>
        <row r="31">
          <cell r="E31">
            <v>6537.48</v>
          </cell>
          <cell r="M31" t="str">
            <v>CPA_S</v>
          </cell>
          <cell r="P31" t="str">
            <v>CPA_C24 - Basic metals</v>
          </cell>
          <cell r="R31">
            <v>2.3553906066664517E-5</v>
          </cell>
        </row>
        <row r="32">
          <cell r="E32">
            <v>176479.15</v>
          </cell>
          <cell r="M32" t="str">
            <v>CPA_T</v>
          </cell>
        </row>
        <row r="33">
          <cell r="E33">
            <v>16394.88</v>
          </cell>
          <cell r="M33" t="str">
            <v>CPA_U</v>
          </cell>
        </row>
        <row r="34">
          <cell r="E34">
            <v>95337.35</v>
          </cell>
        </row>
        <row r="35">
          <cell r="E35">
            <v>2078.92</v>
          </cell>
        </row>
        <row r="36">
          <cell r="E36">
            <v>174790.9</v>
          </cell>
        </row>
        <row r="37">
          <cell r="E37">
            <v>27071.66</v>
          </cell>
        </row>
        <row r="38">
          <cell r="E38">
            <v>56029.26</v>
          </cell>
        </row>
        <row r="39">
          <cell r="E39">
            <v>55190.81</v>
          </cell>
        </row>
        <row r="40">
          <cell r="E40">
            <v>158563.04</v>
          </cell>
        </row>
        <row r="41">
          <cell r="E41">
            <v>358799.37</v>
          </cell>
        </row>
        <row r="42">
          <cell r="E42">
            <v>630824.39</v>
          </cell>
        </row>
        <row r="43">
          <cell r="E43">
            <v>175987.1</v>
          </cell>
        </row>
        <row r="44">
          <cell r="E44">
            <v>12492.92</v>
          </cell>
        </row>
        <row r="45">
          <cell r="E45">
            <v>47177.93</v>
          </cell>
        </row>
        <row r="46">
          <cell r="E46">
            <v>75591.11</v>
          </cell>
        </row>
        <row r="47">
          <cell r="E47">
            <v>8450.9</v>
          </cell>
        </row>
        <row r="48">
          <cell r="E48">
            <v>563206.36</v>
          </cell>
        </row>
        <row r="49">
          <cell r="E49">
            <v>51438.15</v>
          </cell>
        </row>
        <row r="50">
          <cell r="E50">
            <v>47300.59</v>
          </cell>
        </row>
        <row r="51">
          <cell r="E51">
            <v>133038.94</v>
          </cell>
        </row>
        <row r="52">
          <cell r="E52">
            <v>4614.6899999999996</v>
          </cell>
        </row>
        <row r="53">
          <cell r="E53">
            <v>123819.92</v>
          </cell>
        </row>
        <row r="54">
          <cell r="E54">
            <v>168171.59</v>
          </cell>
        </row>
        <row r="55">
          <cell r="E55">
            <v>20507.78</v>
          </cell>
        </row>
        <row r="56">
          <cell r="E56">
            <v>1276954.8700000001</v>
          </cell>
        </row>
        <row r="57">
          <cell r="E57">
            <v>0</v>
          </cell>
        </row>
        <row r="58">
          <cell r="E58">
            <v>23426.09</v>
          </cell>
        </row>
        <row r="59">
          <cell r="E59">
            <v>10635.84</v>
          </cell>
        </row>
        <row r="60">
          <cell r="E60">
            <v>43090.400000000001</v>
          </cell>
        </row>
        <row r="61">
          <cell r="E61">
            <v>254.54</v>
          </cell>
        </row>
        <row r="62">
          <cell r="E62">
            <v>17929.37</v>
          </cell>
        </row>
        <row r="63">
          <cell r="E63">
            <v>33681.230000000003</v>
          </cell>
        </row>
        <row r="64">
          <cell r="E64">
            <v>4048.26</v>
          </cell>
        </row>
        <row r="65">
          <cell r="E65">
            <v>81754.19</v>
          </cell>
        </row>
        <row r="66">
          <cell r="E66">
            <v>32955.449999999997</v>
          </cell>
        </row>
        <row r="67">
          <cell r="E67">
            <v>999381.98</v>
          </cell>
        </row>
        <row r="68">
          <cell r="E68">
            <v>646901.19999999995</v>
          </cell>
        </row>
        <row r="69">
          <cell r="E69">
            <v>885360.77</v>
          </cell>
        </row>
        <row r="70">
          <cell r="E70">
            <v>384891.38</v>
          </cell>
        </row>
        <row r="71">
          <cell r="E71">
            <v>133341.07999999999</v>
          </cell>
        </row>
        <row r="72">
          <cell r="E72">
            <v>82089.91</v>
          </cell>
        </row>
        <row r="73">
          <cell r="E73">
            <v>92922.76</v>
          </cell>
        </row>
        <row r="74">
          <cell r="E74">
            <v>14559.84</v>
          </cell>
        </row>
        <row r="75">
          <cell r="E75">
            <v>131415</v>
          </cell>
        </row>
        <row r="76">
          <cell r="E76">
            <v>44918.35</v>
          </cell>
        </row>
        <row r="77">
          <cell r="E77">
            <v>0</v>
          </cell>
        </row>
      </sheetData>
      <sheetData sheetId="2">
        <row r="2">
          <cell r="B2" t="str">
            <v>CPA_A01</v>
          </cell>
          <cell r="C2" t="str">
            <v>CPA_A02</v>
          </cell>
          <cell r="D2" t="str">
            <v>CPA_A03</v>
          </cell>
          <cell r="E2" t="str">
            <v>CPA_B</v>
          </cell>
          <cell r="F2" t="str">
            <v>CPA_C10T12</v>
          </cell>
          <cell r="G2" t="str">
            <v>CPA_C13T15</v>
          </cell>
          <cell r="H2" t="str">
            <v>CPA_C16</v>
          </cell>
          <cell r="I2" t="str">
            <v>CPA_C17</v>
          </cell>
          <cell r="J2" t="str">
            <v>CPA_C18</v>
          </cell>
          <cell r="K2" t="str">
            <v>CPA_C19</v>
          </cell>
          <cell r="L2" t="str">
            <v>CPA_C20</v>
          </cell>
          <cell r="M2" t="str">
            <v>CPA_C21</v>
          </cell>
          <cell r="N2" t="str">
            <v>CPA_C22</v>
          </cell>
          <cell r="O2" t="str">
            <v>CPA_C23</v>
          </cell>
          <cell r="P2" t="str">
            <v>CPA_C24</v>
          </cell>
          <cell r="Q2" t="str">
            <v>CPA_C25</v>
          </cell>
          <cell r="R2" t="str">
            <v>CPA_C26</v>
          </cell>
          <cell r="S2" t="str">
            <v>CPA_C27</v>
          </cell>
          <cell r="T2" t="str">
            <v>CPA_C28</v>
          </cell>
          <cell r="U2" t="str">
            <v>CPA_C29</v>
          </cell>
          <cell r="V2" t="str">
            <v>CPA_C30</v>
          </cell>
          <cell r="W2" t="str">
            <v>CPA_C31_32</v>
          </cell>
          <cell r="X2" t="str">
            <v>CPA_C33</v>
          </cell>
          <cell r="Y2" t="str">
            <v>CPA_D35</v>
          </cell>
          <cell r="Z2" t="str">
            <v>CPA_E36</v>
          </cell>
          <cell r="AA2" t="str">
            <v>CPA_E37T39</v>
          </cell>
          <cell r="AB2" t="str">
            <v>CPA_F</v>
          </cell>
          <cell r="AC2" t="str">
            <v>CPA_G45</v>
          </cell>
          <cell r="AD2" t="str">
            <v>CPA_G46</v>
          </cell>
          <cell r="AE2" t="str">
            <v>CPA_G47</v>
          </cell>
          <cell r="AF2" t="str">
            <v>CPA_H49</v>
          </cell>
          <cell r="AG2" t="str">
            <v>CPA_H50</v>
          </cell>
          <cell r="AH2" t="str">
            <v>CPA_H51</v>
          </cell>
          <cell r="AI2" t="str">
            <v>CPA_H52</v>
          </cell>
          <cell r="AJ2" t="str">
            <v>CPA_H53</v>
          </cell>
          <cell r="AK2" t="str">
            <v>CPA_I</v>
          </cell>
          <cell r="AL2" t="str">
            <v>CPA_J58</v>
          </cell>
          <cell r="AM2" t="str">
            <v>CPA_J59_60</v>
          </cell>
          <cell r="AN2" t="str">
            <v>CPA_J61</v>
          </cell>
          <cell r="AO2" t="str">
            <v>CPA_J62_63</v>
          </cell>
          <cell r="AP2" t="str">
            <v>CPA_K64</v>
          </cell>
          <cell r="AQ2" t="str">
            <v>CPA_K65</v>
          </cell>
          <cell r="AR2" t="str">
            <v>CPA_K66</v>
          </cell>
          <cell r="AS2" t="str">
            <v>CPA_L68B</v>
          </cell>
          <cell r="AT2" t="str">
            <v>CPA_L68A</v>
          </cell>
          <cell r="AU2" t="str">
            <v>CPA_M69_70</v>
          </cell>
          <cell r="AV2" t="str">
            <v>CPA_M71</v>
          </cell>
          <cell r="AW2" t="str">
            <v>CPA_M72</v>
          </cell>
          <cell r="AX2" t="str">
            <v>CPA_M73</v>
          </cell>
          <cell r="AY2" t="str">
            <v>CPA_M74_75</v>
          </cell>
          <cell r="AZ2" t="str">
            <v>CPA_N77</v>
          </cell>
          <cell r="BA2" t="str">
            <v>CPA_N78</v>
          </cell>
          <cell r="BB2" t="str">
            <v>CPA_N79</v>
          </cell>
          <cell r="BC2" t="str">
            <v>CPA_N80T82</v>
          </cell>
          <cell r="BD2" t="str">
            <v>CPA_O84</v>
          </cell>
          <cell r="BE2" t="str">
            <v>CPA_P85</v>
          </cell>
          <cell r="BF2" t="str">
            <v>CPA_Q86</v>
          </cell>
          <cell r="BG2" t="str">
            <v>CPA_Q87_88</v>
          </cell>
          <cell r="BH2" t="str">
            <v>CPA_R90T92</v>
          </cell>
          <cell r="BI2" t="str">
            <v>CPA_R93</v>
          </cell>
          <cell r="BJ2" t="str">
            <v>CPA_S94</v>
          </cell>
          <cell r="BK2" t="str">
            <v>CPA_S95</v>
          </cell>
          <cell r="BL2" t="str">
            <v>CPA_S96</v>
          </cell>
          <cell r="BM2" t="str">
            <v>CPA_T</v>
          </cell>
          <cell r="BN2" t="str">
            <v>CPA_U</v>
          </cell>
        </row>
        <row r="68">
          <cell r="B68">
            <v>83223.631068073373</v>
          </cell>
          <cell r="C68">
            <v>6629.4168988703104</v>
          </cell>
          <cell r="D68">
            <v>5554.193731571535</v>
          </cell>
          <cell r="E68">
            <v>3766.5400382556982</v>
          </cell>
          <cell r="F68">
            <v>428479.30931114231</v>
          </cell>
          <cell r="G68">
            <v>64891.094548858237</v>
          </cell>
          <cell r="H68">
            <v>6055.0829400339653</v>
          </cell>
          <cell r="I68">
            <v>17945.810223292625</v>
          </cell>
          <cell r="J68">
            <v>3623.7785289178832</v>
          </cell>
          <cell r="K68">
            <v>45303.378159184591</v>
          </cell>
          <cell r="L68">
            <v>30135.80567462209</v>
          </cell>
          <cell r="M68">
            <v>60824.375754296329</v>
          </cell>
          <cell r="N68">
            <v>15483.547651501094</v>
          </cell>
          <cell r="O68">
            <v>10635.596625271526</v>
          </cell>
          <cell r="P68">
            <v>144.02911044017347</v>
          </cell>
          <cell r="Q68">
            <v>12582.640186466633</v>
          </cell>
          <cell r="R68">
            <v>26263.86472225816</v>
          </cell>
          <cell r="S68">
            <v>22452.820422468194</v>
          </cell>
          <cell r="T68">
            <v>4783.8771980500369</v>
          </cell>
          <cell r="U68">
            <v>132779.55613743325</v>
          </cell>
          <cell r="V68">
            <v>8918.619742529967</v>
          </cell>
          <cell r="W68">
            <v>59222.530315533237</v>
          </cell>
          <cell r="X68">
            <v>1743.7101304142277</v>
          </cell>
          <cell r="Y68">
            <v>144860.9690243809</v>
          </cell>
          <cell r="Z68">
            <v>24402.455687672762</v>
          </cell>
          <cell r="AA68">
            <v>49538.985586328061</v>
          </cell>
          <cell r="AB68">
            <v>49230.61725767226</v>
          </cell>
          <cell r="AC68">
            <v>143134.18284219396</v>
          </cell>
          <cell r="AD68">
            <v>322004.0110858581</v>
          </cell>
          <cell r="AE68">
            <v>587957.5014008712</v>
          </cell>
          <cell r="AF68">
            <v>152312.52173318426</v>
          </cell>
          <cell r="AG68">
            <v>8377.6237004300383</v>
          </cell>
          <cell r="AH68">
            <v>30312.246799770255</v>
          </cell>
          <cell r="AI68">
            <v>66198.889218310782</v>
          </cell>
          <cell r="AJ68">
            <v>7441.1929836740692</v>
          </cell>
          <cell r="AK68">
            <v>509522.39477296837</v>
          </cell>
          <cell r="AL68">
            <v>43190.345761940487</v>
          </cell>
          <cell r="AM68">
            <v>40694.515319110367</v>
          </cell>
          <cell r="AN68">
            <v>117089.67309675654</v>
          </cell>
          <cell r="AO68">
            <v>3926.2892537135644</v>
          </cell>
          <cell r="AP68">
            <v>108706.19196634094</v>
          </cell>
          <cell r="AQ68">
            <v>141826.68776359264</v>
          </cell>
          <cell r="AR68">
            <v>17600.736101421706</v>
          </cell>
          <cell r="AT68">
            <v>1217833.1424895183</v>
          </cell>
          <cell r="AU68">
            <v>21139.678055634162</v>
          </cell>
          <cell r="AV68">
            <v>9426.41491230662</v>
          </cell>
          <cell r="AW68">
            <v>37667.326619851861</v>
          </cell>
          <cell r="AX68">
            <v>161.89989271007596</v>
          </cell>
          <cell r="AY68">
            <v>16017.463579731815</v>
          </cell>
          <cell r="AZ68">
            <v>27556.245620962371</v>
          </cell>
          <cell r="BA68">
            <v>3919.8801404292199</v>
          </cell>
          <cell r="BB68">
            <v>64527.444551415698</v>
          </cell>
          <cell r="BC68">
            <v>29948.271023558074</v>
          </cell>
          <cell r="BD68">
            <v>918177.68190761423</v>
          </cell>
          <cell r="BE68">
            <v>617180.98461515212</v>
          </cell>
          <cell r="BF68">
            <v>803951.12922687433</v>
          </cell>
          <cell r="BG68">
            <v>357928.42937701556</v>
          </cell>
          <cell r="BH68">
            <v>117666.26953803378</v>
          </cell>
          <cell r="BI68">
            <v>73944.042693555966</v>
          </cell>
          <cell r="BJ68">
            <v>84170.299973009925</v>
          </cell>
          <cell r="BK68">
            <v>12861.111560927335</v>
          </cell>
          <cell r="BL68">
            <v>122328.03836479271</v>
          </cell>
          <cell r="BM68">
            <v>44810.005888324944</v>
          </cell>
          <cell r="BN68">
            <v>0</v>
          </cell>
        </row>
      </sheetData>
      <sheetData sheetId="3">
        <row r="69">
          <cell r="B69">
            <v>2496.7089320422006</v>
          </cell>
          <cell r="C69">
            <v>198.88250696610984</v>
          </cell>
          <cell r="D69">
            <v>166.62581194714571</v>
          </cell>
          <cell r="E69">
            <v>-753.30800765113804</v>
          </cell>
          <cell r="F69">
            <v>-85695.861862228456</v>
          </cell>
          <cell r="G69">
            <v>-12978.218909771644</v>
          </cell>
          <cell r="H69">
            <v>-1211.0165880067934</v>
          </cell>
          <cell r="I69">
            <v>-3589.1620446585243</v>
          </cell>
          <cell r="J69">
            <v>-724.75570578357542</v>
          </cell>
          <cell r="K69">
            <v>-9060.6756318369007</v>
          </cell>
          <cell r="L69">
            <v>-6027.1611349244113</v>
          </cell>
          <cell r="M69">
            <v>0</v>
          </cell>
          <cell r="N69">
            <v>-3096.7095303002097</v>
          </cell>
          <cell r="O69">
            <v>-2127.1193250543056</v>
          </cell>
          <cell r="P69">
            <v>-28.805822088034684</v>
          </cell>
          <cell r="Q69">
            <v>-2516.5280372933294</v>
          </cell>
          <cell r="R69">
            <v>-5252.7729444516317</v>
          </cell>
          <cell r="S69">
            <v>-4490.5640844936352</v>
          </cell>
          <cell r="T69">
            <v>-956.77543961000629</v>
          </cell>
          <cell r="U69">
            <v>-26555.911227486617</v>
          </cell>
          <cell r="V69">
            <v>-1783.7239485059929</v>
          </cell>
          <cell r="W69">
            <v>-11844.506063106646</v>
          </cell>
          <cell r="X69">
            <v>-348.74202608284548</v>
          </cell>
          <cell r="Y69">
            <v>-4345.8290707314209</v>
          </cell>
          <cell r="Z69">
            <v>-366.03683531509074</v>
          </cell>
          <cell r="AA69">
            <v>-743.08478379492465</v>
          </cell>
          <cell r="AB69">
            <v>-4923.0617257672275</v>
          </cell>
          <cell r="AC69">
            <v>-14313.418284219397</v>
          </cell>
          <cell r="AD69">
            <v>-32200.401108585811</v>
          </cell>
          <cell r="AE69">
            <v>-58795.750140087148</v>
          </cell>
          <cell r="AF69">
            <v>-45693.756519955314</v>
          </cell>
          <cell r="AG69">
            <v>-2513.287110129007</v>
          </cell>
          <cell r="AH69">
            <v>-9093.6740399310747</v>
          </cell>
          <cell r="AI69">
            <v>-19859.666765493228</v>
          </cell>
          <cell r="AJ69">
            <v>-2232.3578951022155</v>
          </cell>
          <cell r="AK69">
            <v>-254761.19738648471</v>
          </cell>
          <cell r="AL69">
            <v>2159.5172880970213</v>
          </cell>
          <cell r="AM69">
            <v>2034.72576595552</v>
          </cell>
          <cell r="AN69">
            <v>5854.4836548378289</v>
          </cell>
          <cell r="AO69">
            <v>196.31446268567834</v>
          </cell>
          <cell r="AP69">
            <v>-5435.309598317056</v>
          </cell>
          <cell r="AQ69">
            <v>-7091.3343881796527</v>
          </cell>
          <cell r="AR69">
            <v>-880.03680507108322</v>
          </cell>
          <cell r="AT69">
            <v>-60891.657124475933</v>
          </cell>
          <cell r="AU69">
            <v>-1056.983902781709</v>
          </cell>
          <cell r="AV69">
            <v>-471.3207456153313</v>
          </cell>
          <cell r="AW69">
            <v>-1883.3663309925917</v>
          </cell>
          <cell r="AX69">
            <v>-8.0949946355038183</v>
          </cell>
          <cell r="AY69">
            <v>-800.87317898658875</v>
          </cell>
          <cell r="AZ69">
            <v>-1377.8122810481143</v>
          </cell>
          <cell r="BA69">
            <v>-195.99400702146161</v>
          </cell>
          <cell r="BB69">
            <v>-3226.3722275707901</v>
          </cell>
          <cell r="BC69">
            <v>-1497.4135511779039</v>
          </cell>
          <cell r="BD69">
            <v>45908.884095380658</v>
          </cell>
          <cell r="BE69">
            <v>30859.049230757606</v>
          </cell>
          <cell r="BF69">
            <v>40197.556461343709</v>
          </cell>
          <cell r="BG69">
            <v>17896.421468850782</v>
          </cell>
          <cell r="BH69">
            <v>-23533.253907606799</v>
          </cell>
          <cell r="BI69">
            <v>-14788.808538711204</v>
          </cell>
          <cell r="BJ69">
            <v>-16834.059994601979</v>
          </cell>
          <cell r="BK69">
            <v>-2572.2223121854609</v>
          </cell>
          <cell r="BL69">
            <v>-24465.60767295858</v>
          </cell>
          <cell r="BM69">
            <v>-8962.001177664999</v>
          </cell>
          <cell r="BN69">
            <v>0</v>
          </cell>
        </row>
      </sheetData>
      <sheetData sheetId="4">
        <row r="3">
          <cell r="B3" t="str">
            <v>CPA_A01</v>
          </cell>
          <cell r="C3" t="str">
            <v>CPA_A02</v>
          </cell>
          <cell r="D3" t="str">
            <v>CPA_A03</v>
          </cell>
          <cell r="E3" t="str">
            <v>CPA_B</v>
          </cell>
          <cell r="F3" t="str">
            <v>CPA_C10T12</v>
          </cell>
          <cell r="G3" t="str">
            <v>CPA_C13T15</v>
          </cell>
          <cell r="H3" t="str">
            <v>CPA_C16</v>
          </cell>
          <cell r="I3" t="str">
            <v>CPA_C17</v>
          </cell>
          <cell r="J3" t="str">
            <v>CPA_C18</v>
          </cell>
          <cell r="K3" t="str">
            <v>CPA_C19</v>
          </cell>
          <cell r="L3" t="str">
            <v>CPA_C20</v>
          </cell>
          <cell r="M3" t="str">
            <v>CPA_C21</v>
          </cell>
          <cell r="N3" t="str">
            <v>CPA_C22</v>
          </cell>
          <cell r="O3" t="str">
            <v>CPA_C23</v>
          </cell>
          <cell r="P3" t="str">
            <v>CPA_C24</v>
          </cell>
          <cell r="Q3" t="str">
            <v>CPA_C25</v>
          </cell>
          <cell r="R3" t="str">
            <v>CPA_C26</v>
          </cell>
          <cell r="S3" t="str">
            <v>CPA_C27</v>
          </cell>
          <cell r="T3" t="str">
            <v>CPA_C28</v>
          </cell>
          <cell r="U3" t="str">
            <v>CPA_C29</v>
          </cell>
          <cell r="V3" t="str">
            <v>CPA_C30</v>
          </cell>
          <cell r="W3" t="str">
            <v>CPA_C31_32</v>
          </cell>
          <cell r="X3" t="str">
            <v>CPA_C33</v>
          </cell>
          <cell r="Y3" t="str">
            <v>CPA_D35</v>
          </cell>
          <cell r="Z3" t="str">
            <v>CPA_E36</v>
          </cell>
          <cell r="AA3" t="str">
            <v>CPA_E37T39</v>
          </cell>
          <cell r="AB3" t="str">
            <v>CPA_F</v>
          </cell>
          <cell r="AC3" t="str">
            <v>CPA_G45</v>
          </cell>
          <cell r="AD3" t="str">
            <v>CPA_G46</v>
          </cell>
          <cell r="AE3" t="str">
            <v>CPA_G47</v>
          </cell>
          <cell r="AF3" t="str">
            <v>CPA_H49</v>
          </cell>
          <cell r="AG3" t="str">
            <v>CPA_H50</v>
          </cell>
          <cell r="AH3" t="str">
            <v>CPA_H51</v>
          </cell>
          <cell r="AI3" t="str">
            <v>CPA_H52</v>
          </cell>
          <cell r="AJ3" t="str">
            <v>CPA_H53</v>
          </cell>
          <cell r="AK3" t="str">
            <v>CPA_I</v>
          </cell>
          <cell r="AL3" t="str">
            <v>CPA_J58</v>
          </cell>
          <cell r="AM3" t="str">
            <v>CPA_J59_60</v>
          </cell>
          <cell r="AN3" t="str">
            <v>CPA_J61</v>
          </cell>
          <cell r="AO3" t="str">
            <v>CPA_J62_63</v>
          </cell>
          <cell r="AP3" t="str">
            <v>CPA_K64</v>
          </cell>
          <cell r="AQ3" t="str">
            <v>CPA_K65</v>
          </cell>
          <cell r="AR3" t="str">
            <v>CPA_K66</v>
          </cell>
          <cell r="AT3" t="str">
            <v>CPA_L68A</v>
          </cell>
          <cell r="AU3" t="str">
            <v>CPA_M69_70</v>
          </cell>
          <cell r="AV3" t="str">
            <v>CPA_M71</v>
          </cell>
          <cell r="AW3" t="str">
            <v>CPA_M72</v>
          </cell>
          <cell r="AX3" t="str">
            <v>CPA_M73</v>
          </cell>
          <cell r="AY3" t="str">
            <v>CPA_M74_75</v>
          </cell>
          <cell r="AZ3" t="str">
            <v>CPA_N77</v>
          </cell>
          <cell r="BA3" t="str">
            <v>CPA_N78</v>
          </cell>
          <cell r="BB3" t="str">
            <v>CPA_N79</v>
          </cell>
          <cell r="BC3" t="str">
            <v>CPA_N80T82</v>
          </cell>
          <cell r="BD3" t="str">
            <v>CPA_O84</v>
          </cell>
          <cell r="BE3" t="str">
            <v>CPA_P85</v>
          </cell>
          <cell r="BF3" t="str">
            <v>CPA_Q86</v>
          </cell>
          <cell r="BG3" t="str">
            <v>CPA_Q87_88</v>
          </cell>
          <cell r="BH3" t="str">
            <v>CPA_R90T92</v>
          </cell>
          <cell r="BI3" t="str">
            <v>CPA_R93</v>
          </cell>
          <cell r="BJ3" t="str">
            <v>CPA_S94</v>
          </cell>
          <cell r="BK3" t="str">
            <v>CPA_S95</v>
          </cell>
          <cell r="BL3" t="str">
            <v>CPA_S96</v>
          </cell>
          <cell r="BM3" t="str">
            <v>CPA_T</v>
          </cell>
          <cell r="BN3" t="str">
            <v>CPA_U</v>
          </cell>
        </row>
        <row r="69">
          <cell r="B69">
            <v>-8322.363106807341</v>
          </cell>
          <cell r="C69">
            <v>-662.94168988703132</v>
          </cell>
          <cell r="D69">
            <v>-555.41937315715302</v>
          </cell>
          <cell r="E69">
            <v>-376.65400382556862</v>
          </cell>
          <cell r="F69">
            <v>-42847.930931114235</v>
          </cell>
          <cell r="G69">
            <v>-6489.1094548858218</v>
          </cell>
          <cell r="H69">
            <v>-605.5082940033966</v>
          </cell>
          <cell r="I69">
            <v>-1794.5810223292619</v>
          </cell>
          <cell r="J69">
            <v>-362.37785289178828</v>
          </cell>
          <cell r="K69">
            <v>-4530.3378159184522</v>
          </cell>
          <cell r="L69">
            <v>-3013.5805674622088</v>
          </cell>
          <cell r="M69">
            <v>-6082.437575429637</v>
          </cell>
          <cell r="N69">
            <v>-1548.3547651501076</v>
          </cell>
          <cell r="O69">
            <v>-1063.559662527153</v>
          </cell>
          <cell r="P69">
            <v>-14.40291104401734</v>
          </cell>
          <cell r="Q69">
            <v>-1258.2640186466635</v>
          </cell>
          <cell r="R69">
            <v>-2626.3864722258163</v>
          </cell>
          <cell r="S69">
            <v>-2245.2820422468176</v>
          </cell>
          <cell r="T69">
            <v>-478.38771980500229</v>
          </cell>
          <cell r="U69">
            <v>-13277.955613743325</v>
          </cell>
          <cell r="V69">
            <v>-891.8619742529969</v>
          </cell>
          <cell r="W69">
            <v>-5922.2530315533249</v>
          </cell>
          <cell r="X69">
            <v>-174.37101304142283</v>
          </cell>
          <cell r="Y69">
            <v>-14486.096902438096</v>
          </cell>
          <cell r="Z69">
            <v>-2440.2455687672859</v>
          </cell>
          <cell r="AA69">
            <v>-4953.8985586328054</v>
          </cell>
          <cell r="AB69">
            <v>-4923.0617257672275</v>
          </cell>
          <cell r="AC69">
            <v>-14313.418284219397</v>
          </cell>
          <cell r="AD69">
            <v>-32200.401108585811</v>
          </cell>
          <cell r="AE69">
            <v>-58795.750140087148</v>
          </cell>
          <cell r="AF69">
            <v>-15231.25217331842</v>
          </cell>
          <cell r="AG69">
            <v>-837.76237004300367</v>
          </cell>
          <cell r="AH69">
            <v>-3031.2246799770269</v>
          </cell>
          <cell r="AI69">
            <v>-6619.8889218310787</v>
          </cell>
          <cell r="AJ69">
            <v>-744.1192983674058</v>
          </cell>
          <cell r="AK69">
            <v>-50952.239477296811</v>
          </cell>
          <cell r="AL69">
            <v>-4319.0345761940516</v>
          </cell>
          <cell r="AM69">
            <v>-4069.4515319110365</v>
          </cell>
          <cell r="AN69">
            <v>-11708.967309675663</v>
          </cell>
          <cell r="AO69">
            <v>-392.6289253713565</v>
          </cell>
          <cell r="AP69">
            <v>-10870.619196634081</v>
          </cell>
          <cell r="AQ69">
            <v>-14182.668776359267</v>
          </cell>
          <cell r="AR69">
            <v>-1760.0736101421694</v>
          </cell>
          <cell r="AT69">
            <v>-121783.31424895166</v>
          </cell>
          <cell r="AU69">
            <v>-2113.9678055634158</v>
          </cell>
          <cell r="AV69">
            <v>-942.6414912306617</v>
          </cell>
          <cell r="AW69">
            <v>-3766.7326619851742</v>
          </cell>
          <cell r="AX69">
            <v>-16.189989271007601</v>
          </cell>
          <cell r="AY69">
            <v>-1601.7463579731807</v>
          </cell>
          <cell r="AZ69">
            <v>-2755.6245620962254</v>
          </cell>
          <cell r="BA69">
            <v>-391.98801404292215</v>
          </cell>
          <cell r="BB69">
            <v>-6452.7444551415629</v>
          </cell>
          <cell r="BC69">
            <v>-2994.8271023558068</v>
          </cell>
          <cell r="BD69">
            <v>-91817.768190761344</v>
          </cell>
          <cell r="BE69">
            <v>-61718.09846151519</v>
          </cell>
          <cell r="BF69">
            <v>-80395.112922687418</v>
          </cell>
          <cell r="BG69">
            <v>-35792.842937701556</v>
          </cell>
          <cell r="BH69">
            <v>-11766.626953803376</v>
          </cell>
          <cell r="BI69">
            <v>-7394.404269355593</v>
          </cell>
          <cell r="BJ69">
            <v>-8417.0299973009915</v>
          </cell>
          <cell r="BK69">
            <v>-1286.1111560927322</v>
          </cell>
          <cell r="BL69">
            <v>-12232.803836479274</v>
          </cell>
          <cell r="BM69">
            <v>-4481.0005888325049</v>
          </cell>
          <cell r="BN69">
            <v>0</v>
          </cell>
        </row>
      </sheetData>
      <sheetData sheetId="5"/>
      <sheetData sheetId="6">
        <row r="2">
          <cell r="B2">
            <v>174976.3</v>
          </cell>
          <cell r="C2">
            <v>25367.89</v>
          </cell>
          <cell r="D2">
            <v>6583.15</v>
          </cell>
          <cell r="E2">
            <v>24612.89</v>
          </cell>
          <cell r="F2">
            <v>258693.34</v>
          </cell>
          <cell r="G2">
            <v>68975.320000000007</v>
          </cell>
          <cell r="H2">
            <v>36629.300000000003</v>
          </cell>
          <cell r="I2">
            <v>45121.09</v>
          </cell>
          <cell r="J2">
            <v>26313.91</v>
          </cell>
          <cell r="K2">
            <v>55342.76</v>
          </cell>
          <cell r="L2">
            <v>146924.06</v>
          </cell>
          <cell r="M2">
            <v>88217.22</v>
          </cell>
          <cell r="N2">
            <v>89488.89</v>
          </cell>
          <cell r="O2">
            <v>66013.259999999995</v>
          </cell>
          <cell r="P2">
            <v>72710.460000000006</v>
          </cell>
          <cell r="Q2">
            <v>175663.37</v>
          </cell>
          <cell r="R2">
            <v>120880.89</v>
          </cell>
          <cell r="S2">
            <v>92228.01</v>
          </cell>
          <cell r="T2">
            <v>208533.83</v>
          </cell>
          <cell r="U2">
            <v>220615.57</v>
          </cell>
          <cell r="V2">
            <v>56548.74</v>
          </cell>
          <cell r="W2">
            <v>83604.570000000007</v>
          </cell>
          <cell r="X2">
            <v>100917.61</v>
          </cell>
          <cell r="Y2">
            <v>205575.2</v>
          </cell>
          <cell r="Z2">
            <v>27135.91</v>
          </cell>
          <cell r="AA2">
            <v>100503.01</v>
          </cell>
          <cell r="AB2">
            <v>711991.47</v>
          </cell>
          <cell r="AC2">
            <v>183046.92</v>
          </cell>
          <cell r="AD2">
            <v>681685.11</v>
          </cell>
          <cell r="AE2">
            <v>531425.86</v>
          </cell>
          <cell r="AF2">
            <v>292076.07</v>
          </cell>
          <cell r="AG2">
            <v>29759.279999999999</v>
          </cell>
          <cell r="AH2">
            <v>32882.82</v>
          </cell>
          <cell r="AI2">
            <v>222097.08</v>
          </cell>
          <cell r="AJ2">
            <v>52141.54</v>
          </cell>
          <cell r="AK2">
            <v>371149.9</v>
          </cell>
          <cell r="AL2">
            <v>91932.31</v>
          </cell>
          <cell r="AM2">
            <v>56532.43</v>
          </cell>
          <cell r="AN2">
            <v>147588.31</v>
          </cell>
          <cell r="AO2">
            <v>331745.69</v>
          </cell>
          <cell r="AP2">
            <v>344583.66</v>
          </cell>
          <cell r="AQ2">
            <v>91259.25</v>
          </cell>
          <cell r="AR2">
            <v>101106.05</v>
          </cell>
          <cell r="AS2">
            <v>1374565.75</v>
          </cell>
          <cell r="AT2">
            <v>0</v>
          </cell>
          <cell r="AU2">
            <v>428786.9</v>
          </cell>
          <cell r="AV2">
            <v>176103.29</v>
          </cell>
          <cell r="AW2">
            <v>192766.69</v>
          </cell>
          <cell r="AX2">
            <v>72794.070000000007</v>
          </cell>
          <cell r="AY2">
            <v>73632.97</v>
          </cell>
          <cell r="AZ2">
            <v>199647.99</v>
          </cell>
          <cell r="BA2">
            <v>148469.64000000001</v>
          </cell>
          <cell r="BB2">
            <v>28423.64</v>
          </cell>
          <cell r="BC2">
            <v>259054.51</v>
          </cell>
          <cell r="BD2">
            <v>739725.1</v>
          </cell>
          <cell r="BE2">
            <v>578068.05000000005</v>
          </cell>
          <cell r="BF2">
            <v>620829.46</v>
          </cell>
          <cell r="BG2">
            <v>283072.15999999997</v>
          </cell>
          <cell r="BH2">
            <v>98769.08</v>
          </cell>
          <cell r="BI2">
            <v>64908.18</v>
          </cell>
          <cell r="BJ2">
            <v>73715.33</v>
          </cell>
          <cell r="BK2">
            <v>19632.45</v>
          </cell>
          <cell r="BL2">
            <v>107300.1</v>
          </cell>
          <cell r="BM2">
            <v>46149.1</v>
          </cell>
          <cell r="BN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B3" sqref="B3"/>
    </sheetView>
  </sheetViews>
  <sheetFormatPr defaultColWidth="8.7109375" defaultRowHeight="12" x14ac:dyDescent="0.2"/>
  <cols>
    <col min="1" max="1" width="8.7109375" style="1"/>
    <col min="2" max="2" width="28.5703125" style="1" bestFit="1" customWidth="1"/>
    <col min="3" max="16384" width="8.7109375" style="1"/>
  </cols>
  <sheetData>
    <row r="2" spans="1:2" x14ac:dyDescent="0.2">
      <c r="A2" s="11" t="s">
        <v>23</v>
      </c>
      <c r="B2" s="1" t="s">
        <v>24</v>
      </c>
    </row>
    <row r="3" spans="1:2" x14ac:dyDescent="0.2">
      <c r="A3" s="1" t="s">
        <v>29</v>
      </c>
      <c r="B3" s="1" t="s">
        <v>25</v>
      </c>
    </row>
    <row r="4" spans="1:2" x14ac:dyDescent="0.2">
      <c r="A4" s="1" t="s">
        <v>103</v>
      </c>
      <c r="B4" s="1" t="s">
        <v>30</v>
      </c>
    </row>
    <row r="5" spans="1:2" x14ac:dyDescent="0.2">
      <c r="A5" s="1" t="s">
        <v>194</v>
      </c>
      <c r="B5" s="1" t="s">
        <v>171</v>
      </c>
    </row>
    <row r="6" spans="1:2" x14ac:dyDescent="0.2">
      <c r="A6" s="1" t="s">
        <v>219</v>
      </c>
      <c r="B6" s="1" t="s">
        <v>195</v>
      </c>
    </row>
    <row r="7" spans="1:2" x14ac:dyDescent="0.2">
      <c r="A7" s="1" t="s">
        <v>170</v>
      </c>
      <c r="B7" s="1" t="s">
        <v>199</v>
      </c>
    </row>
    <row r="8" spans="1:2" x14ac:dyDescent="0.2">
      <c r="A8" s="1" t="s">
        <v>223</v>
      </c>
      <c r="B8" s="1" t="s">
        <v>220</v>
      </c>
    </row>
  </sheetData>
  <hyperlinks>
    <hyperlink ref="A2" location="Table1!A1" display="Table 1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workbookViewId="0">
      <selection activeCell="A10" sqref="A10"/>
    </sheetView>
  </sheetViews>
  <sheetFormatPr defaultColWidth="8.7109375" defaultRowHeight="12" x14ac:dyDescent="0.2"/>
  <cols>
    <col min="1" max="1" width="156.5703125" style="1" bestFit="1" customWidth="1"/>
    <col min="2" max="16384" width="8.7109375" style="1"/>
  </cols>
  <sheetData>
    <row r="1" spans="1:1" x14ac:dyDescent="0.2">
      <c r="A1" s="35" t="s">
        <v>104</v>
      </c>
    </row>
    <row r="2" spans="1:1" x14ac:dyDescent="0.2">
      <c r="A2" s="35" t="s">
        <v>105</v>
      </c>
    </row>
    <row r="3" spans="1:1" x14ac:dyDescent="0.2">
      <c r="A3" s="35" t="s">
        <v>106</v>
      </c>
    </row>
    <row r="4" spans="1:1" x14ac:dyDescent="0.2">
      <c r="A4" s="35" t="s">
        <v>107</v>
      </c>
    </row>
    <row r="5" spans="1:1" x14ac:dyDescent="0.2">
      <c r="A5" s="35" t="s">
        <v>108</v>
      </c>
    </row>
    <row r="6" spans="1:1" x14ac:dyDescent="0.2">
      <c r="A6" s="35" t="s">
        <v>109</v>
      </c>
    </row>
    <row r="7" spans="1:1" x14ac:dyDescent="0.2">
      <c r="A7" s="35" t="s">
        <v>110</v>
      </c>
    </row>
    <row r="8" spans="1:1" x14ac:dyDescent="0.2">
      <c r="A8" s="35" t="s">
        <v>111</v>
      </c>
    </row>
    <row r="9" spans="1:1" x14ac:dyDescent="0.2">
      <c r="A9" s="35" t="s">
        <v>112</v>
      </c>
    </row>
    <row r="10" spans="1:1" x14ac:dyDescent="0.2">
      <c r="A10" s="35" t="s">
        <v>113</v>
      </c>
    </row>
    <row r="11" spans="1:1" x14ac:dyDescent="0.2">
      <c r="A11" s="35" t="s">
        <v>114</v>
      </c>
    </row>
    <row r="12" spans="1:1" x14ac:dyDescent="0.2">
      <c r="A12" s="35" t="s">
        <v>115</v>
      </c>
    </row>
    <row r="13" spans="1:1" x14ac:dyDescent="0.2">
      <c r="A13" s="35" t="s">
        <v>116</v>
      </c>
    </row>
    <row r="14" spans="1:1" x14ac:dyDescent="0.2">
      <c r="A14" s="35" t="s">
        <v>117</v>
      </c>
    </row>
    <row r="15" spans="1:1" x14ac:dyDescent="0.2">
      <c r="A15" s="35" t="s">
        <v>118</v>
      </c>
    </row>
    <row r="16" spans="1:1" x14ac:dyDescent="0.2">
      <c r="A16" s="35" t="s">
        <v>119</v>
      </c>
    </row>
    <row r="17" spans="1:1" x14ac:dyDescent="0.2">
      <c r="A17" s="35" t="s">
        <v>120</v>
      </c>
    </row>
    <row r="18" spans="1:1" x14ac:dyDescent="0.2">
      <c r="A18" s="35" t="s">
        <v>121</v>
      </c>
    </row>
    <row r="19" spans="1:1" x14ac:dyDescent="0.2">
      <c r="A19" s="35" t="s">
        <v>122</v>
      </c>
    </row>
    <row r="20" spans="1:1" x14ac:dyDescent="0.2">
      <c r="A20" s="35" t="s">
        <v>123</v>
      </c>
    </row>
    <row r="21" spans="1:1" x14ac:dyDescent="0.2">
      <c r="A21" s="35" t="s">
        <v>124</v>
      </c>
    </row>
    <row r="22" spans="1:1" x14ac:dyDescent="0.2">
      <c r="A22" s="35" t="s">
        <v>125</v>
      </c>
    </row>
    <row r="23" spans="1:1" x14ac:dyDescent="0.2">
      <c r="A23" s="35" t="s">
        <v>126</v>
      </c>
    </row>
    <row r="24" spans="1:1" x14ac:dyDescent="0.2">
      <c r="A24" s="35" t="s">
        <v>127</v>
      </c>
    </row>
    <row r="25" spans="1:1" x14ac:dyDescent="0.2">
      <c r="A25" s="35" t="s">
        <v>128</v>
      </c>
    </row>
    <row r="26" spans="1:1" x14ac:dyDescent="0.2">
      <c r="A26" s="35" t="s">
        <v>129</v>
      </c>
    </row>
    <row r="27" spans="1:1" x14ac:dyDescent="0.2">
      <c r="A27" s="35" t="s">
        <v>130</v>
      </c>
    </row>
    <row r="28" spans="1:1" x14ac:dyDescent="0.2">
      <c r="A28" s="35" t="s">
        <v>131</v>
      </c>
    </row>
    <row r="29" spans="1:1" x14ac:dyDescent="0.2">
      <c r="A29" s="35" t="s">
        <v>132</v>
      </c>
    </row>
    <row r="30" spans="1:1" x14ac:dyDescent="0.2">
      <c r="A30" s="35" t="s">
        <v>133</v>
      </c>
    </row>
    <row r="31" spans="1:1" x14ac:dyDescent="0.2">
      <c r="A31" s="35" t="s">
        <v>134</v>
      </c>
    </row>
    <row r="32" spans="1:1" x14ac:dyDescent="0.2">
      <c r="A32" s="35" t="s">
        <v>135</v>
      </c>
    </row>
    <row r="33" spans="1:1" x14ac:dyDescent="0.2">
      <c r="A33" s="35" t="s">
        <v>136</v>
      </c>
    </row>
    <row r="34" spans="1:1" x14ac:dyDescent="0.2">
      <c r="A34" s="35" t="s">
        <v>137</v>
      </c>
    </row>
    <row r="35" spans="1:1" x14ac:dyDescent="0.2">
      <c r="A35" s="35" t="s">
        <v>138</v>
      </c>
    </row>
    <row r="36" spans="1:1" x14ac:dyDescent="0.2">
      <c r="A36" s="35" t="s">
        <v>139</v>
      </c>
    </row>
    <row r="37" spans="1:1" x14ac:dyDescent="0.2">
      <c r="A37" s="35" t="s">
        <v>140</v>
      </c>
    </row>
    <row r="38" spans="1:1" x14ac:dyDescent="0.2">
      <c r="A38" s="35" t="s">
        <v>141</v>
      </c>
    </row>
    <row r="39" spans="1:1" x14ac:dyDescent="0.2">
      <c r="A39" s="35" t="s">
        <v>142</v>
      </c>
    </row>
    <row r="40" spans="1:1" x14ac:dyDescent="0.2">
      <c r="A40" s="35" t="s">
        <v>143</v>
      </c>
    </row>
    <row r="41" spans="1:1" x14ac:dyDescent="0.2">
      <c r="A41" s="35" t="s">
        <v>144</v>
      </c>
    </row>
    <row r="42" spans="1:1" x14ac:dyDescent="0.2">
      <c r="A42" s="35" t="s">
        <v>145</v>
      </c>
    </row>
    <row r="43" spans="1:1" x14ac:dyDescent="0.2">
      <c r="A43" s="35" t="s">
        <v>146</v>
      </c>
    </row>
    <row r="44" spans="1:1" x14ac:dyDescent="0.2">
      <c r="A44" s="35" t="s">
        <v>147</v>
      </c>
    </row>
    <row r="45" spans="1:1" x14ac:dyDescent="0.2">
      <c r="A45" s="35" t="s">
        <v>148</v>
      </c>
    </row>
    <row r="46" spans="1:1" x14ac:dyDescent="0.2">
      <c r="A46" s="35" t="s">
        <v>149</v>
      </c>
    </row>
    <row r="47" spans="1:1" x14ac:dyDescent="0.2">
      <c r="A47" s="35" t="s">
        <v>150</v>
      </c>
    </row>
    <row r="48" spans="1:1" x14ac:dyDescent="0.2">
      <c r="A48" s="35" t="s">
        <v>151</v>
      </c>
    </row>
    <row r="49" spans="1:1" x14ac:dyDescent="0.2">
      <c r="A49" s="35" t="s">
        <v>152</v>
      </c>
    </row>
    <row r="50" spans="1:1" x14ac:dyDescent="0.2">
      <c r="A50" s="35" t="s">
        <v>153</v>
      </c>
    </row>
    <row r="51" spans="1:1" x14ac:dyDescent="0.2">
      <c r="A51" s="35" t="s">
        <v>154</v>
      </c>
    </row>
    <row r="52" spans="1:1" x14ac:dyDescent="0.2">
      <c r="A52" s="35" t="s">
        <v>155</v>
      </c>
    </row>
    <row r="53" spans="1:1" x14ac:dyDescent="0.2">
      <c r="A53" s="35" t="s">
        <v>156</v>
      </c>
    </row>
    <row r="54" spans="1:1" x14ac:dyDescent="0.2">
      <c r="A54" s="35" t="s">
        <v>157</v>
      </c>
    </row>
    <row r="55" spans="1:1" x14ac:dyDescent="0.2">
      <c r="A55" s="35" t="s">
        <v>158</v>
      </c>
    </row>
    <row r="56" spans="1:1" x14ac:dyDescent="0.2">
      <c r="A56" s="35" t="s">
        <v>159</v>
      </c>
    </row>
    <row r="57" spans="1:1" x14ac:dyDescent="0.2">
      <c r="A57" s="35" t="s">
        <v>160</v>
      </c>
    </row>
    <row r="58" spans="1:1" x14ac:dyDescent="0.2">
      <c r="A58" s="35" t="s">
        <v>161</v>
      </c>
    </row>
    <row r="59" spans="1:1" x14ac:dyDescent="0.2">
      <c r="A59" s="35" t="s">
        <v>162</v>
      </c>
    </row>
    <row r="60" spans="1:1" x14ac:dyDescent="0.2">
      <c r="A60" s="35" t="s">
        <v>163</v>
      </c>
    </row>
    <row r="61" spans="1:1" x14ac:dyDescent="0.2">
      <c r="A61" s="35" t="s">
        <v>164</v>
      </c>
    </row>
    <row r="62" spans="1:1" x14ac:dyDescent="0.2">
      <c r="A62" s="35" t="s">
        <v>165</v>
      </c>
    </row>
    <row r="63" spans="1:1" x14ac:dyDescent="0.2">
      <c r="A63" s="35" t="s">
        <v>166</v>
      </c>
    </row>
    <row r="64" spans="1:1" x14ac:dyDescent="0.2">
      <c r="A64" s="35" t="s">
        <v>167</v>
      </c>
    </row>
    <row r="65" spans="1:1" x14ac:dyDescent="0.2">
      <c r="A65" s="35" t="s">
        <v>168</v>
      </c>
    </row>
    <row r="66" spans="1:1" x14ac:dyDescent="0.2">
      <c r="A66" s="35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zoomScaleNormal="100" workbookViewId="0">
      <selection activeCell="F11" sqref="F11"/>
    </sheetView>
  </sheetViews>
  <sheetFormatPr defaultColWidth="8.7109375" defaultRowHeight="12" x14ac:dyDescent="0.2"/>
  <cols>
    <col min="1" max="1" width="8.85546875" style="1" customWidth="1"/>
    <col min="2" max="2" width="72.42578125" style="1" customWidth="1"/>
    <col min="3" max="3" width="18.42578125" style="1" customWidth="1"/>
    <col min="4" max="16384" width="8.7109375" style="1"/>
  </cols>
  <sheetData>
    <row r="1" spans="1:5" ht="15.75" x14ac:dyDescent="0.25">
      <c r="A1" s="72" t="s">
        <v>228</v>
      </c>
      <c r="B1" s="72"/>
    </row>
    <row r="2" spans="1:5" ht="15.75" x14ac:dyDescent="0.25">
      <c r="A2" s="72"/>
      <c r="B2" s="72"/>
    </row>
    <row r="3" spans="1:5" ht="12.75" x14ac:dyDescent="0.2">
      <c r="A3" s="88" t="s">
        <v>0</v>
      </c>
      <c r="B3" s="88" t="s">
        <v>22</v>
      </c>
      <c r="C3" s="89" t="str">
        <f>[1]Data!N12</f>
        <v>2019</v>
      </c>
    </row>
    <row r="4" spans="1:5" ht="12.75" x14ac:dyDescent="0.2">
      <c r="A4" s="93" t="str">
        <f>[1]Data!M13</f>
        <v>CPA_A</v>
      </c>
      <c r="B4" s="94" t="s">
        <v>1</v>
      </c>
      <c r="C4" s="90">
        <v>1.3411972025543391</v>
      </c>
      <c r="E4" s="87"/>
    </row>
    <row r="5" spans="1:5" ht="15" customHeight="1" x14ac:dyDescent="0.2">
      <c r="A5" s="95" t="str">
        <f>[1]Data!M14</f>
        <v>CPA_B</v>
      </c>
      <c r="B5" s="96" t="s">
        <v>2</v>
      </c>
      <c r="C5" s="91">
        <v>0.18392700761208403</v>
      </c>
      <c r="E5" s="87"/>
    </row>
    <row r="6" spans="1:5" ht="12.75" x14ac:dyDescent="0.2">
      <c r="A6" s="95" t="str">
        <f>[1]Data!M15</f>
        <v>CPA_C</v>
      </c>
      <c r="B6" s="96" t="s">
        <v>3</v>
      </c>
      <c r="C6" s="91">
        <v>14.98932961482369</v>
      </c>
      <c r="E6" s="87"/>
    </row>
    <row r="7" spans="1:5" ht="12.75" x14ac:dyDescent="0.2">
      <c r="A7" s="95" t="str">
        <f>[1]Data!M16</f>
        <v>CPA_D</v>
      </c>
      <c r="B7" s="96" t="s">
        <v>5</v>
      </c>
      <c r="C7" s="91">
        <v>1.8628154562724542</v>
      </c>
      <c r="E7" s="87"/>
    </row>
    <row r="8" spans="1:5" ht="25.5" x14ac:dyDescent="0.2">
      <c r="A8" s="95" t="str">
        <f>[1]Data!M17</f>
        <v>CPA_E</v>
      </c>
      <c r="B8" s="96" t="s">
        <v>4</v>
      </c>
      <c r="C8" s="91">
        <v>0.88563923068340922</v>
      </c>
      <c r="E8" s="87"/>
    </row>
    <row r="9" spans="1:5" ht="12.75" x14ac:dyDescent="0.2">
      <c r="A9" s="95" t="str">
        <f>[1]Data!M18</f>
        <v>CPA_F</v>
      </c>
      <c r="B9" s="96" t="s">
        <v>20</v>
      </c>
      <c r="C9" s="91">
        <v>0.58819019704227349</v>
      </c>
      <c r="E9" s="87"/>
    </row>
    <row r="10" spans="1:5" ht="25.5" x14ac:dyDescent="0.2">
      <c r="A10" s="95" t="str">
        <f>[1]Data!M19</f>
        <v>CPA_G</v>
      </c>
      <c r="B10" s="96" t="s">
        <v>6</v>
      </c>
      <c r="C10" s="91">
        <v>12.236678898775674</v>
      </c>
      <c r="E10" s="87"/>
    </row>
    <row r="11" spans="1:5" ht="12.75" x14ac:dyDescent="0.2">
      <c r="A11" s="95" t="str">
        <f>[1]Data!M20</f>
        <v>CPA_H</v>
      </c>
      <c r="B11" s="96" t="s">
        <v>7</v>
      </c>
      <c r="C11" s="91">
        <v>3.4071683758003726</v>
      </c>
      <c r="E11" s="87"/>
    </row>
    <row r="12" spans="1:5" ht="12.75" x14ac:dyDescent="0.2">
      <c r="A12" s="95" t="str">
        <f>[1]Data!M21</f>
        <v>CPA_I</v>
      </c>
      <c r="B12" s="96" t="s">
        <v>8</v>
      </c>
      <c r="C12" s="91">
        <v>6.0023119766472277</v>
      </c>
      <c r="E12" s="87"/>
    </row>
    <row r="13" spans="1:5" ht="12.75" x14ac:dyDescent="0.2">
      <c r="A13" s="95" t="str">
        <f>[1]Data!M22</f>
        <v>CPA_J</v>
      </c>
      <c r="B13" s="96" t="s">
        <v>9</v>
      </c>
      <c r="C13" s="91">
        <v>2.5193265815375785</v>
      </c>
      <c r="E13" s="87"/>
    </row>
    <row r="14" spans="1:5" ht="12.75" x14ac:dyDescent="0.2">
      <c r="A14" s="95" t="str">
        <f>[1]Data!M23</f>
        <v>CPA_K</v>
      </c>
      <c r="B14" s="96" t="s">
        <v>10</v>
      </c>
      <c r="C14" s="91">
        <v>3.3304279998911155</v>
      </c>
      <c r="E14" s="87"/>
    </row>
    <row r="15" spans="1:5" ht="12.75" x14ac:dyDescent="0.2">
      <c r="A15" s="95" t="str">
        <f>[1]Data!M24</f>
        <v>CPA_L</v>
      </c>
      <c r="B15" s="96" t="s">
        <v>11</v>
      </c>
      <c r="C15" s="91">
        <v>13.609010931337858</v>
      </c>
      <c r="E15" s="87"/>
    </row>
    <row r="16" spans="1:5" ht="12.75" x14ac:dyDescent="0.2">
      <c r="A16" s="95" t="str">
        <f>[1]Data!M25</f>
        <v>CPA_M</v>
      </c>
      <c r="B16" s="96" t="s">
        <v>12</v>
      </c>
      <c r="C16" s="91">
        <v>1.0160358543545469</v>
      </c>
      <c r="E16" s="87"/>
    </row>
    <row r="17" spans="1:5" ht="12.75" x14ac:dyDescent="0.2">
      <c r="A17" s="95" t="str">
        <f>[1]Data!M26</f>
        <v>CPA_N</v>
      </c>
      <c r="B17" s="96" t="s">
        <v>13</v>
      </c>
      <c r="C17" s="91">
        <v>1.6246038409592605</v>
      </c>
      <c r="E17" s="87"/>
    </row>
    <row r="18" spans="1:5" ht="25.5" x14ac:dyDescent="0.2">
      <c r="A18" s="95" t="str">
        <f>[1]Data!M27</f>
        <v>CPA_O</v>
      </c>
      <c r="B18" s="96" t="s">
        <v>14</v>
      </c>
      <c r="C18" s="91">
        <v>10.650807330725847</v>
      </c>
      <c r="E18" s="87"/>
    </row>
    <row r="19" spans="1:5" ht="12.75" x14ac:dyDescent="0.2">
      <c r="A19" s="95" t="str">
        <f>[1]Data!M28</f>
        <v>CPA_P</v>
      </c>
      <c r="B19" s="96" t="s">
        <v>15</v>
      </c>
      <c r="C19" s="91">
        <v>6.894280846664202</v>
      </c>
      <c r="E19" s="87"/>
    </row>
    <row r="20" spans="1:5" ht="12.75" x14ac:dyDescent="0.2">
      <c r="A20" s="95" t="str">
        <f>[1]Data!M29</f>
        <v>CPA_Q</v>
      </c>
      <c r="B20" s="96" t="s">
        <v>16</v>
      </c>
      <c r="C20" s="91">
        <v>13.537577404677908</v>
      </c>
      <c r="E20" s="87"/>
    </row>
    <row r="21" spans="1:5" ht="12.75" x14ac:dyDescent="0.2">
      <c r="A21" s="95" t="str">
        <f>[1]Data!M30</f>
        <v>CPA_R</v>
      </c>
      <c r="B21" s="96" t="s">
        <v>17</v>
      </c>
      <c r="C21" s="91">
        <v>2.2959329000083897</v>
      </c>
      <c r="E21" s="87"/>
    </row>
    <row r="22" spans="1:5" ht="12.75" x14ac:dyDescent="0.2">
      <c r="A22" s="95" t="str">
        <f>[1]Data!M31</f>
        <v>CPA_S</v>
      </c>
      <c r="B22" s="96" t="s">
        <v>18</v>
      </c>
      <c r="C22" s="91">
        <v>2.5460258042403474</v>
      </c>
      <c r="E22" s="87"/>
    </row>
    <row r="23" spans="1:5" ht="25.5" x14ac:dyDescent="0.2">
      <c r="A23" s="95" t="str">
        <f>[1]Data!M32</f>
        <v>CPA_T</v>
      </c>
      <c r="B23" s="96" t="s">
        <v>19</v>
      </c>
      <c r="C23" s="91">
        <v>0.47871254539141223</v>
      </c>
      <c r="E23" s="87"/>
    </row>
    <row r="24" spans="1:5" ht="12.75" x14ac:dyDescent="0.2">
      <c r="A24" s="97" t="str">
        <f>[1]Data!M33</f>
        <v>CPA_U</v>
      </c>
      <c r="B24" s="98" t="s">
        <v>21</v>
      </c>
      <c r="C24" s="92">
        <v>0</v>
      </c>
      <c r="E24" s="87"/>
    </row>
    <row r="25" spans="1:5" ht="15" customHeight="1" x14ac:dyDescent="0.2">
      <c r="A25" s="20" t="s">
        <v>226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C22" zoomScaleNormal="100" workbookViewId="0">
      <selection activeCell="E2" sqref="E2"/>
    </sheetView>
  </sheetViews>
  <sheetFormatPr defaultColWidth="8.7109375" defaultRowHeight="12" x14ac:dyDescent="0.2"/>
  <cols>
    <col min="1" max="1" width="92.140625" style="1" bestFit="1" customWidth="1"/>
    <col min="2" max="2" width="9" style="1" customWidth="1"/>
    <col min="3" max="16384" width="8.7109375" style="1"/>
  </cols>
  <sheetData>
    <row r="1" spans="1:5" x14ac:dyDescent="0.2">
      <c r="A1" s="2" t="s">
        <v>25</v>
      </c>
      <c r="B1" s="2" t="str">
        <f>[1]Data!R12</f>
        <v>2019</v>
      </c>
      <c r="D1" s="1" t="s">
        <v>26</v>
      </c>
    </row>
    <row r="2" spans="1:5" x14ac:dyDescent="0.2">
      <c r="A2" s="3" t="str">
        <f>[1]Data!P13</f>
        <v>CPA_C10-12 - Food, beverages and tobacco products</v>
      </c>
      <c r="B2" s="16">
        <f>[1]Data!R13</f>
        <v>5.7154210099090039E-2</v>
      </c>
      <c r="D2" s="19" t="s">
        <v>27</v>
      </c>
      <c r="E2" s="19" t="s">
        <v>28</v>
      </c>
    </row>
    <row r="3" spans="1:5" x14ac:dyDescent="0.2">
      <c r="A3" s="4" t="str">
        <f>[1]Data!P14</f>
        <v>CPA_C29 - Motor vehicles, trailers and semi-trailers</v>
      </c>
      <c r="B3" s="17">
        <f>[1]Data!R14</f>
        <v>1.8808078013776739E-2</v>
      </c>
    </row>
    <row r="4" spans="1:5" x14ac:dyDescent="0.2">
      <c r="A4" s="4" t="str">
        <f>[1]Data!P15</f>
        <v>CPA_C13-15 - Textiles, wearing apparel, leather and related products</v>
      </c>
      <c r="B4" s="17">
        <f>[1]Data!R15</f>
        <v>1.4833243130217836E-2</v>
      </c>
    </row>
    <row r="5" spans="1:5" x14ac:dyDescent="0.2">
      <c r="A5" s="4" t="str">
        <f>[1]Data!P16</f>
        <v>CPA_C21 - Basic pharmaceutical products and pharmaceutical preparations</v>
      </c>
      <c r="B5" s="17">
        <f>[1]Data!R16</f>
        <v>1.092359419591768E-2</v>
      </c>
    </row>
    <row r="6" spans="1:5" x14ac:dyDescent="0.2">
      <c r="A6" s="4" t="str">
        <f>[1]Data!P17</f>
        <v>CPA_C19 - Coke and refined petroleum products</v>
      </c>
      <c r="B6" s="17">
        <f>[1]Data!R17</f>
        <v>1.0758514362968576E-2</v>
      </c>
    </row>
    <row r="7" spans="1:5" x14ac:dyDescent="0.2">
      <c r="A7" s="4" t="str">
        <f>[1]Data!P18</f>
        <v>CPA_C31_32 - Furniture and other manufactured goods</v>
      </c>
      <c r="B7" s="17">
        <f>[1]Data!R18</f>
        <v>1.0160476840616798E-2</v>
      </c>
    </row>
    <row r="8" spans="1:5" x14ac:dyDescent="0.2">
      <c r="A8" s="4" t="str">
        <f>[1]Data!P19</f>
        <v>CPA_C26 - Computer, electronic and optical products</v>
      </c>
      <c r="B8" s="17">
        <f>[1]Data!R19</f>
        <v>6.7577425800863658E-3</v>
      </c>
    </row>
    <row r="9" spans="1:5" x14ac:dyDescent="0.2">
      <c r="A9" s="4" t="str">
        <f>[1]Data!P20</f>
        <v>CPA_C20 - Chemicals and chemical products</v>
      </c>
      <c r="B9" s="17">
        <f>[1]Data!R20</f>
        <v>4.7963334421687702E-3</v>
      </c>
    </row>
    <row r="10" spans="1:5" x14ac:dyDescent="0.2">
      <c r="A10" s="4" t="str">
        <f>[1]Data!P21</f>
        <v>CPA_C27 - Electrical equipment</v>
      </c>
      <c r="B10" s="17">
        <f>[1]Data!R21</f>
        <v>3.8300914894842438E-3</v>
      </c>
    </row>
    <row r="11" spans="1:5" x14ac:dyDescent="0.2">
      <c r="A11" s="4" t="str">
        <f>[1]Data!P22</f>
        <v>CPA_C17 - Paper and paper products</v>
      </c>
      <c r="B11" s="17">
        <f>[1]Data!R22</f>
        <v>2.3659478209778575E-3</v>
      </c>
    </row>
    <row r="12" spans="1:5" x14ac:dyDescent="0.2">
      <c r="A12" s="4" t="str">
        <f>[1]Data!P23</f>
        <v>CPA_C22 - Rubber and plastic products</v>
      </c>
      <c r="B12" s="17">
        <f>[1]Data!R23</f>
        <v>2.3656963064838648E-3</v>
      </c>
    </row>
    <row r="13" spans="1:5" x14ac:dyDescent="0.2">
      <c r="A13" s="4" t="str">
        <f>[1]Data!P24</f>
        <v>CPA_C25 - Fabricated metal products, except machinery and equipment</v>
      </c>
      <c r="B13" s="17">
        <f>[1]Data!R24</f>
        <v>1.7807343406015628E-3</v>
      </c>
    </row>
    <row r="14" spans="1:5" x14ac:dyDescent="0.2">
      <c r="A14" s="4" t="str">
        <f>[1]Data!P25</f>
        <v>CPA_C30 - Other transport equipment</v>
      </c>
      <c r="B14" s="17">
        <f>[1]Data!R25</f>
        <v>1.7472669268098131E-3</v>
      </c>
    </row>
    <row r="15" spans="1:5" x14ac:dyDescent="0.2">
      <c r="A15" s="4" t="str">
        <f>[1]Data!P26</f>
        <v>CPA_C23 - Other non-metallic mineral products</v>
      </c>
      <c r="B15" s="17">
        <f>[1]Data!R26</f>
        <v>1.4350777583595088E-3</v>
      </c>
    </row>
    <row r="16" spans="1:5" x14ac:dyDescent="0.2">
      <c r="A16" s="4" t="str">
        <f>[1]Data!P27</f>
        <v>CPA_C16 - Wood and of products of wood and cork, except furniture</v>
      </c>
      <c r="B16" s="17">
        <f>[1]Data!R27</f>
        <v>7.9554567319584004E-4</v>
      </c>
    </row>
    <row r="17" spans="1:2" x14ac:dyDescent="0.2">
      <c r="A17" s="4" t="str">
        <f>[1]Data!P28</f>
        <v>CPA_C28 - Machinery and equipment n.e.c.</v>
      </c>
      <c r="B17" s="17">
        <f>[1]Data!R28</f>
        <v>6.9672498906247647E-4</v>
      </c>
    </row>
    <row r="18" spans="1:2" x14ac:dyDescent="0.2">
      <c r="A18" s="4" t="str">
        <f>[1]Data!P29</f>
        <v>CPA_C18 - Printing and recording services</v>
      </c>
      <c r="B18" s="17">
        <f>[1]Data!R29</f>
        <v>4.3890558088985023E-4</v>
      </c>
    </row>
    <row r="19" spans="1:2" x14ac:dyDescent="0.2">
      <c r="A19" s="4" t="str">
        <f>[1]Data!P30</f>
        <v>CPA_C33 - Repair and installation services of machinery and equipment</v>
      </c>
      <c r="B19" s="17">
        <f>[1]Data!R30</f>
        <v>2.2155869146242341E-4</v>
      </c>
    </row>
    <row r="20" spans="1:2" x14ac:dyDescent="0.2">
      <c r="A20" s="6" t="str">
        <f>[1]Data!P31</f>
        <v>CPA_C24 - Basic metals</v>
      </c>
      <c r="B20" s="18">
        <f>[1]Data!R31</f>
        <v>2.3553906066664517E-5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showGridLines="0" tabSelected="1" topLeftCell="A15" zoomScaleNormal="100" workbookViewId="0">
      <selection activeCell="I40" sqref="I40"/>
    </sheetView>
  </sheetViews>
  <sheetFormatPr defaultColWidth="8.7109375" defaultRowHeight="12" x14ac:dyDescent="0.2"/>
  <cols>
    <col min="1" max="1" width="63.42578125" style="1" bestFit="1" customWidth="1"/>
    <col min="2" max="5" width="10.85546875" style="1" bestFit="1" customWidth="1"/>
    <col min="6" max="7" width="11" style="1" bestFit="1" customWidth="1"/>
    <col min="8" max="45" width="10.85546875" style="1" bestFit="1" customWidth="1"/>
    <col min="46" max="46" width="9.140625" style="1" bestFit="1" customWidth="1"/>
    <col min="47" max="47" width="11.140625" style="1" bestFit="1" customWidth="1"/>
    <col min="48" max="50" width="10.85546875" style="1" bestFit="1" customWidth="1"/>
    <col min="51" max="51" width="11.140625" style="1" bestFit="1" customWidth="1"/>
    <col min="52" max="54" width="10.85546875" style="1" bestFit="1" customWidth="1"/>
    <col min="55" max="55" width="11" style="1" bestFit="1" customWidth="1"/>
    <col min="56" max="58" width="10.85546875" style="1" bestFit="1" customWidth="1"/>
    <col min="59" max="60" width="11" style="1" bestFit="1" customWidth="1"/>
    <col min="61" max="65" width="10.85546875" style="1" bestFit="1" customWidth="1"/>
    <col min="66" max="66" width="6.42578125" style="1" bestFit="1" customWidth="1"/>
    <col min="67" max="67" width="10.85546875" style="1" bestFit="1" customWidth="1"/>
    <col min="68" max="16384" width="8.7109375" style="1"/>
  </cols>
  <sheetData>
    <row r="1" spans="1:67" x14ac:dyDescent="0.2">
      <c r="A1" s="13" t="s">
        <v>30</v>
      </c>
    </row>
    <row r="2" spans="1:67" x14ac:dyDescent="0.2">
      <c r="A2" s="2"/>
      <c r="B2" s="24" t="str">
        <f>'[1]2020-04-22-Initial.Covid'!B2</f>
        <v>CPA_A01</v>
      </c>
      <c r="C2" s="2" t="str">
        <f>'[1]2020-04-22-Initial.Covid'!C2</f>
        <v>CPA_A02</v>
      </c>
      <c r="D2" s="2" t="str">
        <f>'[1]2020-04-22-Initial.Covid'!D2</f>
        <v>CPA_A03</v>
      </c>
      <c r="E2" s="2" t="str">
        <f>'[1]2020-04-22-Initial.Covid'!E2</f>
        <v>CPA_B</v>
      </c>
      <c r="F2" s="2" t="str">
        <f>'[1]2020-04-22-Initial.Covid'!F2</f>
        <v>CPA_C10T12</v>
      </c>
      <c r="G2" s="2" t="str">
        <f>'[1]2020-04-22-Initial.Covid'!G2</f>
        <v>CPA_C13T15</v>
      </c>
      <c r="H2" s="2" t="str">
        <f>'[1]2020-04-22-Initial.Covid'!H2</f>
        <v>CPA_C16</v>
      </c>
      <c r="I2" s="2" t="str">
        <f>'[1]2020-04-22-Initial.Covid'!I2</f>
        <v>CPA_C17</v>
      </c>
      <c r="J2" s="2" t="str">
        <f>'[1]2020-04-22-Initial.Covid'!J2</f>
        <v>CPA_C18</v>
      </c>
      <c r="K2" s="2" t="str">
        <f>'[1]2020-04-22-Initial.Covid'!K2</f>
        <v>CPA_C19</v>
      </c>
      <c r="L2" s="2" t="str">
        <f>'[1]2020-04-22-Initial.Covid'!L2</f>
        <v>CPA_C20</v>
      </c>
      <c r="M2" s="2" t="str">
        <f>'[1]2020-04-22-Initial.Covid'!M2</f>
        <v>CPA_C21</v>
      </c>
      <c r="N2" s="2" t="str">
        <f>'[1]2020-04-22-Initial.Covid'!N2</f>
        <v>CPA_C22</v>
      </c>
      <c r="O2" s="2" t="str">
        <f>'[1]2020-04-22-Initial.Covid'!O2</f>
        <v>CPA_C23</v>
      </c>
      <c r="P2" s="2" t="str">
        <f>'[1]2020-04-22-Initial.Covid'!P2</f>
        <v>CPA_C24</v>
      </c>
      <c r="Q2" s="2" t="str">
        <f>'[1]2020-04-22-Initial.Covid'!Q2</f>
        <v>CPA_C25</v>
      </c>
      <c r="R2" s="2" t="str">
        <f>'[1]2020-04-22-Initial.Covid'!R2</f>
        <v>CPA_C26</v>
      </c>
      <c r="S2" s="2" t="str">
        <f>'[1]2020-04-22-Initial.Covid'!S2</f>
        <v>CPA_C27</v>
      </c>
      <c r="T2" s="2" t="str">
        <f>'[1]2020-04-22-Initial.Covid'!T2</f>
        <v>CPA_C28</v>
      </c>
      <c r="U2" s="2" t="str">
        <f>'[1]2020-04-22-Initial.Covid'!U2</f>
        <v>CPA_C29</v>
      </c>
      <c r="V2" s="2" t="str">
        <f>'[1]2020-04-22-Initial.Covid'!V2</f>
        <v>CPA_C30</v>
      </c>
      <c r="W2" s="2" t="str">
        <f>'[1]2020-04-22-Initial.Covid'!W2</f>
        <v>CPA_C31_32</v>
      </c>
      <c r="X2" s="2" t="str">
        <f>'[1]2020-04-22-Initial.Covid'!X2</f>
        <v>CPA_C33</v>
      </c>
      <c r="Y2" s="2" t="str">
        <f>'[1]2020-04-22-Initial.Covid'!Y2</f>
        <v>CPA_D35</v>
      </c>
      <c r="Z2" s="2" t="str">
        <f>'[1]2020-04-22-Initial.Covid'!Z2</f>
        <v>CPA_E36</v>
      </c>
      <c r="AA2" s="2" t="str">
        <f>'[1]2020-04-22-Initial.Covid'!AA2</f>
        <v>CPA_E37T39</v>
      </c>
      <c r="AB2" s="2" t="str">
        <f>'[1]2020-04-22-Initial.Covid'!AB2</f>
        <v>CPA_F</v>
      </c>
      <c r="AC2" s="2" t="str">
        <f>'[1]2020-04-22-Initial.Covid'!AC2</f>
        <v>CPA_G45</v>
      </c>
      <c r="AD2" s="2" t="str">
        <f>'[1]2020-04-22-Initial.Covid'!AD2</f>
        <v>CPA_G46</v>
      </c>
      <c r="AE2" s="2" t="str">
        <f>'[1]2020-04-22-Initial.Covid'!AE2</f>
        <v>CPA_G47</v>
      </c>
      <c r="AF2" s="2" t="str">
        <f>'[1]2020-04-22-Initial.Covid'!AF2</f>
        <v>CPA_H49</v>
      </c>
      <c r="AG2" s="2" t="str">
        <f>'[1]2020-04-22-Initial.Covid'!AG2</f>
        <v>CPA_H50</v>
      </c>
      <c r="AH2" s="2" t="str">
        <f>'[1]2020-04-22-Initial.Covid'!AH2</f>
        <v>CPA_H51</v>
      </c>
      <c r="AI2" s="2" t="str">
        <f>'[1]2020-04-22-Initial.Covid'!AI2</f>
        <v>CPA_H52</v>
      </c>
      <c r="AJ2" s="2" t="str">
        <f>'[1]2020-04-22-Initial.Covid'!AJ2</f>
        <v>CPA_H53</v>
      </c>
      <c r="AK2" s="2" t="str">
        <f>'[1]2020-04-22-Initial.Covid'!AK2</f>
        <v>CPA_I</v>
      </c>
      <c r="AL2" s="2" t="str">
        <f>'[1]2020-04-22-Initial.Covid'!AL2</f>
        <v>CPA_J58</v>
      </c>
      <c r="AM2" s="2" t="str">
        <f>'[1]2020-04-22-Initial.Covid'!AM2</f>
        <v>CPA_J59_60</v>
      </c>
      <c r="AN2" s="2" t="str">
        <f>'[1]2020-04-22-Initial.Covid'!AN2</f>
        <v>CPA_J61</v>
      </c>
      <c r="AO2" s="2" t="str">
        <f>'[1]2020-04-22-Initial.Covid'!AO2</f>
        <v>CPA_J62_63</v>
      </c>
      <c r="AP2" s="2" t="str">
        <f>'[1]2020-04-22-Initial.Covid'!AP2</f>
        <v>CPA_K64</v>
      </c>
      <c r="AQ2" s="2" t="str">
        <f>'[1]2020-04-22-Initial.Covid'!AQ2</f>
        <v>CPA_K65</v>
      </c>
      <c r="AR2" s="2" t="str">
        <f>'[1]2020-04-22-Initial.Covid'!AR2</f>
        <v>CPA_K66</v>
      </c>
      <c r="AS2" s="2" t="str">
        <f>'[1]2020-04-22-Initial.Covid'!AS2</f>
        <v>CPA_L68B</v>
      </c>
      <c r="AT2" s="2" t="str">
        <f>'[1]2020-04-22-Initial.Covid'!AT2</f>
        <v>CPA_L68A</v>
      </c>
      <c r="AU2" s="2" t="str">
        <f>'[1]2020-04-22-Initial.Covid'!AU2</f>
        <v>CPA_M69_70</v>
      </c>
      <c r="AV2" s="2" t="str">
        <f>'[1]2020-04-22-Initial.Covid'!AV2</f>
        <v>CPA_M71</v>
      </c>
      <c r="AW2" s="2" t="str">
        <f>'[1]2020-04-22-Initial.Covid'!AW2</f>
        <v>CPA_M72</v>
      </c>
      <c r="AX2" s="2" t="str">
        <f>'[1]2020-04-22-Initial.Covid'!AX2</f>
        <v>CPA_M73</v>
      </c>
      <c r="AY2" s="2" t="str">
        <f>'[1]2020-04-22-Initial.Covid'!AY2</f>
        <v>CPA_M74_75</v>
      </c>
      <c r="AZ2" s="2" t="str">
        <f>'[1]2020-04-22-Initial.Covid'!AZ2</f>
        <v>CPA_N77</v>
      </c>
      <c r="BA2" s="2" t="str">
        <f>'[1]2020-04-22-Initial.Covid'!BA2</f>
        <v>CPA_N78</v>
      </c>
      <c r="BB2" s="2" t="str">
        <f>'[1]2020-04-22-Initial.Covid'!BB2</f>
        <v>CPA_N79</v>
      </c>
      <c r="BC2" s="2" t="str">
        <f>'[1]2020-04-22-Initial.Covid'!BC2</f>
        <v>CPA_N80T82</v>
      </c>
      <c r="BD2" s="2" t="str">
        <f>'[1]2020-04-22-Initial.Covid'!BD2</f>
        <v>CPA_O84</v>
      </c>
      <c r="BE2" s="2" t="str">
        <f>'[1]2020-04-22-Initial.Covid'!BE2</f>
        <v>CPA_P85</v>
      </c>
      <c r="BF2" s="2" t="str">
        <f>'[1]2020-04-22-Initial.Covid'!BF2</f>
        <v>CPA_Q86</v>
      </c>
      <c r="BG2" s="2" t="str">
        <f>'[1]2020-04-22-Initial.Covid'!BG2</f>
        <v>CPA_Q87_88</v>
      </c>
      <c r="BH2" s="2" t="str">
        <f>'[1]2020-04-22-Initial.Covid'!BH2</f>
        <v>CPA_R90T92</v>
      </c>
      <c r="BI2" s="2" t="str">
        <f>'[1]2020-04-22-Initial.Covid'!BI2</f>
        <v>CPA_R93</v>
      </c>
      <c r="BJ2" s="2" t="str">
        <f>'[1]2020-04-22-Initial.Covid'!BJ2</f>
        <v>CPA_S94</v>
      </c>
      <c r="BK2" s="2" t="str">
        <f>'[1]2020-04-22-Initial.Covid'!BK2</f>
        <v>CPA_S95</v>
      </c>
      <c r="BL2" s="2" t="str">
        <f>'[1]2020-04-22-Initial.Covid'!BL2</f>
        <v>CPA_S96</v>
      </c>
      <c r="BM2" s="2" t="str">
        <f>'[1]2020-04-22-Initial.Covid'!BM2</f>
        <v>CPA_T</v>
      </c>
      <c r="BN2" s="2" t="str">
        <f>'[1]2020-04-22-Initial.Covid'!BN2</f>
        <v>CPA_U</v>
      </c>
      <c r="BO2" s="2" t="s">
        <v>34</v>
      </c>
    </row>
    <row r="3" spans="1:67" x14ac:dyDescent="0.2">
      <c r="A3" s="3" t="s">
        <v>30</v>
      </c>
      <c r="B3" s="27">
        <f>'[1]2020-04-22-Initial.Covid'!B$68</f>
        <v>83223.631068073373</v>
      </c>
      <c r="C3" s="28">
        <f>'[1]2020-04-22-Initial.Covid'!C$68</f>
        <v>6629.4168988703104</v>
      </c>
      <c r="D3" s="28">
        <f>'[1]2020-04-22-Initial.Covid'!D$68</f>
        <v>5554.193731571535</v>
      </c>
      <c r="E3" s="28">
        <f>'[1]2020-04-22-Initial.Covid'!E$68</f>
        <v>3766.5400382556982</v>
      </c>
      <c r="F3" s="28">
        <f>'[1]2020-04-22-Initial.Covid'!F$68</f>
        <v>428479.30931114231</v>
      </c>
      <c r="G3" s="28">
        <f>'[1]2020-04-22-Initial.Covid'!G$68</f>
        <v>64891.094548858237</v>
      </c>
      <c r="H3" s="28">
        <f>'[1]2020-04-22-Initial.Covid'!H$68</f>
        <v>6055.0829400339653</v>
      </c>
      <c r="I3" s="28">
        <f>'[1]2020-04-22-Initial.Covid'!I$68</f>
        <v>17945.810223292625</v>
      </c>
      <c r="J3" s="28">
        <f>'[1]2020-04-22-Initial.Covid'!J$68</f>
        <v>3623.7785289178832</v>
      </c>
      <c r="K3" s="28">
        <f>'[1]2020-04-22-Initial.Covid'!K$68</f>
        <v>45303.378159184591</v>
      </c>
      <c r="L3" s="28">
        <f>'[1]2020-04-22-Initial.Covid'!L$68</f>
        <v>30135.80567462209</v>
      </c>
      <c r="M3" s="28">
        <f>'[1]2020-04-22-Initial.Covid'!M$68</f>
        <v>60824.375754296329</v>
      </c>
      <c r="N3" s="28">
        <f>'[1]2020-04-22-Initial.Covid'!N$68</f>
        <v>15483.547651501094</v>
      </c>
      <c r="O3" s="28">
        <f>'[1]2020-04-22-Initial.Covid'!O$68</f>
        <v>10635.596625271526</v>
      </c>
      <c r="P3" s="28">
        <f>'[1]2020-04-22-Initial.Covid'!P$68</f>
        <v>144.02911044017347</v>
      </c>
      <c r="Q3" s="28">
        <f>'[1]2020-04-22-Initial.Covid'!Q$68</f>
        <v>12582.640186466633</v>
      </c>
      <c r="R3" s="28">
        <f>'[1]2020-04-22-Initial.Covid'!R$68</f>
        <v>26263.86472225816</v>
      </c>
      <c r="S3" s="28">
        <f>'[1]2020-04-22-Initial.Covid'!S$68</f>
        <v>22452.820422468194</v>
      </c>
      <c r="T3" s="28">
        <f>'[1]2020-04-22-Initial.Covid'!T$68</f>
        <v>4783.8771980500369</v>
      </c>
      <c r="U3" s="28">
        <f>'[1]2020-04-22-Initial.Covid'!U$68</f>
        <v>132779.55613743325</v>
      </c>
      <c r="V3" s="28">
        <f>'[1]2020-04-22-Initial.Covid'!V$68</f>
        <v>8918.619742529967</v>
      </c>
      <c r="W3" s="28">
        <f>'[1]2020-04-22-Initial.Covid'!W$68</f>
        <v>59222.530315533237</v>
      </c>
      <c r="X3" s="28">
        <f>'[1]2020-04-22-Initial.Covid'!X$68</f>
        <v>1743.7101304142277</v>
      </c>
      <c r="Y3" s="28">
        <f>'[1]2020-04-22-Initial.Covid'!Y$68</f>
        <v>144860.9690243809</v>
      </c>
      <c r="Z3" s="28">
        <f>'[1]2020-04-22-Initial.Covid'!Z$68</f>
        <v>24402.455687672762</v>
      </c>
      <c r="AA3" s="28">
        <f>'[1]2020-04-22-Initial.Covid'!AA$68</f>
        <v>49538.985586328061</v>
      </c>
      <c r="AB3" s="28">
        <f>'[1]2020-04-22-Initial.Covid'!AB$68</f>
        <v>49230.61725767226</v>
      </c>
      <c r="AC3" s="28">
        <f>'[1]2020-04-22-Initial.Covid'!AC$68</f>
        <v>143134.18284219396</v>
      </c>
      <c r="AD3" s="28">
        <f>'[1]2020-04-22-Initial.Covid'!AD$68</f>
        <v>322004.0110858581</v>
      </c>
      <c r="AE3" s="28">
        <f>'[1]2020-04-22-Initial.Covid'!AE$68</f>
        <v>587957.5014008712</v>
      </c>
      <c r="AF3" s="28">
        <f>'[1]2020-04-22-Initial.Covid'!AF$68</f>
        <v>152312.52173318426</v>
      </c>
      <c r="AG3" s="28">
        <f>'[1]2020-04-22-Initial.Covid'!AG$68</f>
        <v>8377.6237004300383</v>
      </c>
      <c r="AH3" s="28">
        <f>'[1]2020-04-22-Initial.Covid'!AH$68</f>
        <v>30312.246799770255</v>
      </c>
      <c r="AI3" s="28">
        <f>'[1]2020-04-22-Initial.Covid'!AI$68</f>
        <v>66198.889218310782</v>
      </c>
      <c r="AJ3" s="28">
        <f>'[1]2020-04-22-Initial.Covid'!AJ$68</f>
        <v>7441.1929836740692</v>
      </c>
      <c r="AK3" s="28">
        <f>'[1]2020-04-22-Initial.Covid'!AK$68</f>
        <v>509522.39477296837</v>
      </c>
      <c r="AL3" s="28">
        <f>'[1]2020-04-22-Initial.Covid'!AL$68</f>
        <v>43190.345761940487</v>
      </c>
      <c r="AM3" s="28">
        <f>'[1]2020-04-22-Initial.Covid'!AM$68</f>
        <v>40694.515319110367</v>
      </c>
      <c r="AN3" s="28">
        <f>'[1]2020-04-22-Initial.Covid'!AN$68</f>
        <v>117089.67309675654</v>
      </c>
      <c r="AO3" s="28">
        <f>'[1]2020-04-22-Initial.Covid'!AO$68</f>
        <v>3926.2892537135644</v>
      </c>
      <c r="AP3" s="28">
        <f>'[1]2020-04-22-Initial.Covid'!AP$68</f>
        <v>108706.19196634094</v>
      </c>
      <c r="AQ3" s="28">
        <f>'[1]2020-04-22-Initial.Covid'!AQ$68</f>
        <v>141826.68776359264</v>
      </c>
      <c r="AR3" s="28">
        <f>'[1]2020-04-22-Initial.Covid'!AR$68</f>
        <v>17600.736101421706</v>
      </c>
      <c r="AS3" s="28">
        <f>'[1]2020-04-22-Initial.Covid'!AT$68</f>
        <v>1217833.1424895183</v>
      </c>
      <c r="AT3" s="28">
        <v>0</v>
      </c>
      <c r="AU3" s="28">
        <f>'[1]2020-04-22-Initial.Covid'!AU$68</f>
        <v>21139.678055634162</v>
      </c>
      <c r="AV3" s="28">
        <f>'[1]2020-04-22-Initial.Covid'!AV$68</f>
        <v>9426.41491230662</v>
      </c>
      <c r="AW3" s="28">
        <f>'[1]2020-04-22-Initial.Covid'!AW$68</f>
        <v>37667.326619851861</v>
      </c>
      <c r="AX3" s="28">
        <f>'[1]2020-04-22-Initial.Covid'!AX$68</f>
        <v>161.89989271007596</v>
      </c>
      <c r="AY3" s="28">
        <f>'[1]2020-04-22-Initial.Covid'!AY$68</f>
        <v>16017.463579731815</v>
      </c>
      <c r="AZ3" s="28">
        <f>'[1]2020-04-22-Initial.Covid'!AZ$68</f>
        <v>27556.245620962371</v>
      </c>
      <c r="BA3" s="28">
        <f>'[1]2020-04-22-Initial.Covid'!BA$68</f>
        <v>3919.8801404292199</v>
      </c>
      <c r="BB3" s="28">
        <f>'[1]2020-04-22-Initial.Covid'!BB$68</f>
        <v>64527.444551415698</v>
      </c>
      <c r="BC3" s="28">
        <f>'[1]2020-04-22-Initial.Covid'!BC$68</f>
        <v>29948.271023558074</v>
      </c>
      <c r="BD3" s="28">
        <f>'[1]2020-04-22-Initial.Covid'!BD$68</f>
        <v>918177.68190761423</v>
      </c>
      <c r="BE3" s="28">
        <f>'[1]2020-04-22-Initial.Covid'!BE$68</f>
        <v>617180.98461515212</v>
      </c>
      <c r="BF3" s="28">
        <f>'[1]2020-04-22-Initial.Covid'!BF$68</f>
        <v>803951.12922687433</v>
      </c>
      <c r="BG3" s="28">
        <f>'[1]2020-04-22-Initial.Covid'!BG$68</f>
        <v>357928.42937701556</v>
      </c>
      <c r="BH3" s="28">
        <f>'[1]2020-04-22-Initial.Covid'!BH$68</f>
        <v>117666.26953803378</v>
      </c>
      <c r="BI3" s="28">
        <f>'[1]2020-04-22-Initial.Covid'!BI$68</f>
        <v>73944.042693555966</v>
      </c>
      <c r="BJ3" s="28">
        <f>'[1]2020-04-22-Initial.Covid'!BJ$68</f>
        <v>84170.299973009925</v>
      </c>
      <c r="BK3" s="28">
        <f>'[1]2020-04-22-Initial.Covid'!BK$68</f>
        <v>12861.111560927335</v>
      </c>
      <c r="BL3" s="28">
        <f>'[1]2020-04-22-Initial.Covid'!BL$68</f>
        <v>122328.03836479271</v>
      </c>
      <c r="BM3" s="28">
        <f>'[1]2020-04-22-Initial.Covid'!BM$68</f>
        <v>44810.005888324944</v>
      </c>
      <c r="BN3" s="28">
        <f>'[1]2020-04-22-Initial.Covid'!BN$68</f>
        <v>0</v>
      </c>
      <c r="BO3" s="28">
        <f>SUM(B3:BN3)</f>
        <v>8200987.0005070968</v>
      </c>
    </row>
    <row r="4" spans="1:67" x14ac:dyDescent="0.2">
      <c r="A4" s="4" t="s">
        <v>31</v>
      </c>
      <c r="B4" s="29">
        <f>'[1]2020-04-20-VA&amp;GDP.Covid'!B$2</f>
        <v>174976.3</v>
      </c>
      <c r="C4" s="30">
        <f>'[1]2020-04-20-VA&amp;GDP.Covid'!C$2</f>
        <v>25367.89</v>
      </c>
      <c r="D4" s="30">
        <f>'[1]2020-04-20-VA&amp;GDP.Covid'!D$2</f>
        <v>6583.15</v>
      </c>
      <c r="E4" s="30">
        <f>'[1]2020-04-20-VA&amp;GDP.Covid'!E$2</f>
        <v>24612.89</v>
      </c>
      <c r="F4" s="30">
        <f>'[1]2020-04-20-VA&amp;GDP.Covid'!F$2</f>
        <v>258693.34</v>
      </c>
      <c r="G4" s="30">
        <f>'[1]2020-04-20-VA&amp;GDP.Covid'!G$2</f>
        <v>68975.320000000007</v>
      </c>
      <c r="H4" s="30">
        <f>'[1]2020-04-20-VA&amp;GDP.Covid'!H$2</f>
        <v>36629.300000000003</v>
      </c>
      <c r="I4" s="30">
        <f>'[1]2020-04-20-VA&amp;GDP.Covid'!I$2</f>
        <v>45121.09</v>
      </c>
      <c r="J4" s="30">
        <f>'[1]2020-04-20-VA&amp;GDP.Covid'!J$2</f>
        <v>26313.91</v>
      </c>
      <c r="K4" s="30">
        <f>'[1]2020-04-20-VA&amp;GDP.Covid'!K$2</f>
        <v>55342.76</v>
      </c>
      <c r="L4" s="30">
        <f>'[1]2020-04-20-VA&amp;GDP.Covid'!L$2</f>
        <v>146924.06</v>
      </c>
      <c r="M4" s="30">
        <f>'[1]2020-04-20-VA&amp;GDP.Covid'!M$2</f>
        <v>88217.22</v>
      </c>
      <c r="N4" s="30">
        <f>'[1]2020-04-20-VA&amp;GDP.Covid'!N$2</f>
        <v>89488.89</v>
      </c>
      <c r="O4" s="30">
        <f>'[1]2020-04-20-VA&amp;GDP.Covid'!O$2</f>
        <v>66013.259999999995</v>
      </c>
      <c r="P4" s="30">
        <f>'[1]2020-04-20-VA&amp;GDP.Covid'!P$2</f>
        <v>72710.460000000006</v>
      </c>
      <c r="Q4" s="30">
        <f>'[1]2020-04-20-VA&amp;GDP.Covid'!Q$2</f>
        <v>175663.37</v>
      </c>
      <c r="R4" s="30">
        <f>'[1]2020-04-20-VA&amp;GDP.Covid'!R$2</f>
        <v>120880.89</v>
      </c>
      <c r="S4" s="30">
        <f>'[1]2020-04-20-VA&amp;GDP.Covid'!S$2</f>
        <v>92228.01</v>
      </c>
      <c r="T4" s="30">
        <f>'[1]2020-04-20-VA&amp;GDP.Covid'!T$2</f>
        <v>208533.83</v>
      </c>
      <c r="U4" s="30">
        <f>'[1]2020-04-20-VA&amp;GDP.Covid'!U$2</f>
        <v>220615.57</v>
      </c>
      <c r="V4" s="30">
        <f>'[1]2020-04-20-VA&amp;GDP.Covid'!V$2</f>
        <v>56548.74</v>
      </c>
      <c r="W4" s="30">
        <f>'[1]2020-04-20-VA&amp;GDP.Covid'!W$2</f>
        <v>83604.570000000007</v>
      </c>
      <c r="X4" s="30">
        <f>'[1]2020-04-20-VA&amp;GDP.Covid'!X$2</f>
        <v>100917.61</v>
      </c>
      <c r="Y4" s="30">
        <f>'[1]2020-04-20-VA&amp;GDP.Covid'!Y$2</f>
        <v>205575.2</v>
      </c>
      <c r="Z4" s="30">
        <f>'[1]2020-04-20-VA&amp;GDP.Covid'!Z$2</f>
        <v>27135.91</v>
      </c>
      <c r="AA4" s="30">
        <f>'[1]2020-04-20-VA&amp;GDP.Covid'!AA$2</f>
        <v>100503.01</v>
      </c>
      <c r="AB4" s="30">
        <f>'[1]2020-04-20-VA&amp;GDP.Covid'!AB$2</f>
        <v>711991.47</v>
      </c>
      <c r="AC4" s="30">
        <f>'[1]2020-04-20-VA&amp;GDP.Covid'!AC$2</f>
        <v>183046.92</v>
      </c>
      <c r="AD4" s="30">
        <f>'[1]2020-04-20-VA&amp;GDP.Covid'!AD$2</f>
        <v>681685.11</v>
      </c>
      <c r="AE4" s="30">
        <f>'[1]2020-04-20-VA&amp;GDP.Covid'!AE$2</f>
        <v>531425.86</v>
      </c>
      <c r="AF4" s="30">
        <f>'[1]2020-04-20-VA&amp;GDP.Covid'!AF$2</f>
        <v>292076.07</v>
      </c>
      <c r="AG4" s="30">
        <f>'[1]2020-04-20-VA&amp;GDP.Covid'!AG$2</f>
        <v>29759.279999999999</v>
      </c>
      <c r="AH4" s="30">
        <f>'[1]2020-04-20-VA&amp;GDP.Covid'!AH$2</f>
        <v>32882.82</v>
      </c>
      <c r="AI4" s="30">
        <f>'[1]2020-04-20-VA&amp;GDP.Covid'!AI$2</f>
        <v>222097.08</v>
      </c>
      <c r="AJ4" s="30">
        <f>'[1]2020-04-20-VA&amp;GDP.Covid'!AJ$2</f>
        <v>52141.54</v>
      </c>
      <c r="AK4" s="30">
        <f>'[1]2020-04-20-VA&amp;GDP.Covid'!AK$2</f>
        <v>371149.9</v>
      </c>
      <c r="AL4" s="30">
        <f>'[1]2020-04-20-VA&amp;GDP.Covid'!AL$2</f>
        <v>91932.31</v>
      </c>
      <c r="AM4" s="30">
        <f>'[1]2020-04-20-VA&amp;GDP.Covid'!AM$2</f>
        <v>56532.43</v>
      </c>
      <c r="AN4" s="30">
        <f>'[1]2020-04-20-VA&amp;GDP.Covid'!AN$2</f>
        <v>147588.31</v>
      </c>
      <c r="AO4" s="30">
        <f>'[1]2020-04-20-VA&amp;GDP.Covid'!AO$2</f>
        <v>331745.69</v>
      </c>
      <c r="AP4" s="30">
        <f>'[1]2020-04-20-VA&amp;GDP.Covid'!AP$2</f>
        <v>344583.66</v>
      </c>
      <c r="AQ4" s="30">
        <f>'[1]2020-04-20-VA&amp;GDP.Covid'!AQ$2</f>
        <v>91259.25</v>
      </c>
      <c r="AR4" s="30">
        <f>'[1]2020-04-20-VA&amp;GDP.Covid'!AR$2</f>
        <v>101106.05</v>
      </c>
      <c r="AS4" s="30">
        <f>'[1]2020-04-20-VA&amp;GDP.Covid'!AS$2</f>
        <v>1374565.75</v>
      </c>
      <c r="AT4" s="30">
        <f>'[1]2020-04-20-VA&amp;GDP.Covid'!AT$2</f>
        <v>0</v>
      </c>
      <c r="AU4" s="30">
        <f>'[1]2020-04-20-VA&amp;GDP.Covid'!AU$2</f>
        <v>428786.9</v>
      </c>
      <c r="AV4" s="30">
        <f>'[1]2020-04-20-VA&amp;GDP.Covid'!AV$2</f>
        <v>176103.29</v>
      </c>
      <c r="AW4" s="30">
        <f>'[1]2020-04-20-VA&amp;GDP.Covid'!AW$2</f>
        <v>192766.69</v>
      </c>
      <c r="AX4" s="30">
        <f>'[1]2020-04-20-VA&amp;GDP.Covid'!AX$2</f>
        <v>72794.070000000007</v>
      </c>
      <c r="AY4" s="30">
        <f>'[1]2020-04-20-VA&amp;GDP.Covid'!AY$2</f>
        <v>73632.97</v>
      </c>
      <c r="AZ4" s="30">
        <f>'[1]2020-04-20-VA&amp;GDP.Covid'!AZ$2</f>
        <v>199647.99</v>
      </c>
      <c r="BA4" s="30">
        <f>'[1]2020-04-20-VA&amp;GDP.Covid'!BA$2</f>
        <v>148469.64000000001</v>
      </c>
      <c r="BB4" s="30">
        <f>'[1]2020-04-20-VA&amp;GDP.Covid'!BB$2</f>
        <v>28423.64</v>
      </c>
      <c r="BC4" s="30">
        <f>'[1]2020-04-20-VA&amp;GDP.Covid'!BC$2</f>
        <v>259054.51</v>
      </c>
      <c r="BD4" s="30">
        <f>'[1]2020-04-20-VA&amp;GDP.Covid'!BD$2</f>
        <v>739725.1</v>
      </c>
      <c r="BE4" s="30">
        <f>'[1]2020-04-20-VA&amp;GDP.Covid'!BE$2</f>
        <v>578068.05000000005</v>
      </c>
      <c r="BF4" s="30">
        <f>'[1]2020-04-20-VA&amp;GDP.Covid'!BF$2</f>
        <v>620829.46</v>
      </c>
      <c r="BG4" s="30">
        <f>'[1]2020-04-20-VA&amp;GDP.Covid'!BG$2</f>
        <v>283072.15999999997</v>
      </c>
      <c r="BH4" s="30">
        <f>'[1]2020-04-20-VA&amp;GDP.Covid'!BH$2</f>
        <v>98769.08</v>
      </c>
      <c r="BI4" s="30">
        <f>'[1]2020-04-20-VA&amp;GDP.Covid'!BI$2</f>
        <v>64908.18</v>
      </c>
      <c r="BJ4" s="30">
        <f>'[1]2020-04-20-VA&amp;GDP.Covid'!BJ$2</f>
        <v>73715.33</v>
      </c>
      <c r="BK4" s="30">
        <f>'[1]2020-04-20-VA&amp;GDP.Covid'!BK$2</f>
        <v>19632.45</v>
      </c>
      <c r="BL4" s="30">
        <f>'[1]2020-04-20-VA&amp;GDP.Covid'!BL$2</f>
        <v>107300.1</v>
      </c>
      <c r="BM4" s="30">
        <f>'[1]2020-04-20-VA&amp;GDP.Covid'!BM$2</f>
        <v>46149.1</v>
      </c>
      <c r="BN4" s="30">
        <f>'[1]2020-04-20-VA&amp;GDP.Covid'!BN$2</f>
        <v>0</v>
      </c>
      <c r="BO4" s="30">
        <f>SUM(B4:BN4)</f>
        <v>12437594.759999998</v>
      </c>
    </row>
    <row r="5" spans="1:67" x14ac:dyDescent="0.2">
      <c r="A5" s="4" t="s">
        <v>32</v>
      </c>
      <c r="B5" s="29">
        <f t="array" ref="B5:BN5">TRANSPOSE([1]Data!$E$13:$E$77)</f>
        <v>110831.12</v>
      </c>
      <c r="C5" s="30">
        <v>7396.9</v>
      </c>
      <c r="D5" s="30">
        <v>7618.62</v>
      </c>
      <c r="E5" s="30">
        <v>17258.16</v>
      </c>
      <c r="F5" s="30">
        <v>536286.93000000005</v>
      </c>
      <c r="G5" s="30">
        <v>139182.65</v>
      </c>
      <c r="H5" s="30">
        <v>7464.73</v>
      </c>
      <c r="I5" s="30">
        <v>22200.06</v>
      </c>
      <c r="J5" s="30">
        <v>4118.32</v>
      </c>
      <c r="K5" s="30">
        <v>100948.83</v>
      </c>
      <c r="L5" s="30">
        <v>45004.75</v>
      </c>
      <c r="M5" s="30">
        <v>102497.8</v>
      </c>
      <c r="N5" s="30">
        <v>22197.7</v>
      </c>
      <c r="O5" s="30">
        <v>13465.56</v>
      </c>
      <c r="P5" s="30">
        <v>221.01</v>
      </c>
      <c r="Q5" s="30">
        <v>16708.91</v>
      </c>
      <c r="R5" s="30">
        <v>63408.959999999999</v>
      </c>
      <c r="S5" s="30">
        <v>35938.35</v>
      </c>
      <c r="T5" s="30">
        <v>6537.48</v>
      </c>
      <c r="U5" s="30">
        <v>176479.15</v>
      </c>
      <c r="V5" s="30">
        <v>16394.88</v>
      </c>
      <c r="W5" s="30">
        <v>95337.35</v>
      </c>
      <c r="X5" s="30">
        <v>2078.92</v>
      </c>
      <c r="Y5" s="30">
        <v>174790.9</v>
      </c>
      <c r="Z5" s="30">
        <v>27071.66</v>
      </c>
      <c r="AA5" s="30">
        <v>56029.26</v>
      </c>
      <c r="AB5" s="30">
        <v>55190.81</v>
      </c>
      <c r="AC5" s="30">
        <v>158563.04</v>
      </c>
      <c r="AD5" s="30">
        <v>358799.37</v>
      </c>
      <c r="AE5" s="30">
        <v>630824.39</v>
      </c>
      <c r="AF5" s="30">
        <v>175987.1</v>
      </c>
      <c r="AG5" s="30">
        <v>12492.92</v>
      </c>
      <c r="AH5" s="30">
        <v>47177.93</v>
      </c>
      <c r="AI5" s="30">
        <v>75591.11</v>
      </c>
      <c r="AJ5" s="30">
        <v>8450.9</v>
      </c>
      <c r="AK5" s="30">
        <v>563206.36</v>
      </c>
      <c r="AL5" s="30">
        <v>51438.15</v>
      </c>
      <c r="AM5" s="30">
        <v>47300.59</v>
      </c>
      <c r="AN5" s="30">
        <v>133038.94</v>
      </c>
      <c r="AO5" s="30">
        <v>4614.6899999999996</v>
      </c>
      <c r="AP5" s="30">
        <v>123819.92</v>
      </c>
      <c r="AQ5" s="30">
        <v>168171.59</v>
      </c>
      <c r="AR5" s="30">
        <v>20507.78</v>
      </c>
      <c r="AS5" s="30">
        <v>1276954.8700000001</v>
      </c>
      <c r="AT5" s="30">
        <v>0</v>
      </c>
      <c r="AU5" s="30">
        <v>23426.09</v>
      </c>
      <c r="AV5" s="30">
        <v>10635.84</v>
      </c>
      <c r="AW5" s="30">
        <v>43090.400000000001</v>
      </c>
      <c r="AX5" s="30">
        <v>254.54</v>
      </c>
      <c r="AY5" s="30">
        <v>17929.37</v>
      </c>
      <c r="AZ5" s="30">
        <v>33681.230000000003</v>
      </c>
      <c r="BA5" s="30">
        <v>4048.26</v>
      </c>
      <c r="BB5" s="30">
        <v>81754.19</v>
      </c>
      <c r="BC5" s="30">
        <v>32955.449999999997</v>
      </c>
      <c r="BD5" s="30">
        <v>999381.98</v>
      </c>
      <c r="BE5" s="30">
        <v>646901.19999999995</v>
      </c>
      <c r="BF5" s="30">
        <v>885360.77</v>
      </c>
      <c r="BG5" s="30">
        <v>384891.38</v>
      </c>
      <c r="BH5" s="30">
        <v>133341.07999999999</v>
      </c>
      <c r="BI5" s="30">
        <v>82089.91</v>
      </c>
      <c r="BJ5" s="30">
        <v>92922.76</v>
      </c>
      <c r="BK5" s="30">
        <v>14559.84</v>
      </c>
      <c r="BL5" s="30">
        <v>131415</v>
      </c>
      <c r="BM5" s="30">
        <v>44918.35</v>
      </c>
      <c r="BN5" s="30">
        <v>0</v>
      </c>
      <c r="BO5" s="30">
        <f>SUM(B5:BN5)</f>
        <v>9383157.0600000024</v>
      </c>
    </row>
    <row r="6" spans="1:67" x14ac:dyDescent="0.2">
      <c r="A6" s="4" t="s">
        <v>33</v>
      </c>
      <c r="B6" s="26">
        <f t="shared" ref="B6:AS6" si="0">B3/B4</f>
        <v>0.47562801972651941</v>
      </c>
      <c r="C6" s="5">
        <f t="shared" si="0"/>
        <v>0.26133103300551647</v>
      </c>
      <c r="D6" s="5">
        <f t="shared" si="0"/>
        <v>0.8436984926017993</v>
      </c>
      <c r="E6" s="5">
        <f t="shared" si="0"/>
        <v>0.15303119780959076</v>
      </c>
      <c r="F6" s="5">
        <f t="shared" si="0"/>
        <v>1.6563213777020402</v>
      </c>
      <c r="G6" s="5">
        <f t="shared" si="0"/>
        <v>0.9407871474733025</v>
      </c>
      <c r="H6" s="5">
        <f t="shared" si="0"/>
        <v>0.16530708858847876</v>
      </c>
      <c r="I6" s="5">
        <f t="shared" si="0"/>
        <v>0.39772554748328609</v>
      </c>
      <c r="J6" s="5">
        <f t="shared" si="0"/>
        <v>0.13771341959130678</v>
      </c>
      <c r="K6" s="5">
        <f t="shared" si="0"/>
        <v>0.81859629261685884</v>
      </c>
      <c r="L6" s="5">
        <f t="shared" si="0"/>
        <v>0.20511144107113627</v>
      </c>
      <c r="M6" s="5">
        <f t="shared" si="0"/>
        <v>0.68948415915051875</v>
      </c>
      <c r="N6" s="5">
        <f t="shared" si="0"/>
        <v>0.17302201034677148</v>
      </c>
      <c r="O6" s="5">
        <f t="shared" si="0"/>
        <v>0.16111303433994212</v>
      </c>
      <c r="P6" s="5">
        <f t="shared" si="0"/>
        <v>1.9808581934452549E-3</v>
      </c>
      <c r="Q6" s="5">
        <f t="shared" si="0"/>
        <v>7.1629276988518634E-2</v>
      </c>
      <c r="R6" s="5">
        <f t="shared" si="0"/>
        <v>0.21727061012090629</v>
      </c>
      <c r="S6" s="5">
        <f t="shared" si="0"/>
        <v>0.24344903920694153</v>
      </c>
      <c r="T6" s="5">
        <f t="shared" si="0"/>
        <v>2.2940532948778802E-2</v>
      </c>
      <c r="U6" s="5">
        <f t="shared" si="0"/>
        <v>0.60185940701027241</v>
      </c>
      <c r="V6" s="5">
        <f t="shared" si="0"/>
        <v>0.15771562270936482</v>
      </c>
      <c r="W6" s="5">
        <f t="shared" si="0"/>
        <v>0.70836474986395159</v>
      </c>
      <c r="X6" s="5">
        <f t="shared" si="0"/>
        <v>1.727855158692549E-2</v>
      </c>
      <c r="Y6" s="5">
        <f t="shared" si="0"/>
        <v>0.7046616956927727</v>
      </c>
      <c r="Z6" s="5">
        <f t="shared" si="0"/>
        <v>0.89926800640453042</v>
      </c>
      <c r="AA6" s="5">
        <f t="shared" si="0"/>
        <v>0.49291046692360818</v>
      </c>
      <c r="AB6" s="5">
        <f t="shared" si="0"/>
        <v>6.9144953741752363E-2</v>
      </c>
      <c r="AC6" s="5">
        <f t="shared" si="0"/>
        <v>0.78195351684799697</v>
      </c>
      <c r="AD6" s="5">
        <f t="shared" si="0"/>
        <v>0.47236474196401051</v>
      </c>
      <c r="AE6" s="5">
        <f t="shared" si="0"/>
        <v>1.1063772873244655</v>
      </c>
      <c r="AF6" s="5">
        <f t="shared" si="0"/>
        <v>0.52148237181219348</v>
      </c>
      <c r="AG6" s="5">
        <f t="shared" si="0"/>
        <v>0.28151298352749254</v>
      </c>
      <c r="AH6" s="5">
        <f t="shared" si="0"/>
        <v>0.92182625455390554</v>
      </c>
      <c r="AI6" s="5">
        <f t="shared" si="0"/>
        <v>0.2980628525972101</v>
      </c>
      <c r="AJ6" s="5">
        <f t="shared" si="0"/>
        <v>0.14271141557526051</v>
      </c>
      <c r="AK6" s="5">
        <f t="shared" si="0"/>
        <v>1.3728210482421479</v>
      </c>
      <c r="AL6" s="5">
        <f t="shared" si="0"/>
        <v>0.46980594485160321</v>
      </c>
      <c r="AM6" s="5">
        <f t="shared" si="0"/>
        <v>0.71984373074198948</v>
      </c>
      <c r="AN6" s="5">
        <f t="shared" si="0"/>
        <v>0.79335330214673871</v>
      </c>
      <c r="AO6" s="5">
        <f t="shared" si="0"/>
        <v>1.1835238172087675E-2</v>
      </c>
      <c r="AP6" s="5">
        <f t="shared" si="0"/>
        <v>0.31547111655364313</v>
      </c>
      <c r="AQ6" s="5">
        <f t="shared" si="0"/>
        <v>1.5541075317142388</v>
      </c>
      <c r="AR6" s="5">
        <f t="shared" si="0"/>
        <v>0.17408192785121865</v>
      </c>
      <c r="AS6" s="5">
        <f t="shared" si="0"/>
        <v>0.88597663843255103</v>
      </c>
      <c r="AT6" s="31"/>
      <c r="AU6" s="5">
        <f t="shared" ref="AU6:BM6" si="1">AU3/AU4</f>
        <v>4.9301128499107977E-2</v>
      </c>
      <c r="AV6" s="5">
        <f t="shared" si="1"/>
        <v>5.3527761533056079E-2</v>
      </c>
      <c r="AW6" s="5">
        <f t="shared" si="1"/>
        <v>0.19540371119020541</v>
      </c>
      <c r="AX6" s="5">
        <f t="shared" si="1"/>
        <v>2.2240807899609949E-3</v>
      </c>
      <c r="AY6" s="5">
        <f t="shared" si="1"/>
        <v>0.2175311355732604</v>
      </c>
      <c r="AZ6" s="5">
        <f t="shared" si="1"/>
        <v>0.13802415752326067</v>
      </c>
      <c r="BA6" s="5">
        <f t="shared" si="1"/>
        <v>2.640189698331066E-2</v>
      </c>
      <c r="BB6" s="5">
        <f t="shared" si="1"/>
        <v>2.270203413476096</v>
      </c>
      <c r="BC6" s="5">
        <f t="shared" si="1"/>
        <v>0.11560605921725924</v>
      </c>
      <c r="BD6" s="5">
        <f t="shared" si="1"/>
        <v>1.2412417557652353</v>
      </c>
      <c r="BE6" s="5">
        <f t="shared" si="1"/>
        <v>1.067661471024306</v>
      </c>
      <c r="BF6" s="5">
        <f t="shared" si="1"/>
        <v>1.2949629182011988</v>
      </c>
      <c r="BG6" s="5">
        <f t="shared" si="1"/>
        <v>1.2644423576554318</v>
      </c>
      <c r="BH6" s="5">
        <f t="shared" si="1"/>
        <v>1.1913269774106814</v>
      </c>
      <c r="BI6" s="5">
        <f t="shared" si="1"/>
        <v>1.1392099222864662</v>
      </c>
      <c r="BJ6" s="5">
        <f t="shared" si="1"/>
        <v>1.1418289787620828</v>
      </c>
      <c r="BK6" s="5">
        <f t="shared" si="1"/>
        <v>0.65509457866579746</v>
      </c>
      <c r="BL6" s="5">
        <f t="shared" si="1"/>
        <v>1.14005521304074</v>
      </c>
      <c r="BM6" s="5">
        <f t="shared" si="1"/>
        <v>0.97098331036412289</v>
      </c>
      <c r="BN6" s="5"/>
      <c r="BO6" s="31">
        <f>BO3/BO4</f>
        <v>0.6593708155600897</v>
      </c>
    </row>
    <row r="7" spans="1:67" x14ac:dyDescent="0.2">
      <c r="A7" s="6" t="s">
        <v>35</v>
      </c>
      <c r="B7" s="15">
        <f>B3/([1]IOT!$CF$89+[1]IOT!$BP$86)</f>
        <v>5.9791279036510801E-3</v>
      </c>
      <c r="C7" s="15">
        <f>C3/([1]IOT!$CF$89+[1]IOT!$BP$86)</f>
        <v>4.7628457273811073E-4</v>
      </c>
      <c r="D7" s="15">
        <f>D3/([1]IOT!$CF$89+[1]IOT!$BP$86)</f>
        <v>3.9903611866633822E-4</v>
      </c>
      <c r="E7" s="15">
        <f>E3/([1]IOT!$CF$89+[1]IOT!$BP$86)</f>
        <v>2.7060372581596138E-4</v>
      </c>
      <c r="F7" s="15">
        <f>F3/([1]IOT!$CF$89+[1]IOT!$BP$86)</f>
        <v>3.0783715653356216E-2</v>
      </c>
      <c r="G7" s="15">
        <f>G3/([1]IOT!$CF$89+[1]IOT!$BP$86)</f>
        <v>4.6620430896385399E-3</v>
      </c>
      <c r="H7" s="15">
        <f>H3/([1]IOT!$CF$89+[1]IOT!$BP$86)</f>
        <v>4.3502205925220066E-4</v>
      </c>
      <c r="I7" s="15">
        <f>I3/([1]IOT!$CF$89+[1]IOT!$BP$86)</f>
        <v>1.2893008065455434E-3</v>
      </c>
      <c r="J7" s="15">
        <f>J3/([1]IOT!$CF$89+[1]IOT!$BP$86)</f>
        <v>2.6034715189465681E-4</v>
      </c>
      <c r="K7" s="15">
        <f>K3/([1]IOT!$CF$89+[1]IOT!$BP$86)</f>
        <v>3.2547809919477506E-3</v>
      </c>
      <c r="L7" s="15">
        <f>L3/([1]IOT!$CF$89+[1]IOT!$BP$86)</f>
        <v>2.1650802097394092E-3</v>
      </c>
      <c r="M7" s="15">
        <f>M3/([1]IOT!$CF$89+[1]IOT!$BP$86)</f>
        <v>4.369873287518534E-3</v>
      </c>
      <c r="N7" s="15">
        <f>N3/([1]IOT!$CF$89+[1]IOT!$BP$86)</f>
        <v>1.1124017376131594E-3</v>
      </c>
      <c r="O7" s="15">
        <f>O3/([1]IOT!$CF$89+[1]IOT!$BP$86)</f>
        <v>7.6410499924141784E-4</v>
      </c>
      <c r="P7" s="15">
        <f>P3/([1]IOT!$CF$89+[1]IOT!$BP$86)</f>
        <v>1.0347643597363413E-5</v>
      </c>
      <c r="Q7" s="15">
        <f>Q3/([1]IOT!$CF$89+[1]IOT!$BP$86)</f>
        <v>9.0398861567295131E-4</v>
      </c>
      <c r="R7" s="15">
        <f>R3/([1]IOT!$CF$89+[1]IOT!$BP$86)</f>
        <v>1.8869040488046366E-3</v>
      </c>
      <c r="S7" s="15">
        <f>S3/([1]IOT!$CF$89+[1]IOT!$BP$86)</f>
        <v>1.6131029538213376E-3</v>
      </c>
      <c r="T7" s="15">
        <f>T3/([1]IOT!$CF$89+[1]IOT!$BP$86)</f>
        <v>3.4369341105899056E-4</v>
      </c>
      <c r="U7" s="15">
        <f>U3/([1]IOT!$CF$89+[1]IOT!$BP$86)</f>
        <v>9.5394293537414999E-3</v>
      </c>
      <c r="V7" s="15">
        <f>V3/([1]IOT!$CF$89+[1]IOT!$BP$86)</f>
        <v>6.4075031911304495E-4</v>
      </c>
      <c r="W7" s="15">
        <f>W3/([1]IOT!$CF$89+[1]IOT!$BP$86)</f>
        <v>4.2547901237905477E-3</v>
      </c>
      <c r="X7" s="15">
        <f>X3/([1]IOT!$CF$89+[1]IOT!$BP$86)</f>
        <v>1.2527530657861899E-4</v>
      </c>
      <c r="Y7" s="15">
        <f>Y3/([1]IOT!$CF$89+[1]IOT!$BP$86)</f>
        <v>1.0407407738976724E-2</v>
      </c>
      <c r="Z7" s="15">
        <f>Z3/([1]IOT!$CF$89+[1]IOT!$BP$86)</f>
        <v>1.753172768926999E-3</v>
      </c>
      <c r="AA7" s="15">
        <f>AA3/([1]IOT!$CF$89+[1]IOT!$BP$86)</f>
        <v>3.559084447967716E-3</v>
      </c>
      <c r="AB7" s="15">
        <f>AB3/([1]IOT!$CF$89+[1]IOT!$BP$86)</f>
        <v>3.5369299991073913E-3</v>
      </c>
      <c r="AC7" s="15">
        <f>AC3/([1]IOT!$CF$89+[1]IOT!$BP$86)</f>
        <v>1.0283348318436566E-2</v>
      </c>
      <c r="AD7" s="15">
        <f>AD3/([1]IOT!$CF$89+[1]IOT!$BP$86)</f>
        <v>2.3134092361293514E-2</v>
      </c>
      <c r="AE7" s="15">
        <f>AE3/([1]IOT!$CF$89+[1]IOT!$BP$86)</f>
        <v>4.2241284809015497E-2</v>
      </c>
      <c r="AF7" s="15">
        <f>AF3/([1]IOT!$CF$89+[1]IOT!$BP$86)</f>
        <v>1.0942757929240472E-2</v>
      </c>
      <c r="AG7" s="15">
        <f>AG3/([1]IOT!$CF$89+[1]IOT!$BP$86)</f>
        <v>6.0188293866387133E-4</v>
      </c>
      <c r="AH7" s="15">
        <f>AH3/([1]IOT!$CF$89+[1]IOT!$BP$86)</f>
        <v>2.1777564657641199E-3</v>
      </c>
      <c r="AI7" s="15">
        <f>AI3/([1]IOT!$CF$89+[1]IOT!$BP$86)</f>
        <v>4.7560004368488997E-3</v>
      </c>
      <c r="AJ7" s="15">
        <f>AJ3/([1]IOT!$CF$89+[1]IOT!$BP$86)</f>
        <v>5.3460590500726689E-4</v>
      </c>
      <c r="AK7" s="15">
        <f>AK3/([1]IOT!$CF$89+[1]IOT!$BP$86)</f>
        <v>3.6606184193408602E-2</v>
      </c>
      <c r="AL7" s="15">
        <f>AL3/([1]IOT!$CF$89+[1]IOT!$BP$86)</f>
        <v>3.1029720549242408E-3</v>
      </c>
      <c r="AM7" s="15">
        <f>AM3/([1]IOT!$CF$89+[1]IOT!$BP$86)</f>
        <v>2.9236613320923915E-3</v>
      </c>
      <c r="AN7" s="15">
        <f>AN3/([1]IOT!$CF$89+[1]IOT!$BP$86)</f>
        <v>8.4122036332391348E-3</v>
      </c>
      <c r="AO7" s="15">
        <f>AO3/([1]IOT!$CF$89+[1]IOT!$BP$86)</f>
        <v>2.8208076640494042E-4</v>
      </c>
      <c r="AP7" s="15">
        <f>AP3/([1]IOT!$CF$89+[1]IOT!$BP$86)</f>
        <v>7.8098998727170856E-3</v>
      </c>
      <c r="AQ7" s="15">
        <f>AQ3/([1]IOT!$CF$89+[1]IOT!$BP$86)</f>
        <v>1.0189412495064993E-2</v>
      </c>
      <c r="AR7" s="15">
        <f>AR3/([1]IOT!$CF$89+[1]IOT!$BP$86)</f>
        <v>1.2645092625522437E-3</v>
      </c>
      <c r="AS7" s="15">
        <f>AS3/([1]IOT!$CF$89+[1]IOT!$BP$86)</f>
        <v>8.7494141156784416E-2</v>
      </c>
      <c r="AT7" s="15">
        <f>AT3/([1]IOT!$CF$89+[1]IOT!$BP$86)</f>
        <v>0</v>
      </c>
      <c r="AU7" s="15">
        <f>AU3/([1]IOT!$CF$89+[1]IOT!$BP$86)</f>
        <v>1.5187614060392944E-3</v>
      </c>
      <c r="AV7" s="15">
        <f>AV3/([1]IOT!$CF$89+[1]IOT!$BP$86)</f>
        <v>6.7723241235970188E-4</v>
      </c>
      <c r="AW7" s="15">
        <f>AW3/([1]IOT!$CF$89+[1]IOT!$BP$86)</f>
        <v>2.7061756469683096E-3</v>
      </c>
      <c r="AX7" s="15">
        <f>AX3/([1]IOT!$CF$89+[1]IOT!$BP$86)</f>
        <v>1.1631554087193482E-5</v>
      </c>
      <c r="AY7" s="15">
        <f>AY3/([1]IOT!$CF$89+[1]IOT!$BP$86)</f>
        <v>1.1507604535658058E-3</v>
      </c>
      <c r="AZ7" s="15">
        <f>AZ3/([1]IOT!$CF$89+[1]IOT!$BP$86)</f>
        <v>1.9797540073370561E-3</v>
      </c>
      <c r="BA7" s="15">
        <f>BA3/([1]IOT!$CF$89+[1]IOT!$BP$86)</f>
        <v>2.8162030934984343E-4</v>
      </c>
      <c r="BB7" s="15">
        <f>BB3/([1]IOT!$CF$89+[1]IOT!$BP$86)</f>
        <v>4.6359169783529988E-3</v>
      </c>
      <c r="BC7" s="15">
        <f>BC3/([1]IOT!$CF$89+[1]IOT!$BP$86)</f>
        <v>2.1516069491920391E-3</v>
      </c>
      <c r="BD7" s="15">
        <f>BD3/([1]IOT!$CF$89+[1]IOT!$BP$86)</f>
        <v>6.5965660569567999E-2</v>
      </c>
      <c r="BE7" s="15">
        <f>BE3/([1]IOT!$CF$89+[1]IOT!$BP$86)</f>
        <v>4.4340820021381601E-2</v>
      </c>
      <c r="BF7" s="15">
        <f>BF3/([1]IOT!$CF$89+[1]IOT!$BP$86)</f>
        <v>5.7759155281272685E-2</v>
      </c>
      <c r="BG7" s="15">
        <f>BG3/([1]IOT!$CF$89+[1]IOT!$BP$86)</f>
        <v>2.5715050306416076E-2</v>
      </c>
      <c r="BH7" s="15">
        <f>BH3/([1]IOT!$CF$89+[1]IOT!$BP$86)</f>
        <v>8.4536286927678009E-3</v>
      </c>
      <c r="BI7" s="15">
        <f>BI3/([1]IOT!$CF$89+[1]IOT!$BP$86)</f>
        <v>5.3124441135735988E-3</v>
      </c>
      <c r="BJ7" s="15">
        <f>BJ3/([1]IOT!$CF$89+[1]IOT!$BP$86)</f>
        <v>6.0471404908499626E-3</v>
      </c>
      <c r="BK7" s="15">
        <f>BK3/([1]IOT!$CF$89+[1]IOT!$BP$86)</f>
        <v>9.239951443960749E-4</v>
      </c>
      <c r="BL7" s="15">
        <f>BL3/([1]IOT!$CF$89+[1]IOT!$BP$86)</f>
        <v>8.7885493362764439E-3</v>
      </c>
      <c r="BM7" s="15">
        <f>BM3/([1]IOT!$CF$89+[1]IOT!$BP$86)</f>
        <v>3.2193350990718235E-3</v>
      </c>
      <c r="BN7" s="15">
        <f>BN3/([1]IOT!$CF$89+[1]IOT!$BP$86)</f>
        <v>0</v>
      </c>
      <c r="BO7" s="15">
        <f>BO3/([1]IOT!$CF$89+[1]IOT!$BP$86)</f>
        <v>0.58919263174306136</v>
      </c>
    </row>
    <row r="9" spans="1:67" ht="15" customHeight="1" x14ac:dyDescent="0.2">
      <c r="A9" s="20" t="s">
        <v>102</v>
      </c>
    </row>
    <row r="11" spans="1:67" x14ac:dyDescent="0.2">
      <c r="A11" s="2" t="s">
        <v>36</v>
      </c>
      <c r="B11" s="24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  <c r="M11" s="2" t="s">
        <v>48</v>
      </c>
      <c r="N11" s="2" t="s">
        <v>49</v>
      </c>
      <c r="O11" s="2" t="s">
        <v>50</v>
      </c>
      <c r="P11" s="2" t="s">
        <v>51</v>
      </c>
      <c r="Q11" s="2" t="s">
        <v>52</v>
      </c>
      <c r="R11" s="2" t="s">
        <v>53</v>
      </c>
      <c r="S11" s="2" t="s">
        <v>54</v>
      </c>
      <c r="T11" s="2" t="s">
        <v>55</v>
      </c>
      <c r="U11" s="2" t="s">
        <v>56</v>
      </c>
      <c r="V11" s="2" t="s">
        <v>57</v>
      </c>
      <c r="W11" s="2" t="s">
        <v>58</v>
      </c>
      <c r="X11" s="2" t="s">
        <v>59</v>
      </c>
      <c r="Y11" s="2" t="s">
        <v>60</v>
      </c>
      <c r="Z11" s="2" t="s">
        <v>61</v>
      </c>
      <c r="AA11" s="2" t="s">
        <v>62</v>
      </c>
      <c r="AB11" s="2" t="s">
        <v>63</v>
      </c>
      <c r="AC11" s="2" t="s">
        <v>64</v>
      </c>
      <c r="AD11" s="2" t="s">
        <v>65</v>
      </c>
      <c r="AE11" s="2" t="s">
        <v>66</v>
      </c>
      <c r="AF11" s="2" t="s">
        <v>67</v>
      </c>
      <c r="AG11" s="2" t="s">
        <v>68</v>
      </c>
      <c r="AH11" s="2" t="s">
        <v>69</v>
      </c>
      <c r="AI11" s="2" t="s">
        <v>70</v>
      </c>
      <c r="AJ11" s="2" t="s">
        <v>71</v>
      </c>
      <c r="AK11" s="2" t="s">
        <v>72</v>
      </c>
      <c r="AL11" s="2" t="s">
        <v>73</v>
      </c>
      <c r="AM11" s="2" t="s">
        <v>74</v>
      </c>
      <c r="AN11" s="2" t="s">
        <v>75</v>
      </c>
      <c r="AO11" s="2" t="s">
        <v>76</v>
      </c>
      <c r="AP11" s="2" t="s">
        <v>77</v>
      </c>
      <c r="AQ11" s="2" t="s">
        <v>78</v>
      </c>
      <c r="AR11" s="2" t="s">
        <v>79</v>
      </c>
      <c r="AS11" s="2" t="s">
        <v>80</v>
      </c>
      <c r="AT11" s="2" t="s">
        <v>81</v>
      </c>
      <c r="AU11" s="2" t="s">
        <v>82</v>
      </c>
      <c r="AV11" s="2" t="s">
        <v>83</v>
      </c>
      <c r="AW11" s="2" t="s">
        <v>84</v>
      </c>
      <c r="AX11" s="2" t="s">
        <v>85</v>
      </c>
      <c r="AY11" s="2" t="s">
        <v>86</v>
      </c>
      <c r="AZ11" s="2" t="s">
        <v>87</v>
      </c>
      <c r="BA11" s="2" t="s">
        <v>88</v>
      </c>
      <c r="BB11" s="2" t="s">
        <v>89</v>
      </c>
      <c r="BC11" s="2" t="s">
        <v>90</v>
      </c>
      <c r="BD11" s="2" t="s">
        <v>91</v>
      </c>
      <c r="BE11" s="2" t="s">
        <v>92</v>
      </c>
      <c r="BF11" s="2" t="s">
        <v>93</v>
      </c>
      <c r="BG11" s="2" t="s">
        <v>94</v>
      </c>
      <c r="BH11" s="2" t="s">
        <v>95</v>
      </c>
      <c r="BI11" s="2" t="s">
        <v>96</v>
      </c>
      <c r="BJ11" s="2" t="s">
        <v>97</v>
      </c>
      <c r="BK11" s="2" t="s">
        <v>98</v>
      </c>
      <c r="BL11" s="2" t="s">
        <v>99</v>
      </c>
      <c r="BM11" s="2" t="s">
        <v>100</v>
      </c>
      <c r="BN11" s="2" t="s">
        <v>101</v>
      </c>
    </row>
    <row r="12" spans="1:67" x14ac:dyDescent="0.2">
      <c r="A12" s="3" t="s">
        <v>30</v>
      </c>
      <c r="B12" s="21">
        <f>RANK(B3,$B$3:$BN$3)</f>
        <v>20</v>
      </c>
      <c r="C12" s="21">
        <f t="shared" ref="C12:BN12" si="2">RANK(C3,$B$3:$BN$3)</f>
        <v>53</v>
      </c>
      <c r="D12" s="21">
        <f t="shared" si="2"/>
        <v>55</v>
      </c>
      <c r="E12" s="21">
        <f t="shared" si="2"/>
        <v>59</v>
      </c>
      <c r="F12" s="21">
        <f t="shared" si="2"/>
        <v>7</v>
      </c>
      <c r="G12" s="21">
        <f t="shared" si="2"/>
        <v>23</v>
      </c>
      <c r="H12" s="21">
        <f t="shared" si="2"/>
        <v>54</v>
      </c>
      <c r="I12" s="21">
        <f t="shared" si="2"/>
        <v>42</v>
      </c>
      <c r="J12" s="21">
        <f t="shared" si="2"/>
        <v>60</v>
      </c>
      <c r="K12" s="21">
        <f t="shared" si="2"/>
        <v>29</v>
      </c>
      <c r="L12" s="21">
        <f t="shared" si="2"/>
        <v>35</v>
      </c>
      <c r="M12" s="21">
        <f t="shared" si="2"/>
        <v>25</v>
      </c>
      <c r="N12" s="21">
        <f t="shared" si="2"/>
        <v>45</v>
      </c>
      <c r="O12" s="21">
        <f t="shared" si="2"/>
        <v>48</v>
      </c>
      <c r="P12" s="21">
        <f t="shared" si="2"/>
        <v>63</v>
      </c>
      <c r="Q12" s="21">
        <f t="shared" si="2"/>
        <v>47</v>
      </c>
      <c r="R12" s="21">
        <f t="shared" si="2"/>
        <v>38</v>
      </c>
      <c r="S12" s="21">
        <f t="shared" si="2"/>
        <v>40</v>
      </c>
      <c r="T12" s="21">
        <f t="shared" si="2"/>
        <v>56</v>
      </c>
      <c r="U12" s="21">
        <f t="shared" si="2"/>
        <v>14</v>
      </c>
      <c r="V12" s="21">
        <f t="shared" si="2"/>
        <v>50</v>
      </c>
      <c r="W12" s="21">
        <f t="shared" si="2"/>
        <v>26</v>
      </c>
      <c r="X12" s="21">
        <f t="shared" si="2"/>
        <v>61</v>
      </c>
      <c r="Y12" s="21">
        <f t="shared" si="2"/>
        <v>11</v>
      </c>
      <c r="Z12" s="21">
        <f t="shared" si="2"/>
        <v>39</v>
      </c>
      <c r="AA12" s="21">
        <f t="shared" si="2"/>
        <v>27</v>
      </c>
      <c r="AB12" s="21">
        <f t="shared" si="2"/>
        <v>28</v>
      </c>
      <c r="AC12" s="21">
        <f t="shared" si="2"/>
        <v>12</v>
      </c>
      <c r="AD12" s="21">
        <f t="shared" si="2"/>
        <v>9</v>
      </c>
      <c r="AE12" s="21">
        <f t="shared" si="2"/>
        <v>5</v>
      </c>
      <c r="AF12" s="21">
        <f t="shared" si="2"/>
        <v>10</v>
      </c>
      <c r="AG12" s="21">
        <f t="shared" si="2"/>
        <v>51</v>
      </c>
      <c r="AH12" s="21">
        <f t="shared" si="2"/>
        <v>34</v>
      </c>
      <c r="AI12" s="21">
        <f t="shared" si="2"/>
        <v>22</v>
      </c>
      <c r="AJ12" s="21">
        <f t="shared" si="2"/>
        <v>52</v>
      </c>
      <c r="AK12" s="21">
        <f t="shared" si="2"/>
        <v>6</v>
      </c>
      <c r="AL12" s="21">
        <f t="shared" si="2"/>
        <v>31</v>
      </c>
      <c r="AM12" s="21">
        <f t="shared" si="2"/>
        <v>32</v>
      </c>
      <c r="AN12" s="21">
        <f t="shared" si="2"/>
        <v>17</v>
      </c>
      <c r="AO12" s="21">
        <f t="shared" si="2"/>
        <v>57</v>
      </c>
      <c r="AP12" s="21">
        <f t="shared" si="2"/>
        <v>18</v>
      </c>
      <c r="AQ12" s="21">
        <f t="shared" si="2"/>
        <v>13</v>
      </c>
      <c r="AR12" s="21">
        <f t="shared" si="2"/>
        <v>43</v>
      </c>
      <c r="AS12" s="21">
        <f t="shared" si="2"/>
        <v>1</v>
      </c>
      <c r="AT12" s="21">
        <f t="shared" si="2"/>
        <v>64</v>
      </c>
      <c r="AU12" s="21">
        <f t="shared" si="2"/>
        <v>41</v>
      </c>
      <c r="AV12" s="21">
        <f t="shared" si="2"/>
        <v>49</v>
      </c>
      <c r="AW12" s="21">
        <f t="shared" si="2"/>
        <v>33</v>
      </c>
      <c r="AX12" s="21">
        <f t="shared" si="2"/>
        <v>62</v>
      </c>
      <c r="AY12" s="21">
        <f t="shared" si="2"/>
        <v>44</v>
      </c>
      <c r="AZ12" s="21">
        <f t="shared" si="2"/>
        <v>37</v>
      </c>
      <c r="BA12" s="21">
        <f t="shared" si="2"/>
        <v>58</v>
      </c>
      <c r="BB12" s="21">
        <f t="shared" si="2"/>
        <v>24</v>
      </c>
      <c r="BC12" s="21">
        <f t="shared" si="2"/>
        <v>36</v>
      </c>
      <c r="BD12" s="21">
        <f t="shared" si="2"/>
        <v>2</v>
      </c>
      <c r="BE12" s="21">
        <f t="shared" si="2"/>
        <v>4</v>
      </c>
      <c r="BF12" s="21">
        <f t="shared" si="2"/>
        <v>3</v>
      </c>
      <c r="BG12" s="21">
        <f t="shared" si="2"/>
        <v>8</v>
      </c>
      <c r="BH12" s="21">
        <f t="shared" si="2"/>
        <v>16</v>
      </c>
      <c r="BI12" s="21">
        <f t="shared" si="2"/>
        <v>21</v>
      </c>
      <c r="BJ12" s="21">
        <f t="shared" si="2"/>
        <v>19</v>
      </c>
      <c r="BK12" s="21">
        <f t="shared" si="2"/>
        <v>46</v>
      </c>
      <c r="BL12" s="21">
        <f t="shared" si="2"/>
        <v>15</v>
      </c>
      <c r="BM12" s="21">
        <f t="shared" si="2"/>
        <v>30</v>
      </c>
      <c r="BN12" s="21">
        <f t="shared" si="2"/>
        <v>64</v>
      </c>
    </row>
    <row r="13" spans="1:67" x14ac:dyDescent="0.2">
      <c r="A13" s="4" t="s">
        <v>31</v>
      </c>
      <c r="B13" s="22">
        <f>RANK(B4,$B$4:$BN$4)</f>
        <v>25</v>
      </c>
      <c r="C13" s="22">
        <f t="shared" ref="C13:BN13" si="3">RANK(C4,$B$4:$BN$4)</f>
        <v>60</v>
      </c>
      <c r="D13" s="22">
        <f t="shared" si="3"/>
        <v>63</v>
      </c>
      <c r="E13" s="22">
        <f t="shared" si="3"/>
        <v>61</v>
      </c>
      <c r="F13" s="22">
        <f t="shared" si="3"/>
        <v>15</v>
      </c>
      <c r="G13" s="22">
        <f t="shared" si="3"/>
        <v>45</v>
      </c>
      <c r="H13" s="22">
        <f t="shared" si="3"/>
        <v>54</v>
      </c>
      <c r="I13" s="22">
        <f t="shared" si="3"/>
        <v>53</v>
      </c>
      <c r="J13" s="22">
        <f t="shared" si="3"/>
        <v>59</v>
      </c>
      <c r="K13" s="22">
        <f t="shared" si="3"/>
        <v>50</v>
      </c>
      <c r="L13" s="22">
        <f t="shared" si="3"/>
        <v>28</v>
      </c>
      <c r="M13" s="22">
        <f t="shared" si="3"/>
        <v>39</v>
      </c>
      <c r="N13" s="22">
        <f t="shared" si="3"/>
        <v>38</v>
      </c>
      <c r="O13" s="22">
        <f t="shared" si="3"/>
        <v>46</v>
      </c>
      <c r="P13" s="22">
        <f t="shared" si="3"/>
        <v>44</v>
      </c>
      <c r="Q13" s="22">
        <f t="shared" si="3"/>
        <v>24</v>
      </c>
      <c r="R13" s="22">
        <f t="shared" si="3"/>
        <v>29</v>
      </c>
      <c r="S13" s="22">
        <f t="shared" si="3"/>
        <v>35</v>
      </c>
      <c r="T13" s="22">
        <f t="shared" si="3"/>
        <v>18</v>
      </c>
      <c r="U13" s="22">
        <f t="shared" si="3"/>
        <v>17</v>
      </c>
      <c r="V13" s="22">
        <f t="shared" si="3"/>
        <v>48</v>
      </c>
      <c r="W13" s="22">
        <f t="shared" si="3"/>
        <v>40</v>
      </c>
      <c r="X13" s="22">
        <f t="shared" si="3"/>
        <v>32</v>
      </c>
      <c r="Y13" s="22">
        <f t="shared" si="3"/>
        <v>19</v>
      </c>
      <c r="Z13" s="22">
        <f t="shared" si="3"/>
        <v>58</v>
      </c>
      <c r="AA13" s="22">
        <f t="shared" si="3"/>
        <v>33</v>
      </c>
      <c r="AB13" s="22">
        <f t="shared" si="3"/>
        <v>3</v>
      </c>
      <c r="AC13" s="22">
        <f t="shared" si="3"/>
        <v>22</v>
      </c>
      <c r="AD13" s="22">
        <f t="shared" si="3"/>
        <v>4</v>
      </c>
      <c r="AE13" s="22">
        <f t="shared" si="3"/>
        <v>7</v>
      </c>
      <c r="AF13" s="22">
        <f t="shared" si="3"/>
        <v>12</v>
      </c>
      <c r="AG13" s="22">
        <f t="shared" si="3"/>
        <v>56</v>
      </c>
      <c r="AH13" s="22">
        <f t="shared" si="3"/>
        <v>55</v>
      </c>
      <c r="AI13" s="22">
        <f t="shared" si="3"/>
        <v>16</v>
      </c>
      <c r="AJ13" s="22">
        <f t="shared" si="3"/>
        <v>51</v>
      </c>
      <c r="AK13" s="22">
        <f t="shared" si="3"/>
        <v>9</v>
      </c>
      <c r="AL13" s="22">
        <f t="shared" si="3"/>
        <v>36</v>
      </c>
      <c r="AM13" s="22">
        <f t="shared" si="3"/>
        <v>49</v>
      </c>
      <c r="AN13" s="22">
        <f t="shared" si="3"/>
        <v>27</v>
      </c>
      <c r="AO13" s="22">
        <f t="shared" si="3"/>
        <v>11</v>
      </c>
      <c r="AP13" s="22">
        <f t="shared" si="3"/>
        <v>10</v>
      </c>
      <c r="AQ13" s="22">
        <f t="shared" si="3"/>
        <v>37</v>
      </c>
      <c r="AR13" s="22">
        <f t="shared" si="3"/>
        <v>31</v>
      </c>
      <c r="AS13" s="22">
        <f t="shared" si="3"/>
        <v>1</v>
      </c>
      <c r="AT13" s="22">
        <f t="shared" si="3"/>
        <v>64</v>
      </c>
      <c r="AU13" s="22">
        <f t="shared" si="3"/>
        <v>8</v>
      </c>
      <c r="AV13" s="22">
        <f t="shared" si="3"/>
        <v>23</v>
      </c>
      <c r="AW13" s="22">
        <f t="shared" si="3"/>
        <v>21</v>
      </c>
      <c r="AX13" s="22">
        <f t="shared" si="3"/>
        <v>43</v>
      </c>
      <c r="AY13" s="22">
        <f t="shared" si="3"/>
        <v>42</v>
      </c>
      <c r="AZ13" s="22">
        <f t="shared" si="3"/>
        <v>20</v>
      </c>
      <c r="BA13" s="22">
        <f t="shared" si="3"/>
        <v>26</v>
      </c>
      <c r="BB13" s="22">
        <f t="shared" si="3"/>
        <v>57</v>
      </c>
      <c r="BC13" s="22">
        <f t="shared" si="3"/>
        <v>14</v>
      </c>
      <c r="BD13" s="22">
        <f t="shared" si="3"/>
        <v>2</v>
      </c>
      <c r="BE13" s="22">
        <f t="shared" si="3"/>
        <v>6</v>
      </c>
      <c r="BF13" s="22">
        <f t="shared" si="3"/>
        <v>5</v>
      </c>
      <c r="BG13" s="22">
        <f t="shared" si="3"/>
        <v>13</v>
      </c>
      <c r="BH13" s="22">
        <f t="shared" si="3"/>
        <v>34</v>
      </c>
      <c r="BI13" s="22">
        <f t="shared" si="3"/>
        <v>47</v>
      </c>
      <c r="BJ13" s="22">
        <f t="shared" si="3"/>
        <v>41</v>
      </c>
      <c r="BK13" s="22">
        <f t="shared" si="3"/>
        <v>62</v>
      </c>
      <c r="BL13" s="22">
        <f t="shared" si="3"/>
        <v>30</v>
      </c>
      <c r="BM13" s="22">
        <f t="shared" si="3"/>
        <v>52</v>
      </c>
      <c r="BN13" s="22">
        <f t="shared" si="3"/>
        <v>64</v>
      </c>
    </row>
    <row r="14" spans="1:67" x14ac:dyDescent="0.2">
      <c r="A14" s="4" t="s">
        <v>32</v>
      </c>
      <c r="B14" s="22">
        <f>RANK(B5,$B$5:$BN$5)</f>
        <v>20</v>
      </c>
      <c r="C14" s="22">
        <f t="shared" ref="C14:BN14" si="4">RANK(C5,$B$5:$BN$5)</f>
        <v>56</v>
      </c>
      <c r="D14" s="22">
        <f t="shared" si="4"/>
        <v>54</v>
      </c>
      <c r="E14" s="22">
        <f t="shared" si="4"/>
        <v>46</v>
      </c>
      <c r="F14" s="22">
        <f t="shared" si="4"/>
        <v>7</v>
      </c>
      <c r="G14" s="22">
        <f t="shared" si="4"/>
        <v>15</v>
      </c>
      <c r="H14" s="22">
        <f t="shared" si="4"/>
        <v>55</v>
      </c>
      <c r="I14" s="22">
        <f t="shared" si="4"/>
        <v>42</v>
      </c>
      <c r="J14" s="22">
        <f t="shared" si="4"/>
        <v>59</v>
      </c>
      <c r="K14" s="22">
        <f t="shared" si="4"/>
        <v>22</v>
      </c>
      <c r="L14" s="22">
        <f t="shared" si="4"/>
        <v>34</v>
      </c>
      <c r="M14" s="22">
        <f t="shared" si="4"/>
        <v>21</v>
      </c>
      <c r="N14" s="22">
        <f t="shared" si="4"/>
        <v>43</v>
      </c>
      <c r="O14" s="22">
        <f t="shared" si="4"/>
        <v>50</v>
      </c>
      <c r="P14" s="22">
        <f t="shared" si="4"/>
        <v>63</v>
      </c>
      <c r="Q14" s="22">
        <f t="shared" si="4"/>
        <v>47</v>
      </c>
      <c r="R14" s="22">
        <f t="shared" si="4"/>
        <v>28</v>
      </c>
      <c r="S14" s="22">
        <f t="shared" si="4"/>
        <v>37</v>
      </c>
      <c r="T14" s="22">
        <f t="shared" si="4"/>
        <v>57</v>
      </c>
      <c r="U14" s="22">
        <f t="shared" si="4"/>
        <v>10</v>
      </c>
      <c r="V14" s="22">
        <f t="shared" si="4"/>
        <v>48</v>
      </c>
      <c r="W14" s="22">
        <f t="shared" si="4"/>
        <v>23</v>
      </c>
      <c r="X14" s="22">
        <f t="shared" si="4"/>
        <v>61</v>
      </c>
      <c r="Y14" s="22">
        <f t="shared" si="4"/>
        <v>12</v>
      </c>
      <c r="Z14" s="22">
        <f t="shared" si="4"/>
        <v>40</v>
      </c>
      <c r="AA14" s="22">
        <f t="shared" si="4"/>
        <v>29</v>
      </c>
      <c r="AB14" s="22">
        <f t="shared" si="4"/>
        <v>30</v>
      </c>
      <c r="AC14" s="22">
        <f t="shared" si="4"/>
        <v>14</v>
      </c>
      <c r="AD14" s="22">
        <f t="shared" si="4"/>
        <v>9</v>
      </c>
      <c r="AE14" s="22">
        <f t="shared" si="4"/>
        <v>5</v>
      </c>
      <c r="AF14" s="22">
        <f t="shared" si="4"/>
        <v>11</v>
      </c>
      <c r="AG14" s="22">
        <f t="shared" si="4"/>
        <v>51</v>
      </c>
      <c r="AH14" s="22">
        <f t="shared" si="4"/>
        <v>33</v>
      </c>
      <c r="AI14" s="22">
        <f t="shared" si="4"/>
        <v>27</v>
      </c>
      <c r="AJ14" s="22">
        <f t="shared" si="4"/>
        <v>53</v>
      </c>
      <c r="AK14" s="22">
        <f t="shared" si="4"/>
        <v>6</v>
      </c>
      <c r="AL14" s="22">
        <f t="shared" si="4"/>
        <v>31</v>
      </c>
      <c r="AM14" s="22">
        <f t="shared" si="4"/>
        <v>32</v>
      </c>
      <c r="AN14" s="22">
        <f t="shared" si="4"/>
        <v>17</v>
      </c>
      <c r="AO14" s="22">
        <f t="shared" si="4"/>
        <v>58</v>
      </c>
      <c r="AP14" s="22">
        <f t="shared" si="4"/>
        <v>19</v>
      </c>
      <c r="AQ14" s="22">
        <f t="shared" si="4"/>
        <v>13</v>
      </c>
      <c r="AR14" s="22">
        <f t="shared" si="4"/>
        <v>44</v>
      </c>
      <c r="AS14" s="22">
        <f t="shared" si="4"/>
        <v>1</v>
      </c>
      <c r="AT14" s="22">
        <f t="shared" si="4"/>
        <v>64</v>
      </c>
      <c r="AU14" s="22">
        <f t="shared" si="4"/>
        <v>41</v>
      </c>
      <c r="AV14" s="22">
        <f t="shared" si="4"/>
        <v>52</v>
      </c>
      <c r="AW14" s="22">
        <f t="shared" si="4"/>
        <v>36</v>
      </c>
      <c r="AX14" s="22">
        <f t="shared" si="4"/>
        <v>62</v>
      </c>
      <c r="AY14" s="22">
        <f t="shared" si="4"/>
        <v>45</v>
      </c>
      <c r="AZ14" s="22">
        <f t="shared" si="4"/>
        <v>38</v>
      </c>
      <c r="BA14" s="22">
        <f t="shared" si="4"/>
        <v>60</v>
      </c>
      <c r="BB14" s="22">
        <f t="shared" si="4"/>
        <v>26</v>
      </c>
      <c r="BC14" s="22">
        <f t="shared" si="4"/>
        <v>39</v>
      </c>
      <c r="BD14" s="22">
        <f t="shared" si="4"/>
        <v>2</v>
      </c>
      <c r="BE14" s="22">
        <f t="shared" si="4"/>
        <v>4</v>
      </c>
      <c r="BF14" s="22">
        <f t="shared" si="4"/>
        <v>3</v>
      </c>
      <c r="BG14" s="22">
        <f t="shared" si="4"/>
        <v>8</v>
      </c>
      <c r="BH14" s="22">
        <f t="shared" si="4"/>
        <v>16</v>
      </c>
      <c r="BI14" s="22">
        <f t="shared" si="4"/>
        <v>25</v>
      </c>
      <c r="BJ14" s="22">
        <f t="shared" si="4"/>
        <v>24</v>
      </c>
      <c r="BK14" s="22">
        <f t="shared" si="4"/>
        <v>49</v>
      </c>
      <c r="BL14" s="22">
        <f t="shared" si="4"/>
        <v>18</v>
      </c>
      <c r="BM14" s="22">
        <f t="shared" si="4"/>
        <v>35</v>
      </c>
      <c r="BN14" s="22">
        <f t="shared" si="4"/>
        <v>64</v>
      </c>
    </row>
    <row r="15" spans="1:67" x14ac:dyDescent="0.2">
      <c r="A15" s="4" t="s">
        <v>33</v>
      </c>
      <c r="B15" s="22">
        <f>RANK(B6,$B$6:$BN$6)</f>
        <v>31</v>
      </c>
      <c r="C15" s="22">
        <f t="shared" ref="C15:BM15" si="5">RANK(C6,$B$6:$BN$6)</f>
        <v>38</v>
      </c>
      <c r="D15" s="22">
        <f t="shared" si="5"/>
        <v>19</v>
      </c>
      <c r="E15" s="22">
        <f t="shared" si="5"/>
        <v>49</v>
      </c>
      <c r="F15" s="22">
        <f t="shared" si="5"/>
        <v>2</v>
      </c>
      <c r="G15" s="22">
        <f t="shared" si="5"/>
        <v>15</v>
      </c>
      <c r="H15" s="22">
        <f t="shared" si="5"/>
        <v>46</v>
      </c>
      <c r="I15" s="22">
        <f t="shared" si="5"/>
        <v>34</v>
      </c>
      <c r="J15" s="22">
        <f t="shared" si="5"/>
        <v>52</v>
      </c>
      <c r="K15" s="22">
        <f t="shared" si="5"/>
        <v>20</v>
      </c>
      <c r="L15" s="22">
        <f t="shared" si="5"/>
        <v>42</v>
      </c>
      <c r="M15" s="22">
        <f t="shared" si="5"/>
        <v>26</v>
      </c>
      <c r="N15" s="22">
        <f t="shared" si="5"/>
        <v>45</v>
      </c>
      <c r="O15" s="22">
        <f t="shared" si="5"/>
        <v>47</v>
      </c>
      <c r="P15" s="22">
        <f t="shared" si="5"/>
        <v>63</v>
      </c>
      <c r="Q15" s="22">
        <f t="shared" si="5"/>
        <v>54</v>
      </c>
      <c r="R15" s="22">
        <f t="shared" si="5"/>
        <v>41</v>
      </c>
      <c r="S15" s="22">
        <f t="shared" si="5"/>
        <v>39</v>
      </c>
      <c r="T15" s="22">
        <f t="shared" si="5"/>
        <v>59</v>
      </c>
      <c r="U15" s="22">
        <f t="shared" si="5"/>
        <v>28</v>
      </c>
      <c r="V15" s="22">
        <f t="shared" si="5"/>
        <v>48</v>
      </c>
      <c r="W15" s="22">
        <f t="shared" si="5"/>
        <v>24</v>
      </c>
      <c r="X15" s="22">
        <f t="shared" si="5"/>
        <v>60</v>
      </c>
      <c r="Y15" s="22">
        <f t="shared" si="5"/>
        <v>25</v>
      </c>
      <c r="Z15" s="22">
        <f t="shared" si="5"/>
        <v>17</v>
      </c>
      <c r="AA15" s="22">
        <f t="shared" si="5"/>
        <v>30</v>
      </c>
      <c r="AB15" s="22">
        <f t="shared" si="5"/>
        <v>55</v>
      </c>
      <c r="AC15" s="22">
        <f t="shared" si="5"/>
        <v>22</v>
      </c>
      <c r="AD15" s="22">
        <f t="shared" si="5"/>
        <v>32</v>
      </c>
      <c r="AE15" s="22">
        <f t="shared" si="5"/>
        <v>12</v>
      </c>
      <c r="AF15" s="22">
        <f t="shared" si="5"/>
        <v>29</v>
      </c>
      <c r="AG15" s="22">
        <f t="shared" si="5"/>
        <v>37</v>
      </c>
      <c r="AH15" s="22">
        <f t="shared" si="5"/>
        <v>16</v>
      </c>
      <c r="AI15" s="22">
        <f t="shared" si="5"/>
        <v>36</v>
      </c>
      <c r="AJ15" s="22">
        <f t="shared" si="5"/>
        <v>50</v>
      </c>
      <c r="AK15" s="22">
        <f t="shared" si="5"/>
        <v>4</v>
      </c>
      <c r="AL15" s="22">
        <f t="shared" si="5"/>
        <v>33</v>
      </c>
      <c r="AM15" s="22">
        <f t="shared" si="5"/>
        <v>23</v>
      </c>
      <c r="AN15" s="22">
        <f t="shared" si="5"/>
        <v>21</v>
      </c>
      <c r="AO15" s="22">
        <f t="shared" si="5"/>
        <v>61</v>
      </c>
      <c r="AP15" s="22">
        <f t="shared" si="5"/>
        <v>35</v>
      </c>
      <c r="AQ15" s="22">
        <f t="shared" si="5"/>
        <v>3</v>
      </c>
      <c r="AR15" s="22">
        <f t="shared" si="5"/>
        <v>44</v>
      </c>
      <c r="AS15" s="22">
        <f t="shared" si="5"/>
        <v>18</v>
      </c>
      <c r="AT15" s="22"/>
      <c r="AU15" s="22">
        <f t="shared" si="5"/>
        <v>57</v>
      </c>
      <c r="AV15" s="22">
        <f t="shared" si="5"/>
        <v>56</v>
      </c>
      <c r="AW15" s="22">
        <f t="shared" si="5"/>
        <v>43</v>
      </c>
      <c r="AX15" s="22">
        <f t="shared" si="5"/>
        <v>62</v>
      </c>
      <c r="AY15" s="22">
        <f t="shared" si="5"/>
        <v>40</v>
      </c>
      <c r="AZ15" s="22">
        <f t="shared" si="5"/>
        <v>51</v>
      </c>
      <c r="BA15" s="22">
        <f t="shared" si="5"/>
        <v>58</v>
      </c>
      <c r="BB15" s="22">
        <f t="shared" si="5"/>
        <v>1</v>
      </c>
      <c r="BC15" s="22">
        <f t="shared" si="5"/>
        <v>53</v>
      </c>
      <c r="BD15" s="22">
        <f t="shared" si="5"/>
        <v>7</v>
      </c>
      <c r="BE15" s="22">
        <f t="shared" si="5"/>
        <v>13</v>
      </c>
      <c r="BF15" s="22">
        <f t="shared" si="5"/>
        <v>5</v>
      </c>
      <c r="BG15" s="22">
        <f t="shared" si="5"/>
        <v>6</v>
      </c>
      <c r="BH15" s="22">
        <f t="shared" si="5"/>
        <v>8</v>
      </c>
      <c r="BI15" s="22">
        <f t="shared" si="5"/>
        <v>11</v>
      </c>
      <c r="BJ15" s="22">
        <f t="shared" si="5"/>
        <v>9</v>
      </c>
      <c r="BK15" s="22">
        <f t="shared" si="5"/>
        <v>27</v>
      </c>
      <c r="BL15" s="22">
        <f t="shared" si="5"/>
        <v>10</v>
      </c>
      <c r="BM15" s="22">
        <f t="shared" si="5"/>
        <v>14</v>
      </c>
      <c r="BN15" s="22"/>
    </row>
    <row r="16" spans="1:67" x14ac:dyDescent="0.2">
      <c r="A16" s="6" t="s">
        <v>35</v>
      </c>
      <c r="B16" s="23">
        <f>RANK(B7,$B$7:$BN$7)</f>
        <v>20</v>
      </c>
      <c r="C16" s="23">
        <f t="shared" ref="C16:BN16" si="6">RANK(C7,$B$7:$BN$7)</f>
        <v>53</v>
      </c>
      <c r="D16" s="23">
        <f t="shared" si="6"/>
        <v>55</v>
      </c>
      <c r="E16" s="23">
        <f t="shared" si="6"/>
        <v>59</v>
      </c>
      <c r="F16" s="23">
        <f t="shared" si="6"/>
        <v>7</v>
      </c>
      <c r="G16" s="23">
        <f t="shared" si="6"/>
        <v>23</v>
      </c>
      <c r="H16" s="23">
        <f t="shared" si="6"/>
        <v>54</v>
      </c>
      <c r="I16" s="23">
        <f t="shared" si="6"/>
        <v>42</v>
      </c>
      <c r="J16" s="23">
        <f t="shared" si="6"/>
        <v>60</v>
      </c>
      <c r="K16" s="23">
        <f t="shared" si="6"/>
        <v>29</v>
      </c>
      <c r="L16" s="23">
        <f t="shared" si="6"/>
        <v>35</v>
      </c>
      <c r="M16" s="23">
        <f t="shared" si="6"/>
        <v>25</v>
      </c>
      <c r="N16" s="23">
        <f t="shared" si="6"/>
        <v>45</v>
      </c>
      <c r="O16" s="23">
        <f t="shared" si="6"/>
        <v>48</v>
      </c>
      <c r="P16" s="23">
        <f t="shared" si="6"/>
        <v>63</v>
      </c>
      <c r="Q16" s="23">
        <f t="shared" si="6"/>
        <v>47</v>
      </c>
      <c r="R16" s="23">
        <f t="shared" si="6"/>
        <v>38</v>
      </c>
      <c r="S16" s="23">
        <f t="shared" si="6"/>
        <v>40</v>
      </c>
      <c r="T16" s="23">
        <f t="shared" si="6"/>
        <v>56</v>
      </c>
      <c r="U16" s="23">
        <f t="shared" si="6"/>
        <v>14</v>
      </c>
      <c r="V16" s="23">
        <f t="shared" si="6"/>
        <v>50</v>
      </c>
      <c r="W16" s="23">
        <f t="shared" si="6"/>
        <v>26</v>
      </c>
      <c r="X16" s="23">
        <f t="shared" si="6"/>
        <v>61</v>
      </c>
      <c r="Y16" s="23">
        <f t="shared" si="6"/>
        <v>11</v>
      </c>
      <c r="Z16" s="23">
        <f t="shared" si="6"/>
        <v>39</v>
      </c>
      <c r="AA16" s="23">
        <f t="shared" si="6"/>
        <v>27</v>
      </c>
      <c r="AB16" s="23">
        <f t="shared" si="6"/>
        <v>28</v>
      </c>
      <c r="AC16" s="23">
        <f t="shared" si="6"/>
        <v>12</v>
      </c>
      <c r="AD16" s="23">
        <f t="shared" si="6"/>
        <v>9</v>
      </c>
      <c r="AE16" s="23">
        <f t="shared" si="6"/>
        <v>5</v>
      </c>
      <c r="AF16" s="23">
        <f t="shared" si="6"/>
        <v>10</v>
      </c>
      <c r="AG16" s="23">
        <f t="shared" si="6"/>
        <v>51</v>
      </c>
      <c r="AH16" s="23">
        <f t="shared" si="6"/>
        <v>34</v>
      </c>
      <c r="AI16" s="23">
        <f t="shared" si="6"/>
        <v>22</v>
      </c>
      <c r="AJ16" s="23">
        <f t="shared" si="6"/>
        <v>52</v>
      </c>
      <c r="AK16" s="23">
        <f t="shared" si="6"/>
        <v>6</v>
      </c>
      <c r="AL16" s="23">
        <f t="shared" si="6"/>
        <v>31</v>
      </c>
      <c r="AM16" s="23">
        <f t="shared" si="6"/>
        <v>32</v>
      </c>
      <c r="AN16" s="23">
        <f t="shared" si="6"/>
        <v>17</v>
      </c>
      <c r="AO16" s="23">
        <f t="shared" si="6"/>
        <v>57</v>
      </c>
      <c r="AP16" s="23">
        <f t="shared" si="6"/>
        <v>18</v>
      </c>
      <c r="AQ16" s="23">
        <f t="shared" si="6"/>
        <v>13</v>
      </c>
      <c r="AR16" s="23">
        <f t="shared" si="6"/>
        <v>43</v>
      </c>
      <c r="AS16" s="23">
        <f t="shared" si="6"/>
        <v>1</v>
      </c>
      <c r="AT16" s="23">
        <f t="shared" si="6"/>
        <v>64</v>
      </c>
      <c r="AU16" s="23">
        <f t="shared" si="6"/>
        <v>41</v>
      </c>
      <c r="AV16" s="23">
        <f t="shared" si="6"/>
        <v>49</v>
      </c>
      <c r="AW16" s="23">
        <f t="shared" si="6"/>
        <v>33</v>
      </c>
      <c r="AX16" s="23">
        <f t="shared" si="6"/>
        <v>62</v>
      </c>
      <c r="AY16" s="23">
        <f t="shared" si="6"/>
        <v>44</v>
      </c>
      <c r="AZ16" s="23">
        <f t="shared" si="6"/>
        <v>37</v>
      </c>
      <c r="BA16" s="23">
        <f t="shared" si="6"/>
        <v>58</v>
      </c>
      <c r="BB16" s="23">
        <f t="shared" si="6"/>
        <v>24</v>
      </c>
      <c r="BC16" s="23">
        <f t="shared" si="6"/>
        <v>36</v>
      </c>
      <c r="BD16" s="23">
        <f t="shared" si="6"/>
        <v>2</v>
      </c>
      <c r="BE16" s="23">
        <f t="shared" si="6"/>
        <v>4</v>
      </c>
      <c r="BF16" s="23">
        <f t="shared" si="6"/>
        <v>3</v>
      </c>
      <c r="BG16" s="23">
        <f t="shared" si="6"/>
        <v>8</v>
      </c>
      <c r="BH16" s="23">
        <f t="shared" si="6"/>
        <v>16</v>
      </c>
      <c r="BI16" s="23">
        <f t="shared" si="6"/>
        <v>21</v>
      </c>
      <c r="BJ16" s="23">
        <f t="shared" si="6"/>
        <v>19</v>
      </c>
      <c r="BK16" s="23">
        <f t="shared" si="6"/>
        <v>46</v>
      </c>
      <c r="BL16" s="23">
        <f t="shared" si="6"/>
        <v>15</v>
      </c>
      <c r="BM16" s="23">
        <f t="shared" si="6"/>
        <v>30</v>
      </c>
      <c r="BN16" s="23">
        <f t="shared" si="6"/>
        <v>64</v>
      </c>
    </row>
    <row r="20" spans="1:1" x14ac:dyDescent="0.2">
      <c r="A20" s="12" t="s">
        <v>224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"/>
  <sheetViews>
    <sheetView topLeftCell="A20" zoomScaleNormal="100" workbookViewId="0">
      <selection activeCell="A39" sqref="A39"/>
    </sheetView>
  </sheetViews>
  <sheetFormatPr defaultColWidth="8.7109375" defaultRowHeight="12" x14ac:dyDescent="0.2"/>
  <cols>
    <col min="1" max="1" width="86.5703125" style="1" customWidth="1"/>
    <col min="2" max="5" width="25.5703125" style="1" customWidth="1"/>
    <col min="6" max="44" width="8.85546875" style="1" bestFit="1" customWidth="1"/>
    <col min="45" max="45" width="9.85546875" style="1" bestFit="1" customWidth="1"/>
    <col min="46" max="49" width="8.85546875" style="1" bestFit="1" customWidth="1"/>
    <col min="50" max="50" width="11.42578125" style="1" bestFit="1" customWidth="1"/>
    <col min="51" max="66" width="8.85546875" style="1" bestFit="1" customWidth="1"/>
    <col min="67" max="67" width="10.85546875" style="1" bestFit="1" customWidth="1"/>
    <col min="68" max="16384" width="8.7109375" style="1"/>
  </cols>
  <sheetData>
    <row r="1" spans="1:67" x14ac:dyDescent="0.2">
      <c r="A1" s="1" t="s">
        <v>30</v>
      </c>
    </row>
    <row r="2" spans="1:67" x14ac:dyDescent="0.2">
      <c r="A2" s="2"/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63</v>
      </c>
      <c r="AC2" s="2" t="s">
        <v>64</v>
      </c>
      <c r="AD2" s="2" t="s">
        <v>65</v>
      </c>
      <c r="AE2" s="2" t="s">
        <v>66</v>
      </c>
      <c r="AF2" s="2" t="s">
        <v>67</v>
      </c>
      <c r="AG2" s="2" t="s">
        <v>68</v>
      </c>
      <c r="AH2" s="2" t="s">
        <v>69</v>
      </c>
      <c r="AI2" s="2" t="s">
        <v>70</v>
      </c>
      <c r="AJ2" s="2" t="s">
        <v>71</v>
      </c>
      <c r="AK2" s="2" t="s">
        <v>72</v>
      </c>
      <c r="AL2" s="2" t="s">
        <v>73</v>
      </c>
      <c r="AM2" s="2" t="s">
        <v>74</v>
      </c>
      <c r="AN2" s="2" t="s">
        <v>75</v>
      </c>
      <c r="AO2" s="2" t="s">
        <v>76</v>
      </c>
      <c r="AP2" s="2" t="s">
        <v>77</v>
      </c>
      <c r="AQ2" s="2" t="s">
        <v>78</v>
      </c>
      <c r="AR2" s="2" t="s">
        <v>79</v>
      </c>
      <c r="AS2" s="2" t="s">
        <v>80</v>
      </c>
      <c r="AT2" s="2" t="s">
        <v>81</v>
      </c>
      <c r="AU2" s="2" t="s">
        <v>82</v>
      </c>
      <c r="AV2" s="2" t="s">
        <v>83</v>
      </c>
      <c r="AW2" s="2" t="s">
        <v>84</v>
      </c>
      <c r="AX2" s="2" t="s">
        <v>85</v>
      </c>
      <c r="AY2" s="2" t="s">
        <v>86</v>
      </c>
      <c r="AZ2" s="2" t="s">
        <v>87</v>
      </c>
      <c r="BA2" s="2" t="s">
        <v>88</v>
      </c>
      <c r="BB2" s="2" t="s">
        <v>89</v>
      </c>
      <c r="BC2" s="2" t="s">
        <v>90</v>
      </c>
      <c r="BD2" s="2" t="s">
        <v>91</v>
      </c>
      <c r="BE2" s="2" t="s">
        <v>92</v>
      </c>
      <c r="BF2" s="2" t="s">
        <v>93</v>
      </c>
      <c r="BG2" s="2" t="s">
        <v>94</v>
      </c>
      <c r="BH2" s="2" t="s">
        <v>95</v>
      </c>
      <c r="BI2" s="2" t="s">
        <v>96</v>
      </c>
      <c r="BJ2" s="2" t="s">
        <v>97</v>
      </c>
      <c r="BK2" s="2" t="s">
        <v>98</v>
      </c>
      <c r="BL2" s="2" t="s">
        <v>99</v>
      </c>
      <c r="BM2" s="2" t="s">
        <v>100</v>
      </c>
      <c r="BN2" s="2" t="s">
        <v>101</v>
      </c>
      <c r="BO2" s="2" t="s">
        <v>34</v>
      </c>
    </row>
    <row r="3" spans="1:67" x14ac:dyDescent="0.2">
      <c r="A3" s="3" t="s">
        <v>30</v>
      </c>
      <c r="B3" s="36">
        <v>83223.631068073373</v>
      </c>
      <c r="C3" s="36">
        <v>6629.4168988703104</v>
      </c>
      <c r="D3" s="36">
        <v>5554.193731571535</v>
      </c>
      <c r="E3" s="36">
        <v>3766.5400382556982</v>
      </c>
      <c r="F3" s="36">
        <v>428479.30931114231</v>
      </c>
      <c r="G3" s="36">
        <v>64891.094548858237</v>
      </c>
      <c r="H3" s="36">
        <v>6055.0829400339653</v>
      </c>
      <c r="I3" s="36">
        <v>17945.810223292625</v>
      </c>
      <c r="J3" s="36">
        <v>3623.7785289178832</v>
      </c>
      <c r="K3" s="36">
        <v>45303.378159184591</v>
      </c>
      <c r="L3" s="36">
        <v>30135.80567462209</v>
      </c>
      <c r="M3" s="36">
        <v>60824.375754296329</v>
      </c>
      <c r="N3" s="36">
        <v>15483.547651501094</v>
      </c>
      <c r="O3" s="36">
        <v>10635.596625271526</v>
      </c>
      <c r="P3" s="36">
        <v>144.02911044017347</v>
      </c>
      <c r="Q3" s="36">
        <v>12582.640186466633</v>
      </c>
      <c r="R3" s="36">
        <v>26263.86472225816</v>
      </c>
      <c r="S3" s="36">
        <v>22452.820422468194</v>
      </c>
      <c r="T3" s="36">
        <v>4783.8771980500369</v>
      </c>
      <c r="U3" s="36">
        <v>132779.55613743325</v>
      </c>
      <c r="V3" s="36">
        <v>8918.619742529967</v>
      </c>
      <c r="W3" s="36">
        <v>59222.530315533237</v>
      </c>
      <c r="X3" s="36">
        <v>1743.7101304142277</v>
      </c>
      <c r="Y3" s="36">
        <v>144860.9690243809</v>
      </c>
      <c r="Z3" s="36">
        <v>24402.455687672762</v>
      </c>
      <c r="AA3" s="36">
        <v>49538.985586328061</v>
      </c>
      <c r="AB3" s="36">
        <v>49230.61725767226</v>
      </c>
      <c r="AC3" s="36">
        <v>143134.18284219396</v>
      </c>
      <c r="AD3" s="36">
        <v>322004.0110858581</v>
      </c>
      <c r="AE3" s="36">
        <v>587957.5014008712</v>
      </c>
      <c r="AF3" s="36">
        <v>152312.52173318426</v>
      </c>
      <c r="AG3" s="36">
        <v>8377.6237004300383</v>
      </c>
      <c r="AH3" s="36">
        <v>30312.246799770255</v>
      </c>
      <c r="AI3" s="36">
        <v>66198.889218310782</v>
      </c>
      <c r="AJ3" s="36">
        <v>7441.1929836740692</v>
      </c>
      <c r="AK3" s="36">
        <v>509522.39477296837</v>
      </c>
      <c r="AL3" s="36">
        <v>43190.345761940487</v>
      </c>
      <c r="AM3" s="36">
        <v>40694.515319110367</v>
      </c>
      <c r="AN3" s="36">
        <v>117089.67309675654</v>
      </c>
      <c r="AO3" s="36">
        <v>3926.2892537135644</v>
      </c>
      <c r="AP3" s="36">
        <v>108706.19196634094</v>
      </c>
      <c r="AQ3" s="36">
        <v>141826.68776359264</v>
      </c>
      <c r="AR3" s="36">
        <v>17600.736101421706</v>
      </c>
      <c r="AS3" s="36">
        <v>1217833.1424895183</v>
      </c>
      <c r="AT3" s="36">
        <v>0</v>
      </c>
      <c r="AU3" s="36">
        <v>21139.678055634162</v>
      </c>
      <c r="AV3" s="36">
        <v>9426.41491230662</v>
      </c>
      <c r="AW3" s="36">
        <v>37667.326619851861</v>
      </c>
      <c r="AX3" s="36">
        <v>161.89989271007596</v>
      </c>
      <c r="AY3" s="36">
        <v>16017.463579731815</v>
      </c>
      <c r="AZ3" s="36">
        <v>27556.245620962371</v>
      </c>
      <c r="BA3" s="36">
        <v>3919.8801404292199</v>
      </c>
      <c r="BB3" s="36">
        <v>64527.444551415698</v>
      </c>
      <c r="BC3" s="36">
        <v>29948.271023558074</v>
      </c>
      <c r="BD3" s="36">
        <v>918177.68190761423</v>
      </c>
      <c r="BE3" s="36">
        <v>617180.98461515212</v>
      </c>
      <c r="BF3" s="36">
        <v>803951.12922687433</v>
      </c>
      <c r="BG3" s="36">
        <v>357928.42937701556</v>
      </c>
      <c r="BH3" s="36">
        <v>117666.26953803378</v>
      </c>
      <c r="BI3" s="36">
        <v>73944.042693555966</v>
      </c>
      <c r="BJ3" s="36">
        <v>84170.299973009925</v>
      </c>
      <c r="BK3" s="36">
        <v>12861.111560927335</v>
      </c>
      <c r="BL3" s="36">
        <v>122328.03836479271</v>
      </c>
      <c r="BM3" s="36">
        <v>44810.005888324944</v>
      </c>
      <c r="BN3" s="36">
        <v>0</v>
      </c>
      <c r="BO3" s="36">
        <v>8200987.0005070968</v>
      </c>
    </row>
    <row r="4" spans="1:67" x14ac:dyDescent="0.2">
      <c r="A4" s="4" t="s">
        <v>31</v>
      </c>
      <c r="B4" s="31">
        <v>174976.3</v>
      </c>
      <c r="C4" s="31">
        <v>25367.89</v>
      </c>
      <c r="D4" s="31">
        <v>6583.15</v>
      </c>
      <c r="E4" s="31">
        <v>24612.89</v>
      </c>
      <c r="F4" s="31">
        <v>258693.34</v>
      </c>
      <c r="G4" s="31">
        <v>68975.320000000007</v>
      </c>
      <c r="H4" s="31">
        <v>36629.300000000003</v>
      </c>
      <c r="I4" s="31">
        <v>45121.09</v>
      </c>
      <c r="J4" s="31">
        <v>26313.91</v>
      </c>
      <c r="K4" s="31">
        <v>55342.76</v>
      </c>
      <c r="L4" s="31">
        <v>146924.06</v>
      </c>
      <c r="M4" s="31">
        <v>88217.22</v>
      </c>
      <c r="N4" s="31">
        <v>89488.89</v>
      </c>
      <c r="O4" s="31">
        <v>66013.259999999995</v>
      </c>
      <c r="P4" s="31">
        <v>72710.460000000006</v>
      </c>
      <c r="Q4" s="31">
        <v>175663.37</v>
      </c>
      <c r="R4" s="31">
        <v>120880.89</v>
      </c>
      <c r="S4" s="31">
        <v>92228.01</v>
      </c>
      <c r="T4" s="31">
        <v>208533.83</v>
      </c>
      <c r="U4" s="31">
        <v>220615.57</v>
      </c>
      <c r="V4" s="31">
        <v>56548.74</v>
      </c>
      <c r="W4" s="31">
        <v>83604.570000000007</v>
      </c>
      <c r="X4" s="31">
        <v>100917.61</v>
      </c>
      <c r="Y4" s="31">
        <v>205575.2</v>
      </c>
      <c r="Z4" s="31">
        <v>27135.91</v>
      </c>
      <c r="AA4" s="31">
        <v>100503.01</v>
      </c>
      <c r="AB4" s="31">
        <v>711991.47</v>
      </c>
      <c r="AC4" s="31">
        <v>183046.92</v>
      </c>
      <c r="AD4" s="31">
        <v>681685.11</v>
      </c>
      <c r="AE4" s="31">
        <v>531425.86</v>
      </c>
      <c r="AF4" s="31">
        <v>292076.07</v>
      </c>
      <c r="AG4" s="31">
        <v>29759.279999999999</v>
      </c>
      <c r="AH4" s="31">
        <v>32882.82</v>
      </c>
      <c r="AI4" s="31">
        <v>222097.08</v>
      </c>
      <c r="AJ4" s="31">
        <v>52141.54</v>
      </c>
      <c r="AK4" s="31">
        <v>371149.9</v>
      </c>
      <c r="AL4" s="31">
        <v>91932.31</v>
      </c>
      <c r="AM4" s="31">
        <v>56532.43</v>
      </c>
      <c r="AN4" s="31">
        <v>147588.31</v>
      </c>
      <c r="AO4" s="31">
        <v>331745.69</v>
      </c>
      <c r="AP4" s="31">
        <v>344583.66</v>
      </c>
      <c r="AQ4" s="31">
        <v>91259.25</v>
      </c>
      <c r="AR4" s="31">
        <v>101106.05</v>
      </c>
      <c r="AS4" s="31">
        <v>1374565.75</v>
      </c>
      <c r="AT4" s="31">
        <v>0</v>
      </c>
      <c r="AU4" s="31">
        <v>428786.9</v>
      </c>
      <c r="AV4" s="31">
        <v>176103.29</v>
      </c>
      <c r="AW4" s="31">
        <v>192766.69</v>
      </c>
      <c r="AX4" s="31">
        <v>72794.070000000007</v>
      </c>
      <c r="AY4" s="31">
        <v>73632.97</v>
      </c>
      <c r="AZ4" s="31">
        <v>199647.99</v>
      </c>
      <c r="BA4" s="31">
        <v>148469.64000000001</v>
      </c>
      <c r="BB4" s="31">
        <v>28423.64</v>
      </c>
      <c r="BC4" s="31">
        <v>259054.51</v>
      </c>
      <c r="BD4" s="31">
        <v>739725.1</v>
      </c>
      <c r="BE4" s="31">
        <v>578068.05000000005</v>
      </c>
      <c r="BF4" s="31">
        <v>620829.46</v>
      </c>
      <c r="BG4" s="31">
        <v>283072.15999999997</v>
      </c>
      <c r="BH4" s="31">
        <v>98769.08</v>
      </c>
      <c r="BI4" s="31">
        <v>64908.18</v>
      </c>
      <c r="BJ4" s="31">
        <v>73715.33</v>
      </c>
      <c r="BK4" s="31">
        <v>19632.45</v>
      </c>
      <c r="BL4" s="31">
        <v>107300.1</v>
      </c>
      <c r="BM4" s="31">
        <v>46149.1</v>
      </c>
      <c r="BN4" s="31">
        <v>0</v>
      </c>
      <c r="BO4" s="31">
        <v>12437594.759999998</v>
      </c>
    </row>
    <row r="5" spans="1:67" x14ac:dyDescent="0.2">
      <c r="A5" s="4" t="s">
        <v>32</v>
      </c>
      <c r="B5" s="31">
        <v>110831.12</v>
      </c>
      <c r="C5" s="31">
        <v>7396.9</v>
      </c>
      <c r="D5" s="31">
        <v>7618.62</v>
      </c>
      <c r="E5" s="31">
        <v>17258.16</v>
      </c>
      <c r="F5" s="31">
        <v>536286.93000000005</v>
      </c>
      <c r="G5" s="31">
        <v>139182.65</v>
      </c>
      <c r="H5" s="31">
        <v>7464.73</v>
      </c>
      <c r="I5" s="31">
        <v>22200.06</v>
      </c>
      <c r="J5" s="31">
        <v>4118.32</v>
      </c>
      <c r="K5" s="31">
        <v>100948.83</v>
      </c>
      <c r="L5" s="31">
        <v>45004.75</v>
      </c>
      <c r="M5" s="31">
        <v>102497.8</v>
      </c>
      <c r="N5" s="31">
        <v>22197.7</v>
      </c>
      <c r="O5" s="31">
        <v>13465.56</v>
      </c>
      <c r="P5" s="31">
        <v>221.01</v>
      </c>
      <c r="Q5" s="31">
        <v>16708.91</v>
      </c>
      <c r="R5" s="31">
        <v>63408.959999999999</v>
      </c>
      <c r="S5" s="31">
        <v>35938.35</v>
      </c>
      <c r="T5" s="31">
        <v>6537.48</v>
      </c>
      <c r="U5" s="31">
        <v>176479.15</v>
      </c>
      <c r="V5" s="31">
        <v>16394.88</v>
      </c>
      <c r="W5" s="31">
        <v>95337.35</v>
      </c>
      <c r="X5" s="31">
        <v>2078.92</v>
      </c>
      <c r="Y5" s="31">
        <v>174790.9</v>
      </c>
      <c r="Z5" s="31">
        <v>27071.66</v>
      </c>
      <c r="AA5" s="31">
        <v>56029.26</v>
      </c>
      <c r="AB5" s="31">
        <v>55190.81</v>
      </c>
      <c r="AC5" s="31">
        <v>158563.04</v>
      </c>
      <c r="AD5" s="31">
        <v>358799.37</v>
      </c>
      <c r="AE5" s="31">
        <v>630824.39</v>
      </c>
      <c r="AF5" s="31">
        <v>175987.1</v>
      </c>
      <c r="AG5" s="31">
        <v>12492.92</v>
      </c>
      <c r="AH5" s="31">
        <v>47177.93</v>
      </c>
      <c r="AI5" s="31">
        <v>75591.11</v>
      </c>
      <c r="AJ5" s="31">
        <v>8450.9</v>
      </c>
      <c r="AK5" s="31">
        <v>563206.36</v>
      </c>
      <c r="AL5" s="31">
        <v>51438.15</v>
      </c>
      <c r="AM5" s="31">
        <v>47300.59</v>
      </c>
      <c r="AN5" s="31">
        <v>133038.94</v>
      </c>
      <c r="AO5" s="31">
        <v>4614.6899999999996</v>
      </c>
      <c r="AP5" s="31">
        <v>123819.92</v>
      </c>
      <c r="AQ5" s="31">
        <v>168171.59</v>
      </c>
      <c r="AR5" s="31">
        <v>20507.78</v>
      </c>
      <c r="AS5" s="31">
        <v>1276954.8700000001</v>
      </c>
      <c r="AT5" s="31">
        <v>0</v>
      </c>
      <c r="AU5" s="31">
        <v>23426.09</v>
      </c>
      <c r="AV5" s="31">
        <v>10635.84</v>
      </c>
      <c r="AW5" s="31">
        <v>43090.400000000001</v>
      </c>
      <c r="AX5" s="31">
        <v>254.54</v>
      </c>
      <c r="AY5" s="31">
        <v>17929.37</v>
      </c>
      <c r="AZ5" s="31">
        <v>33681.230000000003</v>
      </c>
      <c r="BA5" s="31">
        <v>4048.26</v>
      </c>
      <c r="BB5" s="31">
        <v>81754.19</v>
      </c>
      <c r="BC5" s="31">
        <v>32955.449999999997</v>
      </c>
      <c r="BD5" s="31">
        <v>999381.98</v>
      </c>
      <c r="BE5" s="31">
        <v>646901.19999999995</v>
      </c>
      <c r="BF5" s="31">
        <v>885360.77</v>
      </c>
      <c r="BG5" s="31">
        <v>384891.38</v>
      </c>
      <c r="BH5" s="31">
        <v>133341.07999999999</v>
      </c>
      <c r="BI5" s="31">
        <v>82089.91</v>
      </c>
      <c r="BJ5" s="31">
        <v>92922.76</v>
      </c>
      <c r="BK5" s="31">
        <v>14559.84</v>
      </c>
      <c r="BL5" s="31">
        <v>131415</v>
      </c>
      <c r="BM5" s="31">
        <v>44918.35</v>
      </c>
      <c r="BN5" s="31">
        <v>0</v>
      </c>
      <c r="BO5" s="31">
        <v>9383157.0600000024</v>
      </c>
    </row>
    <row r="6" spans="1:67" x14ac:dyDescent="0.2">
      <c r="A6" s="4" t="s">
        <v>33</v>
      </c>
      <c r="B6" s="14">
        <v>0.47562801972651941</v>
      </c>
      <c r="C6" s="14">
        <v>0.26133103300551647</v>
      </c>
      <c r="D6" s="14">
        <v>0.8436984926017993</v>
      </c>
      <c r="E6" s="14">
        <v>0.15303119780959076</v>
      </c>
      <c r="F6" s="14">
        <v>1.6563213777020402</v>
      </c>
      <c r="G6" s="14">
        <v>0.9407871474733025</v>
      </c>
      <c r="H6" s="14">
        <v>0.16530708858847876</v>
      </c>
      <c r="I6" s="14">
        <v>0.39772554748328609</v>
      </c>
      <c r="J6" s="14">
        <v>0.13771341959130678</v>
      </c>
      <c r="K6" s="14">
        <v>0.81859629261685884</v>
      </c>
      <c r="L6" s="14">
        <v>0.20511144107113627</v>
      </c>
      <c r="M6" s="14">
        <v>0.68948415915051875</v>
      </c>
      <c r="N6" s="14">
        <v>0.17302201034677148</v>
      </c>
      <c r="O6" s="14">
        <v>0.16111303433994212</v>
      </c>
      <c r="P6" s="14">
        <v>1.9808581934452549E-3</v>
      </c>
      <c r="Q6" s="14">
        <v>7.1629276988518634E-2</v>
      </c>
      <c r="R6" s="14">
        <v>0.21727061012090629</v>
      </c>
      <c r="S6" s="14">
        <v>0.24344903920694153</v>
      </c>
      <c r="T6" s="14">
        <v>2.2940532948778802E-2</v>
      </c>
      <c r="U6" s="14">
        <v>0.60185940701027241</v>
      </c>
      <c r="V6" s="14">
        <v>0.15771562270936482</v>
      </c>
      <c r="W6" s="14">
        <v>0.70836474986395159</v>
      </c>
      <c r="X6" s="14">
        <v>1.727855158692549E-2</v>
      </c>
      <c r="Y6" s="14">
        <v>0.7046616956927727</v>
      </c>
      <c r="Z6" s="14">
        <v>0.89926800640453042</v>
      </c>
      <c r="AA6" s="14">
        <v>0.49291046692360818</v>
      </c>
      <c r="AB6" s="14">
        <v>6.9144953741752363E-2</v>
      </c>
      <c r="AC6" s="14">
        <v>0.78195351684799697</v>
      </c>
      <c r="AD6" s="14">
        <v>0.47236474196401051</v>
      </c>
      <c r="AE6" s="14">
        <v>1.1063772873244655</v>
      </c>
      <c r="AF6" s="14">
        <v>0.52148237181219348</v>
      </c>
      <c r="AG6" s="14">
        <v>0.28151298352749254</v>
      </c>
      <c r="AH6" s="14">
        <v>0.92182625455390554</v>
      </c>
      <c r="AI6" s="14">
        <v>0.2980628525972101</v>
      </c>
      <c r="AJ6" s="14">
        <v>0.14271141557526051</v>
      </c>
      <c r="AK6" s="14">
        <v>1.3728210482421479</v>
      </c>
      <c r="AL6" s="14">
        <v>0.46980594485160321</v>
      </c>
      <c r="AM6" s="14">
        <v>0.71984373074198948</v>
      </c>
      <c r="AN6" s="14">
        <v>0.79335330214673871</v>
      </c>
      <c r="AO6" s="14">
        <v>1.1835238172087675E-2</v>
      </c>
      <c r="AP6" s="14">
        <v>0.31547111655364313</v>
      </c>
      <c r="AQ6" s="14">
        <v>1.5541075317142388</v>
      </c>
      <c r="AR6" s="14">
        <v>0.17408192785121865</v>
      </c>
      <c r="AS6" s="14">
        <v>0.88597663843255103</v>
      </c>
      <c r="AT6" s="22"/>
      <c r="AU6" s="22">
        <v>4.9301128499107977E-2</v>
      </c>
      <c r="AV6" s="22">
        <v>5.3527761533056079E-2</v>
      </c>
      <c r="AW6" s="22">
        <v>0.19540371119020541</v>
      </c>
      <c r="AX6" s="22">
        <v>2.2240807899609949E-3</v>
      </c>
      <c r="AY6" s="22">
        <v>0.2175311355732604</v>
      </c>
      <c r="AZ6" s="22">
        <v>0.13802415752326067</v>
      </c>
      <c r="BA6" s="22">
        <v>2.640189698331066E-2</v>
      </c>
      <c r="BB6" s="22">
        <v>2.270203413476096</v>
      </c>
      <c r="BC6" s="22">
        <v>0.11560605921725924</v>
      </c>
      <c r="BD6" s="22">
        <v>1.2412417557652353</v>
      </c>
      <c r="BE6" s="22">
        <v>1.067661471024306</v>
      </c>
      <c r="BF6" s="22">
        <v>1.2949629182011988</v>
      </c>
      <c r="BG6" s="22">
        <v>1.2644423576554318</v>
      </c>
      <c r="BH6" s="22">
        <v>1.1913269774106814</v>
      </c>
      <c r="BI6" s="22">
        <v>1.1392099222864662</v>
      </c>
      <c r="BJ6" s="22">
        <v>1.1418289787620828</v>
      </c>
      <c r="BK6" s="22">
        <v>0.65509457866579746</v>
      </c>
      <c r="BL6" s="22">
        <v>1.14005521304074</v>
      </c>
      <c r="BM6" s="22">
        <v>0.97098331036412289</v>
      </c>
      <c r="BN6" s="22"/>
      <c r="BO6" s="22">
        <v>0.6593708155600897</v>
      </c>
    </row>
    <row r="7" spans="1:67" x14ac:dyDescent="0.2">
      <c r="A7" s="6" t="s">
        <v>35</v>
      </c>
      <c r="B7" s="15">
        <v>5.9791279036510801E-3</v>
      </c>
      <c r="C7" s="15">
        <v>4.7628457273811073E-4</v>
      </c>
      <c r="D7" s="15">
        <v>3.9903611866633822E-4</v>
      </c>
      <c r="E7" s="15">
        <v>2.7060372581596138E-4</v>
      </c>
      <c r="F7" s="15">
        <v>3.0783715653356216E-2</v>
      </c>
      <c r="G7" s="15">
        <v>4.6620430896385399E-3</v>
      </c>
      <c r="H7" s="15">
        <v>4.3502205925220066E-4</v>
      </c>
      <c r="I7" s="15">
        <v>1.2893008065455434E-3</v>
      </c>
      <c r="J7" s="15">
        <v>2.6034715189465681E-4</v>
      </c>
      <c r="K7" s="15">
        <v>3.2547809919477506E-3</v>
      </c>
      <c r="L7" s="15">
        <v>2.1650802097394092E-3</v>
      </c>
      <c r="M7" s="15">
        <v>4.369873287518534E-3</v>
      </c>
      <c r="N7" s="15">
        <v>1.1124017376131594E-3</v>
      </c>
      <c r="O7" s="15">
        <v>7.6410499924141784E-4</v>
      </c>
      <c r="P7" s="15">
        <v>1.0347643597363413E-5</v>
      </c>
      <c r="Q7" s="15">
        <v>9.0398861567295131E-4</v>
      </c>
      <c r="R7" s="15">
        <v>1.8869040488046366E-3</v>
      </c>
      <c r="S7" s="15">
        <v>1.6131029538213376E-3</v>
      </c>
      <c r="T7" s="15">
        <v>3.4369341105899056E-4</v>
      </c>
      <c r="U7" s="15">
        <v>9.5394293537414999E-3</v>
      </c>
      <c r="V7" s="15">
        <v>6.4075031911304495E-4</v>
      </c>
      <c r="W7" s="15">
        <v>4.2547901237905477E-3</v>
      </c>
      <c r="X7" s="15">
        <v>1.2527530657861899E-4</v>
      </c>
      <c r="Y7" s="15">
        <v>1.0407407738976724E-2</v>
      </c>
      <c r="Z7" s="15">
        <v>1.753172768926999E-3</v>
      </c>
      <c r="AA7" s="15">
        <v>3.559084447967716E-3</v>
      </c>
      <c r="AB7" s="15">
        <v>3.5369299991073913E-3</v>
      </c>
      <c r="AC7" s="15">
        <v>1.0283348318436566E-2</v>
      </c>
      <c r="AD7" s="15">
        <v>2.3134092361293514E-2</v>
      </c>
      <c r="AE7" s="15">
        <v>4.2241284809015497E-2</v>
      </c>
      <c r="AF7" s="15">
        <v>1.0942757929240472E-2</v>
      </c>
      <c r="AG7" s="15">
        <v>6.0188293866387133E-4</v>
      </c>
      <c r="AH7" s="15">
        <v>2.1777564657641199E-3</v>
      </c>
      <c r="AI7" s="15">
        <v>4.7560004368488997E-3</v>
      </c>
      <c r="AJ7" s="15">
        <v>5.3460590500726689E-4</v>
      </c>
      <c r="AK7" s="15">
        <v>3.6606184193408602E-2</v>
      </c>
      <c r="AL7" s="15">
        <v>3.1029720549242408E-3</v>
      </c>
      <c r="AM7" s="15">
        <v>2.9236613320923915E-3</v>
      </c>
      <c r="AN7" s="15">
        <v>8.4122036332391348E-3</v>
      </c>
      <c r="AO7" s="15">
        <v>2.8208076640494042E-4</v>
      </c>
      <c r="AP7" s="15">
        <v>7.8098998727170856E-3</v>
      </c>
      <c r="AQ7" s="15">
        <v>1.0189412495064993E-2</v>
      </c>
      <c r="AR7" s="15">
        <v>1.2645092625522437E-3</v>
      </c>
      <c r="AS7" s="15">
        <v>8.7494141156784416E-2</v>
      </c>
      <c r="AT7" s="23">
        <v>0</v>
      </c>
      <c r="AU7" s="23">
        <v>1.5187614060392944E-3</v>
      </c>
      <c r="AV7" s="23">
        <v>6.7723241235970188E-4</v>
      </c>
      <c r="AW7" s="23">
        <v>2.7061756469683096E-3</v>
      </c>
      <c r="AX7" s="23">
        <v>1.1631554087193482E-5</v>
      </c>
      <c r="AY7" s="23">
        <v>1.1507604535658058E-3</v>
      </c>
      <c r="AZ7" s="23">
        <v>1.9797540073370561E-3</v>
      </c>
      <c r="BA7" s="23">
        <v>2.8162030934984343E-4</v>
      </c>
      <c r="BB7" s="23">
        <v>4.6359169783529988E-3</v>
      </c>
      <c r="BC7" s="23">
        <v>2.1516069491920391E-3</v>
      </c>
      <c r="BD7" s="23">
        <v>6.5965660569567999E-2</v>
      </c>
      <c r="BE7" s="23">
        <v>4.4340820021381601E-2</v>
      </c>
      <c r="BF7" s="23">
        <v>5.7759155281272685E-2</v>
      </c>
      <c r="BG7" s="23">
        <v>2.5715050306416076E-2</v>
      </c>
      <c r="BH7" s="23">
        <v>8.4536286927678009E-3</v>
      </c>
      <c r="BI7" s="23">
        <v>5.3124441135735988E-3</v>
      </c>
      <c r="BJ7" s="23">
        <v>6.0471404908499626E-3</v>
      </c>
      <c r="BK7" s="23">
        <v>9.239951443960749E-4</v>
      </c>
      <c r="BL7" s="23">
        <v>8.7885493362764439E-3</v>
      </c>
      <c r="BM7" s="23">
        <v>3.2193350990718235E-3</v>
      </c>
      <c r="BN7" s="23">
        <v>0</v>
      </c>
      <c r="BO7" s="23">
        <v>0.58919263174306136</v>
      </c>
    </row>
    <row r="9" spans="1:67" x14ac:dyDescent="0.2">
      <c r="A9" s="1" t="s">
        <v>170</v>
      </c>
      <c r="B9" s="1" t="s">
        <v>171</v>
      </c>
    </row>
    <row r="10" spans="1:67" ht="36" x14ac:dyDescent="0.2">
      <c r="A10" s="2" t="s">
        <v>172</v>
      </c>
      <c r="B10" s="2" t="s">
        <v>0</v>
      </c>
      <c r="C10" s="33" t="s">
        <v>180</v>
      </c>
      <c r="D10" s="34" t="s">
        <v>179</v>
      </c>
      <c r="E10" s="32" t="s">
        <v>33</v>
      </c>
    </row>
    <row r="11" spans="1:67" x14ac:dyDescent="0.2">
      <c r="A11" s="45" t="s">
        <v>230</v>
      </c>
      <c r="B11" s="3" t="str">
        <f>BB2</f>
        <v>CPA_N79</v>
      </c>
      <c r="C11" s="37">
        <f t="shared" ref="C11:C20" si="0">LOOKUP(B11,$B$2:$BN$2,B$3:BN$3)</f>
        <v>64527.444551415698</v>
      </c>
      <c r="D11" s="38">
        <f t="shared" ref="D11:D18" si="1">LOOKUP(B11,$B$2:$BN$2,$B$4:$BN$4)</f>
        <v>28423.64</v>
      </c>
      <c r="E11" s="43">
        <f>LOOKUP(B11,$B$2:$BN$2,$B$6:$BN$6)</f>
        <v>2.270203413476096</v>
      </c>
    </row>
    <row r="12" spans="1:67" x14ac:dyDescent="0.2">
      <c r="A12" s="46" t="s">
        <v>173</v>
      </c>
      <c r="B12" s="4" t="str">
        <f>F2</f>
        <v>CPA_C10T12</v>
      </c>
      <c r="C12" s="39">
        <f t="shared" si="0"/>
        <v>428479.30931114231</v>
      </c>
      <c r="D12" s="40">
        <f t="shared" si="1"/>
        <v>258693.34</v>
      </c>
      <c r="E12" s="44">
        <f t="shared" ref="E12:E20" si="2">LOOKUP(B12,$B$2:$BN$2,$B$6:$BN$6)</f>
        <v>1.6563213777020402</v>
      </c>
    </row>
    <row r="13" spans="1:67" x14ac:dyDescent="0.2">
      <c r="A13" s="46" t="s">
        <v>231</v>
      </c>
      <c r="B13" s="4" t="str">
        <f>AQ2</f>
        <v>CPA_K65</v>
      </c>
      <c r="C13" s="39">
        <f t="shared" si="0"/>
        <v>141826.68776359264</v>
      </c>
      <c r="D13" s="40">
        <f t="shared" si="1"/>
        <v>91259.25</v>
      </c>
      <c r="E13" s="44">
        <f t="shared" si="2"/>
        <v>1.5541075317142388</v>
      </c>
    </row>
    <row r="14" spans="1:67" x14ac:dyDescent="0.2">
      <c r="A14" s="46" t="s">
        <v>174</v>
      </c>
      <c r="B14" s="4" t="str">
        <f>AK2</f>
        <v>CPA_I</v>
      </c>
      <c r="C14" s="39">
        <f t="shared" si="0"/>
        <v>509522.39477296837</v>
      </c>
      <c r="D14" s="40">
        <f t="shared" si="1"/>
        <v>371149.9</v>
      </c>
      <c r="E14" s="44">
        <f t="shared" si="2"/>
        <v>1.3728210482421479</v>
      </c>
    </row>
    <row r="15" spans="1:67" x14ac:dyDescent="0.2">
      <c r="A15" s="46" t="s">
        <v>175</v>
      </c>
      <c r="B15" s="4" t="str">
        <f>BF2</f>
        <v>CPA_Q86</v>
      </c>
      <c r="C15" s="39">
        <f t="shared" si="0"/>
        <v>803951.12922687433</v>
      </c>
      <c r="D15" s="40">
        <f t="shared" si="1"/>
        <v>620829.46</v>
      </c>
      <c r="E15" s="44">
        <f t="shared" si="2"/>
        <v>1.2949629182011988</v>
      </c>
    </row>
    <row r="16" spans="1:67" x14ac:dyDescent="0.2">
      <c r="A16" s="46" t="s">
        <v>232</v>
      </c>
      <c r="B16" s="4" t="str">
        <f>BG2</f>
        <v>CPA_Q87_88</v>
      </c>
      <c r="C16" s="39">
        <f t="shared" si="0"/>
        <v>357928.42937701556</v>
      </c>
      <c r="D16" s="40">
        <f t="shared" si="1"/>
        <v>283072.15999999997</v>
      </c>
      <c r="E16" s="44">
        <f t="shared" si="2"/>
        <v>1.2644423576554318</v>
      </c>
    </row>
    <row r="17" spans="1:5" x14ac:dyDescent="0.2">
      <c r="A17" s="46" t="s">
        <v>233</v>
      </c>
      <c r="B17" s="4" t="str">
        <f>BD2</f>
        <v>CPA_O84</v>
      </c>
      <c r="C17" s="39">
        <f t="shared" si="0"/>
        <v>918177.68190761423</v>
      </c>
      <c r="D17" s="40">
        <f t="shared" si="1"/>
        <v>739725.1</v>
      </c>
      <c r="E17" s="44">
        <f t="shared" si="2"/>
        <v>1.2412417557652353</v>
      </c>
    </row>
    <row r="18" spans="1:5" x14ac:dyDescent="0.2">
      <c r="A18" s="46" t="s">
        <v>234</v>
      </c>
      <c r="B18" s="4" t="str">
        <f>BH2</f>
        <v>CPA_R90T92</v>
      </c>
      <c r="C18" s="39">
        <f t="shared" si="0"/>
        <v>117666.26953803378</v>
      </c>
      <c r="D18" s="40">
        <f t="shared" si="1"/>
        <v>98769.08</v>
      </c>
      <c r="E18" s="44">
        <f t="shared" si="2"/>
        <v>1.1913269774106814</v>
      </c>
    </row>
    <row r="19" spans="1:5" x14ac:dyDescent="0.2">
      <c r="A19" s="46" t="s">
        <v>176</v>
      </c>
      <c r="B19" s="4" t="str">
        <f>BJ2</f>
        <v>CPA_S94</v>
      </c>
      <c r="C19" s="39">
        <f t="shared" si="0"/>
        <v>84170.299973009925</v>
      </c>
      <c r="D19" s="40">
        <f>LOOKUP(B19,$B$2:$BN$2,$B$4:$BN$4)</f>
        <v>73715.33</v>
      </c>
      <c r="E19" s="44">
        <f t="shared" si="2"/>
        <v>1.1418289787620828</v>
      </c>
    </row>
    <row r="20" spans="1:5" x14ac:dyDescent="0.2">
      <c r="A20" s="47" t="s">
        <v>177</v>
      </c>
      <c r="B20" s="6" t="str">
        <f>BL2</f>
        <v>CPA_S96</v>
      </c>
      <c r="C20" s="41">
        <f t="shared" si="0"/>
        <v>122328.03836479271</v>
      </c>
      <c r="D20" s="42">
        <f>LOOKUP(B20,$B$2:$BN$2,$B$4:$BN$4)</f>
        <v>107300.1</v>
      </c>
      <c r="E20" s="25">
        <f t="shared" si="2"/>
        <v>1.14005521304074</v>
      </c>
    </row>
    <row r="22" spans="1:5" ht="15" customHeight="1" x14ac:dyDescent="0.2">
      <c r="A22" s="20" t="s">
        <v>178</v>
      </c>
    </row>
    <row r="23" spans="1:5" x14ac:dyDescent="0.2">
      <c r="A23" s="1" t="s">
        <v>225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6"/>
  <sheetViews>
    <sheetView topLeftCell="A17" zoomScaleNormal="100" workbookViewId="0">
      <selection activeCell="A50" sqref="A50"/>
    </sheetView>
  </sheetViews>
  <sheetFormatPr defaultColWidth="8.7109375" defaultRowHeight="12" x14ac:dyDescent="0.2"/>
  <cols>
    <col min="1" max="1" width="74.28515625" style="1" bestFit="1" customWidth="1"/>
    <col min="2" max="2" width="12.85546875" style="1" customWidth="1"/>
    <col min="3" max="5" width="17.42578125" style="1" customWidth="1"/>
    <col min="6" max="16384" width="8.7109375" style="1"/>
  </cols>
  <sheetData>
    <row r="1" spans="1:66" x14ac:dyDescent="0.2">
      <c r="A1" s="1" t="s">
        <v>181</v>
      </c>
      <c r="B1" s="1" t="str">
        <f>'[1]2020-04-22-drop10.percent.Covid'!B$3</f>
        <v>CPA_A01</v>
      </c>
      <c r="C1" s="1" t="str">
        <f>'[1]2020-04-22-drop10.percent.Covid'!C$3</f>
        <v>CPA_A02</v>
      </c>
      <c r="D1" s="1" t="str">
        <f>'[1]2020-04-22-drop10.percent.Covid'!D$3</f>
        <v>CPA_A03</v>
      </c>
      <c r="E1" s="1" t="str">
        <f>'[1]2020-04-22-drop10.percent.Covid'!E$3</f>
        <v>CPA_B</v>
      </c>
      <c r="F1" s="1" t="str">
        <f>'[1]2020-04-22-drop10.percent.Covid'!F$3</f>
        <v>CPA_C10T12</v>
      </c>
      <c r="G1" s="1" t="str">
        <f>'[1]2020-04-22-drop10.percent.Covid'!G$3</f>
        <v>CPA_C13T15</v>
      </c>
      <c r="H1" s="1" t="str">
        <f>'[1]2020-04-22-drop10.percent.Covid'!H$3</f>
        <v>CPA_C16</v>
      </c>
      <c r="I1" s="1" t="str">
        <f>'[1]2020-04-22-drop10.percent.Covid'!I$3</f>
        <v>CPA_C17</v>
      </c>
      <c r="J1" s="1" t="str">
        <f>'[1]2020-04-22-drop10.percent.Covid'!J$3</f>
        <v>CPA_C18</v>
      </c>
      <c r="K1" s="1" t="str">
        <f>'[1]2020-04-22-drop10.percent.Covid'!K$3</f>
        <v>CPA_C19</v>
      </c>
      <c r="L1" s="1" t="str">
        <f>'[1]2020-04-22-drop10.percent.Covid'!L$3</f>
        <v>CPA_C20</v>
      </c>
      <c r="M1" s="1" t="str">
        <f>'[1]2020-04-22-drop10.percent.Covid'!M$3</f>
        <v>CPA_C21</v>
      </c>
      <c r="N1" s="1" t="str">
        <f>'[1]2020-04-22-drop10.percent.Covid'!N$3</f>
        <v>CPA_C22</v>
      </c>
      <c r="O1" s="1" t="str">
        <f>'[1]2020-04-22-drop10.percent.Covid'!O$3</f>
        <v>CPA_C23</v>
      </c>
      <c r="P1" s="1" t="str">
        <f>'[1]2020-04-22-drop10.percent.Covid'!P$3</f>
        <v>CPA_C24</v>
      </c>
      <c r="Q1" s="1" t="str">
        <f>'[1]2020-04-22-drop10.percent.Covid'!Q$3</f>
        <v>CPA_C25</v>
      </c>
      <c r="R1" s="1" t="str">
        <f>'[1]2020-04-22-drop10.percent.Covid'!R$3</f>
        <v>CPA_C26</v>
      </c>
      <c r="S1" s="1" t="str">
        <f>'[1]2020-04-22-drop10.percent.Covid'!S$3</f>
        <v>CPA_C27</v>
      </c>
      <c r="T1" s="1" t="str">
        <f>'[1]2020-04-22-drop10.percent.Covid'!T$3</f>
        <v>CPA_C28</v>
      </c>
      <c r="U1" s="1" t="str">
        <f>'[1]2020-04-22-drop10.percent.Covid'!U$3</f>
        <v>CPA_C29</v>
      </c>
      <c r="V1" s="1" t="str">
        <f>'[1]2020-04-22-drop10.percent.Covid'!V$3</f>
        <v>CPA_C30</v>
      </c>
      <c r="W1" s="1" t="str">
        <f>'[1]2020-04-22-drop10.percent.Covid'!W$3</f>
        <v>CPA_C31_32</v>
      </c>
      <c r="X1" s="1" t="str">
        <f>'[1]2020-04-22-drop10.percent.Covid'!X$3</f>
        <v>CPA_C33</v>
      </c>
      <c r="Y1" s="1" t="str">
        <f>'[1]2020-04-22-drop10.percent.Covid'!Y$3</f>
        <v>CPA_D35</v>
      </c>
      <c r="Z1" s="1" t="str">
        <f>'[1]2020-04-22-drop10.percent.Covid'!Z$3</f>
        <v>CPA_E36</v>
      </c>
      <c r="AA1" s="1" t="str">
        <f>'[1]2020-04-22-drop10.percent.Covid'!AA$3</f>
        <v>CPA_E37T39</v>
      </c>
      <c r="AB1" s="1" t="str">
        <f>'[1]2020-04-22-drop10.percent.Covid'!AB$3</f>
        <v>CPA_F</v>
      </c>
      <c r="AC1" s="1" t="str">
        <f>'[1]2020-04-22-drop10.percent.Covid'!AC$3</f>
        <v>CPA_G45</v>
      </c>
      <c r="AD1" s="1" t="str">
        <f>'[1]2020-04-22-drop10.percent.Covid'!AD$3</f>
        <v>CPA_G46</v>
      </c>
      <c r="AE1" s="1" t="str">
        <f>'[1]2020-04-22-drop10.percent.Covid'!AE$3</f>
        <v>CPA_G47</v>
      </c>
      <c r="AF1" s="1" t="str">
        <f>'[1]2020-04-22-drop10.percent.Covid'!AF$3</f>
        <v>CPA_H49</v>
      </c>
      <c r="AG1" s="1" t="str">
        <f>'[1]2020-04-22-drop10.percent.Covid'!AG$3</f>
        <v>CPA_H50</v>
      </c>
      <c r="AH1" s="1" t="str">
        <f>'[1]2020-04-22-drop10.percent.Covid'!AH$3</f>
        <v>CPA_H51</v>
      </c>
      <c r="AI1" s="1" t="str">
        <f>'[1]2020-04-22-drop10.percent.Covid'!AI$3</f>
        <v>CPA_H52</v>
      </c>
      <c r="AJ1" s="1" t="str">
        <f>'[1]2020-04-22-drop10.percent.Covid'!AJ$3</f>
        <v>CPA_H53</v>
      </c>
      <c r="AK1" s="1" t="str">
        <f>'[1]2020-04-22-drop10.percent.Covid'!AK$3</f>
        <v>CPA_I</v>
      </c>
      <c r="AL1" s="1" t="str">
        <f>'[1]2020-04-22-drop10.percent.Covid'!AL$3</f>
        <v>CPA_J58</v>
      </c>
      <c r="AM1" s="1" t="str">
        <f>'[1]2020-04-22-drop10.percent.Covid'!AM$3</f>
        <v>CPA_J59_60</v>
      </c>
      <c r="AN1" s="1" t="str">
        <f>'[1]2020-04-22-drop10.percent.Covid'!AN$3</f>
        <v>CPA_J61</v>
      </c>
      <c r="AO1" s="1" t="str">
        <f>'[1]2020-04-22-drop10.percent.Covid'!AO$3</f>
        <v>CPA_J62_63</v>
      </c>
      <c r="AP1" s="1" t="str">
        <f>'[1]2020-04-22-drop10.percent.Covid'!AP$3</f>
        <v>CPA_K64</v>
      </c>
      <c r="AQ1" s="1" t="str">
        <f>'[1]2020-04-22-drop10.percent.Covid'!AQ$3</f>
        <v>CPA_K65</v>
      </c>
      <c r="AR1" s="1" t="str">
        <f>'[1]2020-04-22-drop10.percent.Covid'!AR$3</f>
        <v>CPA_K66</v>
      </c>
      <c r="AS1" s="1" t="s">
        <v>189</v>
      </c>
      <c r="AT1" s="1" t="str">
        <f>'[1]2020-04-22-drop10.percent.Covid'!AT$3</f>
        <v>CPA_L68A</v>
      </c>
      <c r="AU1" s="1" t="str">
        <f>'[1]2020-04-22-drop10.percent.Covid'!AU$3</f>
        <v>CPA_M69_70</v>
      </c>
      <c r="AV1" s="1" t="str">
        <f>'[1]2020-04-22-drop10.percent.Covid'!AV$3</f>
        <v>CPA_M71</v>
      </c>
      <c r="AW1" s="1" t="str">
        <f>'[1]2020-04-22-drop10.percent.Covid'!AW$3</f>
        <v>CPA_M72</v>
      </c>
      <c r="AX1" s="1" t="str">
        <f>'[1]2020-04-22-drop10.percent.Covid'!AX$3</f>
        <v>CPA_M73</v>
      </c>
      <c r="AY1" s="1" t="str">
        <f>'[1]2020-04-22-drop10.percent.Covid'!AY$3</f>
        <v>CPA_M74_75</v>
      </c>
      <c r="AZ1" s="1" t="str">
        <f>'[1]2020-04-22-drop10.percent.Covid'!AZ$3</f>
        <v>CPA_N77</v>
      </c>
      <c r="BA1" s="1" t="str">
        <f>'[1]2020-04-22-drop10.percent.Covid'!BA$3</f>
        <v>CPA_N78</v>
      </c>
      <c r="BB1" s="1" t="str">
        <f>'[1]2020-04-22-drop10.percent.Covid'!BB$3</f>
        <v>CPA_N79</v>
      </c>
      <c r="BC1" s="1" t="str">
        <f>'[1]2020-04-22-drop10.percent.Covid'!BC$3</f>
        <v>CPA_N80T82</v>
      </c>
      <c r="BD1" s="1" t="str">
        <f>'[1]2020-04-22-drop10.percent.Covid'!BD$3</f>
        <v>CPA_O84</v>
      </c>
      <c r="BE1" s="1" t="str">
        <f>'[1]2020-04-22-drop10.percent.Covid'!BE$3</f>
        <v>CPA_P85</v>
      </c>
      <c r="BF1" s="1" t="str">
        <f>'[1]2020-04-22-drop10.percent.Covid'!BF$3</f>
        <v>CPA_Q86</v>
      </c>
      <c r="BG1" s="1" t="str">
        <f>'[1]2020-04-22-drop10.percent.Covid'!BG$3</f>
        <v>CPA_Q87_88</v>
      </c>
      <c r="BH1" s="1" t="str">
        <f>'[1]2020-04-22-drop10.percent.Covid'!BH$3</f>
        <v>CPA_R90T92</v>
      </c>
      <c r="BI1" s="1" t="str">
        <f>'[1]2020-04-22-drop10.percent.Covid'!BI$3</f>
        <v>CPA_R93</v>
      </c>
      <c r="BJ1" s="1" t="str">
        <f>'[1]2020-04-22-drop10.percent.Covid'!BJ$3</f>
        <v>CPA_S94</v>
      </c>
      <c r="BK1" s="1" t="str">
        <f>'[1]2020-04-22-drop10.percent.Covid'!BK$3</f>
        <v>CPA_S95</v>
      </c>
      <c r="BL1" s="1" t="str">
        <f>'[1]2020-04-22-drop10.percent.Covid'!BL$3</f>
        <v>CPA_S96</v>
      </c>
      <c r="BM1" s="1" t="str">
        <f>'[1]2020-04-22-drop10.percent.Covid'!BM$3</f>
        <v>CPA_T</v>
      </c>
      <c r="BN1" s="1" t="str">
        <f>'[1]2020-04-22-drop10.percent.Covid'!BN$3</f>
        <v>CPA_U</v>
      </c>
    </row>
    <row r="2" spans="1:66" x14ac:dyDescent="0.2">
      <c r="A2" s="3" t="s">
        <v>182</v>
      </c>
      <c r="B2" s="1">
        <f>'[1]2020-04-22-drop10.percent.Covid'!B$69</f>
        <v>-8322.363106807341</v>
      </c>
      <c r="C2" s="1">
        <f>'[1]2020-04-22-drop10.percent.Covid'!C$69</f>
        <v>-662.94168988703132</v>
      </c>
      <c r="D2" s="1">
        <f>'[1]2020-04-22-drop10.percent.Covid'!D$69</f>
        <v>-555.41937315715302</v>
      </c>
      <c r="E2" s="1">
        <f>'[1]2020-04-22-drop10.percent.Covid'!E$69</f>
        <v>-376.65400382556862</v>
      </c>
      <c r="F2" s="1">
        <f>'[1]2020-04-22-drop10.percent.Covid'!F$69</f>
        <v>-42847.930931114235</v>
      </c>
      <c r="G2" s="1">
        <f>'[1]2020-04-22-drop10.percent.Covid'!G$69</f>
        <v>-6489.1094548858218</v>
      </c>
      <c r="H2" s="1">
        <f>'[1]2020-04-22-drop10.percent.Covid'!H$69</f>
        <v>-605.5082940033966</v>
      </c>
      <c r="I2" s="1">
        <f>'[1]2020-04-22-drop10.percent.Covid'!I$69</f>
        <v>-1794.5810223292619</v>
      </c>
      <c r="J2" s="1">
        <f>'[1]2020-04-22-drop10.percent.Covid'!J$69</f>
        <v>-362.37785289178828</v>
      </c>
      <c r="K2" s="1">
        <f>'[1]2020-04-22-drop10.percent.Covid'!K$69</f>
        <v>-4530.3378159184522</v>
      </c>
      <c r="L2" s="1">
        <f>'[1]2020-04-22-drop10.percent.Covid'!L$69</f>
        <v>-3013.5805674622088</v>
      </c>
      <c r="M2" s="1">
        <f>'[1]2020-04-22-drop10.percent.Covid'!M$69</f>
        <v>-6082.437575429637</v>
      </c>
      <c r="N2" s="1">
        <f>'[1]2020-04-22-drop10.percent.Covid'!N$69</f>
        <v>-1548.3547651501076</v>
      </c>
      <c r="O2" s="1">
        <f>'[1]2020-04-22-drop10.percent.Covid'!O$69</f>
        <v>-1063.559662527153</v>
      </c>
      <c r="P2" s="1">
        <f>'[1]2020-04-22-drop10.percent.Covid'!P$69</f>
        <v>-14.40291104401734</v>
      </c>
      <c r="Q2" s="1">
        <f>'[1]2020-04-22-drop10.percent.Covid'!Q$69</f>
        <v>-1258.2640186466635</v>
      </c>
      <c r="R2" s="1">
        <f>'[1]2020-04-22-drop10.percent.Covid'!R$69</f>
        <v>-2626.3864722258163</v>
      </c>
      <c r="S2" s="1">
        <f>'[1]2020-04-22-drop10.percent.Covid'!S$69</f>
        <v>-2245.2820422468176</v>
      </c>
      <c r="T2" s="1">
        <f>'[1]2020-04-22-drop10.percent.Covid'!T$69</f>
        <v>-478.38771980500229</v>
      </c>
      <c r="U2" s="1">
        <f>'[1]2020-04-22-drop10.percent.Covid'!U$69</f>
        <v>-13277.955613743325</v>
      </c>
      <c r="V2" s="1">
        <f>'[1]2020-04-22-drop10.percent.Covid'!V$69</f>
        <v>-891.8619742529969</v>
      </c>
      <c r="W2" s="1">
        <f>'[1]2020-04-22-drop10.percent.Covid'!W$69</f>
        <v>-5922.2530315533249</v>
      </c>
      <c r="X2" s="1">
        <f>'[1]2020-04-22-drop10.percent.Covid'!X$69</f>
        <v>-174.37101304142283</v>
      </c>
      <c r="Y2" s="1">
        <f>'[1]2020-04-22-drop10.percent.Covid'!Y$69</f>
        <v>-14486.096902438096</v>
      </c>
      <c r="Z2" s="1">
        <f>'[1]2020-04-22-drop10.percent.Covid'!Z$69</f>
        <v>-2440.2455687672859</v>
      </c>
      <c r="AA2" s="1">
        <f>'[1]2020-04-22-drop10.percent.Covid'!AA$69</f>
        <v>-4953.8985586328054</v>
      </c>
      <c r="AB2" s="1">
        <f>'[1]2020-04-22-drop10.percent.Covid'!AB$69</f>
        <v>-4923.0617257672275</v>
      </c>
      <c r="AC2" s="1">
        <f>'[1]2020-04-22-drop10.percent.Covid'!AC$69</f>
        <v>-14313.418284219397</v>
      </c>
      <c r="AD2" s="1">
        <f>'[1]2020-04-22-drop10.percent.Covid'!AD$69</f>
        <v>-32200.401108585811</v>
      </c>
      <c r="AE2" s="1">
        <f>'[1]2020-04-22-drop10.percent.Covid'!AE$69</f>
        <v>-58795.750140087148</v>
      </c>
      <c r="AF2" s="1">
        <f>'[1]2020-04-22-drop10.percent.Covid'!AF$69</f>
        <v>-15231.25217331842</v>
      </c>
      <c r="AG2" s="1">
        <f>'[1]2020-04-22-drop10.percent.Covid'!AG$69</f>
        <v>-837.76237004300367</v>
      </c>
      <c r="AH2" s="1">
        <f>'[1]2020-04-22-drop10.percent.Covid'!AH$69</f>
        <v>-3031.2246799770269</v>
      </c>
      <c r="AI2" s="1">
        <f>'[1]2020-04-22-drop10.percent.Covid'!AI$69</f>
        <v>-6619.8889218310787</v>
      </c>
      <c r="AJ2" s="1">
        <f>'[1]2020-04-22-drop10.percent.Covid'!AJ$69</f>
        <v>-744.1192983674058</v>
      </c>
      <c r="AK2" s="1">
        <f>'[1]2020-04-22-drop10.percent.Covid'!AK$69</f>
        <v>-50952.239477296811</v>
      </c>
      <c r="AL2" s="1">
        <f>'[1]2020-04-22-drop10.percent.Covid'!AL$69</f>
        <v>-4319.0345761940516</v>
      </c>
      <c r="AM2" s="1">
        <f>'[1]2020-04-22-drop10.percent.Covid'!AM$69</f>
        <v>-4069.4515319110365</v>
      </c>
      <c r="AN2" s="1">
        <f>'[1]2020-04-22-drop10.percent.Covid'!AN$69</f>
        <v>-11708.967309675663</v>
      </c>
      <c r="AO2" s="1">
        <f>'[1]2020-04-22-drop10.percent.Covid'!AO$69</f>
        <v>-392.6289253713565</v>
      </c>
      <c r="AP2" s="1">
        <f>'[1]2020-04-22-drop10.percent.Covid'!AP$69</f>
        <v>-10870.619196634081</v>
      </c>
      <c r="AQ2" s="1">
        <f>'[1]2020-04-22-drop10.percent.Covid'!AQ$69</f>
        <v>-14182.668776359267</v>
      </c>
      <c r="AR2" s="1">
        <f>'[1]2020-04-22-drop10.percent.Covid'!AR$69</f>
        <v>-1760.0736101421694</v>
      </c>
      <c r="AS2" s="1">
        <f>'[1]2020-04-22-drop10.percent.Covid'!AT$69</f>
        <v>-121783.31424895166</v>
      </c>
      <c r="AT2" s="1">
        <v>0</v>
      </c>
      <c r="AU2" s="1">
        <f>'[1]2020-04-22-drop10.percent.Covid'!AU$69</f>
        <v>-2113.9678055634158</v>
      </c>
      <c r="AV2" s="1">
        <f>'[1]2020-04-22-drop10.percent.Covid'!AV$69</f>
        <v>-942.6414912306617</v>
      </c>
      <c r="AW2" s="1">
        <f>'[1]2020-04-22-drop10.percent.Covid'!AW$69</f>
        <v>-3766.7326619851742</v>
      </c>
      <c r="AX2" s="1">
        <f>'[1]2020-04-22-drop10.percent.Covid'!AX$69</f>
        <v>-16.189989271007601</v>
      </c>
      <c r="AY2" s="1">
        <f>'[1]2020-04-22-drop10.percent.Covid'!AY$69</f>
        <v>-1601.7463579731807</v>
      </c>
      <c r="AZ2" s="1">
        <f>'[1]2020-04-22-drop10.percent.Covid'!AZ$69</f>
        <v>-2755.6245620962254</v>
      </c>
      <c r="BA2" s="1">
        <f>'[1]2020-04-22-drop10.percent.Covid'!BA$69</f>
        <v>-391.98801404292215</v>
      </c>
      <c r="BB2" s="1">
        <f>'[1]2020-04-22-drop10.percent.Covid'!BB$69</f>
        <v>-6452.7444551415629</v>
      </c>
      <c r="BC2" s="1">
        <f>'[1]2020-04-22-drop10.percent.Covid'!BC$69</f>
        <v>-2994.8271023558068</v>
      </c>
      <c r="BD2" s="1">
        <f>'[1]2020-04-22-drop10.percent.Covid'!BD$69</f>
        <v>-91817.768190761344</v>
      </c>
      <c r="BE2" s="1">
        <f>'[1]2020-04-22-drop10.percent.Covid'!BE$69</f>
        <v>-61718.09846151519</v>
      </c>
      <c r="BF2" s="1">
        <f>'[1]2020-04-22-drop10.percent.Covid'!BF$69</f>
        <v>-80395.112922687418</v>
      </c>
      <c r="BG2" s="1">
        <f>'[1]2020-04-22-drop10.percent.Covid'!BG$69</f>
        <v>-35792.842937701556</v>
      </c>
      <c r="BH2" s="1">
        <f>'[1]2020-04-22-drop10.percent.Covid'!BH$69</f>
        <v>-11766.626953803376</v>
      </c>
      <c r="BI2" s="1">
        <f>'[1]2020-04-22-drop10.percent.Covid'!BI$69</f>
        <v>-7394.404269355593</v>
      </c>
      <c r="BJ2" s="1">
        <f>'[1]2020-04-22-drop10.percent.Covid'!BJ$69</f>
        <v>-8417.0299973009915</v>
      </c>
      <c r="BK2" s="1">
        <f>'[1]2020-04-22-drop10.percent.Covid'!BK$69</f>
        <v>-1286.1111560927322</v>
      </c>
      <c r="BL2" s="1">
        <f>'[1]2020-04-22-drop10.percent.Covid'!BL$69</f>
        <v>-12232.803836479274</v>
      </c>
      <c r="BM2" s="1">
        <f>'[1]2020-04-22-drop10.percent.Covid'!BM$69</f>
        <v>-4481.0005888325049</v>
      </c>
      <c r="BN2" s="1">
        <f>'[1]2020-04-22-drop10.percent.Covid'!BN$69</f>
        <v>0</v>
      </c>
    </row>
    <row r="3" spans="1:66" x14ac:dyDescent="0.2">
      <c r="A3" s="4" t="s">
        <v>183</v>
      </c>
      <c r="B3" s="71">
        <f>B2/'[1]2020-04-20-VA&amp;GDP.Covid'!B$2</f>
        <v>-4.7562801972651961E-2</v>
      </c>
      <c r="C3" s="71">
        <f>C2/'[1]2020-04-20-VA&amp;GDP.Covid'!C$2</f>
        <v>-2.6133103300551654E-2</v>
      </c>
      <c r="D3" s="71">
        <f>D2/'[1]2020-04-20-VA&amp;GDP.Covid'!D$2</f>
        <v>-8.4369849260179861E-2</v>
      </c>
      <c r="E3" s="71">
        <f>E2/'[1]2020-04-20-VA&amp;GDP.Covid'!E$2</f>
        <v>-1.5303119780959027E-2</v>
      </c>
      <c r="F3" s="71">
        <f>F2/'[1]2020-04-20-VA&amp;GDP.Covid'!F$2</f>
        <v>-0.16563213777020405</v>
      </c>
      <c r="G3" s="71">
        <f>G2/'[1]2020-04-20-VA&amp;GDP.Covid'!G$2</f>
        <v>-9.4078714747330219E-2</v>
      </c>
      <c r="H3" s="71">
        <f>H2/'[1]2020-04-20-VA&amp;GDP.Covid'!H$2</f>
        <v>-1.6530708858847876E-2</v>
      </c>
      <c r="I3" s="71">
        <f>I2/'[1]2020-04-20-VA&amp;GDP.Covid'!I$2</f>
        <v>-3.9772554748328602E-2</v>
      </c>
      <c r="J3" s="71">
        <f>J2/'[1]2020-04-20-VA&amp;GDP.Covid'!J$2</f>
        <v>-1.3771341959130675E-2</v>
      </c>
      <c r="K3" s="71">
        <f>K2/'[1]2020-04-20-VA&amp;GDP.Covid'!K$2</f>
        <v>-8.185962926168576E-2</v>
      </c>
      <c r="L3" s="71">
        <f>L2/'[1]2020-04-20-VA&amp;GDP.Covid'!L$2</f>
        <v>-2.0511144107113626E-2</v>
      </c>
      <c r="M3" s="71">
        <f>M2/'[1]2020-04-20-VA&amp;GDP.Covid'!M$2</f>
        <v>-6.8948415915051922E-2</v>
      </c>
      <c r="N3" s="71">
        <f>N2/'[1]2020-04-20-VA&amp;GDP.Covid'!N$2</f>
        <v>-1.7302201034677125E-2</v>
      </c>
      <c r="O3" s="71">
        <f>O2/'[1]2020-04-20-VA&amp;GDP.Covid'!O$2</f>
        <v>-1.6111303433994216E-2</v>
      </c>
      <c r="P3" s="71">
        <f>P2/'[1]2020-04-20-VA&amp;GDP.Covid'!P$2</f>
        <v>-1.9808581934452538E-4</v>
      </c>
      <c r="Q3" s="71">
        <f>Q2/'[1]2020-04-20-VA&amp;GDP.Covid'!Q$2</f>
        <v>-7.1629276988518639E-3</v>
      </c>
      <c r="R3" s="71">
        <f>R2/'[1]2020-04-20-VA&amp;GDP.Covid'!R$2</f>
        <v>-2.1727061012090633E-2</v>
      </c>
      <c r="S3" s="71">
        <f>S2/'[1]2020-04-20-VA&amp;GDP.Covid'!S$2</f>
        <v>-2.4344903920694133E-2</v>
      </c>
      <c r="T3" s="71">
        <f>T2/'[1]2020-04-20-VA&amp;GDP.Covid'!T$2</f>
        <v>-2.2940532948778733E-3</v>
      </c>
      <c r="U3" s="71">
        <f>U2/'[1]2020-04-20-VA&amp;GDP.Covid'!U$2</f>
        <v>-6.0185940701027243E-2</v>
      </c>
      <c r="V3" s="71">
        <f>V2/'[1]2020-04-20-VA&amp;GDP.Covid'!V$2</f>
        <v>-1.5771562270936488E-2</v>
      </c>
      <c r="W3" s="71">
        <f>W2/'[1]2020-04-20-VA&amp;GDP.Covid'!W$2</f>
        <v>-7.083647498639517E-2</v>
      </c>
      <c r="X3" s="71">
        <f>X2/'[1]2020-04-20-VA&amp;GDP.Covid'!X$2</f>
        <v>-1.7278551586925495E-3</v>
      </c>
      <c r="Y3" s="71">
        <f>Y2/'[1]2020-04-20-VA&amp;GDP.Covid'!Y$2</f>
        <v>-7.0466169569277301E-2</v>
      </c>
      <c r="Z3" s="71">
        <f>Z2/'[1]2020-04-20-VA&amp;GDP.Covid'!Z$2</f>
        <v>-8.99268006404534E-2</v>
      </c>
      <c r="AA3" s="71">
        <f>AA2/'[1]2020-04-20-VA&amp;GDP.Covid'!AA$2</f>
        <v>-4.9291046692360813E-2</v>
      </c>
      <c r="AB3" s="71">
        <f>AB2/'[1]2020-04-20-VA&amp;GDP.Covid'!AB$2</f>
        <v>-6.9144953741752382E-3</v>
      </c>
      <c r="AC3" s="71">
        <f>AC2/'[1]2020-04-20-VA&amp;GDP.Covid'!AC$2</f>
        <v>-7.8195351684799699E-2</v>
      </c>
      <c r="AD3" s="71">
        <f>AD2/'[1]2020-04-20-VA&amp;GDP.Covid'!AD$2</f>
        <v>-4.7236474196401049E-2</v>
      </c>
      <c r="AE3" s="71">
        <f>AE2/'[1]2020-04-20-VA&amp;GDP.Covid'!AE$2</f>
        <v>-0.11063772873244661</v>
      </c>
      <c r="AF3" s="71">
        <f>AF2/'[1]2020-04-20-VA&amp;GDP.Covid'!AF$2</f>
        <v>-5.2148237181219331E-2</v>
      </c>
      <c r="AG3" s="71">
        <f>AG2/'[1]2020-04-20-VA&amp;GDP.Covid'!AG$2</f>
        <v>-2.8151298352749252E-2</v>
      </c>
      <c r="AH3" s="71">
        <f>AH2/'[1]2020-04-20-VA&amp;GDP.Covid'!AH$2</f>
        <v>-9.218262545539059E-2</v>
      </c>
      <c r="AI3" s="71">
        <f>AI2/'[1]2020-04-20-VA&amp;GDP.Covid'!AI$2</f>
        <v>-2.9806285259721014E-2</v>
      </c>
      <c r="AJ3" s="71">
        <f>AJ2/'[1]2020-04-20-VA&amp;GDP.Covid'!AJ$2</f>
        <v>-1.427114155752603E-2</v>
      </c>
      <c r="AK3" s="71">
        <f>AK2/'[1]2020-04-20-VA&amp;GDP.Covid'!AK$2</f>
        <v>-0.13728210482421471</v>
      </c>
      <c r="AL3" s="71">
        <f>AL2/'[1]2020-04-20-VA&amp;GDP.Covid'!AL$2</f>
        <v>-4.698059448516035E-2</v>
      </c>
      <c r="AM3" s="71">
        <f>AM2/'[1]2020-04-20-VA&amp;GDP.Covid'!AM$2</f>
        <v>-7.1984373074198943E-2</v>
      </c>
      <c r="AN3" s="71">
        <f>AN2/'[1]2020-04-20-VA&amp;GDP.Covid'!AN$2</f>
        <v>-7.9335330214673941E-2</v>
      </c>
      <c r="AO3" s="71">
        <f>AO2/'[1]2020-04-20-VA&amp;GDP.Covid'!AO$2</f>
        <v>-1.1835238172087676E-3</v>
      </c>
      <c r="AP3" s="71">
        <f>AP2/'[1]2020-04-20-VA&amp;GDP.Covid'!AP$2</f>
        <v>-3.1547111655364279E-2</v>
      </c>
      <c r="AQ3" s="71">
        <f>AQ2/'[1]2020-04-20-VA&amp;GDP.Covid'!AQ$2</f>
        <v>-0.15541075317142392</v>
      </c>
      <c r="AR3" s="71">
        <f>AR2/'[1]2020-04-20-VA&amp;GDP.Covid'!AR$2</f>
        <v>-1.7408192785121852E-2</v>
      </c>
      <c r="AS3" s="71">
        <f>AS2/'[1]2020-04-20-VA&amp;GDP.Covid'!AS$2</f>
        <v>-8.8597663843254973E-2</v>
      </c>
      <c r="AT3" s="71"/>
      <c r="AU3" s="71">
        <f>AU2/'[1]2020-04-20-VA&amp;GDP.Covid'!AU$2</f>
        <v>-4.9301128499107966E-3</v>
      </c>
      <c r="AV3" s="71">
        <f>AV2/'[1]2020-04-20-VA&amp;GDP.Covid'!AV$2</f>
        <v>-5.3527761533056061E-3</v>
      </c>
      <c r="AW3" s="71">
        <f>AW2/'[1]2020-04-20-VA&amp;GDP.Covid'!AW$2</f>
        <v>-1.9540371119020482E-2</v>
      </c>
      <c r="AX3" s="71">
        <f>AX2/'[1]2020-04-20-VA&amp;GDP.Covid'!AX$2</f>
        <v>-2.2240807899609954E-4</v>
      </c>
      <c r="AY3" s="71">
        <f>AY2/'[1]2020-04-20-VA&amp;GDP.Covid'!AY$2</f>
        <v>-2.1753113557326027E-2</v>
      </c>
      <c r="AZ3" s="71">
        <f>AZ2/'[1]2020-04-20-VA&amp;GDP.Covid'!AZ$2</f>
        <v>-1.3802415752326009E-2</v>
      </c>
      <c r="BA3" s="71">
        <f>BA2/'[1]2020-04-20-VA&amp;GDP.Covid'!BA$2</f>
        <v>-2.6401896983310668E-3</v>
      </c>
      <c r="BB3" s="71">
        <f>BB2/'[1]2020-04-20-VA&amp;GDP.Covid'!BB$2</f>
        <v>-0.22702034134760934</v>
      </c>
      <c r="BC3" s="71">
        <f>BC2/'[1]2020-04-20-VA&amp;GDP.Covid'!BC$2</f>
        <v>-1.1560605921725921E-2</v>
      </c>
      <c r="BD3" s="71">
        <f>BD2/'[1]2020-04-20-VA&amp;GDP.Covid'!BD$2</f>
        <v>-0.12412417557652343</v>
      </c>
      <c r="BE3" s="71">
        <f>BE2/'[1]2020-04-20-VA&amp;GDP.Covid'!BE$2</f>
        <v>-0.10676614710243056</v>
      </c>
      <c r="BF3" s="71">
        <f>BF2/'[1]2020-04-20-VA&amp;GDP.Covid'!BF$2</f>
        <v>-0.12949629182011985</v>
      </c>
      <c r="BG3" s="71">
        <f>BG2/'[1]2020-04-20-VA&amp;GDP.Covid'!BG$2</f>
        <v>-0.12644423576554317</v>
      </c>
      <c r="BH3" s="71">
        <f>BH2/'[1]2020-04-20-VA&amp;GDP.Covid'!BH$2</f>
        <v>-0.11913269774106811</v>
      </c>
      <c r="BI3" s="71">
        <f>BI2/'[1]2020-04-20-VA&amp;GDP.Covid'!BI$2</f>
        <v>-0.11392099222864657</v>
      </c>
      <c r="BJ3" s="71">
        <f>BJ2/'[1]2020-04-20-VA&amp;GDP.Covid'!BJ$2</f>
        <v>-0.11418289787620826</v>
      </c>
      <c r="BK3" s="71">
        <f>BK2/'[1]2020-04-20-VA&amp;GDP.Covid'!BK$2</f>
        <v>-6.5509457866579676E-2</v>
      </c>
      <c r="BL3" s="71">
        <f>BL2/'[1]2020-04-20-VA&amp;GDP.Covid'!BL$2</f>
        <v>-0.11400552130407403</v>
      </c>
      <c r="BM3" s="71">
        <f>BM2/'[1]2020-04-20-VA&amp;GDP.Covid'!BM$2</f>
        <v>-9.7098331036412522E-2</v>
      </c>
      <c r="BN3" s="71">
        <v>0</v>
      </c>
    </row>
    <row r="4" spans="1:66" x14ac:dyDescent="0.2">
      <c r="A4" s="6" t="s">
        <v>184</v>
      </c>
      <c r="B4" s="71">
        <f>B2/([1]IOT!$BP$86+[1]IOT!$CF$89)</f>
        <v>-5.9791279036510824E-4</v>
      </c>
      <c r="C4" s="71">
        <f>C2/([1]IOT!$BP$86+[1]IOT!$CF$89)</f>
        <v>-4.7628457273811093E-5</v>
      </c>
      <c r="D4" s="71">
        <f>D2/([1]IOT!$BP$86+[1]IOT!$CF$89)</f>
        <v>-3.990361186663379E-5</v>
      </c>
      <c r="E4" s="71">
        <f>E2/([1]IOT!$BP$86+[1]IOT!$CF$89)</f>
        <v>-2.706037258159605E-5</v>
      </c>
      <c r="F4" s="71">
        <f>F2/([1]IOT!$BP$86+[1]IOT!$CF$89)</f>
        <v>-3.078371565335622E-3</v>
      </c>
      <c r="G4" s="71">
        <f>G2/([1]IOT!$BP$86+[1]IOT!$CF$89)</f>
        <v>-4.6620430896385386E-4</v>
      </c>
      <c r="H4" s="71">
        <f>H2/([1]IOT!$BP$86+[1]IOT!$CF$89)</f>
        <v>-4.350220592522007E-5</v>
      </c>
      <c r="I4" s="71">
        <f>I2/([1]IOT!$BP$86+[1]IOT!$CF$89)</f>
        <v>-1.289300806545543E-4</v>
      </c>
      <c r="J4" s="71">
        <f>J2/([1]IOT!$BP$86+[1]IOT!$CF$89)</f>
        <v>-2.6034715189465676E-5</v>
      </c>
      <c r="K4" s="71">
        <f>K2/([1]IOT!$BP$86+[1]IOT!$CF$89)</f>
        <v>-3.2547809919477455E-4</v>
      </c>
      <c r="L4" s="71">
        <f>L2/([1]IOT!$BP$86+[1]IOT!$CF$89)</f>
        <v>-2.1650802097394089E-4</v>
      </c>
      <c r="M4" s="71">
        <f>M2/([1]IOT!$BP$86+[1]IOT!$CF$89)</f>
        <v>-4.3698732875185371E-4</v>
      </c>
      <c r="N4" s="71">
        <f>N2/([1]IOT!$BP$86+[1]IOT!$CF$89)</f>
        <v>-1.1124017376131581E-4</v>
      </c>
      <c r="O4" s="71">
        <f>O2/([1]IOT!$BP$86+[1]IOT!$CF$89)</f>
        <v>-7.6410499924141806E-5</v>
      </c>
      <c r="P4" s="71">
        <f>P2/([1]IOT!$BP$86+[1]IOT!$CF$89)</f>
        <v>-1.0347643597363408E-6</v>
      </c>
      <c r="Q4" s="71">
        <f>Q2/([1]IOT!$BP$86+[1]IOT!$CF$89)</f>
        <v>-9.0398861567295152E-5</v>
      </c>
      <c r="R4" s="71">
        <f>R2/([1]IOT!$BP$86+[1]IOT!$CF$89)</f>
        <v>-1.8869040488046367E-4</v>
      </c>
      <c r="S4" s="71">
        <f>S2/([1]IOT!$BP$86+[1]IOT!$CF$89)</f>
        <v>-1.6131029538213364E-4</v>
      </c>
      <c r="T4" s="71">
        <f>T2/([1]IOT!$BP$86+[1]IOT!$CF$89)</f>
        <v>-3.4369341105898954E-5</v>
      </c>
      <c r="U4" s="71">
        <f>U2/([1]IOT!$BP$86+[1]IOT!$CF$89)</f>
        <v>-9.5394293537414993E-4</v>
      </c>
      <c r="V4" s="71">
        <f>V2/([1]IOT!$BP$86+[1]IOT!$CF$89)</f>
        <v>-6.4075031911304517E-5</v>
      </c>
      <c r="W4" s="71">
        <f>W2/([1]IOT!$BP$86+[1]IOT!$CF$89)</f>
        <v>-4.2547901237905485E-4</v>
      </c>
      <c r="X4" s="71">
        <f>X2/([1]IOT!$BP$86+[1]IOT!$CF$89)</f>
        <v>-1.2527530657861903E-5</v>
      </c>
      <c r="Y4" s="71">
        <f>Y2/([1]IOT!$BP$86+[1]IOT!$CF$89)</f>
        <v>-1.0407407738976728E-3</v>
      </c>
      <c r="Z4" s="71">
        <f>Z2/([1]IOT!$BP$86+[1]IOT!$CF$89)</f>
        <v>-1.7531727689270061E-4</v>
      </c>
      <c r="AA4" s="71">
        <f>AA2/([1]IOT!$BP$86+[1]IOT!$CF$89)</f>
        <v>-3.5590844479677151E-4</v>
      </c>
      <c r="AB4" s="71">
        <f>AB2/([1]IOT!$BP$86+[1]IOT!$CF$89)</f>
        <v>-3.5369299991073924E-4</v>
      </c>
      <c r="AC4" s="71">
        <f>AC2/([1]IOT!$BP$86+[1]IOT!$CF$89)</f>
        <v>-1.0283348318436568E-3</v>
      </c>
      <c r="AD4" s="71">
        <f>AD2/([1]IOT!$BP$86+[1]IOT!$CF$89)</f>
        <v>-2.3134092361293515E-3</v>
      </c>
      <c r="AE4" s="71">
        <f>AE2/([1]IOT!$BP$86+[1]IOT!$CF$89)</f>
        <v>-4.2241284809015518E-3</v>
      </c>
      <c r="AF4" s="71">
        <f>AF2/([1]IOT!$BP$86+[1]IOT!$CF$89)</f>
        <v>-1.0942757929240468E-3</v>
      </c>
      <c r="AG4" s="71">
        <f>AG2/([1]IOT!$BP$86+[1]IOT!$CF$89)</f>
        <v>-6.0188293866387117E-5</v>
      </c>
      <c r="AH4" s="71">
        <f>AH2/([1]IOT!$BP$86+[1]IOT!$CF$89)</f>
        <v>-2.1777564657641209E-4</v>
      </c>
      <c r="AI4" s="71">
        <f>AI2/([1]IOT!$BP$86+[1]IOT!$CF$89)</f>
        <v>-4.7560004368489003E-4</v>
      </c>
      <c r="AJ4" s="71">
        <f>AJ2/([1]IOT!$BP$86+[1]IOT!$CF$89)</f>
        <v>-5.346059050072661E-5</v>
      </c>
      <c r="AK4" s="71">
        <f>AK2/([1]IOT!$BP$86+[1]IOT!$CF$89)</f>
        <v>-3.6606184193408581E-3</v>
      </c>
      <c r="AL4" s="71">
        <f>AL2/([1]IOT!$BP$86+[1]IOT!$CF$89)</f>
        <v>-3.1029720549242431E-4</v>
      </c>
      <c r="AM4" s="71">
        <f>AM2/([1]IOT!$BP$86+[1]IOT!$CF$89)</f>
        <v>-2.9236613320923912E-4</v>
      </c>
      <c r="AN4" s="71">
        <f>AN2/([1]IOT!$BP$86+[1]IOT!$CF$89)</f>
        <v>-8.4122036332391419E-4</v>
      </c>
      <c r="AO4" s="71">
        <f>AO2/([1]IOT!$BP$86+[1]IOT!$CF$89)</f>
        <v>-2.8208076640494046E-5</v>
      </c>
      <c r="AP4" s="71">
        <f>AP2/([1]IOT!$BP$86+[1]IOT!$CF$89)</f>
        <v>-7.8098998727170769E-4</v>
      </c>
      <c r="AQ4" s="71">
        <f>AQ2/([1]IOT!$BP$86+[1]IOT!$CF$89)</f>
        <v>-1.0189412495064994E-3</v>
      </c>
      <c r="AR4" s="71">
        <f>AR2/([1]IOT!$BP$86+[1]IOT!$CF$89)</f>
        <v>-1.2645092625522428E-4</v>
      </c>
      <c r="AS4" s="71">
        <f>AS2/([1]IOT!$BP$86+[1]IOT!$CF$89)</f>
        <v>-8.7494141156784291E-3</v>
      </c>
      <c r="AT4" s="71">
        <f>AS2/([1]IOT!$BP$86+[1]IOT!$CF$89)</f>
        <v>-8.7494141156784291E-3</v>
      </c>
      <c r="AU4" s="71">
        <f>AU2/([1]IOT!$BP$86+[1]IOT!$CF$89)</f>
        <v>-1.5187614060392941E-4</v>
      </c>
      <c r="AV4" s="71">
        <f>AV2/([1]IOT!$BP$86+[1]IOT!$CF$89)</f>
        <v>-6.7723241235970167E-5</v>
      </c>
      <c r="AW4" s="71">
        <f>AW2/([1]IOT!$BP$86+[1]IOT!$CF$89)</f>
        <v>-2.7061756469683011E-4</v>
      </c>
      <c r="AX4" s="71">
        <f>AX2/([1]IOT!$BP$86+[1]IOT!$CF$89)</f>
        <v>-1.1631554087193484E-6</v>
      </c>
      <c r="AY4" s="71">
        <f>AY2/([1]IOT!$BP$86+[1]IOT!$CF$89)</f>
        <v>-1.1507604535658053E-4</v>
      </c>
      <c r="AZ4" s="71">
        <f>AZ2/([1]IOT!$BP$86+[1]IOT!$CF$89)</f>
        <v>-1.9797540073370479E-4</v>
      </c>
      <c r="BA4" s="71">
        <f>BA2/([1]IOT!$BP$86+[1]IOT!$CF$89)</f>
        <v>-2.8162030934984354E-5</v>
      </c>
      <c r="BB4" s="71">
        <f>BB2/([1]IOT!$BP$86+[1]IOT!$CF$89)</f>
        <v>-4.6359169783529938E-4</v>
      </c>
      <c r="BC4" s="71">
        <f>BC2/([1]IOT!$BP$86+[1]IOT!$CF$89)</f>
        <v>-2.1516069491920388E-4</v>
      </c>
      <c r="BD4" s="71">
        <f>BD2/([1]IOT!$BP$86+[1]IOT!$CF$89)</f>
        <v>-6.5965660569567933E-3</v>
      </c>
      <c r="BE4" s="71">
        <f>BE2/([1]IOT!$BP$86+[1]IOT!$CF$89)</f>
        <v>-4.4340820021381592E-3</v>
      </c>
      <c r="BF4" s="71">
        <f>BF2/([1]IOT!$BP$86+[1]IOT!$CF$89)</f>
        <v>-5.7759155281272671E-3</v>
      </c>
      <c r="BG4" s="71">
        <f>BG2/([1]IOT!$BP$86+[1]IOT!$CF$89)</f>
        <v>-2.5715050306416077E-3</v>
      </c>
      <c r="BH4" s="71">
        <f>BH2/([1]IOT!$BP$86+[1]IOT!$CF$89)</f>
        <v>-8.453628692767799E-4</v>
      </c>
      <c r="BI4" s="71">
        <f>BI2/([1]IOT!$BP$86+[1]IOT!$CF$89)</f>
        <v>-5.3124441135735958E-4</v>
      </c>
      <c r="BJ4" s="71">
        <f>BJ2/([1]IOT!$BP$86+[1]IOT!$CF$89)</f>
        <v>-6.0471404908499617E-4</v>
      </c>
      <c r="BK4" s="71">
        <f>BK2/([1]IOT!$BP$86+[1]IOT!$CF$89)</f>
        <v>-9.2399514439607403E-5</v>
      </c>
      <c r="BL4" s="71">
        <f>BL2/([1]IOT!$BP$86+[1]IOT!$CF$89)</f>
        <v>-8.7885493362764469E-4</v>
      </c>
      <c r="BM4" s="71">
        <f>BM2/([1]IOT!$BP$86+[1]IOT!$CF$89)</f>
        <v>-3.219335099071831E-4</v>
      </c>
      <c r="BN4" s="71">
        <f>BN2/([1]IOT!$BP$86+[1]IOT!$CF$89)</f>
        <v>0</v>
      </c>
    </row>
    <row r="6" spans="1:66" x14ac:dyDescent="0.2">
      <c r="A6" s="2" t="s">
        <v>36</v>
      </c>
      <c r="B6" s="24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 t="s">
        <v>49</v>
      </c>
      <c r="O6" s="2" t="s">
        <v>50</v>
      </c>
      <c r="P6" s="2" t="s">
        <v>51</v>
      </c>
      <c r="Q6" s="2" t="s">
        <v>52</v>
      </c>
      <c r="R6" s="2" t="s">
        <v>53</v>
      </c>
      <c r="S6" s="2" t="s">
        <v>54</v>
      </c>
      <c r="T6" s="2" t="s">
        <v>55</v>
      </c>
      <c r="U6" s="2" t="s">
        <v>56</v>
      </c>
      <c r="V6" s="2" t="s">
        <v>57</v>
      </c>
      <c r="W6" s="2" t="s">
        <v>58</v>
      </c>
      <c r="X6" s="2" t="s">
        <v>59</v>
      </c>
      <c r="Y6" s="2" t="s">
        <v>60</v>
      </c>
      <c r="Z6" s="2" t="s">
        <v>61</v>
      </c>
      <c r="AA6" s="2" t="s">
        <v>62</v>
      </c>
      <c r="AB6" s="2" t="s">
        <v>63</v>
      </c>
      <c r="AC6" s="2" t="s">
        <v>64</v>
      </c>
      <c r="AD6" s="2" t="s">
        <v>65</v>
      </c>
      <c r="AE6" s="2" t="s">
        <v>66</v>
      </c>
      <c r="AF6" s="2" t="s">
        <v>67</v>
      </c>
      <c r="AG6" s="2" t="s">
        <v>68</v>
      </c>
      <c r="AH6" s="2" t="s">
        <v>69</v>
      </c>
      <c r="AI6" s="2" t="s">
        <v>70</v>
      </c>
      <c r="AJ6" s="2" t="s">
        <v>71</v>
      </c>
      <c r="AK6" s="2" t="s">
        <v>72</v>
      </c>
      <c r="AL6" s="2" t="s">
        <v>73</v>
      </c>
      <c r="AM6" s="2" t="s">
        <v>74</v>
      </c>
      <c r="AN6" s="2" t="s">
        <v>75</v>
      </c>
      <c r="AO6" s="2" t="s">
        <v>76</v>
      </c>
      <c r="AP6" s="2" t="s">
        <v>77</v>
      </c>
      <c r="AQ6" s="2" t="s">
        <v>78</v>
      </c>
      <c r="AR6" s="2" t="s">
        <v>79</v>
      </c>
      <c r="AS6" s="2" t="s">
        <v>80</v>
      </c>
      <c r="AT6" s="2" t="s">
        <v>81</v>
      </c>
      <c r="AU6" s="2" t="s">
        <v>82</v>
      </c>
      <c r="AV6" s="2" t="s">
        <v>83</v>
      </c>
      <c r="AW6" s="2" t="s">
        <v>84</v>
      </c>
      <c r="AX6" s="2" t="s">
        <v>85</v>
      </c>
      <c r="AY6" s="2" t="s">
        <v>86</v>
      </c>
      <c r="AZ6" s="2" t="s">
        <v>87</v>
      </c>
      <c r="BA6" s="2" t="s">
        <v>88</v>
      </c>
      <c r="BB6" s="2" t="s">
        <v>89</v>
      </c>
      <c r="BC6" s="2" t="s">
        <v>90</v>
      </c>
      <c r="BD6" s="2" t="s">
        <v>91</v>
      </c>
      <c r="BE6" s="2" t="s">
        <v>92</v>
      </c>
      <c r="BF6" s="2" t="s">
        <v>93</v>
      </c>
      <c r="BG6" s="2" t="s">
        <v>94</v>
      </c>
      <c r="BH6" s="2" t="s">
        <v>95</v>
      </c>
      <c r="BI6" s="2" t="s">
        <v>96</v>
      </c>
      <c r="BJ6" s="2" t="s">
        <v>97</v>
      </c>
      <c r="BK6" s="2" t="s">
        <v>98</v>
      </c>
      <c r="BL6" s="2" t="s">
        <v>99</v>
      </c>
      <c r="BM6" s="2" t="s">
        <v>100</v>
      </c>
      <c r="BN6" s="2" t="s">
        <v>101</v>
      </c>
    </row>
    <row r="7" spans="1:66" x14ac:dyDescent="0.2">
      <c r="A7" s="3" t="s">
        <v>182</v>
      </c>
      <c r="B7" s="51">
        <f t="shared" ref="B7:BN7" si="0">RANK(B$2,$B2:$BN2)</f>
        <v>46</v>
      </c>
      <c r="C7" s="48">
        <f t="shared" si="0"/>
        <v>13</v>
      </c>
      <c r="D7" s="48">
        <f t="shared" si="0"/>
        <v>11</v>
      </c>
      <c r="E7" s="48">
        <f t="shared" si="0"/>
        <v>7</v>
      </c>
      <c r="F7" s="54">
        <f t="shared" si="0"/>
        <v>59</v>
      </c>
      <c r="G7" s="48">
        <f t="shared" si="0"/>
        <v>43</v>
      </c>
      <c r="H7" s="48">
        <f t="shared" si="0"/>
        <v>12</v>
      </c>
      <c r="I7" s="48">
        <f t="shared" si="0"/>
        <v>24</v>
      </c>
      <c r="J7" s="48">
        <f t="shared" si="0"/>
        <v>6</v>
      </c>
      <c r="K7" s="48">
        <f t="shared" si="0"/>
        <v>37</v>
      </c>
      <c r="L7" s="48">
        <f t="shared" si="0"/>
        <v>31</v>
      </c>
      <c r="M7" s="48">
        <f t="shared" si="0"/>
        <v>41</v>
      </c>
      <c r="N7" s="48">
        <f t="shared" si="0"/>
        <v>21</v>
      </c>
      <c r="O7" s="48">
        <f t="shared" si="0"/>
        <v>18</v>
      </c>
      <c r="P7" s="48">
        <f t="shared" si="0"/>
        <v>3</v>
      </c>
      <c r="Q7" s="48">
        <f t="shared" si="0"/>
        <v>19</v>
      </c>
      <c r="R7" s="48">
        <f t="shared" si="0"/>
        <v>28</v>
      </c>
      <c r="S7" s="48">
        <f t="shared" si="0"/>
        <v>26</v>
      </c>
      <c r="T7" s="48">
        <f t="shared" si="0"/>
        <v>10</v>
      </c>
      <c r="U7" s="48">
        <f t="shared" si="0"/>
        <v>52</v>
      </c>
      <c r="V7" s="48">
        <f t="shared" si="0"/>
        <v>16</v>
      </c>
      <c r="W7" s="48">
        <f t="shared" si="0"/>
        <v>40</v>
      </c>
      <c r="X7" s="48">
        <f t="shared" si="0"/>
        <v>5</v>
      </c>
      <c r="Y7" s="48">
        <f t="shared" si="0"/>
        <v>55</v>
      </c>
      <c r="Z7" s="48">
        <f t="shared" si="0"/>
        <v>27</v>
      </c>
      <c r="AA7" s="48">
        <f t="shared" si="0"/>
        <v>39</v>
      </c>
      <c r="AB7" s="48">
        <f t="shared" si="0"/>
        <v>38</v>
      </c>
      <c r="AC7" s="48">
        <f t="shared" si="0"/>
        <v>54</v>
      </c>
      <c r="AD7" s="54">
        <f t="shared" si="0"/>
        <v>57</v>
      </c>
      <c r="AE7" s="54">
        <f t="shared" si="0"/>
        <v>61</v>
      </c>
      <c r="AF7" s="54">
        <f t="shared" si="0"/>
        <v>56</v>
      </c>
      <c r="AG7" s="48">
        <f t="shared" si="0"/>
        <v>15</v>
      </c>
      <c r="AH7" s="48">
        <f t="shared" si="0"/>
        <v>32</v>
      </c>
      <c r="AI7" s="48">
        <f t="shared" si="0"/>
        <v>44</v>
      </c>
      <c r="AJ7" s="48">
        <f t="shared" si="0"/>
        <v>14</v>
      </c>
      <c r="AK7" s="54">
        <f t="shared" si="0"/>
        <v>60</v>
      </c>
      <c r="AL7" s="48">
        <f t="shared" si="0"/>
        <v>35</v>
      </c>
      <c r="AM7" s="48">
        <f t="shared" si="0"/>
        <v>34</v>
      </c>
      <c r="AN7" s="48">
        <f t="shared" si="0"/>
        <v>49</v>
      </c>
      <c r="AO7" s="48">
        <f t="shared" si="0"/>
        <v>9</v>
      </c>
      <c r="AP7" s="48">
        <f t="shared" si="0"/>
        <v>48</v>
      </c>
      <c r="AQ7" s="48">
        <f t="shared" si="0"/>
        <v>53</v>
      </c>
      <c r="AR7" s="48">
        <f t="shared" si="0"/>
        <v>23</v>
      </c>
      <c r="AS7" s="48">
        <f t="shared" si="0"/>
        <v>65</v>
      </c>
      <c r="AT7" s="48">
        <f t="shared" si="0"/>
        <v>1</v>
      </c>
      <c r="AU7" s="48">
        <f t="shared" si="0"/>
        <v>25</v>
      </c>
      <c r="AV7" s="48">
        <f t="shared" si="0"/>
        <v>17</v>
      </c>
      <c r="AW7" s="48">
        <f t="shared" si="0"/>
        <v>33</v>
      </c>
      <c r="AX7" s="48">
        <f t="shared" si="0"/>
        <v>4</v>
      </c>
      <c r="AY7" s="48">
        <f t="shared" si="0"/>
        <v>22</v>
      </c>
      <c r="AZ7" s="48">
        <f t="shared" si="0"/>
        <v>29</v>
      </c>
      <c r="BA7" s="48">
        <f t="shared" si="0"/>
        <v>8</v>
      </c>
      <c r="BB7" s="48">
        <f t="shared" si="0"/>
        <v>42</v>
      </c>
      <c r="BC7" s="48">
        <f t="shared" si="0"/>
        <v>30</v>
      </c>
      <c r="BD7" s="54">
        <f t="shared" si="0"/>
        <v>64</v>
      </c>
      <c r="BE7" s="54">
        <f t="shared" si="0"/>
        <v>62</v>
      </c>
      <c r="BF7" s="54">
        <f t="shared" si="0"/>
        <v>63</v>
      </c>
      <c r="BG7" s="54">
        <f t="shared" si="0"/>
        <v>58</v>
      </c>
      <c r="BH7" s="48">
        <f t="shared" si="0"/>
        <v>50</v>
      </c>
      <c r="BI7" s="48">
        <f t="shared" si="0"/>
        <v>45</v>
      </c>
      <c r="BJ7" s="48">
        <f t="shared" si="0"/>
        <v>47</v>
      </c>
      <c r="BK7" s="48">
        <f t="shared" si="0"/>
        <v>20</v>
      </c>
      <c r="BL7" s="48">
        <f t="shared" si="0"/>
        <v>51</v>
      </c>
      <c r="BM7" s="48">
        <f t="shared" si="0"/>
        <v>36</v>
      </c>
      <c r="BN7" s="48">
        <f t="shared" si="0"/>
        <v>1</v>
      </c>
    </row>
    <row r="8" spans="1:66" x14ac:dyDescent="0.2">
      <c r="A8" s="4" t="s">
        <v>183</v>
      </c>
      <c r="B8" s="52">
        <f>RANK(B$3,$B3:$BN3)</f>
        <v>34</v>
      </c>
      <c r="C8" s="49">
        <f t="shared" ref="C8:BN8" si="1">RANK(C$3,$B3:$BN3)</f>
        <v>27</v>
      </c>
      <c r="D8" s="49">
        <f t="shared" si="1"/>
        <v>46</v>
      </c>
      <c r="E8" s="49">
        <f t="shared" si="1"/>
        <v>16</v>
      </c>
      <c r="F8" s="56">
        <f t="shared" si="1"/>
        <v>63</v>
      </c>
      <c r="G8" s="49">
        <f t="shared" si="1"/>
        <v>50</v>
      </c>
      <c r="H8" s="49">
        <f t="shared" si="1"/>
        <v>19</v>
      </c>
      <c r="I8" s="49">
        <f t="shared" si="1"/>
        <v>31</v>
      </c>
      <c r="J8" s="49">
        <f t="shared" si="1"/>
        <v>13</v>
      </c>
      <c r="K8" s="49">
        <f t="shared" si="1"/>
        <v>45</v>
      </c>
      <c r="L8" s="49">
        <f t="shared" si="1"/>
        <v>23</v>
      </c>
      <c r="M8" s="49">
        <f t="shared" si="1"/>
        <v>39</v>
      </c>
      <c r="N8" s="49">
        <f t="shared" si="1"/>
        <v>20</v>
      </c>
      <c r="O8" s="49">
        <f t="shared" si="1"/>
        <v>18</v>
      </c>
      <c r="P8" s="49">
        <f t="shared" si="1"/>
        <v>2</v>
      </c>
      <c r="Q8" s="49">
        <f t="shared" si="1"/>
        <v>11</v>
      </c>
      <c r="R8" s="49">
        <f t="shared" si="1"/>
        <v>24</v>
      </c>
      <c r="S8" s="49">
        <f t="shared" si="1"/>
        <v>26</v>
      </c>
      <c r="T8" s="49">
        <f t="shared" si="1"/>
        <v>6</v>
      </c>
      <c r="U8" s="49">
        <f t="shared" si="1"/>
        <v>37</v>
      </c>
      <c r="V8" s="49">
        <f t="shared" si="1"/>
        <v>17</v>
      </c>
      <c r="W8" s="49">
        <f t="shared" si="1"/>
        <v>41</v>
      </c>
      <c r="X8" s="49">
        <f t="shared" si="1"/>
        <v>5</v>
      </c>
      <c r="Y8" s="49">
        <f t="shared" si="1"/>
        <v>40</v>
      </c>
      <c r="Z8" s="49">
        <f t="shared" si="1"/>
        <v>48</v>
      </c>
      <c r="AA8" s="49">
        <f t="shared" si="1"/>
        <v>35</v>
      </c>
      <c r="AB8" s="49">
        <f t="shared" si="1"/>
        <v>10</v>
      </c>
      <c r="AC8" s="49">
        <f t="shared" si="1"/>
        <v>43</v>
      </c>
      <c r="AD8" s="49">
        <f t="shared" si="1"/>
        <v>33</v>
      </c>
      <c r="AE8" s="49">
        <f t="shared" si="1"/>
        <v>53</v>
      </c>
      <c r="AF8" s="49">
        <f t="shared" si="1"/>
        <v>36</v>
      </c>
      <c r="AG8" s="49">
        <f t="shared" si="1"/>
        <v>28</v>
      </c>
      <c r="AH8" s="49">
        <f t="shared" si="1"/>
        <v>49</v>
      </c>
      <c r="AI8" s="49">
        <f t="shared" si="1"/>
        <v>29</v>
      </c>
      <c r="AJ8" s="49">
        <f t="shared" si="1"/>
        <v>15</v>
      </c>
      <c r="AK8" s="56">
        <f t="shared" si="1"/>
        <v>61</v>
      </c>
      <c r="AL8" s="49">
        <f t="shared" si="1"/>
        <v>32</v>
      </c>
      <c r="AM8" s="49">
        <f t="shared" si="1"/>
        <v>42</v>
      </c>
      <c r="AN8" s="49">
        <f t="shared" si="1"/>
        <v>44</v>
      </c>
      <c r="AO8" s="49">
        <f t="shared" si="1"/>
        <v>4</v>
      </c>
      <c r="AP8" s="49">
        <f t="shared" si="1"/>
        <v>30</v>
      </c>
      <c r="AQ8" s="59">
        <f t="shared" si="1"/>
        <v>62</v>
      </c>
      <c r="AR8" s="49">
        <f t="shared" si="1"/>
        <v>21</v>
      </c>
      <c r="AS8" s="49">
        <f t="shared" si="1"/>
        <v>47</v>
      </c>
      <c r="AT8" s="49">
        <f t="shared" si="1"/>
        <v>1</v>
      </c>
      <c r="AU8" s="49">
        <f t="shared" si="1"/>
        <v>8</v>
      </c>
      <c r="AV8" s="49">
        <f t="shared" si="1"/>
        <v>9</v>
      </c>
      <c r="AW8" s="49">
        <f t="shared" si="1"/>
        <v>22</v>
      </c>
      <c r="AX8" s="49">
        <f t="shared" si="1"/>
        <v>3</v>
      </c>
      <c r="AY8" s="49">
        <f t="shared" si="1"/>
        <v>25</v>
      </c>
      <c r="AZ8" s="49">
        <f t="shared" si="1"/>
        <v>14</v>
      </c>
      <c r="BA8" s="49">
        <f t="shared" si="1"/>
        <v>7</v>
      </c>
      <c r="BB8" s="56">
        <f t="shared" si="1"/>
        <v>64</v>
      </c>
      <c r="BC8" s="49">
        <f t="shared" si="1"/>
        <v>12</v>
      </c>
      <c r="BD8" s="56">
        <f t="shared" si="1"/>
        <v>58</v>
      </c>
      <c r="BE8" s="49">
        <f t="shared" si="1"/>
        <v>52</v>
      </c>
      <c r="BF8" s="56">
        <f t="shared" si="1"/>
        <v>60</v>
      </c>
      <c r="BG8" s="56">
        <f t="shared" si="1"/>
        <v>59</v>
      </c>
      <c r="BH8" s="56">
        <f t="shared" si="1"/>
        <v>57</v>
      </c>
      <c r="BI8" s="49">
        <f t="shared" si="1"/>
        <v>54</v>
      </c>
      <c r="BJ8" s="56">
        <f t="shared" si="1"/>
        <v>56</v>
      </c>
      <c r="BK8" s="49">
        <f t="shared" si="1"/>
        <v>38</v>
      </c>
      <c r="BL8" s="56">
        <f t="shared" si="1"/>
        <v>55</v>
      </c>
      <c r="BM8" s="49">
        <f t="shared" si="1"/>
        <v>51</v>
      </c>
      <c r="BN8" s="49">
        <f t="shared" si="1"/>
        <v>1</v>
      </c>
    </row>
    <row r="9" spans="1:66" x14ac:dyDescent="0.2">
      <c r="A9" s="6" t="s">
        <v>184</v>
      </c>
      <c r="B9" s="53">
        <f>RANK(B$4,$B4:$BN4)</f>
        <v>45</v>
      </c>
      <c r="C9" s="50">
        <f t="shared" ref="C9:BN9" si="2">RANK(C$4,$B4:$BN4)</f>
        <v>12</v>
      </c>
      <c r="D9" s="50">
        <f t="shared" si="2"/>
        <v>10</v>
      </c>
      <c r="E9" s="50">
        <f t="shared" si="2"/>
        <v>6</v>
      </c>
      <c r="F9" s="55">
        <f t="shared" si="2"/>
        <v>58</v>
      </c>
      <c r="G9" s="50">
        <f t="shared" si="2"/>
        <v>42</v>
      </c>
      <c r="H9" s="50">
        <f t="shared" si="2"/>
        <v>11</v>
      </c>
      <c r="I9" s="50">
        <f t="shared" si="2"/>
        <v>23</v>
      </c>
      <c r="J9" s="50">
        <f t="shared" si="2"/>
        <v>5</v>
      </c>
      <c r="K9" s="50">
        <f t="shared" si="2"/>
        <v>36</v>
      </c>
      <c r="L9" s="50">
        <f t="shared" si="2"/>
        <v>30</v>
      </c>
      <c r="M9" s="50">
        <f t="shared" si="2"/>
        <v>40</v>
      </c>
      <c r="N9" s="50">
        <f t="shared" si="2"/>
        <v>20</v>
      </c>
      <c r="O9" s="50">
        <f t="shared" si="2"/>
        <v>17</v>
      </c>
      <c r="P9" s="50">
        <f t="shared" si="2"/>
        <v>2</v>
      </c>
      <c r="Q9" s="50">
        <f t="shared" si="2"/>
        <v>18</v>
      </c>
      <c r="R9" s="50">
        <f t="shared" si="2"/>
        <v>27</v>
      </c>
      <c r="S9" s="50">
        <f t="shared" si="2"/>
        <v>25</v>
      </c>
      <c r="T9" s="50">
        <f t="shared" si="2"/>
        <v>9</v>
      </c>
      <c r="U9" s="50">
        <f t="shared" si="2"/>
        <v>51</v>
      </c>
      <c r="V9" s="50">
        <f t="shared" si="2"/>
        <v>15</v>
      </c>
      <c r="W9" s="50">
        <f t="shared" si="2"/>
        <v>39</v>
      </c>
      <c r="X9" s="50">
        <f t="shared" si="2"/>
        <v>4</v>
      </c>
      <c r="Y9" s="50">
        <f t="shared" si="2"/>
        <v>54</v>
      </c>
      <c r="Z9" s="50">
        <f t="shared" si="2"/>
        <v>26</v>
      </c>
      <c r="AA9" s="50">
        <f t="shared" si="2"/>
        <v>38</v>
      </c>
      <c r="AB9" s="50">
        <f t="shared" si="2"/>
        <v>37</v>
      </c>
      <c r="AC9" s="50">
        <f t="shared" si="2"/>
        <v>53</v>
      </c>
      <c r="AD9" s="50">
        <f t="shared" si="2"/>
        <v>56</v>
      </c>
      <c r="AE9" s="55">
        <f t="shared" si="2"/>
        <v>60</v>
      </c>
      <c r="AF9" s="55">
        <f t="shared" si="2"/>
        <v>55</v>
      </c>
      <c r="AG9" s="50">
        <f t="shared" si="2"/>
        <v>14</v>
      </c>
      <c r="AH9" s="50">
        <f t="shared" si="2"/>
        <v>31</v>
      </c>
      <c r="AI9" s="50">
        <f t="shared" si="2"/>
        <v>43</v>
      </c>
      <c r="AJ9" s="50">
        <f t="shared" si="2"/>
        <v>13</v>
      </c>
      <c r="AK9" s="55">
        <f t="shared" si="2"/>
        <v>59</v>
      </c>
      <c r="AL9" s="50">
        <f t="shared" si="2"/>
        <v>34</v>
      </c>
      <c r="AM9" s="50">
        <f t="shared" si="2"/>
        <v>33</v>
      </c>
      <c r="AN9" s="50">
        <f t="shared" si="2"/>
        <v>48</v>
      </c>
      <c r="AO9" s="50">
        <f t="shared" si="2"/>
        <v>8</v>
      </c>
      <c r="AP9" s="50">
        <f t="shared" si="2"/>
        <v>47</v>
      </c>
      <c r="AQ9" s="57">
        <f t="shared" si="2"/>
        <v>52</v>
      </c>
      <c r="AR9" s="50">
        <f t="shared" si="2"/>
        <v>22</v>
      </c>
      <c r="AS9" s="55">
        <f t="shared" si="2"/>
        <v>64</v>
      </c>
      <c r="AT9" s="55">
        <f t="shared" si="2"/>
        <v>64</v>
      </c>
      <c r="AU9" s="50">
        <f t="shared" si="2"/>
        <v>24</v>
      </c>
      <c r="AV9" s="50">
        <f t="shared" si="2"/>
        <v>16</v>
      </c>
      <c r="AW9" s="50">
        <f t="shared" si="2"/>
        <v>32</v>
      </c>
      <c r="AX9" s="50">
        <f t="shared" si="2"/>
        <v>3</v>
      </c>
      <c r="AY9" s="50">
        <f t="shared" si="2"/>
        <v>21</v>
      </c>
      <c r="AZ9" s="50">
        <f t="shared" si="2"/>
        <v>28</v>
      </c>
      <c r="BA9" s="50">
        <f t="shared" si="2"/>
        <v>7</v>
      </c>
      <c r="BB9" s="50">
        <f t="shared" si="2"/>
        <v>41</v>
      </c>
      <c r="BC9" s="50">
        <f t="shared" si="2"/>
        <v>29</v>
      </c>
      <c r="BD9" s="55">
        <f t="shared" si="2"/>
        <v>63</v>
      </c>
      <c r="BE9" s="55">
        <f t="shared" si="2"/>
        <v>61</v>
      </c>
      <c r="BF9" s="55">
        <f t="shared" si="2"/>
        <v>62</v>
      </c>
      <c r="BG9" s="55">
        <f t="shared" si="2"/>
        <v>57</v>
      </c>
      <c r="BH9" s="50">
        <f t="shared" si="2"/>
        <v>49</v>
      </c>
      <c r="BI9" s="50">
        <f t="shared" si="2"/>
        <v>44</v>
      </c>
      <c r="BJ9" s="50">
        <f t="shared" si="2"/>
        <v>46</v>
      </c>
      <c r="BK9" s="50">
        <f t="shared" si="2"/>
        <v>19</v>
      </c>
      <c r="BL9" s="50">
        <f t="shared" si="2"/>
        <v>50</v>
      </c>
      <c r="BM9" s="50">
        <f t="shared" si="2"/>
        <v>35</v>
      </c>
      <c r="BN9" s="50">
        <f t="shared" si="2"/>
        <v>1</v>
      </c>
    </row>
    <row r="12" spans="1:66" x14ac:dyDescent="0.2">
      <c r="A12" s="70" t="s">
        <v>193</v>
      </c>
    </row>
    <row r="13" spans="1:66" ht="36" x14ac:dyDescent="0.2">
      <c r="A13" s="2" t="s">
        <v>172</v>
      </c>
      <c r="B13" s="2" t="s">
        <v>188</v>
      </c>
      <c r="C13" s="66" t="s">
        <v>185</v>
      </c>
      <c r="D13" s="34" t="s">
        <v>186</v>
      </c>
      <c r="E13" s="34" t="s">
        <v>187</v>
      </c>
    </row>
    <row r="14" spans="1:66" x14ac:dyDescent="0.2">
      <c r="A14" s="45" t="s">
        <v>190</v>
      </c>
      <c r="B14" s="7" t="s">
        <v>189</v>
      </c>
      <c r="C14" s="38">
        <f t="shared" ref="C14:C23" si="3">LOOKUP(B14,$B$1:$BN$1,B$2:BN$2)</f>
        <v>-121783.31424895166</v>
      </c>
      <c r="D14" s="61">
        <f t="shared" ref="D14:D23" si="4">LOOKUP(B14,$B$1:$BN$1,$B$3:$BN$3)</f>
        <v>-8.8597663843254973E-2</v>
      </c>
      <c r="E14" s="8">
        <f t="shared" ref="E14:E23" si="5">LOOKUP(B14,$B$1:$BN$1,$B$4:$BN$4)</f>
        <v>-8.7494141156784291E-3</v>
      </c>
    </row>
    <row r="15" spans="1:66" x14ac:dyDescent="0.2">
      <c r="A15" s="46" t="s">
        <v>233</v>
      </c>
      <c r="B15" s="67" t="s">
        <v>91</v>
      </c>
      <c r="C15" s="40">
        <f t="shared" si="3"/>
        <v>-91817.768190761344</v>
      </c>
      <c r="D15" s="63">
        <f t="shared" si="4"/>
        <v>-0.12412417557652343</v>
      </c>
      <c r="E15" s="9">
        <f t="shared" si="5"/>
        <v>-6.5965660569567933E-3</v>
      </c>
    </row>
    <row r="16" spans="1:66" x14ac:dyDescent="0.2">
      <c r="A16" s="46" t="s">
        <v>175</v>
      </c>
      <c r="B16" s="67" t="s">
        <v>93</v>
      </c>
      <c r="C16" s="40">
        <f t="shared" si="3"/>
        <v>-80395.112922687418</v>
      </c>
      <c r="D16" s="63">
        <f t="shared" si="4"/>
        <v>-0.12949629182011985</v>
      </c>
      <c r="E16" s="9">
        <f t="shared" si="5"/>
        <v>-5.7759155281272671E-3</v>
      </c>
    </row>
    <row r="17" spans="1:5" x14ac:dyDescent="0.2">
      <c r="A17" s="46" t="s">
        <v>191</v>
      </c>
      <c r="B17" s="67" t="s">
        <v>92</v>
      </c>
      <c r="C17" s="40">
        <f t="shared" si="3"/>
        <v>-61718.09846151519</v>
      </c>
      <c r="D17" s="63">
        <f t="shared" si="4"/>
        <v>-0.10676614710243056</v>
      </c>
      <c r="E17" s="9">
        <f t="shared" si="5"/>
        <v>-4.4340820021381592E-3</v>
      </c>
    </row>
    <row r="18" spans="1:5" x14ac:dyDescent="0.2">
      <c r="A18" s="46" t="s">
        <v>235</v>
      </c>
      <c r="B18" s="67" t="s">
        <v>66</v>
      </c>
      <c r="C18" s="40">
        <f t="shared" si="3"/>
        <v>-58795.750140087148</v>
      </c>
      <c r="D18" s="63">
        <f t="shared" si="4"/>
        <v>-0.11063772873244661</v>
      </c>
      <c r="E18" s="9">
        <f t="shared" si="5"/>
        <v>-4.2241284809015518E-3</v>
      </c>
    </row>
    <row r="19" spans="1:5" x14ac:dyDescent="0.2">
      <c r="A19" s="46" t="s">
        <v>174</v>
      </c>
      <c r="B19" s="67" t="s">
        <v>72</v>
      </c>
      <c r="C19" s="40">
        <f t="shared" si="3"/>
        <v>-50952.239477296811</v>
      </c>
      <c r="D19" s="63">
        <f t="shared" si="4"/>
        <v>-0.13728210482421471</v>
      </c>
      <c r="E19" s="9">
        <f t="shared" si="5"/>
        <v>-3.6606184193408581E-3</v>
      </c>
    </row>
    <row r="20" spans="1:5" x14ac:dyDescent="0.2">
      <c r="A20" s="46" t="s">
        <v>173</v>
      </c>
      <c r="B20" s="67" t="s">
        <v>41</v>
      </c>
      <c r="C20" s="40">
        <f t="shared" si="3"/>
        <v>-42847.930931114235</v>
      </c>
      <c r="D20" s="63">
        <f t="shared" si="4"/>
        <v>-0.16563213777020405</v>
      </c>
      <c r="E20" s="9">
        <f t="shared" si="5"/>
        <v>-3.078371565335622E-3</v>
      </c>
    </row>
    <row r="21" spans="1:5" x14ac:dyDescent="0.2">
      <c r="A21" s="46" t="s">
        <v>232</v>
      </c>
      <c r="B21" s="67" t="s">
        <v>94</v>
      </c>
      <c r="C21" s="40">
        <f t="shared" si="3"/>
        <v>-35792.842937701556</v>
      </c>
      <c r="D21" s="63">
        <f t="shared" si="4"/>
        <v>-0.12644423576554317</v>
      </c>
      <c r="E21" s="9">
        <f t="shared" si="5"/>
        <v>-2.5715050306416077E-3</v>
      </c>
    </row>
    <row r="22" spans="1:5" x14ac:dyDescent="0.2">
      <c r="A22" s="46" t="s">
        <v>236</v>
      </c>
      <c r="B22" s="67" t="s">
        <v>65</v>
      </c>
      <c r="C22" s="40">
        <f t="shared" si="3"/>
        <v>-32200.401108585811</v>
      </c>
      <c r="D22" s="63">
        <f t="shared" si="4"/>
        <v>-4.7236474196401049E-2</v>
      </c>
      <c r="E22" s="9">
        <f t="shared" si="5"/>
        <v>-2.3134092361293515E-3</v>
      </c>
    </row>
    <row r="23" spans="1:5" x14ac:dyDescent="0.2">
      <c r="A23" s="47" t="s">
        <v>237</v>
      </c>
      <c r="B23" s="68" t="s">
        <v>67</v>
      </c>
      <c r="C23" s="42">
        <f t="shared" si="3"/>
        <v>-15231.25217331842</v>
      </c>
      <c r="D23" s="65">
        <f t="shared" si="4"/>
        <v>-5.2148237181219331E-2</v>
      </c>
      <c r="E23" s="10">
        <f t="shared" si="5"/>
        <v>-1.0942757929240468E-3</v>
      </c>
    </row>
    <row r="24" spans="1:5" ht="17.45" customHeight="1" x14ac:dyDescent="0.2">
      <c r="A24" s="20" t="s">
        <v>192</v>
      </c>
    </row>
    <row r="26" spans="1:5" x14ac:dyDescent="0.2">
      <c r="A26" s="69" t="s">
        <v>219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zoomScaleNormal="100" workbookViewId="0">
      <selection activeCell="G13" sqref="G13"/>
    </sheetView>
  </sheetViews>
  <sheetFormatPr defaultColWidth="8.7109375" defaultRowHeight="12" x14ac:dyDescent="0.2"/>
  <cols>
    <col min="1" max="1" width="12.140625" style="1" customWidth="1"/>
    <col min="2" max="2" width="66.7109375" style="1" customWidth="1"/>
    <col min="3" max="3" width="26.42578125" style="1" customWidth="1"/>
    <col min="4" max="16384" width="8.7109375" style="1"/>
  </cols>
  <sheetData>
    <row r="1" spans="1:3" ht="15" customHeight="1" x14ac:dyDescent="0.25">
      <c r="A1" s="72" t="s">
        <v>229</v>
      </c>
    </row>
    <row r="2" spans="1:3" x14ac:dyDescent="0.2">
      <c r="A2" s="2"/>
      <c r="B2" s="2" t="s">
        <v>0</v>
      </c>
      <c r="C2" s="2" t="s">
        <v>197</v>
      </c>
    </row>
    <row r="3" spans="1:3" x14ac:dyDescent="0.2">
      <c r="A3" s="102" t="str">
        <f>[1]Data!M13</f>
        <v>CPA_A</v>
      </c>
      <c r="B3" s="103" t="s">
        <v>1</v>
      </c>
      <c r="C3" s="104">
        <v>3</v>
      </c>
    </row>
    <row r="4" spans="1:3" x14ac:dyDescent="0.2">
      <c r="A4" s="99" t="str">
        <f>[1]Data!M14</f>
        <v>CPA_B</v>
      </c>
      <c r="B4" s="100" t="s">
        <v>2</v>
      </c>
      <c r="C4" s="105">
        <v>-20</v>
      </c>
    </row>
    <row r="5" spans="1:3" x14ac:dyDescent="0.2">
      <c r="A5" s="99" t="str">
        <f>[1]Data!M15</f>
        <v>CPA_C</v>
      </c>
      <c r="B5" s="100" t="s">
        <v>3</v>
      </c>
      <c r="C5" s="105">
        <v>-20</v>
      </c>
    </row>
    <row r="6" spans="1:3" x14ac:dyDescent="0.2">
      <c r="A6" s="99" t="s">
        <v>48</v>
      </c>
      <c r="B6" s="100" t="s">
        <v>198</v>
      </c>
      <c r="C6" s="105">
        <v>0</v>
      </c>
    </row>
    <row r="7" spans="1:3" x14ac:dyDescent="0.2">
      <c r="A7" s="99" t="str">
        <f>[1]Data!M16</f>
        <v>CPA_D</v>
      </c>
      <c r="B7" s="100" t="s">
        <v>5</v>
      </c>
      <c r="C7" s="105">
        <v>-3</v>
      </c>
    </row>
    <row r="8" spans="1:3" ht="24" x14ac:dyDescent="0.2">
      <c r="A8" s="99" t="str">
        <f>[1]Data!M17</f>
        <v>CPA_E</v>
      </c>
      <c r="B8" s="100" t="s">
        <v>4</v>
      </c>
      <c r="C8" s="105">
        <v>-1.5</v>
      </c>
    </row>
    <row r="9" spans="1:3" x14ac:dyDescent="0.2">
      <c r="A9" s="99" t="str">
        <f>[1]Data!M18</f>
        <v>CPA_F</v>
      </c>
      <c r="B9" s="100" t="s">
        <v>20</v>
      </c>
      <c r="C9" s="105">
        <v>-10</v>
      </c>
    </row>
    <row r="10" spans="1:3" ht="24" x14ac:dyDescent="0.2">
      <c r="A10" s="99" t="str">
        <f>[1]Data!M19</f>
        <v>CPA_G</v>
      </c>
      <c r="B10" s="100" t="s">
        <v>6</v>
      </c>
      <c r="C10" s="105">
        <v>-10</v>
      </c>
    </row>
    <row r="11" spans="1:3" x14ac:dyDescent="0.2">
      <c r="A11" s="99" t="str">
        <f>[1]Data!M20</f>
        <v>CPA_H</v>
      </c>
      <c r="B11" s="100" t="s">
        <v>7</v>
      </c>
      <c r="C11" s="105">
        <v>-30</v>
      </c>
    </row>
    <row r="12" spans="1:3" x14ac:dyDescent="0.2">
      <c r="A12" s="99" t="str">
        <f>[1]Data!M21</f>
        <v>CPA_I</v>
      </c>
      <c r="B12" s="100" t="s">
        <v>8</v>
      </c>
      <c r="C12" s="105">
        <v>-50</v>
      </c>
    </row>
    <row r="13" spans="1:3" x14ac:dyDescent="0.2">
      <c r="A13" s="99" t="str">
        <f>[1]Data!M22</f>
        <v>CPA_J</v>
      </c>
      <c r="B13" s="100" t="s">
        <v>9</v>
      </c>
      <c r="C13" s="105">
        <v>5</v>
      </c>
    </row>
    <row r="14" spans="1:3" x14ac:dyDescent="0.2">
      <c r="A14" s="99" t="str">
        <f>[1]Data!M23</f>
        <v>CPA_K</v>
      </c>
      <c r="B14" s="100" t="s">
        <v>10</v>
      </c>
      <c r="C14" s="105">
        <v>-5</v>
      </c>
    </row>
    <row r="15" spans="1:3" x14ac:dyDescent="0.2">
      <c r="A15" s="99" t="str">
        <f>[1]Data!M24</f>
        <v>CPA_L</v>
      </c>
      <c r="B15" s="100" t="s">
        <v>11</v>
      </c>
      <c r="C15" s="105">
        <v>-5</v>
      </c>
    </row>
    <row r="16" spans="1:3" x14ac:dyDescent="0.2">
      <c r="A16" s="99" t="str">
        <f>[1]Data!M25</f>
        <v>CPA_M</v>
      </c>
      <c r="B16" s="100" t="s">
        <v>12</v>
      </c>
      <c r="C16" s="105">
        <v>-5</v>
      </c>
    </row>
    <row r="17" spans="1:3" x14ac:dyDescent="0.2">
      <c r="A17" s="99" t="str">
        <f>[1]Data!M26</f>
        <v>CPA_N</v>
      </c>
      <c r="B17" s="100" t="s">
        <v>13</v>
      </c>
      <c r="C17" s="105">
        <v>-5</v>
      </c>
    </row>
    <row r="18" spans="1:3" ht="24" x14ac:dyDescent="0.2">
      <c r="A18" s="99" t="str">
        <f>[1]Data!M27</f>
        <v>CPA_O</v>
      </c>
      <c r="B18" s="100" t="s">
        <v>14</v>
      </c>
      <c r="C18" s="105">
        <v>5</v>
      </c>
    </row>
    <row r="19" spans="1:3" x14ac:dyDescent="0.2">
      <c r="A19" s="99" t="str">
        <f>[1]Data!M28</f>
        <v>CPA_P</v>
      </c>
      <c r="B19" s="100" t="s">
        <v>15</v>
      </c>
      <c r="C19" s="105">
        <v>5</v>
      </c>
    </row>
    <row r="20" spans="1:3" x14ac:dyDescent="0.2">
      <c r="A20" s="99" t="str">
        <f>[1]Data!M29</f>
        <v>CPA_Q</v>
      </c>
      <c r="B20" s="100" t="s">
        <v>16</v>
      </c>
      <c r="C20" s="105">
        <v>5</v>
      </c>
    </row>
    <row r="21" spans="1:3" x14ac:dyDescent="0.2">
      <c r="A21" s="99" t="str">
        <f>[1]Data!M30</f>
        <v>CPA_R</v>
      </c>
      <c r="B21" s="100" t="s">
        <v>17</v>
      </c>
      <c r="C21" s="105">
        <v>-20</v>
      </c>
    </row>
    <row r="22" spans="1:3" x14ac:dyDescent="0.2">
      <c r="A22" s="99" t="str">
        <f>[1]Data!M31</f>
        <v>CPA_S</v>
      </c>
      <c r="B22" s="100" t="s">
        <v>18</v>
      </c>
      <c r="C22" s="105">
        <v>-20</v>
      </c>
    </row>
    <row r="23" spans="1:3" ht="24" x14ac:dyDescent="0.2">
      <c r="A23" s="107" t="str">
        <f>[1]Data!M32</f>
        <v>CPA_T</v>
      </c>
      <c r="B23" s="108" t="s">
        <v>19</v>
      </c>
      <c r="C23" s="106">
        <v>-20</v>
      </c>
    </row>
    <row r="24" spans="1:3" x14ac:dyDescent="0.2">
      <c r="A24" s="101" t="str">
        <f>[1]Data!M33</f>
        <v>CPA_U</v>
      </c>
      <c r="B24" s="110" t="s">
        <v>21</v>
      </c>
      <c r="C24" s="109">
        <v>-20</v>
      </c>
    </row>
    <row r="25" spans="1:3" ht="15" customHeight="1" x14ac:dyDescent="0.2">
      <c r="A25" s="86" t="s">
        <v>227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opLeftCell="AT1" zoomScale="90" zoomScaleNormal="90" workbookViewId="0">
      <selection activeCell="W2" sqref="W2"/>
    </sheetView>
  </sheetViews>
  <sheetFormatPr defaultColWidth="8.7109375" defaultRowHeight="12" x14ac:dyDescent="0.2"/>
  <cols>
    <col min="1" max="1" width="74.28515625" style="1" bestFit="1" customWidth="1"/>
    <col min="2" max="16384" width="8.7109375" style="1"/>
  </cols>
  <sheetData>
    <row r="1" spans="1:67" x14ac:dyDescent="0.2">
      <c r="A1" s="2" t="s">
        <v>200</v>
      </c>
      <c r="B1" s="24" t="str">
        <f>'[1]2020-04-22-drop10.percent.Covid'!B$3</f>
        <v>CPA_A01</v>
      </c>
      <c r="C1" s="2" t="str">
        <f>'[1]2020-04-22-drop10.percent.Covid'!C$3</f>
        <v>CPA_A02</v>
      </c>
      <c r="D1" s="2" t="str">
        <f>'[1]2020-04-22-drop10.percent.Covid'!D$3</f>
        <v>CPA_A03</v>
      </c>
      <c r="E1" s="2" t="str">
        <f>'[1]2020-04-22-drop10.percent.Covid'!E$3</f>
        <v>CPA_B</v>
      </c>
      <c r="F1" s="2" t="str">
        <f>'[1]2020-04-22-drop10.percent.Covid'!F$3</f>
        <v>CPA_C10T12</v>
      </c>
      <c r="G1" s="2" t="str">
        <f>'[1]2020-04-22-drop10.percent.Covid'!G$3</f>
        <v>CPA_C13T15</v>
      </c>
      <c r="H1" s="2" t="str">
        <f>'[1]2020-04-22-drop10.percent.Covid'!H$3</f>
        <v>CPA_C16</v>
      </c>
      <c r="I1" s="2" t="str">
        <f>'[1]2020-04-22-drop10.percent.Covid'!I$3</f>
        <v>CPA_C17</v>
      </c>
      <c r="J1" s="2" t="str">
        <f>'[1]2020-04-22-drop10.percent.Covid'!J$3</f>
        <v>CPA_C18</v>
      </c>
      <c r="K1" s="2" t="str">
        <f>'[1]2020-04-22-drop10.percent.Covid'!K$3</f>
        <v>CPA_C19</v>
      </c>
      <c r="L1" s="2" t="str">
        <f>'[1]2020-04-22-drop10.percent.Covid'!L$3</f>
        <v>CPA_C20</v>
      </c>
      <c r="M1" s="2" t="str">
        <f>'[1]2020-04-22-drop10.percent.Covid'!M$3</f>
        <v>CPA_C21</v>
      </c>
      <c r="N1" s="2" t="str">
        <f>'[1]2020-04-22-drop10.percent.Covid'!N$3</f>
        <v>CPA_C22</v>
      </c>
      <c r="O1" s="2" t="str">
        <f>'[1]2020-04-22-drop10.percent.Covid'!O$3</f>
        <v>CPA_C23</v>
      </c>
      <c r="P1" s="2" t="str">
        <f>'[1]2020-04-22-drop10.percent.Covid'!P$3</f>
        <v>CPA_C24</v>
      </c>
      <c r="Q1" s="2" t="str">
        <f>'[1]2020-04-22-drop10.percent.Covid'!Q$3</f>
        <v>CPA_C25</v>
      </c>
      <c r="R1" s="2" t="str">
        <f>'[1]2020-04-22-drop10.percent.Covid'!R$3</f>
        <v>CPA_C26</v>
      </c>
      <c r="S1" s="2" t="str">
        <f>'[1]2020-04-22-drop10.percent.Covid'!S$3</f>
        <v>CPA_C27</v>
      </c>
      <c r="T1" s="2" t="str">
        <f>'[1]2020-04-22-drop10.percent.Covid'!T$3</f>
        <v>CPA_C28</v>
      </c>
      <c r="U1" s="2" t="str">
        <f>'[1]2020-04-22-drop10.percent.Covid'!U$3</f>
        <v>CPA_C29</v>
      </c>
      <c r="V1" s="2" t="str">
        <f>'[1]2020-04-22-drop10.percent.Covid'!V$3</f>
        <v>CPA_C30</v>
      </c>
      <c r="W1" s="2" t="str">
        <f>'[1]2020-04-22-drop10.percent.Covid'!W$3</f>
        <v>CPA_C31_32</v>
      </c>
      <c r="X1" s="2" t="str">
        <f>'[1]2020-04-22-drop10.percent.Covid'!X$3</f>
        <v>CPA_C33</v>
      </c>
      <c r="Y1" s="2" t="str">
        <f>'[1]2020-04-22-drop10.percent.Covid'!Y$3</f>
        <v>CPA_D35</v>
      </c>
      <c r="Z1" s="2" t="str">
        <f>'[1]2020-04-22-drop10.percent.Covid'!Z$3</f>
        <v>CPA_E36</v>
      </c>
      <c r="AA1" s="2" t="str">
        <f>'[1]2020-04-22-drop10.percent.Covid'!AA$3</f>
        <v>CPA_E37T39</v>
      </c>
      <c r="AB1" s="2" t="str">
        <f>'[1]2020-04-22-drop10.percent.Covid'!AB$3</f>
        <v>CPA_F</v>
      </c>
      <c r="AC1" s="2" t="str">
        <f>'[1]2020-04-22-drop10.percent.Covid'!AC$3</f>
        <v>CPA_G45</v>
      </c>
      <c r="AD1" s="2" t="str">
        <f>'[1]2020-04-22-drop10.percent.Covid'!AD$3</f>
        <v>CPA_G46</v>
      </c>
      <c r="AE1" s="2" t="str">
        <f>'[1]2020-04-22-drop10.percent.Covid'!AE$3</f>
        <v>CPA_G47</v>
      </c>
      <c r="AF1" s="2" t="str">
        <f>'[1]2020-04-22-drop10.percent.Covid'!AF$3</f>
        <v>CPA_H49</v>
      </c>
      <c r="AG1" s="2" t="str">
        <f>'[1]2020-04-22-drop10.percent.Covid'!AG$3</f>
        <v>CPA_H50</v>
      </c>
      <c r="AH1" s="2" t="str">
        <f>'[1]2020-04-22-drop10.percent.Covid'!AH$3</f>
        <v>CPA_H51</v>
      </c>
      <c r="AI1" s="2" t="str">
        <f>'[1]2020-04-22-drop10.percent.Covid'!AI$3</f>
        <v>CPA_H52</v>
      </c>
      <c r="AJ1" s="2" t="str">
        <f>'[1]2020-04-22-drop10.percent.Covid'!AJ$3</f>
        <v>CPA_H53</v>
      </c>
      <c r="AK1" s="2" t="str">
        <f>'[1]2020-04-22-drop10.percent.Covid'!AK$3</f>
        <v>CPA_I</v>
      </c>
      <c r="AL1" s="2" t="str">
        <f>'[1]2020-04-22-drop10.percent.Covid'!AL$3</f>
        <v>CPA_J58</v>
      </c>
      <c r="AM1" s="2" t="str">
        <f>'[1]2020-04-22-drop10.percent.Covid'!AM$3</f>
        <v>CPA_J59_60</v>
      </c>
      <c r="AN1" s="2" t="str">
        <f>'[1]2020-04-22-drop10.percent.Covid'!AN$3</f>
        <v>CPA_J61</v>
      </c>
      <c r="AO1" s="2" t="str">
        <f>'[1]2020-04-22-drop10.percent.Covid'!AO$3</f>
        <v>CPA_J62_63</v>
      </c>
      <c r="AP1" s="2" t="str">
        <f>'[1]2020-04-22-drop10.percent.Covid'!AP$3</f>
        <v>CPA_K64</v>
      </c>
      <c r="AQ1" s="2" t="str">
        <f>'[1]2020-04-22-drop10.percent.Covid'!AQ$3</f>
        <v>CPA_K65</v>
      </c>
      <c r="AR1" s="2" t="str">
        <f>'[1]2020-04-22-drop10.percent.Covid'!AR$3</f>
        <v>CPA_K66</v>
      </c>
      <c r="AS1" s="2" t="s">
        <v>189</v>
      </c>
      <c r="AT1" s="2" t="str">
        <f>'[1]2020-04-22-drop10.percent.Covid'!AT$3</f>
        <v>CPA_L68A</v>
      </c>
      <c r="AU1" s="2" t="str">
        <f>'[1]2020-04-22-drop10.percent.Covid'!AU$3</f>
        <v>CPA_M69_70</v>
      </c>
      <c r="AV1" s="2" t="str">
        <f>'[1]2020-04-22-drop10.percent.Covid'!AV$3</f>
        <v>CPA_M71</v>
      </c>
      <c r="AW1" s="2" t="str">
        <f>'[1]2020-04-22-drop10.percent.Covid'!AW$3</f>
        <v>CPA_M72</v>
      </c>
      <c r="AX1" s="2" t="str">
        <f>'[1]2020-04-22-drop10.percent.Covid'!AX$3</f>
        <v>CPA_M73</v>
      </c>
      <c r="AY1" s="2" t="str">
        <f>'[1]2020-04-22-drop10.percent.Covid'!AY$3</f>
        <v>CPA_M74_75</v>
      </c>
      <c r="AZ1" s="2" t="str">
        <f>'[1]2020-04-22-drop10.percent.Covid'!AZ$3</f>
        <v>CPA_N77</v>
      </c>
      <c r="BA1" s="2" t="str">
        <f>'[1]2020-04-22-drop10.percent.Covid'!BA$3</f>
        <v>CPA_N78</v>
      </c>
      <c r="BB1" s="2" t="str">
        <f>'[1]2020-04-22-drop10.percent.Covid'!BB$3</f>
        <v>CPA_N79</v>
      </c>
      <c r="BC1" s="2" t="str">
        <f>'[1]2020-04-22-drop10.percent.Covid'!BC$3</f>
        <v>CPA_N80T82</v>
      </c>
      <c r="BD1" s="2" t="str">
        <f>'[1]2020-04-22-drop10.percent.Covid'!BD$3</f>
        <v>CPA_O84</v>
      </c>
      <c r="BE1" s="2" t="str">
        <f>'[1]2020-04-22-drop10.percent.Covid'!BE$3</f>
        <v>CPA_P85</v>
      </c>
      <c r="BF1" s="2" t="str">
        <f>'[1]2020-04-22-drop10.percent.Covid'!BF$3</f>
        <v>CPA_Q86</v>
      </c>
      <c r="BG1" s="2" t="str">
        <f>'[1]2020-04-22-drop10.percent.Covid'!BG$3</f>
        <v>CPA_Q87_88</v>
      </c>
      <c r="BH1" s="2" t="str">
        <f>'[1]2020-04-22-drop10.percent.Covid'!BH$3</f>
        <v>CPA_R90T92</v>
      </c>
      <c r="BI1" s="2" t="str">
        <f>'[1]2020-04-22-drop10.percent.Covid'!BI$3</f>
        <v>CPA_R93</v>
      </c>
      <c r="BJ1" s="2" t="str">
        <f>'[1]2020-04-22-drop10.percent.Covid'!BJ$3</f>
        <v>CPA_S94</v>
      </c>
      <c r="BK1" s="2" t="str">
        <f>'[1]2020-04-22-drop10.percent.Covid'!BK$3</f>
        <v>CPA_S95</v>
      </c>
      <c r="BL1" s="2" t="str">
        <f>'[1]2020-04-22-drop10.percent.Covid'!BL$3</f>
        <v>CPA_S96</v>
      </c>
      <c r="BM1" s="2" t="str">
        <f>'[1]2020-04-22-drop10.percent.Covid'!BM$3</f>
        <v>CPA_T</v>
      </c>
      <c r="BN1" s="2" t="str">
        <f>'[1]2020-04-22-drop10.percent.Covid'!BN$3</f>
        <v>CPA_U</v>
      </c>
    </row>
    <row r="2" spans="1:67" x14ac:dyDescent="0.2">
      <c r="A2" s="3" t="s">
        <v>182</v>
      </c>
      <c r="B2" s="51">
        <f>'[1]2020-04-22-mix.Covid'!B$69</f>
        <v>2496.7089320422006</v>
      </c>
      <c r="C2" s="48">
        <f>'[1]2020-04-22-mix.Covid'!C$69</f>
        <v>198.88250696610984</v>
      </c>
      <c r="D2" s="48">
        <f>'[1]2020-04-22-mix.Covid'!D$69</f>
        <v>166.62581194714571</v>
      </c>
      <c r="E2" s="48">
        <f>'[1]2020-04-22-mix.Covid'!E$69</f>
        <v>-753.30800765113804</v>
      </c>
      <c r="F2" s="48">
        <f>'[1]2020-04-22-mix.Covid'!F$69</f>
        <v>-85695.861862228456</v>
      </c>
      <c r="G2" s="48">
        <f>'[1]2020-04-22-mix.Covid'!G$69</f>
        <v>-12978.218909771644</v>
      </c>
      <c r="H2" s="48">
        <f>'[1]2020-04-22-mix.Covid'!H$69</f>
        <v>-1211.0165880067934</v>
      </c>
      <c r="I2" s="48">
        <f>'[1]2020-04-22-mix.Covid'!I$69</f>
        <v>-3589.1620446585243</v>
      </c>
      <c r="J2" s="48">
        <f>'[1]2020-04-22-mix.Covid'!J$69</f>
        <v>-724.75570578357542</v>
      </c>
      <c r="K2" s="48">
        <f>'[1]2020-04-22-mix.Covid'!K$69</f>
        <v>-9060.6756318369007</v>
      </c>
      <c r="L2" s="48">
        <f>'[1]2020-04-22-mix.Covid'!L$69</f>
        <v>-6027.1611349244113</v>
      </c>
      <c r="M2" s="48">
        <f>'[1]2020-04-22-mix.Covid'!M$69</f>
        <v>0</v>
      </c>
      <c r="N2" s="48">
        <f>'[1]2020-04-22-mix.Covid'!N$69</f>
        <v>-3096.7095303002097</v>
      </c>
      <c r="O2" s="48">
        <f>'[1]2020-04-22-mix.Covid'!O$69</f>
        <v>-2127.1193250543056</v>
      </c>
      <c r="P2" s="48">
        <f>'[1]2020-04-22-mix.Covid'!P$69</f>
        <v>-28.805822088034684</v>
      </c>
      <c r="Q2" s="48">
        <f>'[1]2020-04-22-mix.Covid'!Q$69</f>
        <v>-2516.5280372933294</v>
      </c>
      <c r="R2" s="48">
        <f>'[1]2020-04-22-mix.Covid'!R$69</f>
        <v>-5252.7729444516317</v>
      </c>
      <c r="S2" s="48">
        <f>'[1]2020-04-22-mix.Covid'!S$69</f>
        <v>-4490.5640844936352</v>
      </c>
      <c r="T2" s="48">
        <f>'[1]2020-04-22-mix.Covid'!T$69</f>
        <v>-956.77543961000629</v>
      </c>
      <c r="U2" s="48">
        <f>'[1]2020-04-22-mix.Covid'!U$69</f>
        <v>-26555.911227486617</v>
      </c>
      <c r="V2" s="48">
        <f>'[1]2020-04-22-mix.Covid'!V$69</f>
        <v>-1783.7239485059929</v>
      </c>
      <c r="W2" s="48">
        <f>'[1]2020-04-22-mix.Covid'!W$69</f>
        <v>-11844.506063106646</v>
      </c>
      <c r="X2" s="48">
        <f>'[1]2020-04-22-mix.Covid'!X$69</f>
        <v>-348.74202608284548</v>
      </c>
      <c r="Y2" s="48">
        <f>'[1]2020-04-22-mix.Covid'!Y$69</f>
        <v>-4345.8290707314209</v>
      </c>
      <c r="Z2" s="48">
        <f>'[1]2020-04-22-mix.Covid'!Z$69</f>
        <v>-366.03683531509074</v>
      </c>
      <c r="AA2" s="48">
        <f>'[1]2020-04-22-mix.Covid'!AA$69</f>
        <v>-743.08478379492465</v>
      </c>
      <c r="AB2" s="48">
        <f>'[1]2020-04-22-mix.Covid'!AB$69</f>
        <v>-4923.0617257672275</v>
      </c>
      <c r="AC2" s="48">
        <f>'[1]2020-04-22-mix.Covid'!AC$69</f>
        <v>-14313.418284219397</v>
      </c>
      <c r="AD2" s="48">
        <f>'[1]2020-04-22-mix.Covid'!AD$69</f>
        <v>-32200.401108585811</v>
      </c>
      <c r="AE2" s="48">
        <f>'[1]2020-04-22-mix.Covid'!AE$69</f>
        <v>-58795.750140087148</v>
      </c>
      <c r="AF2" s="48">
        <f>'[1]2020-04-22-mix.Covid'!AF$69</f>
        <v>-45693.756519955314</v>
      </c>
      <c r="AG2" s="48">
        <f>'[1]2020-04-22-mix.Covid'!AG$69</f>
        <v>-2513.287110129007</v>
      </c>
      <c r="AH2" s="48">
        <f>'[1]2020-04-22-mix.Covid'!AH$69</f>
        <v>-9093.6740399310747</v>
      </c>
      <c r="AI2" s="48">
        <f>'[1]2020-04-22-mix.Covid'!AI$69</f>
        <v>-19859.666765493228</v>
      </c>
      <c r="AJ2" s="48">
        <f>'[1]2020-04-22-mix.Covid'!AJ$69</f>
        <v>-2232.3578951022155</v>
      </c>
      <c r="AK2" s="48">
        <f>'[1]2020-04-22-mix.Covid'!AK$69</f>
        <v>-254761.19738648471</v>
      </c>
      <c r="AL2" s="48">
        <f>'[1]2020-04-22-mix.Covid'!AL$69</f>
        <v>2159.5172880970213</v>
      </c>
      <c r="AM2" s="48">
        <f>'[1]2020-04-22-mix.Covid'!AM$69</f>
        <v>2034.72576595552</v>
      </c>
      <c r="AN2" s="48">
        <f>'[1]2020-04-22-mix.Covid'!AN$69</f>
        <v>5854.4836548378289</v>
      </c>
      <c r="AO2" s="48">
        <f>'[1]2020-04-22-mix.Covid'!AO$69</f>
        <v>196.31446268567834</v>
      </c>
      <c r="AP2" s="48">
        <f>'[1]2020-04-22-mix.Covid'!AP$69</f>
        <v>-5435.309598317056</v>
      </c>
      <c r="AQ2" s="48">
        <f>'[1]2020-04-22-mix.Covid'!AQ$69</f>
        <v>-7091.3343881796527</v>
      </c>
      <c r="AR2" s="48">
        <f>'[1]2020-04-22-mix.Covid'!AR$69</f>
        <v>-880.03680507108322</v>
      </c>
      <c r="AS2" s="48">
        <f>'[1]2020-04-22-mix.Covid'!AT$69</f>
        <v>-60891.657124475933</v>
      </c>
      <c r="AT2" s="48"/>
      <c r="AU2" s="48">
        <f>'[1]2020-04-22-mix.Covid'!AU$69</f>
        <v>-1056.983902781709</v>
      </c>
      <c r="AV2" s="48">
        <f>'[1]2020-04-22-mix.Covid'!AV$69</f>
        <v>-471.3207456153313</v>
      </c>
      <c r="AW2" s="48">
        <f>'[1]2020-04-22-mix.Covid'!AW$69</f>
        <v>-1883.3663309925917</v>
      </c>
      <c r="AX2" s="48">
        <f>'[1]2020-04-22-mix.Covid'!AX$69</f>
        <v>-8.0949946355038183</v>
      </c>
      <c r="AY2" s="48">
        <f>'[1]2020-04-22-mix.Covid'!AY$69</f>
        <v>-800.87317898658875</v>
      </c>
      <c r="AZ2" s="48">
        <f>'[1]2020-04-22-mix.Covid'!AZ$69</f>
        <v>-1377.8122810481143</v>
      </c>
      <c r="BA2" s="48">
        <f>'[1]2020-04-22-mix.Covid'!BA$69</f>
        <v>-195.99400702146161</v>
      </c>
      <c r="BB2" s="48">
        <f>'[1]2020-04-22-mix.Covid'!BB$69</f>
        <v>-3226.3722275707901</v>
      </c>
      <c r="BC2" s="48">
        <f>'[1]2020-04-22-mix.Covid'!BC$69</f>
        <v>-1497.4135511779039</v>
      </c>
      <c r="BD2" s="48">
        <f>'[1]2020-04-22-mix.Covid'!BD$69</f>
        <v>45908.884095380658</v>
      </c>
      <c r="BE2" s="48">
        <f>'[1]2020-04-22-mix.Covid'!BE$69</f>
        <v>30859.049230757606</v>
      </c>
      <c r="BF2" s="48">
        <f>'[1]2020-04-22-mix.Covid'!BF$69</f>
        <v>40197.556461343709</v>
      </c>
      <c r="BG2" s="48">
        <f>'[1]2020-04-22-mix.Covid'!BG$69</f>
        <v>17896.421468850782</v>
      </c>
      <c r="BH2" s="48">
        <f>'[1]2020-04-22-mix.Covid'!BH$69</f>
        <v>-23533.253907606799</v>
      </c>
      <c r="BI2" s="48">
        <f>'[1]2020-04-22-mix.Covid'!BI$69</f>
        <v>-14788.808538711204</v>
      </c>
      <c r="BJ2" s="48">
        <f>'[1]2020-04-22-mix.Covid'!BJ$69</f>
        <v>-16834.059994601979</v>
      </c>
      <c r="BK2" s="48">
        <f>'[1]2020-04-22-mix.Covid'!BK$69</f>
        <v>-2572.2223121854609</v>
      </c>
      <c r="BL2" s="48">
        <f>'[1]2020-04-22-mix.Covid'!BL$69</f>
        <v>-24465.60767295858</v>
      </c>
      <c r="BM2" s="48">
        <f>'[1]2020-04-22-mix.Covid'!BM$69</f>
        <v>-8962.001177664999</v>
      </c>
      <c r="BN2" s="48">
        <f>'[1]2020-04-22-mix.Covid'!BN$69</f>
        <v>0</v>
      </c>
      <c r="BO2" s="1">
        <f>SUM(B2:BN2)</f>
        <v>-656887.19305966969</v>
      </c>
    </row>
    <row r="3" spans="1:67" x14ac:dyDescent="0.2">
      <c r="A3" s="4" t="s">
        <v>183</v>
      </c>
      <c r="B3" s="73">
        <f>B2/'[1]2020-04-20-VA&amp;GDP.Covid'!B$2</f>
        <v>1.4268840591795579E-2</v>
      </c>
      <c r="C3" s="74">
        <f>C2/'[1]2020-04-20-VA&amp;GDP.Covid'!C$2</f>
        <v>7.839930990165514E-3</v>
      </c>
      <c r="D3" s="74">
        <f>D2/'[1]2020-04-20-VA&amp;GDP.Covid'!D$2</f>
        <v>2.5310954778053927E-2</v>
      </c>
      <c r="E3" s="74">
        <f>E2/'[1]2020-04-20-VA&amp;GDP.Covid'!E$2</f>
        <v>-3.0606239561918085E-2</v>
      </c>
      <c r="F3" s="74">
        <f>F2/'[1]2020-04-20-VA&amp;GDP.Covid'!F$2</f>
        <v>-0.33126427554040805</v>
      </c>
      <c r="G3" s="74">
        <f>G2/'[1]2020-04-20-VA&amp;GDP.Covid'!G$2</f>
        <v>-0.18815742949466044</v>
      </c>
      <c r="H3" s="74">
        <f>H2/'[1]2020-04-20-VA&amp;GDP.Covid'!H$2</f>
        <v>-3.306141771769576E-2</v>
      </c>
      <c r="I3" s="74">
        <f>I2/'[1]2020-04-20-VA&amp;GDP.Covid'!I$2</f>
        <v>-7.9545109496657204E-2</v>
      </c>
      <c r="J3" s="74">
        <f>J2/'[1]2020-04-20-VA&amp;GDP.Covid'!J$2</f>
        <v>-2.7542683918261309E-2</v>
      </c>
      <c r="K3" s="74">
        <f>K2/'[1]2020-04-20-VA&amp;GDP.Covid'!K$2</f>
        <v>-0.16371925852337144</v>
      </c>
      <c r="L3" s="74">
        <f>L2/'[1]2020-04-20-VA&amp;GDP.Covid'!L$2</f>
        <v>-4.1022288214227209E-2</v>
      </c>
      <c r="M3" s="74">
        <f>M2/'[1]2020-04-20-VA&amp;GDP.Covid'!M$2</f>
        <v>0</v>
      </c>
      <c r="N3" s="74">
        <f>N2/'[1]2020-04-20-VA&amp;GDP.Covid'!N$2</f>
        <v>-3.4604402069354195E-2</v>
      </c>
      <c r="O3" s="74">
        <f>O2/'[1]2020-04-20-VA&amp;GDP.Covid'!O$2</f>
        <v>-3.2222606867988425E-2</v>
      </c>
      <c r="P3" s="74">
        <f>P2/'[1]2020-04-20-VA&amp;GDP.Covid'!P$2</f>
        <v>-3.9617163868905082E-4</v>
      </c>
      <c r="Q3" s="74">
        <f>Q2/'[1]2020-04-20-VA&amp;GDP.Covid'!Q$2</f>
        <v>-1.4325855397703742E-2</v>
      </c>
      <c r="R3" s="74">
        <f>R2/'[1]2020-04-20-VA&amp;GDP.Covid'!R$2</f>
        <v>-4.3454122024181259E-2</v>
      </c>
      <c r="S3" s="74">
        <f>S2/'[1]2020-04-20-VA&amp;GDP.Covid'!S$2</f>
        <v>-4.8689807841388266E-2</v>
      </c>
      <c r="T3" s="74">
        <f>T2/'[1]2020-04-20-VA&amp;GDP.Covid'!T$2</f>
        <v>-4.5881065897557553E-3</v>
      </c>
      <c r="U3" s="74">
        <f>U2/'[1]2020-04-20-VA&amp;GDP.Covid'!U$2</f>
        <v>-0.12037188140205433</v>
      </c>
      <c r="V3" s="74">
        <f>V2/'[1]2020-04-20-VA&amp;GDP.Covid'!V$2</f>
        <v>-3.1543124541872955E-2</v>
      </c>
      <c r="W3" s="74">
        <f>W2/'[1]2020-04-20-VA&amp;GDP.Covid'!W$2</f>
        <v>-0.14167294997279031</v>
      </c>
      <c r="X3" s="74">
        <f>X2/'[1]2020-04-20-VA&amp;GDP.Covid'!X$2</f>
        <v>-3.4557103173850972E-3</v>
      </c>
      <c r="Y3" s="74">
        <f>Y2/'[1]2020-04-20-VA&amp;GDP.Covid'!Y$2</f>
        <v>-2.1139850870783152E-2</v>
      </c>
      <c r="Z3" s="74">
        <f>Z2/'[1]2020-04-20-VA&amp;GDP.Covid'!Z$2</f>
        <v>-1.3489020096067932E-2</v>
      </c>
      <c r="AA3" s="74">
        <f>AA2/'[1]2020-04-20-VA&amp;GDP.Covid'!AA$2</f>
        <v>-7.3936570038541597E-3</v>
      </c>
      <c r="AB3" s="74">
        <f>AB2/'[1]2020-04-20-VA&amp;GDP.Covid'!AB$2</f>
        <v>-6.9144953741752382E-3</v>
      </c>
      <c r="AC3" s="74">
        <f>AC2/'[1]2020-04-20-VA&amp;GDP.Covid'!AC$2</f>
        <v>-7.8195351684799699E-2</v>
      </c>
      <c r="AD3" s="74">
        <f>AD2/'[1]2020-04-20-VA&amp;GDP.Covid'!AD$2</f>
        <v>-4.7236474196401049E-2</v>
      </c>
      <c r="AE3" s="74">
        <f>AE2/'[1]2020-04-20-VA&amp;GDP.Covid'!AE$2</f>
        <v>-0.11063772873244661</v>
      </c>
      <c r="AF3" s="74">
        <f>AF2/'[1]2020-04-20-VA&amp;GDP.Covid'!AF$2</f>
        <v>-0.15644471154365816</v>
      </c>
      <c r="AG3" s="74">
        <f>AG2/'[1]2020-04-20-VA&amp;GDP.Covid'!AG$2</f>
        <v>-8.4453895058247616E-2</v>
      </c>
      <c r="AH3" s="74">
        <f>AH2/'[1]2020-04-20-VA&amp;GDP.Covid'!AH$2</f>
        <v>-0.27654787636617162</v>
      </c>
      <c r="AI3" s="74">
        <f>AI2/'[1]2020-04-20-VA&amp;GDP.Covid'!AI$2</f>
        <v>-8.9418855779163003E-2</v>
      </c>
      <c r="AJ3" s="74">
        <f>AJ2/'[1]2020-04-20-VA&amp;GDP.Covid'!AJ$2</f>
        <v>-4.2813424672578052E-2</v>
      </c>
      <c r="AK3" s="74">
        <f>AK2/'[1]2020-04-20-VA&amp;GDP.Covid'!AK$2</f>
        <v>-0.68641052412107528</v>
      </c>
      <c r="AL3" s="74">
        <f>AL2/'[1]2020-04-20-VA&amp;GDP.Covid'!AL$2</f>
        <v>2.3490297242580126E-2</v>
      </c>
      <c r="AM3" s="74">
        <f>AM2/'[1]2020-04-20-VA&amp;GDP.Covid'!AM$2</f>
        <v>3.5992186537099499E-2</v>
      </c>
      <c r="AN3" s="74">
        <f>AN2/'[1]2020-04-20-VA&amp;GDP.Covid'!AN$2</f>
        <v>3.966766510733695E-2</v>
      </c>
      <c r="AO3" s="74">
        <f>AO2/'[1]2020-04-20-VA&amp;GDP.Covid'!AO$2</f>
        <v>5.9176190860438412E-4</v>
      </c>
      <c r="AP3" s="74">
        <f>AP2/'[1]2020-04-20-VA&amp;GDP.Covid'!AP$2</f>
        <v>-1.5773555827682185E-2</v>
      </c>
      <c r="AQ3" s="75">
        <f>AQ2/'[1]2020-04-20-VA&amp;GDP.Covid'!AQ$2</f>
        <v>-7.7705376585712166E-2</v>
      </c>
      <c r="AR3" s="74">
        <f>AR2/'[1]2020-04-20-VA&amp;GDP.Covid'!AR$2</f>
        <v>-8.7040963925609123E-3</v>
      </c>
      <c r="AS3" s="74">
        <f>AS2/'[1]2020-04-20-VA&amp;GDP.Covid'!AS$2</f>
        <v>-4.4298831921627563E-2</v>
      </c>
      <c r="AT3" s="74">
        <v>0</v>
      </c>
      <c r="AU3" s="74">
        <f>AU2/'[1]2020-04-20-VA&amp;GDP.Covid'!AU$2</f>
        <v>-2.4650564249554009E-3</v>
      </c>
      <c r="AV3" s="74">
        <f>AV2/'[1]2020-04-20-VA&amp;GDP.Covid'!AV$2</f>
        <v>-2.6763880766528057E-3</v>
      </c>
      <c r="AW3" s="74">
        <f>AW2/'[1]2020-04-20-VA&amp;GDP.Covid'!AW$2</f>
        <v>-9.7701855595102634E-3</v>
      </c>
      <c r="AX3" s="74">
        <f>AX2/'[1]2020-04-20-VA&amp;GDP.Covid'!AX$2</f>
        <v>-1.1120403949805001E-4</v>
      </c>
      <c r="AY3" s="74">
        <f>AY2/'[1]2020-04-20-VA&amp;GDP.Covid'!AY$2</f>
        <v>-1.0876556778662992E-2</v>
      </c>
      <c r="AZ3" s="74">
        <f>AZ2/'[1]2020-04-20-VA&amp;GDP.Covid'!AZ$2</f>
        <v>-6.9012078761630123E-3</v>
      </c>
      <c r="BA3" s="74">
        <f>BA2/'[1]2020-04-20-VA&amp;GDP.Covid'!BA$2</f>
        <v>-1.3200948491655371E-3</v>
      </c>
      <c r="BB3" s="74">
        <f>BB2/'[1]2020-04-20-VA&amp;GDP.Covid'!BB$2</f>
        <v>-0.11351017067380498</v>
      </c>
      <c r="BC3" s="74">
        <f>BC2/'[1]2020-04-20-VA&amp;GDP.Covid'!BC$2</f>
        <v>-5.7803029608629623E-3</v>
      </c>
      <c r="BD3" s="74">
        <f>BD2/'[1]2020-04-20-VA&amp;GDP.Covid'!BD$2</f>
        <v>6.2062087788261694E-2</v>
      </c>
      <c r="BE3" s="74">
        <f>BE2/'[1]2020-04-20-VA&amp;GDP.Covid'!BE$2</f>
        <v>5.3383073551215299E-2</v>
      </c>
      <c r="BF3" s="74">
        <f>BF2/'[1]2020-04-20-VA&amp;GDP.Covid'!BF$2</f>
        <v>6.4748145910059923E-2</v>
      </c>
      <c r="BG3" s="74">
        <f>BG2/'[1]2020-04-20-VA&amp;GDP.Covid'!BG$2</f>
        <v>6.32221178827716E-2</v>
      </c>
      <c r="BH3" s="74">
        <f>BH2/'[1]2020-04-20-VA&amp;GDP.Covid'!BH$2</f>
        <v>-0.23826539548213671</v>
      </c>
      <c r="BI3" s="74">
        <f>BI2/'[1]2020-04-20-VA&amp;GDP.Covid'!BI$2</f>
        <v>-0.22784198445729342</v>
      </c>
      <c r="BJ3" s="74">
        <f>BJ2/'[1]2020-04-20-VA&amp;GDP.Covid'!BJ$2</f>
        <v>-0.22836579575241647</v>
      </c>
      <c r="BK3" s="74">
        <f>BK2/'[1]2020-04-20-VA&amp;GDP.Covid'!BK$2</f>
        <v>-0.13101891573315916</v>
      </c>
      <c r="BL3" s="74">
        <f>BL2/'[1]2020-04-20-VA&amp;GDP.Covid'!BL$2</f>
        <v>-0.22801104260814836</v>
      </c>
      <c r="BM3" s="74">
        <f>BM2/'[1]2020-04-20-VA&amp;GDP.Covid'!BM$2</f>
        <v>-0.19419666207282479</v>
      </c>
      <c r="BN3" s="74">
        <v>0</v>
      </c>
    </row>
    <row r="4" spans="1:67" x14ac:dyDescent="0.2">
      <c r="A4" s="6" t="s">
        <v>184</v>
      </c>
      <c r="B4" s="76">
        <f>B2/([1]IOT!$BP$86+[1]IOT!$CF$89)</f>
        <v>1.7937383710953236E-4</v>
      </c>
      <c r="C4" s="77">
        <f>C2/([1]IOT!$BP$86+[1]IOT!$CF$89)</f>
        <v>1.428853718214336E-5</v>
      </c>
      <c r="D4" s="77">
        <f>D2/([1]IOT!$BP$86+[1]IOT!$CF$89)</f>
        <v>1.1971083559990122E-5</v>
      </c>
      <c r="E4" s="77">
        <f>E2/([1]IOT!$BP$86+[1]IOT!$CF$89)</f>
        <v>-5.4120745163192161E-5</v>
      </c>
      <c r="F4" s="77">
        <f>F2/([1]IOT!$BP$86+[1]IOT!$CF$89)</f>
        <v>-6.156743130671243E-3</v>
      </c>
      <c r="G4" s="77">
        <f>G2/([1]IOT!$BP$86+[1]IOT!$CF$89)</f>
        <v>-9.3240861792770772E-4</v>
      </c>
      <c r="H4" s="77">
        <f>H2/([1]IOT!$BP$86+[1]IOT!$CF$89)</f>
        <v>-8.7004411850440154E-5</v>
      </c>
      <c r="I4" s="77">
        <f>I2/([1]IOT!$BP$86+[1]IOT!$CF$89)</f>
        <v>-2.5786016130910865E-4</v>
      </c>
      <c r="J4" s="77">
        <f>J2/([1]IOT!$BP$86+[1]IOT!$CF$89)</f>
        <v>-5.206943037893127E-5</v>
      </c>
      <c r="K4" s="77">
        <f>K2/([1]IOT!$BP$86+[1]IOT!$CF$89)</f>
        <v>-6.5095619838954888E-4</v>
      </c>
      <c r="L4" s="77">
        <f>L2/([1]IOT!$BP$86+[1]IOT!$CF$89)</f>
        <v>-4.330160419478813E-4</v>
      </c>
      <c r="M4" s="77">
        <f>M2/([1]IOT!$BP$86+[1]IOT!$CF$89)</f>
        <v>0</v>
      </c>
      <c r="N4" s="77">
        <f>N2/([1]IOT!$BP$86+[1]IOT!$CF$89)</f>
        <v>-2.2248034752263122E-4</v>
      </c>
      <c r="O4" s="77">
        <f>O2/([1]IOT!$BP$86+[1]IOT!$CF$89)</f>
        <v>-1.5282099984828358E-4</v>
      </c>
      <c r="P4" s="77">
        <f>P2/([1]IOT!$BP$86+[1]IOT!$CF$89)</f>
        <v>-2.069528719472682E-6</v>
      </c>
      <c r="Q4" s="77">
        <f>Q2/([1]IOT!$BP$86+[1]IOT!$CF$89)</f>
        <v>-1.8079772313459047E-4</v>
      </c>
      <c r="R4" s="77">
        <f>R2/([1]IOT!$BP$86+[1]IOT!$CF$89)</f>
        <v>-3.7738080976092728E-4</v>
      </c>
      <c r="S4" s="77">
        <f>S2/([1]IOT!$BP$86+[1]IOT!$CF$89)</f>
        <v>-3.2262059076426728E-4</v>
      </c>
      <c r="T4" s="77">
        <f>T2/([1]IOT!$BP$86+[1]IOT!$CF$89)</f>
        <v>-6.8738682211798031E-5</v>
      </c>
      <c r="U4" s="77">
        <f>U2/([1]IOT!$BP$86+[1]IOT!$CF$89)</f>
        <v>-1.9078858707482975E-3</v>
      </c>
      <c r="V4" s="77">
        <f>V2/([1]IOT!$BP$86+[1]IOT!$CF$89)</f>
        <v>-1.2815006382260895E-4</v>
      </c>
      <c r="W4" s="77">
        <f>W2/([1]IOT!$BP$86+[1]IOT!$CF$89)</f>
        <v>-8.5095802475810948E-4</v>
      </c>
      <c r="X4" s="77">
        <f>X2/([1]IOT!$BP$86+[1]IOT!$CF$89)</f>
        <v>-2.5055061315723796E-5</v>
      </c>
      <c r="Y4" s="77">
        <f>Y2/([1]IOT!$BP$86+[1]IOT!$CF$89)</f>
        <v>-3.1222223216930127E-4</v>
      </c>
      <c r="Z4" s="77">
        <f>Z2/([1]IOT!$BP$86+[1]IOT!$CF$89)</f>
        <v>-2.6297591533904937E-5</v>
      </c>
      <c r="AA4" s="77">
        <f>AA2/([1]IOT!$BP$86+[1]IOT!$CF$89)</f>
        <v>-5.3386266719516007E-5</v>
      </c>
      <c r="AB4" s="77">
        <f>AB2/([1]IOT!$BP$86+[1]IOT!$CF$89)</f>
        <v>-3.5369299991073924E-4</v>
      </c>
      <c r="AC4" s="77">
        <f>AC2/([1]IOT!$BP$86+[1]IOT!$CF$89)</f>
        <v>-1.0283348318436568E-3</v>
      </c>
      <c r="AD4" s="77">
        <f>AD2/([1]IOT!$BP$86+[1]IOT!$CF$89)</f>
        <v>-2.3134092361293515E-3</v>
      </c>
      <c r="AE4" s="77">
        <f>AE2/([1]IOT!$BP$86+[1]IOT!$CF$89)</f>
        <v>-4.2241284809015518E-3</v>
      </c>
      <c r="AF4" s="77">
        <f>AF2/([1]IOT!$BP$86+[1]IOT!$CF$89)</f>
        <v>-3.2828273787721442E-3</v>
      </c>
      <c r="AG4" s="77">
        <f>AG2/([1]IOT!$BP$86+[1]IOT!$CF$89)</f>
        <v>-1.8056488159916105E-4</v>
      </c>
      <c r="AH4" s="77">
        <f>AH2/([1]IOT!$BP$86+[1]IOT!$CF$89)</f>
        <v>-6.5332693972923591E-4</v>
      </c>
      <c r="AI4" s="77">
        <f>AI2/([1]IOT!$BP$86+[1]IOT!$CF$89)</f>
        <v>-1.4268001310546695E-3</v>
      </c>
      <c r="AJ4" s="77">
        <f>AJ2/([1]IOT!$BP$86+[1]IOT!$CF$89)</f>
        <v>-1.6038177150217971E-4</v>
      </c>
      <c r="AK4" s="77">
        <f>AK2/([1]IOT!$BP$86+[1]IOT!$CF$89)</f>
        <v>-1.8303092096704339E-2</v>
      </c>
      <c r="AL4" s="77">
        <f>AL2/([1]IOT!$BP$86+[1]IOT!$CF$89)</f>
        <v>1.5514860274621183E-4</v>
      </c>
      <c r="AM4" s="77">
        <f>AM2/([1]IOT!$BP$86+[1]IOT!$CF$89)</f>
        <v>1.4618306660461969E-4</v>
      </c>
      <c r="AN4" s="77">
        <f>AN2/([1]IOT!$BP$86+[1]IOT!$CF$89)</f>
        <v>4.2061018166195688E-4</v>
      </c>
      <c r="AO4" s="77">
        <f>AO2/([1]IOT!$BP$86+[1]IOT!$CF$89)</f>
        <v>1.410403832024703E-5</v>
      </c>
      <c r="AP4" s="77">
        <f>AP2/([1]IOT!$BP$86+[1]IOT!$CF$89)</f>
        <v>-3.9049499363585498E-4</v>
      </c>
      <c r="AQ4" s="78">
        <f>AQ2/([1]IOT!$BP$86+[1]IOT!$CF$89)</f>
        <v>-5.0947062475325113E-4</v>
      </c>
      <c r="AR4" s="77">
        <f>AR2/([1]IOT!$BP$86+[1]IOT!$CF$89)</f>
        <v>-6.3225463127612031E-5</v>
      </c>
      <c r="AS4" s="77">
        <f>AS2/([1]IOT!$BP$86+[1]IOT!$CF$89)</f>
        <v>-4.3747070578392224E-3</v>
      </c>
      <c r="AT4" s="77">
        <f>AT2/([1]IOT!$BP$86+[1]IOT!$CF$89)</f>
        <v>0</v>
      </c>
      <c r="AU4" s="77">
        <f>AU2/([1]IOT!$BP$86+[1]IOT!$CF$89)</f>
        <v>-7.5938070301964788E-5</v>
      </c>
      <c r="AV4" s="77">
        <f>AV2/([1]IOT!$BP$86+[1]IOT!$CF$89)</f>
        <v>-3.3861620617985117E-5</v>
      </c>
      <c r="AW4" s="77">
        <f>AW2/([1]IOT!$BP$86+[1]IOT!$CF$89)</f>
        <v>-1.3530878234841538E-4</v>
      </c>
      <c r="AX4" s="77">
        <f>AX2/([1]IOT!$BP$86+[1]IOT!$CF$89)</f>
        <v>-5.8157770435967547E-7</v>
      </c>
      <c r="AY4" s="77">
        <f>AY2/([1]IOT!$BP$86+[1]IOT!$CF$89)</f>
        <v>-5.7538022678290151E-5</v>
      </c>
      <c r="AZ4" s="77">
        <f>AZ2/([1]IOT!$BP$86+[1]IOT!$CF$89)</f>
        <v>-9.8987700366852505E-5</v>
      </c>
      <c r="BA4" s="77">
        <f>BA2/([1]IOT!$BP$86+[1]IOT!$CF$89)</f>
        <v>-1.4081015467492216E-5</v>
      </c>
      <c r="BB4" s="77">
        <f>BB2/([1]IOT!$BP$86+[1]IOT!$CF$89)</f>
        <v>-2.3179584891765029E-4</v>
      </c>
      <c r="BC4" s="77">
        <f>BC2/([1]IOT!$BP$86+[1]IOT!$CF$89)</f>
        <v>-1.0758034745960198E-4</v>
      </c>
      <c r="BD4" s="77">
        <f>BD2/([1]IOT!$BP$86+[1]IOT!$CF$89)</f>
        <v>3.2982830284783958E-3</v>
      </c>
      <c r="BE4" s="77">
        <f>BE2/([1]IOT!$BP$86+[1]IOT!$CF$89)</f>
        <v>2.21704100106908E-3</v>
      </c>
      <c r="BF4" s="77">
        <f>BF2/([1]IOT!$BP$86+[1]IOT!$CF$89)</f>
        <v>2.8879577640636336E-3</v>
      </c>
      <c r="BG4" s="77">
        <f>BG2/([1]IOT!$BP$86+[1]IOT!$CF$89)</f>
        <v>1.2857525153208041E-3</v>
      </c>
      <c r="BH4" s="77">
        <f>BH2/([1]IOT!$BP$86+[1]IOT!$CF$89)</f>
        <v>-1.6907257385535633E-3</v>
      </c>
      <c r="BI4" s="77">
        <f>BI2/([1]IOT!$BP$86+[1]IOT!$CF$89)</f>
        <v>-1.0624888227147205E-3</v>
      </c>
      <c r="BJ4" s="77">
        <f>BJ2/([1]IOT!$BP$86+[1]IOT!$CF$89)</f>
        <v>-1.2094280981699921E-3</v>
      </c>
      <c r="BK4" s="77">
        <f>BK2/([1]IOT!$BP$86+[1]IOT!$CF$89)</f>
        <v>-1.8479902887921453E-4</v>
      </c>
      <c r="BL4" s="77">
        <f>BL2/([1]IOT!$BP$86+[1]IOT!$CF$89)</f>
        <v>-1.7577098672552915E-3</v>
      </c>
      <c r="BM4" s="77">
        <f>BM2/([1]IOT!$BP$86+[1]IOT!$CF$89)</f>
        <v>-6.4386701981436543E-4</v>
      </c>
      <c r="BN4" s="77">
        <f>BN2/([1]IOT!$BP$86+[1]IOT!$CF$89)</f>
        <v>0</v>
      </c>
      <c r="BO4" s="71">
        <f>BO2/([1]IOT!$BP$86+[1]IOT!$CF$89)</f>
        <v>-4.719347732330359E-2</v>
      </c>
    </row>
    <row r="6" spans="1:67" x14ac:dyDescent="0.2">
      <c r="A6" s="2" t="s">
        <v>36</v>
      </c>
      <c r="B6" s="24" t="s">
        <v>37</v>
      </c>
      <c r="C6" s="2" t="s">
        <v>38</v>
      </c>
      <c r="D6" s="2" t="s">
        <v>39</v>
      </c>
      <c r="E6" s="2" t="s">
        <v>40</v>
      </c>
      <c r="F6" s="2" t="s">
        <v>41</v>
      </c>
      <c r="G6" s="2" t="s">
        <v>42</v>
      </c>
      <c r="H6" s="2" t="s">
        <v>43</v>
      </c>
      <c r="I6" s="2" t="s">
        <v>44</v>
      </c>
      <c r="J6" s="2" t="s">
        <v>45</v>
      </c>
      <c r="K6" s="2" t="s">
        <v>46</v>
      </c>
      <c r="L6" s="2" t="s">
        <v>47</v>
      </c>
      <c r="M6" s="2" t="s">
        <v>48</v>
      </c>
      <c r="N6" s="2" t="s">
        <v>49</v>
      </c>
      <c r="O6" s="2" t="s">
        <v>50</v>
      </c>
      <c r="P6" s="2" t="s">
        <v>51</v>
      </c>
      <c r="Q6" s="2" t="s">
        <v>52</v>
      </c>
      <c r="R6" s="2" t="s">
        <v>53</v>
      </c>
      <c r="S6" s="2" t="s">
        <v>54</v>
      </c>
      <c r="T6" s="2" t="s">
        <v>55</v>
      </c>
      <c r="U6" s="2" t="s">
        <v>56</v>
      </c>
      <c r="V6" s="2" t="s">
        <v>57</v>
      </c>
      <c r="W6" s="2" t="s">
        <v>58</v>
      </c>
      <c r="X6" s="2" t="s">
        <v>59</v>
      </c>
      <c r="Y6" s="2" t="s">
        <v>60</v>
      </c>
      <c r="Z6" s="2" t="s">
        <v>61</v>
      </c>
      <c r="AA6" s="2" t="s">
        <v>62</v>
      </c>
      <c r="AB6" s="2" t="s">
        <v>63</v>
      </c>
      <c r="AC6" s="2" t="s">
        <v>64</v>
      </c>
      <c r="AD6" s="2" t="s">
        <v>65</v>
      </c>
      <c r="AE6" s="2" t="s">
        <v>66</v>
      </c>
      <c r="AF6" s="2" t="s">
        <v>67</v>
      </c>
      <c r="AG6" s="2" t="s">
        <v>68</v>
      </c>
      <c r="AH6" s="2" t="s">
        <v>69</v>
      </c>
      <c r="AI6" s="2" t="s">
        <v>70</v>
      </c>
      <c r="AJ6" s="2" t="s">
        <v>71</v>
      </c>
      <c r="AK6" s="2" t="s">
        <v>72</v>
      </c>
      <c r="AL6" s="2" t="s">
        <v>73</v>
      </c>
      <c r="AM6" s="2" t="s">
        <v>74</v>
      </c>
      <c r="AN6" s="2" t="s">
        <v>75</v>
      </c>
      <c r="AO6" s="2" t="s">
        <v>76</v>
      </c>
      <c r="AP6" s="2" t="s">
        <v>77</v>
      </c>
      <c r="AQ6" s="2" t="s">
        <v>78</v>
      </c>
      <c r="AR6" s="2" t="s">
        <v>79</v>
      </c>
      <c r="AS6" s="2" t="s">
        <v>80</v>
      </c>
      <c r="AT6" s="2" t="s">
        <v>81</v>
      </c>
      <c r="AU6" s="2" t="s">
        <v>82</v>
      </c>
      <c r="AV6" s="2" t="s">
        <v>83</v>
      </c>
      <c r="AW6" s="2" t="s">
        <v>84</v>
      </c>
      <c r="AX6" s="2" t="s">
        <v>85</v>
      </c>
      <c r="AY6" s="2" t="s">
        <v>86</v>
      </c>
      <c r="AZ6" s="2" t="s">
        <v>87</v>
      </c>
      <c r="BA6" s="2" t="s">
        <v>88</v>
      </c>
      <c r="BB6" s="2" t="s">
        <v>89</v>
      </c>
      <c r="BC6" s="2" t="s">
        <v>90</v>
      </c>
      <c r="BD6" s="2" t="s">
        <v>91</v>
      </c>
      <c r="BE6" s="2" t="s">
        <v>92</v>
      </c>
      <c r="BF6" s="2" t="s">
        <v>93</v>
      </c>
      <c r="BG6" s="2" t="s">
        <v>94</v>
      </c>
      <c r="BH6" s="2" t="s">
        <v>95</v>
      </c>
      <c r="BI6" s="2" t="s">
        <v>96</v>
      </c>
      <c r="BJ6" s="2" t="s">
        <v>97</v>
      </c>
      <c r="BK6" s="2" t="s">
        <v>98</v>
      </c>
      <c r="BL6" s="2" t="s">
        <v>99</v>
      </c>
      <c r="BM6" s="2" t="s">
        <v>100</v>
      </c>
      <c r="BN6" s="2" t="s">
        <v>101</v>
      </c>
    </row>
    <row r="7" spans="1:67" x14ac:dyDescent="0.2">
      <c r="A7" s="3" t="s">
        <v>182</v>
      </c>
      <c r="B7" s="51">
        <f t="shared" ref="B7:BN7" si="0">RANK(B$2,$B2:$BN2)</f>
        <v>6</v>
      </c>
      <c r="C7" s="48">
        <f t="shared" si="0"/>
        <v>9</v>
      </c>
      <c r="D7" s="48">
        <f t="shared" si="0"/>
        <v>11</v>
      </c>
      <c r="E7" s="48">
        <f t="shared" si="0"/>
        <v>22</v>
      </c>
      <c r="F7" s="48">
        <f t="shared" si="0"/>
        <v>63</v>
      </c>
      <c r="G7" s="48">
        <f t="shared" si="0"/>
        <v>51</v>
      </c>
      <c r="H7" s="48">
        <f t="shared" si="0"/>
        <v>27</v>
      </c>
      <c r="I7" s="48">
        <f t="shared" si="0"/>
        <v>39</v>
      </c>
      <c r="J7" s="48">
        <f t="shared" si="0"/>
        <v>20</v>
      </c>
      <c r="K7" s="48">
        <f t="shared" si="0"/>
        <v>48</v>
      </c>
      <c r="L7" s="48">
        <f t="shared" si="0"/>
        <v>45</v>
      </c>
      <c r="M7" s="48">
        <f t="shared" si="0"/>
        <v>12</v>
      </c>
      <c r="N7" s="48">
        <f t="shared" si="0"/>
        <v>37</v>
      </c>
      <c r="O7" s="48">
        <f t="shared" si="0"/>
        <v>32</v>
      </c>
      <c r="P7" s="48">
        <f t="shared" si="0"/>
        <v>15</v>
      </c>
      <c r="Q7" s="48">
        <f t="shared" si="0"/>
        <v>35</v>
      </c>
      <c r="R7" s="48">
        <f t="shared" si="0"/>
        <v>43</v>
      </c>
      <c r="S7" s="48">
        <f t="shared" si="0"/>
        <v>41</v>
      </c>
      <c r="T7" s="48">
        <f t="shared" si="0"/>
        <v>25</v>
      </c>
      <c r="U7" s="48">
        <f t="shared" si="0"/>
        <v>58</v>
      </c>
      <c r="V7" s="48">
        <f t="shared" si="0"/>
        <v>30</v>
      </c>
      <c r="W7" s="48">
        <f t="shared" si="0"/>
        <v>50</v>
      </c>
      <c r="X7" s="48">
        <f t="shared" si="0"/>
        <v>17</v>
      </c>
      <c r="Y7" s="48">
        <f t="shared" si="0"/>
        <v>40</v>
      </c>
      <c r="Z7" s="48">
        <f t="shared" si="0"/>
        <v>18</v>
      </c>
      <c r="AA7" s="48">
        <f t="shared" si="0"/>
        <v>21</v>
      </c>
      <c r="AB7" s="48">
        <f t="shared" si="0"/>
        <v>42</v>
      </c>
      <c r="AC7" s="48">
        <f t="shared" si="0"/>
        <v>52</v>
      </c>
      <c r="AD7" s="48">
        <f t="shared" si="0"/>
        <v>59</v>
      </c>
      <c r="AE7" s="48">
        <f t="shared" si="0"/>
        <v>61</v>
      </c>
      <c r="AF7" s="48">
        <f t="shared" si="0"/>
        <v>60</v>
      </c>
      <c r="AG7" s="48">
        <f t="shared" si="0"/>
        <v>34</v>
      </c>
      <c r="AH7" s="48">
        <f t="shared" si="0"/>
        <v>49</v>
      </c>
      <c r="AI7" s="48">
        <f t="shared" si="0"/>
        <v>55</v>
      </c>
      <c r="AJ7" s="48">
        <f t="shared" si="0"/>
        <v>33</v>
      </c>
      <c r="AK7" s="48">
        <f t="shared" si="0"/>
        <v>64</v>
      </c>
      <c r="AL7" s="48">
        <f t="shared" si="0"/>
        <v>7</v>
      </c>
      <c r="AM7" s="48">
        <f t="shared" si="0"/>
        <v>8</v>
      </c>
      <c r="AN7" s="48">
        <f t="shared" si="0"/>
        <v>5</v>
      </c>
      <c r="AO7" s="48">
        <f t="shared" si="0"/>
        <v>10</v>
      </c>
      <c r="AP7" s="48">
        <f t="shared" si="0"/>
        <v>44</v>
      </c>
      <c r="AQ7" s="48">
        <f t="shared" si="0"/>
        <v>46</v>
      </c>
      <c r="AR7" s="48">
        <f t="shared" si="0"/>
        <v>24</v>
      </c>
      <c r="AS7" s="48" t="e">
        <f>RANK(#REF!,$B2:$BN2)</f>
        <v>#REF!</v>
      </c>
      <c r="AT7" s="48">
        <f>RANK(AS$2,$B2:$BN2)</f>
        <v>62</v>
      </c>
      <c r="AU7" s="48">
        <f t="shared" si="0"/>
        <v>26</v>
      </c>
      <c r="AV7" s="48">
        <f t="shared" si="0"/>
        <v>19</v>
      </c>
      <c r="AW7" s="48">
        <f t="shared" si="0"/>
        <v>31</v>
      </c>
      <c r="AX7" s="48">
        <f t="shared" si="0"/>
        <v>14</v>
      </c>
      <c r="AY7" s="48">
        <f t="shared" si="0"/>
        <v>23</v>
      </c>
      <c r="AZ7" s="48">
        <f t="shared" si="0"/>
        <v>28</v>
      </c>
      <c r="BA7" s="48">
        <f t="shared" si="0"/>
        <v>16</v>
      </c>
      <c r="BB7" s="48">
        <f t="shared" si="0"/>
        <v>38</v>
      </c>
      <c r="BC7" s="48">
        <f t="shared" si="0"/>
        <v>29</v>
      </c>
      <c r="BD7" s="48">
        <f t="shared" si="0"/>
        <v>1</v>
      </c>
      <c r="BE7" s="48">
        <f t="shared" si="0"/>
        <v>3</v>
      </c>
      <c r="BF7" s="48">
        <f t="shared" si="0"/>
        <v>2</v>
      </c>
      <c r="BG7" s="48">
        <f t="shared" si="0"/>
        <v>4</v>
      </c>
      <c r="BH7" s="48">
        <f t="shared" si="0"/>
        <v>56</v>
      </c>
      <c r="BI7" s="48">
        <f t="shared" si="0"/>
        <v>53</v>
      </c>
      <c r="BJ7" s="48">
        <f t="shared" si="0"/>
        <v>54</v>
      </c>
      <c r="BK7" s="48">
        <f t="shared" si="0"/>
        <v>36</v>
      </c>
      <c r="BL7" s="48">
        <f t="shared" si="0"/>
        <v>57</v>
      </c>
      <c r="BM7" s="48">
        <f t="shared" si="0"/>
        <v>47</v>
      </c>
      <c r="BN7" s="48">
        <f t="shared" si="0"/>
        <v>12</v>
      </c>
    </row>
    <row r="8" spans="1:67" x14ac:dyDescent="0.2">
      <c r="A8" s="4" t="s">
        <v>183</v>
      </c>
      <c r="B8" s="52">
        <f>RANK(B$3,$B3:$BN3)</f>
        <v>9</v>
      </c>
      <c r="C8" s="49">
        <f t="shared" ref="C8:BN8" si="1">RANK(C$3,$B3:$BN3)</f>
        <v>10</v>
      </c>
      <c r="D8" s="49">
        <f t="shared" si="1"/>
        <v>7</v>
      </c>
      <c r="E8" s="49">
        <f t="shared" si="1"/>
        <v>34</v>
      </c>
      <c r="F8" s="49">
        <f t="shared" si="1"/>
        <v>64</v>
      </c>
      <c r="G8" s="49">
        <f t="shared" si="1"/>
        <v>57</v>
      </c>
      <c r="H8" s="49">
        <f t="shared" si="1"/>
        <v>37</v>
      </c>
      <c r="I8" s="49">
        <f t="shared" si="1"/>
        <v>47</v>
      </c>
      <c r="J8" s="49">
        <f t="shared" si="1"/>
        <v>33</v>
      </c>
      <c r="K8" s="49">
        <f t="shared" si="1"/>
        <v>56</v>
      </c>
      <c r="L8" s="49">
        <f t="shared" si="1"/>
        <v>39</v>
      </c>
      <c r="M8" s="49">
        <f t="shared" si="1"/>
        <v>12</v>
      </c>
      <c r="N8" s="49">
        <f t="shared" si="1"/>
        <v>38</v>
      </c>
      <c r="O8" s="49">
        <f t="shared" si="1"/>
        <v>36</v>
      </c>
      <c r="P8" s="49">
        <f t="shared" si="1"/>
        <v>16</v>
      </c>
      <c r="Q8" s="49">
        <f t="shared" si="1"/>
        <v>30</v>
      </c>
      <c r="R8" s="49">
        <f t="shared" si="1"/>
        <v>41</v>
      </c>
      <c r="S8" s="49">
        <f t="shared" si="1"/>
        <v>44</v>
      </c>
      <c r="T8" s="49">
        <f t="shared" si="1"/>
        <v>21</v>
      </c>
      <c r="U8" s="49">
        <f t="shared" si="1"/>
        <v>52</v>
      </c>
      <c r="V8" s="49">
        <f t="shared" si="1"/>
        <v>35</v>
      </c>
      <c r="W8" s="49">
        <f t="shared" si="1"/>
        <v>54</v>
      </c>
      <c r="X8" s="49">
        <f t="shared" si="1"/>
        <v>20</v>
      </c>
      <c r="Y8" s="49">
        <f t="shared" si="1"/>
        <v>32</v>
      </c>
      <c r="Z8" s="49">
        <f t="shared" si="1"/>
        <v>29</v>
      </c>
      <c r="AA8" s="49">
        <f t="shared" si="1"/>
        <v>25</v>
      </c>
      <c r="AB8" s="49">
        <f t="shared" si="1"/>
        <v>24</v>
      </c>
      <c r="AC8" s="49">
        <f t="shared" si="1"/>
        <v>46</v>
      </c>
      <c r="AD8" s="49">
        <f t="shared" si="1"/>
        <v>43</v>
      </c>
      <c r="AE8" s="49">
        <f t="shared" si="1"/>
        <v>50</v>
      </c>
      <c r="AF8" s="49">
        <f t="shared" si="1"/>
        <v>55</v>
      </c>
      <c r="AG8" s="49">
        <f t="shared" si="1"/>
        <v>48</v>
      </c>
      <c r="AH8" s="49">
        <f t="shared" si="1"/>
        <v>63</v>
      </c>
      <c r="AI8" s="49">
        <f t="shared" si="1"/>
        <v>49</v>
      </c>
      <c r="AJ8" s="49">
        <f t="shared" si="1"/>
        <v>40</v>
      </c>
      <c r="AK8" s="49">
        <f t="shared" si="1"/>
        <v>65</v>
      </c>
      <c r="AL8" s="49">
        <f t="shared" si="1"/>
        <v>8</v>
      </c>
      <c r="AM8" s="49">
        <f t="shared" si="1"/>
        <v>6</v>
      </c>
      <c r="AN8" s="49">
        <f t="shared" si="1"/>
        <v>5</v>
      </c>
      <c r="AO8" s="49">
        <f t="shared" si="1"/>
        <v>11</v>
      </c>
      <c r="AP8" s="49">
        <f t="shared" si="1"/>
        <v>31</v>
      </c>
      <c r="AQ8" s="58">
        <f t="shared" si="1"/>
        <v>45</v>
      </c>
      <c r="AR8" s="49">
        <f t="shared" si="1"/>
        <v>26</v>
      </c>
      <c r="AS8" s="49">
        <f t="shared" si="1"/>
        <v>42</v>
      </c>
      <c r="AT8" s="49">
        <f t="shared" si="1"/>
        <v>12</v>
      </c>
      <c r="AU8" s="49">
        <f t="shared" si="1"/>
        <v>18</v>
      </c>
      <c r="AV8" s="49">
        <f t="shared" si="1"/>
        <v>19</v>
      </c>
      <c r="AW8" s="49">
        <f t="shared" si="1"/>
        <v>27</v>
      </c>
      <c r="AX8" s="49">
        <f t="shared" si="1"/>
        <v>15</v>
      </c>
      <c r="AY8" s="49">
        <f t="shared" si="1"/>
        <v>28</v>
      </c>
      <c r="AZ8" s="49">
        <f t="shared" si="1"/>
        <v>23</v>
      </c>
      <c r="BA8" s="49">
        <f t="shared" si="1"/>
        <v>17</v>
      </c>
      <c r="BB8" s="49">
        <f t="shared" si="1"/>
        <v>51</v>
      </c>
      <c r="BC8" s="49">
        <f t="shared" si="1"/>
        <v>22</v>
      </c>
      <c r="BD8" s="49">
        <f t="shared" si="1"/>
        <v>3</v>
      </c>
      <c r="BE8" s="49">
        <f t="shared" si="1"/>
        <v>4</v>
      </c>
      <c r="BF8" s="49">
        <f t="shared" si="1"/>
        <v>1</v>
      </c>
      <c r="BG8" s="49">
        <f t="shared" si="1"/>
        <v>2</v>
      </c>
      <c r="BH8" s="49">
        <f t="shared" si="1"/>
        <v>62</v>
      </c>
      <c r="BI8" s="49">
        <f t="shared" si="1"/>
        <v>59</v>
      </c>
      <c r="BJ8" s="49">
        <f t="shared" si="1"/>
        <v>61</v>
      </c>
      <c r="BK8" s="49">
        <f t="shared" si="1"/>
        <v>53</v>
      </c>
      <c r="BL8" s="49">
        <f t="shared" si="1"/>
        <v>60</v>
      </c>
      <c r="BM8" s="49">
        <f t="shared" si="1"/>
        <v>58</v>
      </c>
      <c r="BN8" s="49">
        <f t="shared" si="1"/>
        <v>12</v>
      </c>
    </row>
    <row r="9" spans="1:67" x14ac:dyDescent="0.2">
      <c r="A9" s="6" t="s">
        <v>184</v>
      </c>
      <c r="B9" s="53">
        <f>RANK(B$4,$B4:$BN4)</f>
        <v>6</v>
      </c>
      <c r="C9" s="50">
        <f t="shared" ref="C9:BN9" si="2">RANK(C$4,$B4:$BN4)</f>
        <v>9</v>
      </c>
      <c r="D9" s="50">
        <f t="shared" si="2"/>
        <v>11</v>
      </c>
      <c r="E9" s="50">
        <f t="shared" si="2"/>
        <v>23</v>
      </c>
      <c r="F9" s="50">
        <f t="shared" si="2"/>
        <v>64</v>
      </c>
      <c r="G9" s="50">
        <f t="shared" si="2"/>
        <v>52</v>
      </c>
      <c r="H9" s="50">
        <f t="shared" si="2"/>
        <v>28</v>
      </c>
      <c r="I9" s="50">
        <f t="shared" si="2"/>
        <v>40</v>
      </c>
      <c r="J9" s="50">
        <f t="shared" si="2"/>
        <v>21</v>
      </c>
      <c r="K9" s="50">
        <f t="shared" si="2"/>
        <v>49</v>
      </c>
      <c r="L9" s="50">
        <f t="shared" si="2"/>
        <v>46</v>
      </c>
      <c r="M9" s="50">
        <f t="shared" si="2"/>
        <v>12</v>
      </c>
      <c r="N9" s="50">
        <f t="shared" si="2"/>
        <v>38</v>
      </c>
      <c r="O9" s="50">
        <f t="shared" si="2"/>
        <v>33</v>
      </c>
      <c r="P9" s="50">
        <f t="shared" si="2"/>
        <v>16</v>
      </c>
      <c r="Q9" s="50">
        <f t="shared" si="2"/>
        <v>36</v>
      </c>
      <c r="R9" s="50">
        <f t="shared" si="2"/>
        <v>44</v>
      </c>
      <c r="S9" s="50">
        <f t="shared" si="2"/>
        <v>42</v>
      </c>
      <c r="T9" s="50">
        <f t="shared" si="2"/>
        <v>26</v>
      </c>
      <c r="U9" s="50">
        <f t="shared" si="2"/>
        <v>59</v>
      </c>
      <c r="V9" s="50">
        <f t="shared" si="2"/>
        <v>31</v>
      </c>
      <c r="W9" s="50">
        <f t="shared" si="2"/>
        <v>51</v>
      </c>
      <c r="X9" s="50">
        <f t="shared" si="2"/>
        <v>18</v>
      </c>
      <c r="Y9" s="50">
        <f t="shared" si="2"/>
        <v>41</v>
      </c>
      <c r="Z9" s="50">
        <f t="shared" si="2"/>
        <v>19</v>
      </c>
      <c r="AA9" s="50">
        <f t="shared" si="2"/>
        <v>22</v>
      </c>
      <c r="AB9" s="50">
        <f t="shared" si="2"/>
        <v>43</v>
      </c>
      <c r="AC9" s="50">
        <f t="shared" si="2"/>
        <v>53</v>
      </c>
      <c r="AD9" s="50">
        <f t="shared" si="2"/>
        <v>60</v>
      </c>
      <c r="AE9" s="50">
        <f t="shared" si="2"/>
        <v>62</v>
      </c>
      <c r="AF9" s="50">
        <f t="shared" si="2"/>
        <v>61</v>
      </c>
      <c r="AG9" s="50">
        <f t="shared" si="2"/>
        <v>35</v>
      </c>
      <c r="AH9" s="50">
        <f t="shared" si="2"/>
        <v>50</v>
      </c>
      <c r="AI9" s="50">
        <f t="shared" si="2"/>
        <v>56</v>
      </c>
      <c r="AJ9" s="50">
        <f t="shared" si="2"/>
        <v>34</v>
      </c>
      <c r="AK9" s="50">
        <f t="shared" si="2"/>
        <v>65</v>
      </c>
      <c r="AL9" s="50">
        <f t="shared" si="2"/>
        <v>7</v>
      </c>
      <c r="AM9" s="50">
        <f t="shared" si="2"/>
        <v>8</v>
      </c>
      <c r="AN9" s="50">
        <f t="shared" si="2"/>
        <v>5</v>
      </c>
      <c r="AO9" s="50">
        <f t="shared" si="2"/>
        <v>10</v>
      </c>
      <c r="AP9" s="50">
        <f t="shared" si="2"/>
        <v>45</v>
      </c>
      <c r="AQ9" s="57">
        <f t="shared" si="2"/>
        <v>47</v>
      </c>
      <c r="AR9" s="50">
        <f t="shared" si="2"/>
        <v>25</v>
      </c>
      <c r="AS9" s="50">
        <f t="shared" si="2"/>
        <v>63</v>
      </c>
      <c r="AT9" s="50">
        <f t="shared" si="2"/>
        <v>12</v>
      </c>
      <c r="AU9" s="50">
        <f t="shared" si="2"/>
        <v>27</v>
      </c>
      <c r="AV9" s="50">
        <f t="shared" si="2"/>
        <v>20</v>
      </c>
      <c r="AW9" s="50">
        <f t="shared" si="2"/>
        <v>32</v>
      </c>
      <c r="AX9" s="50">
        <f t="shared" si="2"/>
        <v>15</v>
      </c>
      <c r="AY9" s="50">
        <f t="shared" si="2"/>
        <v>24</v>
      </c>
      <c r="AZ9" s="50">
        <f t="shared" si="2"/>
        <v>29</v>
      </c>
      <c r="BA9" s="50">
        <f t="shared" si="2"/>
        <v>17</v>
      </c>
      <c r="BB9" s="50">
        <f t="shared" si="2"/>
        <v>39</v>
      </c>
      <c r="BC9" s="50">
        <f t="shared" si="2"/>
        <v>30</v>
      </c>
      <c r="BD9" s="50">
        <f t="shared" si="2"/>
        <v>1</v>
      </c>
      <c r="BE9" s="50">
        <f t="shared" si="2"/>
        <v>3</v>
      </c>
      <c r="BF9" s="50">
        <f t="shared" si="2"/>
        <v>2</v>
      </c>
      <c r="BG9" s="50">
        <f t="shared" si="2"/>
        <v>4</v>
      </c>
      <c r="BH9" s="50">
        <f t="shared" si="2"/>
        <v>57</v>
      </c>
      <c r="BI9" s="50">
        <f t="shared" si="2"/>
        <v>54</v>
      </c>
      <c r="BJ9" s="50">
        <f t="shared" si="2"/>
        <v>55</v>
      </c>
      <c r="BK9" s="50">
        <f t="shared" si="2"/>
        <v>37</v>
      </c>
      <c r="BL9" s="50">
        <f t="shared" si="2"/>
        <v>58</v>
      </c>
      <c r="BM9" s="50">
        <f t="shared" si="2"/>
        <v>48</v>
      </c>
      <c r="BN9" s="50">
        <f t="shared" si="2"/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22" zoomScaleNormal="100" workbookViewId="0">
      <selection activeCell="C28" sqref="C28"/>
    </sheetView>
  </sheetViews>
  <sheetFormatPr defaultColWidth="8.7109375" defaultRowHeight="12" x14ac:dyDescent="0.2"/>
  <cols>
    <col min="1" max="1" width="11" style="1" bestFit="1" customWidth="1"/>
    <col min="2" max="4" width="37" style="1" customWidth="1"/>
    <col min="5" max="16384" width="8.7109375" style="1"/>
  </cols>
  <sheetData>
    <row r="1" spans="1:4" ht="15.75" x14ac:dyDescent="0.25">
      <c r="B1" s="72" t="s">
        <v>217</v>
      </c>
    </row>
    <row r="2" spans="1:4" ht="24" x14ac:dyDescent="0.2">
      <c r="A2" s="2"/>
      <c r="B2" s="2" t="s">
        <v>188</v>
      </c>
      <c r="C2" s="33" t="s">
        <v>182</v>
      </c>
      <c r="D2" s="32" t="s">
        <v>184</v>
      </c>
    </row>
    <row r="3" spans="1:4" x14ac:dyDescent="0.2">
      <c r="A3" s="3" t="s">
        <v>196</v>
      </c>
      <c r="B3" s="112" t="s">
        <v>238</v>
      </c>
      <c r="C3" s="60">
        <f>SUM(VA.EMB.FC.mix!B2:D2)</f>
        <v>2862.2172509554562</v>
      </c>
      <c r="D3" s="80">
        <f>C3/([1]IOT!$BP$86+[1]IOT!$CF$89)</f>
        <v>2.0563345785166583E-4</v>
      </c>
    </row>
    <row r="4" spans="1:4" x14ac:dyDescent="0.2">
      <c r="A4" s="4" t="s">
        <v>40</v>
      </c>
      <c r="B4" s="113" t="s">
        <v>239</v>
      </c>
      <c r="C4" s="62">
        <f>VA.EMB.FC.mix!E2</f>
        <v>-753.30800765113804</v>
      </c>
      <c r="D4" s="81">
        <f>C4/([1]IOT!$BP$86+[1]IOT!$CF$89)</f>
        <v>-5.4120745163192161E-5</v>
      </c>
    </row>
    <row r="5" spans="1:4" x14ac:dyDescent="0.2">
      <c r="A5" s="4" t="s">
        <v>201</v>
      </c>
      <c r="B5" s="113" t="s">
        <v>25</v>
      </c>
      <c r="C5" s="62">
        <f>SUM(VA.EMB.FC.mix!F2:X2)</f>
        <v>-178289.0103256836</v>
      </c>
      <c r="D5" s="81">
        <f>C5/([1]IOT!$BP$86+[1]IOT!$CF$89)</f>
        <v>-1.2809015695081574E-2</v>
      </c>
    </row>
    <row r="6" spans="1:4" x14ac:dyDescent="0.2">
      <c r="A6" s="4" t="s">
        <v>202</v>
      </c>
      <c r="B6" s="99"/>
      <c r="C6" s="62"/>
      <c r="D6" s="81">
        <f>C6/([1]IOT!$BP$86+[1]IOT!$CF$89)</f>
        <v>0</v>
      </c>
    </row>
    <row r="7" spans="1:4" x14ac:dyDescent="0.2">
      <c r="A7" s="4" t="s">
        <v>41</v>
      </c>
      <c r="B7" s="99" t="s">
        <v>173</v>
      </c>
      <c r="C7" s="62">
        <f>VA.EMB.FC.mix!F2</f>
        <v>-85695.861862228456</v>
      </c>
      <c r="D7" s="81">
        <f>C7/([1]IOT!$BP$86+[1]IOT!$CF$89)</f>
        <v>-6.156743130671243E-3</v>
      </c>
    </row>
    <row r="8" spans="1:4" x14ac:dyDescent="0.2">
      <c r="A8" s="4" t="s">
        <v>46</v>
      </c>
      <c r="B8" s="99" t="s">
        <v>213</v>
      </c>
      <c r="C8" s="62">
        <f>VA.EMB.FC.mix!K2</f>
        <v>-9060.6756318369007</v>
      </c>
      <c r="D8" s="81">
        <f>C8/([1]IOT!$BP$86+[1]IOT!$CF$89)</f>
        <v>-6.5095619838954888E-4</v>
      </c>
    </row>
    <row r="9" spans="1:4" x14ac:dyDescent="0.2">
      <c r="A9" s="4" t="s">
        <v>48</v>
      </c>
      <c r="B9" s="99" t="s">
        <v>198</v>
      </c>
      <c r="C9" s="62">
        <f>VA.EMB.FC.mix!M2</f>
        <v>0</v>
      </c>
      <c r="D9" s="81">
        <f>C9/([1]IOT!$BP$86+[1]IOT!$CF$89)</f>
        <v>0</v>
      </c>
    </row>
    <row r="10" spans="1:4" x14ac:dyDescent="0.2">
      <c r="A10" s="4" t="s">
        <v>58</v>
      </c>
      <c r="B10" s="99" t="s">
        <v>214</v>
      </c>
      <c r="C10" s="62">
        <f>VA.EMB.FC.mix!W2</f>
        <v>-11844.506063106646</v>
      </c>
      <c r="D10" s="81">
        <f>C10/([1]IOT!$BP$86+[1]IOT!$CF$89)</f>
        <v>-8.5095802475810948E-4</v>
      </c>
    </row>
    <row r="11" spans="1:4" x14ac:dyDescent="0.2">
      <c r="A11" s="4" t="s">
        <v>203</v>
      </c>
      <c r="B11" s="99" t="s">
        <v>215</v>
      </c>
      <c r="C11" s="62">
        <f>VA.EMB.FC.mix!Y2</f>
        <v>-4345.8290707314209</v>
      </c>
      <c r="D11" s="81">
        <f>C11/([1]IOT!$BP$86+[1]IOT!$CF$89)</f>
        <v>-3.1222223216930127E-4</v>
      </c>
    </row>
    <row r="12" spans="1:4" x14ac:dyDescent="0.2">
      <c r="A12" s="4"/>
      <c r="B12" s="99"/>
      <c r="C12" s="62"/>
      <c r="D12" s="81"/>
    </row>
    <row r="13" spans="1:4" x14ac:dyDescent="0.2">
      <c r="A13" s="4" t="s">
        <v>204</v>
      </c>
      <c r="B13" s="113" t="s">
        <v>240</v>
      </c>
      <c r="C13" s="62">
        <f>SUM(VA.EMB.FC.mix!Z2:AA2)</f>
        <v>-1109.1216191100154</v>
      </c>
      <c r="D13" s="81">
        <f>C13/([1]IOT!$BP$86+[1]IOT!$CF$89)</f>
        <v>-7.9683858253420944E-5</v>
      </c>
    </row>
    <row r="14" spans="1:4" x14ac:dyDescent="0.2">
      <c r="A14" s="4" t="s">
        <v>63</v>
      </c>
      <c r="B14" s="113" t="s">
        <v>241</v>
      </c>
      <c r="C14" s="62">
        <f>VA.EMB.FC.mix!AB2</f>
        <v>-4923.0617257672275</v>
      </c>
      <c r="D14" s="81">
        <f>C14/([1]IOT!$BP$86+[1]IOT!$CF$89)</f>
        <v>-3.5369299991073924E-4</v>
      </c>
    </row>
    <row r="15" spans="1:4" x14ac:dyDescent="0.2">
      <c r="A15" s="4" t="s">
        <v>205</v>
      </c>
      <c r="B15" s="113" t="s">
        <v>242</v>
      </c>
      <c r="C15" s="62">
        <f>SUM(VA.EMB.FC.mix!AC2:AE2)</f>
        <v>-105309.56953289235</v>
      </c>
      <c r="D15" s="81">
        <f>C15/([1]IOT!$BP$86+[1]IOT!$CF$89)</f>
        <v>-7.565872548874559E-3</v>
      </c>
    </row>
    <row r="16" spans="1:4" x14ac:dyDescent="0.2">
      <c r="A16" s="4" t="s">
        <v>206</v>
      </c>
      <c r="B16" s="114" t="s">
        <v>246</v>
      </c>
      <c r="C16" s="62">
        <f>SUM(VA.EMB.FC.mix!AF2:AJ2)</f>
        <v>-79392.742330610839</v>
      </c>
      <c r="D16" s="81">
        <f>C16/([1]IOT!$BP$86+[1]IOT!$CF$89)</f>
        <v>-5.7039011026573903E-3</v>
      </c>
    </row>
    <row r="17" spans="1:4" x14ac:dyDescent="0.2">
      <c r="A17" s="4" t="s">
        <v>72</v>
      </c>
      <c r="B17" s="113" t="s">
        <v>245</v>
      </c>
      <c r="C17" s="62">
        <f>VA.EMB.FC.mix!AK2</f>
        <v>-254761.19738648471</v>
      </c>
      <c r="D17" s="81">
        <f>C17/([1]IOT!$BP$86+[1]IOT!$CF$89)</f>
        <v>-1.8303092096704339E-2</v>
      </c>
    </row>
    <row r="18" spans="1:4" x14ac:dyDescent="0.2">
      <c r="A18" s="4" t="s">
        <v>207</v>
      </c>
      <c r="B18" s="113" t="s">
        <v>244</v>
      </c>
      <c r="C18" s="62">
        <f>SUM(VA.EMB.FC.mix!AL2:AO2)</f>
        <v>10245.041171576049</v>
      </c>
      <c r="D18" s="81">
        <f>C18/([1]IOT!$BP$86+[1]IOT!$CF$89)</f>
        <v>7.3604588933303544E-4</v>
      </c>
    </row>
    <row r="19" spans="1:4" x14ac:dyDescent="0.2">
      <c r="A19" s="4" t="s">
        <v>208</v>
      </c>
      <c r="B19" s="113" t="s">
        <v>243</v>
      </c>
      <c r="C19" s="62">
        <f>SUM(VA.EMB.FC.mix!AP2:AR2)</f>
        <v>-13406.680791567793</v>
      </c>
      <c r="D19" s="81">
        <f>C19/([1]IOT!$BP$86+[1]IOT!$CF$89)</f>
        <v>-9.6319108151671814E-4</v>
      </c>
    </row>
    <row r="20" spans="1:4" x14ac:dyDescent="0.2">
      <c r="A20" s="4" t="s">
        <v>209</v>
      </c>
      <c r="B20" s="113" t="s">
        <v>247</v>
      </c>
      <c r="C20" s="62">
        <f>VA.EMB.FC.mix!AS2</f>
        <v>-60891.657124475933</v>
      </c>
      <c r="D20" s="81">
        <f>C20/([1]IOT!$BP$86+[1]IOT!$CF$89)</f>
        <v>-4.3747070578392224E-3</v>
      </c>
    </row>
    <row r="21" spans="1:4" x14ac:dyDescent="0.2">
      <c r="A21" s="4" t="s">
        <v>210</v>
      </c>
      <c r="B21" s="4" t="s">
        <v>248</v>
      </c>
      <c r="C21" s="62">
        <f>SUM(VA.EMB.FC.mix!AU2:BC2)</f>
        <v>-10518.231219829995</v>
      </c>
      <c r="D21" s="81">
        <f>C21/([1]IOT!$BP$86+[1]IOT!$CF$89)</f>
        <v>-7.5567298586261213E-4</v>
      </c>
    </row>
    <row r="22" spans="1:4" x14ac:dyDescent="0.2">
      <c r="A22" s="4" t="s">
        <v>211</v>
      </c>
      <c r="B22" s="4" t="s">
        <v>249</v>
      </c>
      <c r="C22" s="62">
        <f>SUM(VA.EMB.FC.mix!BD2:BG2)</f>
        <v>134861.91125633277</v>
      </c>
      <c r="D22" s="81">
        <f>C22/([1]IOT!$BP$86+[1]IOT!$CF$89)</f>
        <v>9.6890343089319139E-3</v>
      </c>
    </row>
    <row r="23" spans="1:4" x14ac:dyDescent="0.2">
      <c r="A23" s="6" t="s">
        <v>212</v>
      </c>
      <c r="B23" s="115" t="s">
        <v>250</v>
      </c>
      <c r="C23" s="64">
        <f>SUM(VA.EMB.FC.mix!BH2:BN2)</f>
        <v>-91155.953603729024</v>
      </c>
      <c r="D23" s="82">
        <f>C23/([1]IOT!$BP$86+[1]IOT!$CF$89)</f>
        <v>-6.5490185753871479E-3</v>
      </c>
    </row>
    <row r="24" spans="1:4" x14ac:dyDescent="0.2">
      <c r="A24" s="83"/>
      <c r="B24" s="111" t="s">
        <v>216</v>
      </c>
      <c r="C24" s="85">
        <f>SUM(C3:C23)-SUM(C7:C10)</f>
        <v>-656887.19305966981</v>
      </c>
      <c r="D24" s="84">
        <f>C24/([1]IOT!$BP$86+[1]IOT!$CF$89)</f>
        <v>-4.7193477323303604E-2</v>
      </c>
    </row>
    <row r="25" spans="1:4" x14ac:dyDescent="0.2">
      <c r="A25" s="1" t="s">
        <v>218</v>
      </c>
      <c r="B25" s="79"/>
    </row>
    <row r="26" spans="1:4" x14ac:dyDescent="0.2">
      <c r="B26" s="1" t="s">
        <v>221</v>
      </c>
      <c r="C26" s="62">
        <f>SUMIF(C$11:C$23,"&gt;0")+ SUMIF(C$3:C$5,"&gt;0")</f>
        <v>147969.16967886427</v>
      </c>
      <c r="D26" s="81">
        <f>C26/([1]IOT!$BP$86+[1]IOT!$CF$89)</f>
        <v>1.0630713656116616E-2</v>
      </c>
    </row>
    <row r="27" spans="1:4" x14ac:dyDescent="0.2">
      <c r="B27" s="1" t="s">
        <v>222</v>
      </c>
      <c r="C27" s="62">
        <f>SUMIF(C$11:C$23,"&lt;0")+ SUMIF(C$3:C$5,"&lt;0")</f>
        <v>-804856.36273853411</v>
      </c>
      <c r="D27" s="81">
        <f>C27/([1]IOT!$BP$86+[1]IOT!$CF$89)</f>
        <v>-5.7824190979420216E-2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LIST_tables_figures</vt:lpstr>
      <vt:lpstr>classification</vt:lpstr>
      <vt:lpstr>Table1</vt:lpstr>
      <vt:lpstr>FIG1</vt:lpstr>
      <vt:lpstr>VA.emb.FC</vt:lpstr>
      <vt:lpstr>FIG3</vt:lpstr>
      <vt:lpstr>FIG4</vt:lpstr>
      <vt:lpstr>Table2</vt:lpstr>
      <vt:lpstr>VA.EMB.FC.mix</vt:lpstr>
      <vt:lpstr>FIG5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REMOND-TIEDREZ Isabelle (ESTAT)</dc:creator>
  <cp:lastModifiedBy>VERDON Dominique (ESTAT)</cp:lastModifiedBy>
  <dcterms:created xsi:type="dcterms:W3CDTF">2020-04-22T17:52:13Z</dcterms:created>
  <dcterms:modified xsi:type="dcterms:W3CDTF">2020-05-26T12:39:05Z</dcterms:modified>
</cp:coreProperties>
</file>