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\10-Project_Teams\Waste\01_Production_system\Publication\SE_2023\WMI\"/>
    </mc:Choice>
  </mc:AlternateContent>
  <bookViews>
    <workbookView xWindow="255" yWindow="240" windowWidth="13680" windowHeight="10740"/>
  </bookViews>
  <sheets>
    <sheet name="Table 1" sheetId="4" r:id="rId1"/>
    <sheet name="Figure1" sheetId="9" r:id="rId2"/>
    <sheet name="Figure2" sheetId="10" r:id="rId3"/>
    <sheet name="Table2" sheetId="1" r:id="rId4"/>
    <sheet name="Table3" sheetId="2" r:id="rId5"/>
    <sheet name="Table4" sheetId="6" r:id="rId6"/>
    <sheet name="Table_5" sheetId="7" r:id="rId7"/>
  </sheets>
  <definedNames>
    <definedName name="_xlnm._FilterDatabase" localSheetId="4" hidden="1">Table3!$B$8:$E$33</definedName>
    <definedName name="_Ref482004760" localSheetId="1">Figure1!$A$3</definedName>
    <definedName name="_Ref482004760" localSheetId="2">Figure2!#REF!</definedName>
  </definedNames>
  <calcPr calcId="162913"/>
</workbook>
</file>

<file path=xl/calcChain.xml><?xml version="1.0" encoding="utf-8"?>
<calcChain xmlns="http://schemas.openxmlformats.org/spreadsheetml/2006/main">
  <c r="C7" i="7" l="1"/>
  <c r="C7" i="6"/>
  <c r="C7" i="2"/>
  <c r="H7" i="1"/>
  <c r="I7" i="1"/>
  <c r="G7" i="1"/>
  <c r="F7" i="1"/>
  <c r="E7" i="1"/>
  <c r="D7" i="1"/>
  <c r="C7" i="1"/>
  <c r="C28" i="6" l="1"/>
  <c r="C14" i="4" l="1"/>
  <c r="E7" i="2" l="1"/>
  <c r="F13" i="4"/>
  <c r="F10" i="4"/>
  <c r="G10" i="4" s="1"/>
  <c r="T6" i="9" s="1"/>
  <c r="E34" i="2"/>
  <c r="E23" i="2"/>
  <c r="E22" i="2"/>
  <c r="E21" i="2"/>
  <c r="E14" i="2"/>
  <c r="E13" i="2"/>
  <c r="E9" i="2"/>
  <c r="C9" i="6"/>
  <c r="E9" i="6" s="1"/>
  <c r="C13" i="6"/>
  <c r="E13" i="6" s="1"/>
  <c r="C14" i="6"/>
  <c r="E14" i="6" s="1"/>
  <c r="C15" i="6"/>
  <c r="E21" i="6"/>
  <c r="C22" i="6"/>
  <c r="E22" i="6" s="1"/>
  <c r="E23" i="6"/>
  <c r="C34" i="6"/>
  <c r="E34" i="6" s="1"/>
  <c r="E26" i="2"/>
  <c r="C26" i="6"/>
  <c r="E27" i="2"/>
  <c r="C27" i="6"/>
  <c r="E28" i="2"/>
  <c r="E29" i="2"/>
  <c r="E30" i="2"/>
  <c r="C30" i="6"/>
  <c r="E31" i="2"/>
  <c r="C31" i="6"/>
  <c r="E32" i="2"/>
  <c r="C32" i="6"/>
  <c r="E33" i="2"/>
  <c r="C33" i="6"/>
  <c r="C24" i="6"/>
  <c r="E24" i="2"/>
  <c r="E19" i="2"/>
  <c r="C19" i="6"/>
  <c r="E20" i="2"/>
  <c r="C20" i="6"/>
  <c r="C18" i="6"/>
  <c r="E18" i="2"/>
  <c r="E17" i="2"/>
  <c r="E16" i="2"/>
  <c r="E11" i="2"/>
  <c r="C11" i="6"/>
  <c r="E12" i="2"/>
  <c r="C12" i="6"/>
  <c r="C10" i="6"/>
  <c r="E10" i="2"/>
  <c r="C8" i="6"/>
  <c r="C8" i="2"/>
  <c r="U6" i="9" l="1"/>
  <c r="E12" i="6"/>
  <c r="E18" i="6"/>
  <c r="E33" i="6"/>
  <c r="E19" i="6"/>
  <c r="E27" i="6"/>
  <c r="E8" i="2"/>
  <c r="E29" i="6"/>
  <c r="E8" i="6"/>
  <c r="E17" i="6"/>
  <c r="E26" i="6"/>
  <c r="E10" i="6"/>
  <c r="E30" i="6"/>
  <c r="E31" i="6"/>
  <c r="E7" i="6"/>
  <c r="E20" i="6"/>
  <c r="E28" i="6"/>
  <c r="E11" i="6"/>
  <c r="F9" i="4"/>
  <c r="G9" i="4" s="1"/>
  <c r="T7" i="9" s="1"/>
  <c r="F12" i="4"/>
  <c r="G12" i="4" s="1"/>
  <c r="T3" i="9" s="1"/>
  <c r="F8" i="4"/>
  <c r="G8" i="4" s="1"/>
  <c r="T8" i="9" s="1"/>
  <c r="F11" i="4"/>
  <c r="G11" i="4" s="1"/>
  <c r="T5" i="9" s="1"/>
  <c r="E16" i="6"/>
  <c r="E24" i="6"/>
  <c r="E32" i="6"/>
  <c r="G13" i="4"/>
  <c r="T4" i="9" s="1"/>
  <c r="R5" i="10"/>
  <c r="R6" i="10"/>
  <c r="R7" i="10"/>
  <c r="R8" i="10"/>
  <c r="R9" i="10"/>
  <c r="R10" i="10"/>
  <c r="S13" i="9"/>
  <c r="U8" i="9" l="1"/>
  <c r="U5" i="9"/>
  <c r="T13" i="9"/>
  <c r="U7" i="9"/>
  <c r="T9" i="9"/>
  <c r="S8" i="10" s="1"/>
  <c r="U3" i="9"/>
  <c r="U4" i="9"/>
  <c r="R11" i="10"/>
  <c r="P9" i="9"/>
  <c r="Q9" i="9"/>
  <c r="R9" i="9"/>
  <c r="O9" i="9"/>
  <c r="S9" i="10" l="1"/>
  <c r="S6" i="10"/>
  <c r="S7" i="10"/>
  <c r="S5" i="10"/>
  <c r="S10" i="10"/>
  <c r="R13" i="9"/>
  <c r="Q5" i="10" s="1"/>
  <c r="R2" i="9"/>
  <c r="Q7" i="10" l="1"/>
  <c r="Q8" i="10"/>
  <c r="Q6" i="10"/>
  <c r="Q10" i="10"/>
  <c r="Q9" i="10"/>
  <c r="O13" i="9"/>
  <c r="Q13" i="9"/>
  <c r="P8" i="10" s="1"/>
  <c r="P13" i="9"/>
  <c r="O5" i="10" s="1"/>
  <c r="Q11" i="10" l="1"/>
  <c r="N9" i="10"/>
  <c r="N5" i="10"/>
  <c r="N7" i="10"/>
  <c r="N8" i="10"/>
  <c r="N10" i="10"/>
  <c r="N6" i="10"/>
  <c r="P7" i="10"/>
  <c r="P10" i="10"/>
  <c r="P6" i="10"/>
  <c r="P9" i="10"/>
  <c r="P5" i="10"/>
  <c r="O9" i="10"/>
  <c r="O7" i="10"/>
  <c r="O10" i="10"/>
  <c r="O8" i="10"/>
  <c r="O6" i="10"/>
  <c r="F14" i="4"/>
  <c r="G14" i="4" s="1"/>
  <c r="O11" i="10" l="1"/>
  <c r="P11" i="10"/>
  <c r="N11" i="10"/>
  <c r="H9" i="4" l="1"/>
  <c r="H13" i="4" l="1"/>
  <c r="H12" i="4"/>
  <c r="H11" i="4"/>
  <c r="H10" i="4"/>
  <c r="H8" i="4"/>
  <c r="H14" i="4" l="1"/>
</calcChain>
</file>

<file path=xl/sharedStrings.xml><?xml version="1.0" encoding="utf-8"?>
<sst xmlns="http://schemas.openxmlformats.org/spreadsheetml/2006/main" count="333" uniqueCount="115">
  <si>
    <t>Treatment category</t>
  </si>
  <si>
    <t>Treatment in 
the EU 
(WStatR)</t>
  </si>
  <si>
    <t>Treatment of domestically generated 
waste</t>
  </si>
  <si>
    <t>Treatment 
rate for domestically generated 
waste</t>
  </si>
  <si>
    <t>(=C3-C4)</t>
  </si>
  <si>
    <t>(=C2+C5)</t>
  </si>
  <si>
    <t>(based on C6)</t>
  </si>
  <si>
    <t>Recycling (RCV_O)</t>
  </si>
  <si>
    <t>Backfilling (RCV_B)</t>
  </si>
  <si>
    <t>Energy recovery (RCV_E)</t>
  </si>
  <si>
    <t>Incineration (INC)</t>
  </si>
  <si>
    <t>Other disposal (DSP_O)</t>
  </si>
  <si>
    <t>Total treatment</t>
  </si>
  <si>
    <t>Extra-EU
 export for treatment 
(COMEXT)</t>
  </si>
  <si>
    <t>Extra-EU 
import for treatment 
(COMEXT)</t>
  </si>
  <si>
    <t>Total treatment (TRT)</t>
  </si>
  <si>
    <t>Of which:</t>
  </si>
  <si>
    <t>Energy Recovery (RCV_E)</t>
  </si>
  <si>
    <t>Landfilling (DSP_D)</t>
  </si>
  <si>
    <t>Belgium</t>
  </si>
  <si>
    <t>Denmark</t>
  </si>
  <si>
    <t>Greece</t>
  </si>
  <si>
    <t>Spain</t>
  </si>
  <si>
    <t>France</t>
  </si>
  <si>
    <t>Croatia</t>
  </si>
  <si>
    <t>Italy</t>
  </si>
  <si>
    <t>Cyprus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</si>
  <si>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</si>
  <si>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</si>
  <si>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</si>
  <si>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</si>
  <si>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</si>
  <si>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</si>
  <si>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</si>
  <si>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</si>
  <si>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</si>
  <si>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</si>
  <si>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Recycling of domestically generated waste</t>
  </si>
  <si>
    <t>1 000 t</t>
  </si>
  <si>
    <t>kg/hab</t>
  </si>
  <si>
    <t>%</t>
  </si>
  <si>
    <t>Landfilling of domestically generated waste</t>
  </si>
  <si>
    <r>
      <t>Extra-EU net trade for treatment (¹) 
(COMEXT)</t>
    </r>
    <r>
      <rPr>
        <b/>
        <sz val="9"/>
        <color rgb="FF0070C0"/>
        <rFont val="Arial"/>
        <family val="2"/>
      </rPr>
      <t xml:space="preserve"> </t>
    </r>
  </si>
  <si>
    <t>(¹) Positive values = net exports; negative values = net imports</t>
  </si>
  <si>
    <t>(1 000 tonnes)</t>
  </si>
  <si>
    <t>(1 000 tonnes; %)</t>
  </si>
  <si>
    <r>
      <t>Source:</t>
    </r>
    <r>
      <rPr>
        <sz val="9"/>
        <rFont val="Arial"/>
        <family val="2"/>
      </rPr>
      <t xml:space="preserve"> Eurostat (online data code: env_wasflow; env_wasoper)</t>
    </r>
  </si>
  <si>
    <r>
      <t>Source:</t>
    </r>
    <r>
      <rPr>
        <sz val="9"/>
        <rFont val="Arial"/>
        <family val="2"/>
      </rPr>
      <t xml:space="preserve"> Eurostat (online data code: env_wasoper)</t>
    </r>
  </si>
  <si>
    <t>kg/inhabitant</t>
  </si>
  <si>
    <t>Source: Eurostat (online data code: env_wasoper)</t>
  </si>
  <si>
    <t>TIME</t>
  </si>
  <si>
    <t>TRT</t>
  </si>
  <si>
    <t>Incineration total (INC+RCV_E)</t>
  </si>
  <si>
    <t>Germany</t>
  </si>
  <si>
    <t>Czechia</t>
  </si>
  <si>
    <t>:</t>
  </si>
  <si>
    <t>Recycling (RCV_R)</t>
  </si>
  <si>
    <t>Incineration (DSP_I)</t>
  </si>
  <si>
    <t>(million tonnes)</t>
  </si>
  <si>
    <t xml:space="preserve">(%) </t>
  </si>
  <si>
    <t>BE</t>
  </si>
  <si>
    <t>CZ</t>
  </si>
  <si>
    <t>DE</t>
  </si>
  <si>
    <t>ES</t>
  </si>
  <si>
    <t>FR</t>
  </si>
  <si>
    <t>IT</t>
  </si>
  <si>
    <t>CY</t>
  </si>
  <si>
    <t>LU</t>
  </si>
  <si>
    <t>HU</t>
  </si>
  <si>
    <t>RO</t>
  </si>
  <si>
    <t>FI</t>
  </si>
  <si>
    <t>BG</t>
  </si>
  <si>
    <t>LV</t>
  </si>
  <si>
    <t>MT</t>
  </si>
  <si>
    <t>DK</t>
  </si>
  <si>
    <t>EE</t>
  </si>
  <si>
    <t>IE</t>
  </si>
  <si>
    <t>SE</t>
  </si>
  <si>
    <t>EL</t>
  </si>
  <si>
    <t>HR</t>
  </si>
  <si>
    <t>LT</t>
  </si>
  <si>
    <t>NL</t>
  </si>
  <si>
    <t>AT</t>
  </si>
  <si>
    <t>PL</t>
  </si>
  <si>
    <t>PT</t>
  </si>
  <si>
    <t>SI</t>
  </si>
  <si>
    <t>SK</t>
  </si>
  <si>
    <t>EU-27</t>
  </si>
  <si>
    <t xml:space="preserve">Figure 2: Treatment rates for domestically generated waste excl. major mineral wastes in the EU, 2010 to 2018 </t>
  </si>
  <si>
    <t>EU</t>
  </si>
  <si>
    <t>Bulgaria*</t>
  </si>
  <si>
    <t>* 2018 value</t>
  </si>
  <si>
    <t>Estonia**</t>
  </si>
  <si>
    <t>Ireland*</t>
  </si>
  <si>
    <t>Lithuania*</t>
  </si>
  <si>
    <t>Sweden*</t>
  </si>
  <si>
    <t>Table 2: Treatment of domestically generated waste excl. major mineral wastes by country and by type of treatment, 2020</t>
  </si>
  <si>
    <t>** 2016 value</t>
  </si>
  <si>
    <t>Table 3: Recycling of domestically generated waste excluding major mineral wastes in the EU, 2020</t>
  </si>
  <si>
    <t>Landfillling (DSP_L)</t>
  </si>
  <si>
    <t>Table 1: Treatment of domestically generated waste excl. major mineral wastes and imports/exports of waste for EU, 2020</t>
  </si>
  <si>
    <t>Landfilling (DSP_L)</t>
  </si>
  <si>
    <t>Figure 1: Treatment of domestically generated waste excl. major mineral wastes in the EU-27, 2010 to 2020</t>
  </si>
  <si>
    <t>Table 4: Landfilling of domestically generated waste excluding major mineral wastes in the EU, 2020</t>
  </si>
  <si>
    <t>RCV_R</t>
  </si>
  <si>
    <t>RCV_E</t>
  </si>
  <si>
    <t>DSP_I</t>
  </si>
  <si>
    <t>DSP_L</t>
  </si>
  <si>
    <t>RCV_B</t>
  </si>
  <si>
    <t>DSP_OTH</t>
  </si>
  <si>
    <t>Other disposal (DSP_OTH)</t>
  </si>
  <si>
    <t>Latvia</t>
  </si>
  <si>
    <t>Luxembourg</t>
  </si>
  <si>
    <t>Table 5: Incineration and energy recovery of domestically generated waste excluding major mineral wastes in the EU, 2020</t>
  </si>
  <si>
    <t>Incineration and energy recovery of domestically generated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</si>
</sst>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i"/>
    <numFmt numFmtId="165" formatCode="#,##0_i"/>
    <numFmt numFmtId="166" formatCode="0.0%"/>
    <numFmt numFmtId="167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0070C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theme="0" tint="-0.34998626667073579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rgb="FFA6A6A6"/>
      </left>
      <right style="hair">
        <color rgb="FFA6A6A6"/>
      </right>
      <top style="hair">
        <color theme="0" tint="-0.34998626667073579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ill="0" applyBorder="0" applyProtection="0">
      <alignment horizontal="right"/>
    </xf>
    <xf numFmtId="167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6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2" fontId="3" fillId="0" borderId="0" xfId="1" applyNumberFormat="1" applyFont="1"/>
    <xf numFmtId="0" fontId="8" fillId="0" borderId="0" xfId="0" applyFont="1" applyFill="1" applyAlignment="1">
      <alignment horizontal="left"/>
    </xf>
    <xf numFmtId="0" fontId="7" fillId="4" borderId="2" xfId="0" applyFont="1" applyFill="1" applyBorder="1" applyAlignment="1">
      <alignment horizontal="left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indent="1"/>
    </xf>
    <xf numFmtId="166" fontId="4" fillId="0" borderId="11" xfId="1" applyNumberFormat="1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left" vertical="center" indent="1"/>
    </xf>
    <xf numFmtId="165" fontId="4" fillId="0" borderId="12" xfId="2" applyNumberFormat="1" applyFont="1" applyFill="1" applyBorder="1" applyAlignment="1">
      <alignment horizontal="right" vertical="center" indent="1"/>
    </xf>
    <xf numFmtId="166" fontId="4" fillId="0" borderId="12" xfId="1" applyNumberFormat="1" applyFont="1" applyFill="1" applyBorder="1" applyAlignment="1">
      <alignment horizontal="right" vertical="center" indent="1"/>
    </xf>
    <xf numFmtId="0" fontId="4" fillId="2" borderId="10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left" vertical="center" wrapText="1"/>
    </xf>
    <xf numFmtId="165" fontId="8" fillId="4" borderId="17" xfId="2" applyNumberFormat="1" applyFont="1" applyFill="1" applyBorder="1" applyAlignment="1">
      <alignment horizontal="right" indent="1"/>
    </xf>
    <xf numFmtId="3" fontId="2" fillId="0" borderId="18" xfId="0" applyNumberFormat="1" applyFont="1" applyBorder="1" applyAlignment="1">
      <alignment horizontal="right" vertical="center" wrapText="1" indent="1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3" fontId="2" fillId="0" borderId="20" xfId="0" applyNumberFormat="1" applyFont="1" applyBorder="1" applyAlignment="1">
      <alignment horizontal="right" indent="3"/>
    </xf>
    <xf numFmtId="3" fontId="2" fillId="0" borderId="11" xfId="0" applyNumberFormat="1" applyFont="1" applyFill="1" applyBorder="1" applyAlignment="1">
      <alignment horizontal="right" indent="3"/>
    </xf>
    <xf numFmtId="1" fontId="2" fillId="0" borderId="11" xfId="1" applyNumberFormat="1" applyFont="1" applyFill="1" applyBorder="1" applyAlignment="1">
      <alignment horizontal="right" indent="3"/>
    </xf>
    <xf numFmtId="165" fontId="2" fillId="0" borderId="21" xfId="2" applyNumberFormat="1" applyFont="1" applyFill="1" applyBorder="1" applyAlignment="1">
      <alignment horizontal="right" vertical="center" indent="1"/>
    </xf>
    <xf numFmtId="0" fontId="4" fillId="0" borderId="21" xfId="0" applyFont="1" applyFill="1" applyBorder="1" applyAlignment="1">
      <alignment horizontal="left" vertical="center" indent="1"/>
    </xf>
    <xf numFmtId="166" fontId="4" fillId="0" borderId="21" xfId="1" applyNumberFormat="1" applyFont="1" applyFill="1" applyBorder="1" applyAlignment="1">
      <alignment horizontal="right" vertical="center" indent="1"/>
    </xf>
    <xf numFmtId="0" fontId="4" fillId="3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/>
    <xf numFmtId="0" fontId="4" fillId="0" borderId="0" xfId="0" applyFont="1" applyFill="1" applyBorder="1"/>
    <xf numFmtId="3" fontId="2" fillId="0" borderId="0" xfId="0" applyNumberFormat="1" applyFont="1"/>
    <xf numFmtId="9" fontId="2" fillId="0" borderId="0" xfId="1" applyFont="1"/>
    <xf numFmtId="0" fontId="2" fillId="0" borderId="0" xfId="0" applyFont="1" applyBorder="1"/>
    <xf numFmtId="0" fontId="2" fillId="0" borderId="0" xfId="0" applyFont="1" applyAlignment="1">
      <alignment horizontal="justify" vertical="center"/>
    </xf>
    <xf numFmtId="9" fontId="2" fillId="0" borderId="0" xfId="0" applyNumberFormat="1" applyFont="1"/>
    <xf numFmtId="3" fontId="2" fillId="0" borderId="27" xfId="0" applyNumberFormat="1" applyFont="1" applyBorder="1" applyAlignment="1">
      <alignment horizontal="right" vertical="center" wrapText="1" indent="1"/>
    </xf>
    <xf numFmtId="3" fontId="2" fillId="0" borderId="28" xfId="0" applyNumberFormat="1" applyFont="1" applyBorder="1" applyAlignment="1">
      <alignment horizontal="right" indent="3"/>
    </xf>
    <xf numFmtId="1" fontId="2" fillId="0" borderId="21" xfId="1" applyNumberFormat="1" applyFont="1" applyFill="1" applyBorder="1" applyAlignment="1">
      <alignment horizontal="right" indent="3"/>
    </xf>
    <xf numFmtId="3" fontId="10" fillId="4" borderId="29" xfId="0" applyNumberFormat="1" applyFont="1" applyFill="1" applyBorder="1" applyAlignment="1">
      <alignment horizontal="right" indent="3"/>
    </xf>
    <xf numFmtId="0" fontId="11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3" fontId="4" fillId="4" borderId="5" xfId="0" applyNumberFormat="1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3" fontId="10" fillId="4" borderId="32" xfId="0" applyNumberFormat="1" applyFont="1" applyFill="1" applyBorder="1" applyAlignment="1">
      <alignment horizontal="right" indent="3"/>
    </xf>
    <xf numFmtId="0" fontId="14" fillId="0" borderId="0" xfId="0" applyFont="1"/>
    <xf numFmtId="3" fontId="2" fillId="0" borderId="33" xfId="0" applyNumberFormat="1" applyFont="1" applyBorder="1" applyAlignment="1">
      <alignment horizontal="right" indent="3"/>
    </xf>
    <xf numFmtId="3" fontId="2" fillId="0" borderId="12" xfId="0" applyNumberFormat="1" applyFont="1" applyFill="1" applyBorder="1" applyAlignment="1">
      <alignment horizontal="right" indent="3"/>
    </xf>
    <xf numFmtId="1" fontId="2" fillId="0" borderId="12" xfId="1" applyNumberFormat="1" applyFont="1" applyFill="1" applyBorder="1" applyAlignment="1">
      <alignment horizontal="right" indent="3"/>
    </xf>
    <xf numFmtId="165" fontId="3" fillId="0" borderId="0" xfId="0" applyNumberFormat="1" applyFont="1"/>
    <xf numFmtId="0" fontId="4" fillId="3" borderId="24" xfId="0" applyFont="1" applyFill="1" applyBorder="1" applyAlignment="1">
      <alignment vertical="center" wrapText="1"/>
    </xf>
    <xf numFmtId="166" fontId="2" fillId="0" borderId="0" xfId="1" applyNumberFormat="1" applyFont="1"/>
    <xf numFmtId="0" fontId="14" fillId="5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</cellXfs>
  <cellStyles count="5">
    <cellStyle name="Komma 2" xfId="3"/>
    <cellStyle name="Normal" xfId="0" builtinId="0"/>
    <cellStyle name="Normal 3" xfId="4"/>
    <cellStyle name="NumberCellStyle" xfId="2"/>
    <cellStyle name="Percent" xfId="1" builtinId="5"/>
  </cellStyles>
  <dxfs count="0"/>
  <tableStyles count="0" defaultTableStyle="TableStyleMedium2" defaultPivotStyle="PivotStyleLight16"/>
  <colors>
    <mruColors>
      <color rgb="FF7AD9D9"/>
      <color rgb="FFDE93C0"/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Treatment of domestically generated waste excl. major mineral wastes in the EU-27, 2010 to 2020</a:t>
            </a:r>
          </a:p>
        </c:rich>
      </c:tx>
      <c:layout>
        <c:manualLayout>
          <c:xMode val="edge"/>
          <c:yMode val="edge"/>
          <c:x val="5.3333333333333332E-3"/>
          <c:y val="6.7494080317424127E-3"/>
        </c:manualLayout>
      </c:layout>
      <c:overlay val="0"/>
    </c:title>
    <c:autoTitleDeleted val="0"/>
    <c:plotArea>
      <c:layout>
        <c:manualLayout>
          <c:xMode val="edge"/>
          <c:yMode val="edge"/>
          <c:x val="1.4672965879265093E-2"/>
          <c:y val="0.19881129220492366"/>
          <c:w val="0.72263118110236224"/>
          <c:h val="0.70987258335922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Figure1!$N$3</c:f>
              <c:strCache>
                <c:ptCount val="1"/>
                <c:pt idx="0">
                  <c:v>Landfilling (DSP_L)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Figure1!$O$2:$T$2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Figure1!$O$3:$T$3</c:f>
              <c:numCache>
                <c:formatCode>#,##0</c:formatCode>
                <c:ptCount val="6"/>
                <c:pt idx="0">
                  <c:v>173.11</c:v>
                </c:pt>
                <c:pt idx="1">
                  <c:v>176.52</c:v>
                </c:pt>
                <c:pt idx="2">
                  <c:v>172.22</c:v>
                </c:pt>
                <c:pt idx="3">
                  <c:v>151.41</c:v>
                </c:pt>
                <c:pt idx="4">
                  <c:v>158.13999999999999</c:v>
                </c:pt>
                <c:pt idx="5">
                  <c:v>121.76461739699999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F-4AE2-A26D-1398DA21FABC}"/>
            </c:ext>
          </c:extLst>
        </c:ser>
        <c:ser>
          <c:idx val="1"/>
          <c:order val="1"/>
          <c:tx>
            <c:strRef>
              <c:f>Figure1!$N$4</c:f>
              <c:strCache>
                <c:ptCount val="1"/>
                <c:pt idx="0">
                  <c:v>Other disposal (DSP_OTH)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Figure1!$O$2:$T$2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Figure1!$O$4:$T$4</c:f>
              <c:numCache>
                <c:formatCode>#,##0</c:formatCode>
                <c:ptCount val="6"/>
                <c:pt idx="0">
                  <c:v>3.78</c:v>
                </c:pt>
                <c:pt idx="1">
                  <c:v>3.79</c:v>
                </c:pt>
                <c:pt idx="2">
                  <c:v>3.19</c:v>
                </c:pt>
                <c:pt idx="3">
                  <c:v>3.36</c:v>
                </c:pt>
                <c:pt idx="4">
                  <c:v>3.22</c:v>
                </c:pt>
                <c:pt idx="5">
                  <c:v>1.1725825989999998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F-4AE2-A26D-1398DA21FABC}"/>
            </c:ext>
          </c:extLst>
        </c:ser>
        <c:ser>
          <c:idx val="2"/>
          <c:order val="2"/>
          <c:tx>
            <c:strRef>
              <c:f>Figure1!$N$5</c:f>
              <c:strCache>
                <c:ptCount val="1"/>
                <c:pt idx="0">
                  <c:v>Incineration (DSP_I)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Figure1!$O$2:$T$2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Figure1!$O$5:$T$5</c:f>
              <c:numCache>
                <c:formatCode>#,##0</c:formatCode>
                <c:ptCount val="6"/>
                <c:pt idx="0">
                  <c:v>35.11</c:v>
                </c:pt>
                <c:pt idx="1">
                  <c:v>29.52</c:v>
                </c:pt>
                <c:pt idx="2">
                  <c:v>25.08</c:v>
                </c:pt>
                <c:pt idx="3">
                  <c:v>15.96</c:v>
                </c:pt>
                <c:pt idx="4">
                  <c:v>13.92</c:v>
                </c:pt>
                <c:pt idx="5">
                  <c:v>9.3755128120000002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F-4AE2-A26D-1398DA21FABC}"/>
            </c:ext>
          </c:extLst>
        </c:ser>
        <c:ser>
          <c:idx val="4"/>
          <c:order val="3"/>
          <c:tx>
            <c:strRef>
              <c:f>Figure1!$N$6</c:f>
              <c:strCache>
                <c:ptCount val="1"/>
                <c:pt idx="0">
                  <c:v>Energy recovery (RCV_E)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Figure1!$O$2:$T$2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Figure1!$O$6:$T$6</c:f>
              <c:numCache>
                <c:formatCode>#,##0</c:formatCode>
                <c:ptCount val="6"/>
                <c:pt idx="0">
                  <c:v>81.040000000000006</c:v>
                </c:pt>
                <c:pt idx="1">
                  <c:v>94.61</c:v>
                </c:pt>
                <c:pt idx="2">
                  <c:v>103.59</c:v>
                </c:pt>
                <c:pt idx="3">
                  <c:v>118.08</c:v>
                </c:pt>
                <c:pt idx="4">
                  <c:v>125.11</c:v>
                </c:pt>
                <c:pt idx="5">
                  <c:v>123.800888942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F-4AE2-A26D-1398DA21FABC}"/>
            </c:ext>
          </c:extLst>
        </c:ser>
        <c:ser>
          <c:idx val="3"/>
          <c:order val="4"/>
          <c:tx>
            <c:strRef>
              <c:f>Figure1!$N$7</c:f>
              <c:strCache>
                <c:ptCount val="1"/>
                <c:pt idx="0">
                  <c:v>Backfilling (RCV_B)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Figure1!$O$2:$T$2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Figure1!$O$7:$T$7</c:f>
              <c:numCache>
                <c:formatCode>#,##0</c:formatCode>
                <c:ptCount val="6"/>
                <c:pt idx="0">
                  <c:v>15.92</c:v>
                </c:pt>
                <c:pt idx="1">
                  <c:v>16.43</c:v>
                </c:pt>
                <c:pt idx="2">
                  <c:v>12.43</c:v>
                </c:pt>
                <c:pt idx="3">
                  <c:v>12.28</c:v>
                </c:pt>
                <c:pt idx="4">
                  <c:v>11.28</c:v>
                </c:pt>
                <c:pt idx="5">
                  <c:v>16.711300717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EF-4AE2-A26D-1398DA21FABC}"/>
            </c:ext>
          </c:extLst>
        </c:ser>
        <c:ser>
          <c:idx val="5"/>
          <c:order val="5"/>
          <c:tx>
            <c:strRef>
              <c:f>Figure1!$N$8</c:f>
              <c:strCache>
                <c:ptCount val="1"/>
                <c:pt idx="0">
                  <c:v>Recycling (RCV_R)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Figure1!$O$2:$T$2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Figure1!$O$8:$T$8</c:f>
              <c:numCache>
                <c:formatCode>#,##0</c:formatCode>
                <c:ptCount val="6"/>
                <c:pt idx="0">
                  <c:v>342.72</c:v>
                </c:pt>
                <c:pt idx="1">
                  <c:v>358.46</c:v>
                </c:pt>
                <c:pt idx="2">
                  <c:v>374.84</c:v>
                </c:pt>
                <c:pt idx="3">
                  <c:v>370.97</c:v>
                </c:pt>
                <c:pt idx="4">
                  <c:v>386.53</c:v>
                </c:pt>
                <c:pt idx="5">
                  <c:v>371.12909810899998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EF-4AE2-A26D-1398DA21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7961984"/>
        <c:axId val="87963520"/>
      </c:barChart>
      <c:catAx>
        <c:axId val="879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87963520"/>
        <c:crosses val="autoZero"/>
        <c:auto val="1"/>
        <c:lblAlgn val="ctr"/>
        <c:lblOffset val="100"/>
        <c:tickMarkSkip val="1"/>
        <c:noMultiLvlLbl val="0"/>
      </c:catAx>
      <c:valAx>
        <c:axId val="8796352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8796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067378402766417"/>
          <c:y val="0.39341218854148835"/>
          <c:w val="0.21799051275196762"/>
          <c:h val="0.2631484817983720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Treatment rates for domestically generated waste excl. major mineral wastes in the EU, 2010 to 2020</a:t>
            </a:r>
          </a:p>
          <a:p>
            <a:pPr algn="l">
              <a:defRPr sz="1800" b="1"/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362414698162735E-2"/>
          <c:y val="0.1776624282227709"/>
          <c:w val="0.69397091863517057"/>
          <c:h val="0.702988300238885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Figure2!$M$5</c:f>
              <c:strCache>
                <c:ptCount val="1"/>
                <c:pt idx="0">
                  <c:v>Landfilling (DSP_D)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Figure2!$N$4:$S$4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Figure2!$N$5:$S$5</c:f>
              <c:numCache>
                <c:formatCode>0%</c:formatCode>
                <c:ptCount val="6"/>
                <c:pt idx="0">
                  <c:v>0.26563650871593419</c:v>
                </c:pt>
                <c:pt idx="1">
                  <c:v>0.25984425831333818</c:v>
                </c:pt>
                <c:pt idx="2">
                  <c:v>0.24910681998987488</c:v>
                </c:pt>
                <c:pt idx="3">
                  <c:v>0.22529238460851711</c:v>
                </c:pt>
                <c:pt idx="4">
                  <c:v>0.22649994987037908</c:v>
                </c:pt>
                <c:pt idx="5">
                  <c:v>0.18908899904043569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B-4802-AB51-7ACE89835F4F}"/>
            </c:ext>
          </c:extLst>
        </c:ser>
        <c:ser>
          <c:idx val="1"/>
          <c:order val="1"/>
          <c:tx>
            <c:strRef>
              <c:f>Figure2!$M$6</c:f>
              <c:strCache>
                <c:ptCount val="1"/>
                <c:pt idx="0">
                  <c:v>Other disposal (DSP_O)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Figure2!$N$4:$S$4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Figure2!$N$6:$S$6</c:f>
              <c:numCache>
                <c:formatCode>0%</c:formatCode>
                <c:ptCount val="6"/>
                <c:pt idx="0">
                  <c:v>5.8003928308372199E-3</c:v>
                </c:pt>
                <c:pt idx="1">
                  <c:v>5.5790263936525697E-3</c:v>
                </c:pt>
                <c:pt idx="2">
                  <c:v>4.6141607000795542E-3</c:v>
                </c:pt>
                <c:pt idx="3">
                  <c:v>4.9995536112847072E-3</c:v>
                </c:pt>
                <c:pt idx="4">
                  <c:v>4.6119251206691589E-3</c:v>
                </c:pt>
                <c:pt idx="5">
                  <c:v>1.820910496636647E-3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B-4802-AB51-7ACE89835F4F}"/>
            </c:ext>
          </c:extLst>
        </c:ser>
        <c:ser>
          <c:idx val="2"/>
          <c:order val="2"/>
          <c:tx>
            <c:strRef>
              <c:f>Figure2!$M$7</c:f>
              <c:strCache>
                <c:ptCount val="1"/>
                <c:pt idx="0">
                  <c:v>Incineration (INC)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Figure2!$N$4:$S$4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Figure2!$N$7:$S$7</c:f>
              <c:numCache>
                <c:formatCode>0%</c:formatCode>
                <c:ptCount val="6"/>
                <c:pt idx="0">
                  <c:v>5.3876135526638835E-2</c:v>
                </c:pt>
                <c:pt idx="1">
                  <c:v>4.3454580248185715E-2</c:v>
                </c:pt>
                <c:pt idx="2">
                  <c:v>3.6276849642004769E-2</c:v>
                </c:pt>
                <c:pt idx="3">
                  <c:v>2.3747879653602359E-2</c:v>
                </c:pt>
                <c:pt idx="4">
                  <c:v>1.9937266360159842E-2</c:v>
                </c:pt>
                <c:pt idx="5">
                  <c:v>1.455928964431287E-2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B-4802-AB51-7ACE89835F4F}"/>
            </c:ext>
          </c:extLst>
        </c:ser>
        <c:ser>
          <c:idx val="3"/>
          <c:order val="3"/>
          <c:tx>
            <c:strRef>
              <c:f>Figure2!$M$8</c:f>
              <c:strCache>
                <c:ptCount val="1"/>
                <c:pt idx="0">
                  <c:v>Energy recovery (RCV_E)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Figure2!$N$4:$S$4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Figure2!$N$8:$S$8</c:f>
              <c:numCache>
                <c:formatCode>0%</c:formatCode>
                <c:ptCount val="6"/>
                <c:pt idx="0">
                  <c:v>0.12435551190768475</c:v>
                </c:pt>
                <c:pt idx="1">
                  <c:v>0.13926957443363316</c:v>
                </c:pt>
                <c:pt idx="2">
                  <c:v>0.14983727489694076</c:v>
                </c:pt>
                <c:pt idx="3">
                  <c:v>0.17569859833943399</c:v>
                </c:pt>
                <c:pt idx="4">
                  <c:v>0.17919191051146535</c:v>
                </c:pt>
                <c:pt idx="5">
                  <c:v>0.19225113724157836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B-4802-AB51-7ACE89835F4F}"/>
            </c:ext>
          </c:extLst>
        </c:ser>
        <c:ser>
          <c:idx val="4"/>
          <c:order val="4"/>
          <c:tx>
            <c:strRef>
              <c:f>Figure2!$M$9</c:f>
              <c:strCache>
                <c:ptCount val="1"/>
                <c:pt idx="0">
                  <c:v>Backfilling (RCV_B)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Figure2!$N$4:$S$4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Figure2!$N$9:$S$9</c:f>
              <c:numCache>
                <c:formatCode>0%</c:formatCode>
                <c:ptCount val="6"/>
                <c:pt idx="0">
                  <c:v>2.4429167689663637E-2</c:v>
                </c:pt>
                <c:pt idx="1">
                  <c:v>2.4185594630003093E-2</c:v>
                </c:pt>
                <c:pt idx="2">
                  <c:v>1.7979315831344472E-2</c:v>
                </c:pt>
                <c:pt idx="3">
                  <c:v>1.8272178079338154E-2</c:v>
                </c:pt>
                <c:pt idx="4">
                  <c:v>1.6156060671164006E-2</c:v>
                </c:pt>
                <c:pt idx="5">
                  <c:v>2.5951078341080541E-2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B-4802-AB51-7ACE89835F4F}"/>
            </c:ext>
          </c:extLst>
        </c:ser>
        <c:ser>
          <c:idx val="5"/>
          <c:order val="5"/>
          <c:tx>
            <c:strRef>
              <c:f>Figure2!$M$10</c:f>
              <c:strCache>
                <c:ptCount val="1"/>
                <c:pt idx="0">
                  <c:v>Recycling (RCV_O)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Figure2!$N$4:$S$4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Figure2!$N$10:$S$10</c:f>
              <c:numCache>
                <c:formatCode>0%</c:formatCode>
                <c:ptCount val="6"/>
                <c:pt idx="0">
                  <c:v>0.52590228332924138</c:v>
                </c:pt>
                <c:pt idx="1">
                  <c:v>0.52766696598118734</c:v>
                </c:pt>
                <c:pt idx="2">
                  <c:v>0.5421855789397555</c:v>
                </c:pt>
                <c:pt idx="3">
                  <c:v>0.55198940570782384</c:v>
                </c:pt>
                <c:pt idx="4">
                  <c:v>0.55361721021498433</c:v>
                </c:pt>
                <c:pt idx="5">
                  <c:v>0.57632858523595587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9B-4802-AB51-7ACE8983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11928144"/>
        <c:axId val="911925848"/>
      </c:barChart>
      <c:catAx>
        <c:axId val="91192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925848"/>
        <c:crosses val="autoZero"/>
        <c:auto val="1"/>
        <c:lblAlgn val="ctr"/>
        <c:lblOffset val="100"/>
        <c:tickMarkSkip val="1"/>
        <c:noMultiLvlLbl val="0"/>
      </c:catAx>
      <c:valAx>
        <c:axId val="91192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928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96913070915063"/>
          <c:y val="0.34801939913776764"/>
          <c:w val="0.21802858328347657"/>
          <c:h val="0.322030332748494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34923</xdr:rowOff>
    </xdr:from>
    <xdr:to>
      <xdr:col>10</xdr:col>
      <xdr:colOff>352425</xdr:colOff>
      <xdr:row>55</xdr:row>
      <xdr:rowOff>505389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0.91343</cdr:y>
    </cdr:from>
    <cdr:ext cx="7993762" cy="269369"/>
    <cdr:sp macro="" textlink="">
      <cdr:nvSpPr>
        <cdr:cNvPr id="8" name="FootonotesShape"/>
        <cdr:cNvSpPr txBox="1"/>
      </cdr:nvSpPr>
      <cdr:spPr>
        <a:xfrm xmlns:a="http://schemas.openxmlformats.org/drawingml/2006/main">
          <a:off x="50768" y="7390074"/>
          <a:ext cx="7993762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env_wasoper)</a:t>
          </a:r>
        </a:p>
      </cdr:txBody>
    </cdr:sp>
  </cdr:absSizeAnchor>
  <cdr:absSizeAnchor xmlns:cdr="http://schemas.openxmlformats.org/drawingml/2006/chartDrawing">
    <cdr:from>
      <cdr:x>0.83933</cdr:x>
      <cdr:y>0.94834</cdr:y>
    </cdr:from>
    <cdr:ext cx="1530358" cy="417916"/>
    <cdr:pic>
      <cdr:nvPicPr>
        <cdr:cNvPr id="9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820508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133350</xdr:rowOff>
    </xdr:from>
    <xdr:to>
      <xdr:col>11</xdr:col>
      <xdr:colOff>400050</xdr:colOff>
      <xdr:row>60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0.00033</cdr:x>
      <cdr:y>0.90714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143" y="727530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env_wasoper)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Larissa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31"/>
  <sheetViews>
    <sheetView showGridLines="0" tabSelected="1" zoomScaleNormal="100" workbookViewId="0">
      <selection activeCell="B2" sqref="B2"/>
    </sheetView>
  </sheetViews>
  <sheetFormatPr defaultColWidth="11" defaultRowHeight="12" x14ac:dyDescent="0.2"/>
  <cols>
    <col min="1" max="1" width="7.7109375" style="1" customWidth="1"/>
    <col min="2" max="2" width="22.85546875" style="1" customWidth="1"/>
    <col min="3" max="8" width="17.7109375" style="1" customWidth="1"/>
    <col min="9" max="16384" width="11" style="1"/>
  </cols>
  <sheetData>
    <row r="2" spans="1:10" ht="15.75" x14ac:dyDescent="0.25">
      <c r="B2" s="46" t="s">
        <v>100</v>
      </c>
    </row>
    <row r="3" spans="1:10" ht="12.75" x14ac:dyDescent="0.2">
      <c r="B3" s="47" t="s">
        <v>45</v>
      </c>
    </row>
    <row r="5" spans="1:10" x14ac:dyDescent="0.2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</row>
    <row r="6" spans="1:10" ht="59.85" customHeight="1" x14ac:dyDescent="0.2">
      <c r="B6" s="29" t="s">
        <v>0</v>
      </c>
      <c r="C6" s="32" t="s">
        <v>1</v>
      </c>
      <c r="D6" s="32" t="s">
        <v>13</v>
      </c>
      <c r="E6" s="32" t="s">
        <v>14</v>
      </c>
      <c r="F6" s="32" t="s">
        <v>42</v>
      </c>
      <c r="G6" s="32" t="s">
        <v>2</v>
      </c>
      <c r="H6" s="32" t="s">
        <v>3</v>
      </c>
    </row>
    <row r="7" spans="1:10" ht="14.25" customHeight="1" x14ac:dyDescent="0.2">
      <c r="B7" s="31"/>
      <c r="C7" s="33"/>
      <c r="D7" s="33"/>
      <c r="E7" s="61"/>
      <c r="F7" s="33" t="s">
        <v>4</v>
      </c>
      <c r="G7" s="34" t="s">
        <v>5</v>
      </c>
      <c r="H7" s="33" t="s">
        <v>6</v>
      </c>
    </row>
    <row r="8" spans="1:10" ht="25.15" customHeight="1" x14ac:dyDescent="0.2">
      <c r="A8" s="63" t="s">
        <v>104</v>
      </c>
      <c r="B8" s="27" t="s">
        <v>56</v>
      </c>
      <c r="C8" s="26">
        <v>357370.93385799997</v>
      </c>
      <c r="D8" s="26">
        <v>86588.602904499989</v>
      </c>
      <c r="E8" s="26">
        <v>72830.438653500009</v>
      </c>
      <c r="F8" s="26">
        <f>D8-E8</f>
        <v>13758.16425099998</v>
      </c>
      <c r="G8" s="26">
        <f>C8+F8</f>
        <v>371129.09810899996</v>
      </c>
      <c r="H8" s="28">
        <f>G8/G$14</f>
        <v>0.57632858523595587</v>
      </c>
    </row>
    <row r="9" spans="1:10" ht="25.15" customHeight="1" x14ac:dyDescent="0.2">
      <c r="A9" s="63" t="s">
        <v>108</v>
      </c>
      <c r="B9" s="12" t="s">
        <v>8</v>
      </c>
      <c r="C9" s="26">
        <v>16711.300717000002</v>
      </c>
      <c r="D9" s="26">
        <v>0</v>
      </c>
      <c r="E9" s="26">
        <v>0</v>
      </c>
      <c r="F9" s="26">
        <f>D9-E9</f>
        <v>0</v>
      </c>
      <c r="G9" s="26">
        <f>C9+F9</f>
        <v>16711.300717000002</v>
      </c>
      <c r="H9" s="28">
        <f>G9/G$14</f>
        <v>2.5951078341080545E-2</v>
      </c>
    </row>
    <row r="10" spans="1:10" ht="25.15" customHeight="1" x14ac:dyDescent="0.2">
      <c r="A10" s="63" t="s">
        <v>105</v>
      </c>
      <c r="B10" s="12" t="s">
        <v>9</v>
      </c>
      <c r="C10" s="26">
        <v>126766.27624600001</v>
      </c>
      <c r="D10" s="26">
        <v>4561.3036734999996</v>
      </c>
      <c r="E10" s="26">
        <v>7526.6909775000004</v>
      </c>
      <c r="F10" s="26">
        <f>D10-E10</f>
        <v>-2965.3873040000008</v>
      </c>
      <c r="G10" s="26">
        <f>C10+F10</f>
        <v>123800.88894200001</v>
      </c>
      <c r="H10" s="13">
        <f t="shared" ref="H10:H13" si="0">G10/G$14</f>
        <v>0.19225113724157836</v>
      </c>
    </row>
    <row r="11" spans="1:10" ht="25.15" customHeight="1" x14ac:dyDescent="0.2">
      <c r="A11" s="63" t="s">
        <v>106</v>
      </c>
      <c r="B11" s="12" t="s">
        <v>57</v>
      </c>
      <c r="C11" s="26">
        <v>9515.3558990000001</v>
      </c>
      <c r="D11" s="26">
        <v>251.19162299999999</v>
      </c>
      <c r="E11" s="26">
        <v>391.03471000000002</v>
      </c>
      <c r="F11" s="26">
        <f>D11-E11</f>
        <v>-139.84308700000003</v>
      </c>
      <c r="G11" s="26">
        <f>C11+F11</f>
        <v>9375.5128120000008</v>
      </c>
      <c r="H11" s="13">
        <f t="shared" si="0"/>
        <v>1.4559289644312872E-2</v>
      </c>
      <c r="I11" s="2"/>
      <c r="J11" s="3"/>
    </row>
    <row r="12" spans="1:10" ht="25.15" customHeight="1" x14ac:dyDescent="0.2">
      <c r="A12" s="63" t="s">
        <v>107</v>
      </c>
      <c r="B12" s="12" t="s">
        <v>99</v>
      </c>
      <c r="C12" s="26">
        <v>122263.59861</v>
      </c>
      <c r="D12" s="26">
        <v>737.28668700000003</v>
      </c>
      <c r="E12" s="26">
        <v>1236.2678999999998</v>
      </c>
      <c r="F12" s="26">
        <f t="shared" ref="F12:F13" si="1">D12-E12</f>
        <v>-498.9812129999998</v>
      </c>
      <c r="G12" s="26">
        <f t="shared" ref="G12:G13" si="2">C12+F12</f>
        <v>121764.61739699999</v>
      </c>
      <c r="H12" s="13">
        <f t="shared" si="0"/>
        <v>0.18908899904043572</v>
      </c>
    </row>
    <row r="13" spans="1:10" ht="25.15" customHeight="1" x14ac:dyDescent="0.2">
      <c r="A13" s="63" t="s">
        <v>109</v>
      </c>
      <c r="B13" s="12" t="s">
        <v>110</v>
      </c>
      <c r="C13" s="26">
        <v>1172.5825989999998</v>
      </c>
      <c r="D13" s="26">
        <v>0</v>
      </c>
      <c r="E13" s="26">
        <v>0</v>
      </c>
      <c r="F13" s="26">
        <f t="shared" si="1"/>
        <v>0</v>
      </c>
      <c r="G13" s="26">
        <f t="shared" si="2"/>
        <v>1172.5825989999998</v>
      </c>
      <c r="H13" s="13">
        <f t="shared" si="0"/>
        <v>1.8209104966366472E-3</v>
      </c>
    </row>
    <row r="14" spans="1:10" ht="25.15" customHeight="1" x14ac:dyDescent="0.2">
      <c r="A14" s="63" t="s">
        <v>51</v>
      </c>
      <c r="B14" s="14" t="s">
        <v>12</v>
      </c>
      <c r="C14" s="15">
        <f>SUM(C8:C13)</f>
        <v>633800.04792899999</v>
      </c>
      <c r="D14" s="15">
        <v>92140</v>
      </c>
      <c r="E14" s="15">
        <v>81980</v>
      </c>
      <c r="F14" s="15">
        <f>SUM(F8:F13)</f>
        <v>10153.952646999982</v>
      </c>
      <c r="G14" s="15">
        <f>C14+F14</f>
        <v>643954.00057599996</v>
      </c>
      <c r="H14" s="16">
        <f>SUM(H8:H13)</f>
        <v>1</v>
      </c>
    </row>
    <row r="16" spans="1:10" x14ac:dyDescent="0.2">
      <c r="B16" s="1" t="s">
        <v>43</v>
      </c>
      <c r="C16" s="5"/>
      <c r="D16" s="5"/>
      <c r="E16" s="5"/>
      <c r="F16" s="5"/>
      <c r="G16" s="5"/>
      <c r="H16" s="5"/>
    </row>
    <row r="17" spans="2:8" x14ac:dyDescent="0.2">
      <c r="B17" s="8" t="s">
        <v>46</v>
      </c>
      <c r="C17" s="5"/>
      <c r="D17" s="5"/>
      <c r="E17" s="5"/>
      <c r="F17" s="5"/>
      <c r="G17" s="5"/>
      <c r="H17" s="5"/>
    </row>
    <row r="18" spans="2:8" x14ac:dyDescent="0.2">
      <c r="B18" s="6"/>
      <c r="C18" s="5"/>
      <c r="D18" s="5"/>
      <c r="E18" s="5"/>
      <c r="F18" s="5"/>
      <c r="G18" s="5"/>
      <c r="H18" s="5"/>
    </row>
    <row r="19" spans="2:8" x14ac:dyDescent="0.2">
      <c r="C19" s="5"/>
      <c r="D19" s="5"/>
      <c r="E19" s="5"/>
      <c r="F19" s="5"/>
      <c r="G19" s="5"/>
      <c r="H19" s="5"/>
    </row>
    <row r="20" spans="2:8" x14ac:dyDescent="0.2">
      <c r="B20" s="6"/>
      <c r="C20" s="5"/>
      <c r="D20" s="5"/>
      <c r="E20" s="5"/>
      <c r="F20" s="5"/>
      <c r="G20" s="5"/>
      <c r="H20" s="5"/>
    </row>
    <row r="21" spans="2:8" x14ac:dyDescent="0.2">
      <c r="B21" s="6"/>
      <c r="C21" s="5"/>
      <c r="D21" s="5"/>
      <c r="E21" s="5"/>
      <c r="F21" s="5"/>
      <c r="G21" s="5"/>
      <c r="H21" s="5"/>
    </row>
    <row r="22" spans="2:8" x14ac:dyDescent="0.2">
      <c r="B22" s="6"/>
      <c r="C22" s="5"/>
      <c r="D22" s="5"/>
      <c r="E22" s="5"/>
      <c r="F22" s="5"/>
      <c r="G22" s="5"/>
      <c r="H22" s="5"/>
    </row>
    <row r="23" spans="2:8" x14ac:dyDescent="0.2">
      <c r="B23" s="6"/>
      <c r="C23" s="5"/>
      <c r="D23" s="5"/>
      <c r="E23" s="5"/>
      <c r="F23" s="5"/>
      <c r="G23" s="5"/>
      <c r="H23" s="5"/>
    </row>
    <row r="24" spans="2:8" x14ac:dyDescent="0.2">
      <c r="B24" s="4"/>
      <c r="C24" s="4"/>
      <c r="D24" s="4"/>
      <c r="E24" s="4"/>
      <c r="F24" s="4"/>
      <c r="G24" s="4"/>
      <c r="H24" s="4"/>
    </row>
    <row r="25" spans="2:8" x14ac:dyDescent="0.2">
      <c r="B25" s="4"/>
      <c r="C25" s="4"/>
      <c r="D25" s="4"/>
      <c r="E25" s="4"/>
      <c r="F25" s="4"/>
      <c r="G25" s="4"/>
      <c r="H25" s="7"/>
    </row>
    <row r="26" spans="2:8" x14ac:dyDescent="0.2">
      <c r="B26" s="4"/>
      <c r="C26" s="60"/>
      <c r="D26" s="4"/>
      <c r="E26" s="4"/>
      <c r="F26" s="4"/>
      <c r="G26" s="4"/>
      <c r="H26" s="7"/>
    </row>
    <row r="27" spans="2:8" x14ac:dyDescent="0.2">
      <c r="B27" s="4"/>
      <c r="C27" s="4"/>
      <c r="D27" s="4"/>
      <c r="E27" s="4"/>
      <c r="F27" s="4"/>
      <c r="G27" s="4"/>
      <c r="H27" s="7"/>
    </row>
    <row r="28" spans="2:8" x14ac:dyDescent="0.2">
      <c r="B28" s="4"/>
      <c r="C28" s="4"/>
      <c r="D28" s="4"/>
      <c r="E28" s="4"/>
      <c r="F28" s="4"/>
      <c r="G28" s="4"/>
      <c r="H28" s="7"/>
    </row>
    <row r="29" spans="2:8" x14ac:dyDescent="0.2">
      <c r="B29" s="4"/>
      <c r="C29" s="4"/>
      <c r="D29" s="4"/>
      <c r="E29" s="4"/>
      <c r="F29" s="4"/>
      <c r="G29" s="4"/>
      <c r="H29" s="7"/>
    </row>
    <row r="30" spans="2:8" x14ac:dyDescent="0.2">
      <c r="B30" s="4"/>
      <c r="C30" s="4"/>
      <c r="D30" s="4"/>
      <c r="E30" s="4"/>
      <c r="F30" s="4"/>
      <c r="G30" s="4"/>
      <c r="H30" s="7"/>
    </row>
    <row r="31" spans="2:8" x14ac:dyDescent="0.2">
      <c r="B31" s="4"/>
      <c r="C31" s="4"/>
      <c r="D31" s="4"/>
      <c r="E31" s="4"/>
      <c r="F31" s="4"/>
      <c r="G31" s="4"/>
      <c r="H31" s="7"/>
    </row>
  </sheetData>
  <pageMargins left="0.7" right="0.7" top="0.78740157499999996" bottom="0.78740157499999996" header="0.3" footer="0.3"/>
  <pageSetup paperSize="9" orientation="portrait" r:id="rId1"/>
  <ignoredErrors>
    <ignoredError sqref="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U80"/>
  <sheetViews>
    <sheetView showGridLines="0" topLeftCell="B1" zoomScaleNormal="100" workbookViewId="0">
      <selection activeCell="T9" sqref="T9"/>
    </sheetView>
  </sheetViews>
  <sheetFormatPr defaultColWidth="11.42578125" defaultRowHeight="12" x14ac:dyDescent="0.2"/>
  <cols>
    <col min="1" max="1" width="17.28515625" style="1" customWidth="1"/>
    <col min="2" max="9" width="11.42578125" style="1"/>
    <col min="10" max="10" width="28.85546875" style="1" customWidth="1"/>
    <col min="11" max="11" width="6.5703125" style="1" customWidth="1"/>
    <col min="12" max="12" width="7.42578125" style="1" customWidth="1"/>
    <col min="13" max="13" width="8.7109375" style="1" customWidth="1"/>
    <col min="14" max="14" width="27.28515625" style="1" bestFit="1" customWidth="1"/>
    <col min="15" max="16384" width="11.42578125" style="1"/>
  </cols>
  <sheetData>
    <row r="2" spans="1:21" x14ac:dyDescent="0.2">
      <c r="N2" s="35" t="s">
        <v>50</v>
      </c>
      <c r="O2" s="1">
        <v>2010</v>
      </c>
      <c r="P2" s="1">
        <v>2012</v>
      </c>
      <c r="Q2" s="1">
        <v>2014</v>
      </c>
      <c r="R2" s="1">
        <f>2016</f>
        <v>2016</v>
      </c>
      <c r="S2" s="1">
        <v>2018</v>
      </c>
      <c r="T2" s="1">
        <v>2020</v>
      </c>
    </row>
    <row r="3" spans="1:21" ht="15.75" x14ac:dyDescent="0.2">
      <c r="A3" s="48" t="s">
        <v>102</v>
      </c>
      <c r="M3" s="56" t="s">
        <v>107</v>
      </c>
      <c r="N3" s="35" t="s">
        <v>101</v>
      </c>
      <c r="O3" s="37">
        <v>173.11</v>
      </c>
      <c r="P3" s="37">
        <v>176.52</v>
      </c>
      <c r="Q3" s="37">
        <v>172.22</v>
      </c>
      <c r="R3" s="37">
        <v>151.41</v>
      </c>
      <c r="S3" s="37">
        <v>158.13999999999999</v>
      </c>
      <c r="T3" s="37">
        <f>VLOOKUP(M3,'Table 1'!A$8:G$14,7,FALSE)/1000</f>
        <v>121.76461739699999</v>
      </c>
      <c r="U3" s="37">
        <f>T3-O3</f>
        <v>-51.345382603000019</v>
      </c>
    </row>
    <row r="4" spans="1:21" ht="12.75" x14ac:dyDescent="0.2">
      <c r="A4" s="49" t="s">
        <v>58</v>
      </c>
      <c r="M4" s="56" t="s">
        <v>109</v>
      </c>
      <c r="N4" s="35" t="s">
        <v>110</v>
      </c>
      <c r="O4" s="37">
        <v>3.78</v>
      </c>
      <c r="P4" s="37">
        <v>3.79</v>
      </c>
      <c r="Q4" s="37">
        <v>3.19</v>
      </c>
      <c r="R4" s="37">
        <v>3.36</v>
      </c>
      <c r="S4" s="37">
        <v>3.22</v>
      </c>
      <c r="T4" s="37">
        <f>VLOOKUP(M4,'Table 1'!A$8:G$14,7,FALSE)/1000</f>
        <v>1.1725825989999998</v>
      </c>
      <c r="U4" s="37">
        <f t="shared" ref="U4:U5" si="0">T4-O4</f>
        <v>-2.6074174010000002</v>
      </c>
    </row>
    <row r="5" spans="1:21" x14ac:dyDescent="0.2">
      <c r="M5" s="56" t="s">
        <v>106</v>
      </c>
      <c r="N5" s="35" t="s">
        <v>57</v>
      </c>
      <c r="O5" s="37">
        <v>35.11</v>
      </c>
      <c r="P5" s="37">
        <v>29.52</v>
      </c>
      <c r="Q5" s="37">
        <v>25.08</v>
      </c>
      <c r="R5" s="37">
        <v>15.96</v>
      </c>
      <c r="S5" s="37">
        <v>13.92</v>
      </c>
      <c r="T5" s="37">
        <f>VLOOKUP(M5,'Table 1'!A$8:G$14,7,FALSE)/1000</f>
        <v>9.3755128120000002</v>
      </c>
      <c r="U5" s="37">
        <f t="shared" si="0"/>
        <v>-25.734487187999999</v>
      </c>
    </row>
    <row r="6" spans="1:21" x14ac:dyDescent="0.2">
      <c r="G6" s="36"/>
      <c r="M6" s="56" t="s">
        <v>105</v>
      </c>
      <c r="N6" s="35" t="s">
        <v>9</v>
      </c>
      <c r="O6" s="37">
        <v>81.040000000000006</v>
      </c>
      <c r="P6" s="37">
        <v>94.61</v>
      </c>
      <c r="Q6" s="37">
        <v>103.59</v>
      </c>
      <c r="R6" s="37">
        <v>118.08</v>
      </c>
      <c r="S6" s="37">
        <v>125.11</v>
      </c>
      <c r="T6" s="37">
        <f>VLOOKUP(M6,'Table 1'!A$8:G$14,7,FALSE)/1000</f>
        <v>123.800888942</v>
      </c>
      <c r="U6" s="37">
        <f>T6-O6</f>
        <v>42.760888941999994</v>
      </c>
    </row>
    <row r="7" spans="1:21" x14ac:dyDescent="0.2">
      <c r="G7" s="39"/>
      <c r="H7" s="37"/>
      <c r="I7" s="37"/>
      <c r="M7" s="56" t="s">
        <v>108</v>
      </c>
      <c r="N7" s="35" t="s">
        <v>8</v>
      </c>
      <c r="O7" s="37">
        <v>15.92</v>
      </c>
      <c r="P7" s="37">
        <v>16.43</v>
      </c>
      <c r="Q7" s="37">
        <v>12.43</v>
      </c>
      <c r="R7" s="37">
        <v>12.28</v>
      </c>
      <c r="S7" s="37">
        <v>11.28</v>
      </c>
      <c r="T7" s="37">
        <f>VLOOKUP(M7,'Table 1'!A$8:G$14,7,FALSE)/1000</f>
        <v>16.711300717</v>
      </c>
      <c r="U7" s="37">
        <f t="shared" ref="U7:U8" si="1">T7-O7</f>
        <v>0.79130071700000038</v>
      </c>
    </row>
    <row r="8" spans="1:21" x14ac:dyDescent="0.2">
      <c r="M8" s="56" t="s">
        <v>104</v>
      </c>
      <c r="N8" s="35" t="s">
        <v>56</v>
      </c>
      <c r="O8" s="37">
        <v>342.72</v>
      </c>
      <c r="P8" s="37">
        <v>358.46</v>
      </c>
      <c r="Q8" s="37">
        <v>374.84</v>
      </c>
      <c r="R8" s="37">
        <v>370.97</v>
      </c>
      <c r="S8" s="37">
        <v>386.53</v>
      </c>
      <c r="T8" s="37">
        <f>VLOOKUP(M8,'Table 1'!A$8:G$14,7,FALSE)/1000</f>
        <v>371.12909810899998</v>
      </c>
      <c r="U8" s="37">
        <f t="shared" si="1"/>
        <v>28.409098108999956</v>
      </c>
    </row>
    <row r="9" spans="1:21" x14ac:dyDescent="0.2">
      <c r="I9" s="40"/>
      <c r="N9" s="35" t="s">
        <v>51</v>
      </c>
      <c r="O9" s="37">
        <f>SUM(O3:O8)</f>
        <v>651.68000000000006</v>
      </c>
      <c r="P9" s="37">
        <f t="shared" ref="P9:R9" si="2">SUM(P3:P8)</f>
        <v>679.32999999999993</v>
      </c>
      <c r="Q9" s="37">
        <f t="shared" si="2"/>
        <v>691.35</v>
      </c>
      <c r="R9" s="37">
        <f t="shared" si="2"/>
        <v>672.06</v>
      </c>
      <c r="S9" s="37">
        <v>698.19</v>
      </c>
      <c r="T9" s="37">
        <f>SUM(T3:T8)</f>
        <v>643.954000576</v>
      </c>
    </row>
    <row r="10" spans="1:21" x14ac:dyDescent="0.2">
      <c r="T10" s="37"/>
    </row>
    <row r="11" spans="1:21" x14ac:dyDescent="0.2">
      <c r="R11" s="37"/>
    </row>
    <row r="13" spans="1:21" x14ac:dyDescent="0.2">
      <c r="N13" s="35" t="s">
        <v>52</v>
      </c>
      <c r="O13" s="37">
        <f t="shared" ref="O13:T13" si="3">SUM(O5:O6)</f>
        <v>116.15</v>
      </c>
      <c r="P13" s="37">
        <f t="shared" si="3"/>
        <v>124.13</v>
      </c>
      <c r="Q13" s="37">
        <f t="shared" si="3"/>
        <v>128.67000000000002</v>
      </c>
      <c r="R13" s="37">
        <f t="shared" si="3"/>
        <v>134.04</v>
      </c>
      <c r="S13" s="37">
        <f t="shared" si="3"/>
        <v>139.03</v>
      </c>
      <c r="T13" s="37">
        <f t="shared" si="3"/>
        <v>133.17640175400001</v>
      </c>
    </row>
    <row r="14" spans="1:21" x14ac:dyDescent="0.2">
      <c r="O14" s="38"/>
    </row>
    <row r="17" spans="15:20" x14ac:dyDescent="0.2">
      <c r="O17" s="37"/>
    </row>
    <row r="23" spans="15:20" x14ac:dyDescent="0.2">
      <c r="O23" s="38"/>
      <c r="P23" s="38"/>
      <c r="Q23" s="38"/>
      <c r="R23" s="38"/>
      <c r="S23" s="38"/>
      <c r="T23" s="62"/>
    </row>
    <row r="24" spans="15:20" x14ac:dyDescent="0.2">
      <c r="O24" s="38"/>
      <c r="P24" s="38"/>
      <c r="Q24" s="38"/>
      <c r="R24" s="38"/>
      <c r="S24" s="38"/>
      <c r="T24" s="62"/>
    </row>
    <row r="25" spans="15:20" x14ac:dyDescent="0.2">
      <c r="O25" s="38"/>
      <c r="P25" s="38"/>
      <c r="Q25" s="38"/>
      <c r="R25" s="38"/>
      <c r="S25" s="38"/>
      <c r="T25" s="62"/>
    </row>
    <row r="26" spans="15:20" x14ac:dyDescent="0.2">
      <c r="O26" s="38"/>
      <c r="P26" s="38"/>
      <c r="Q26" s="38"/>
      <c r="R26" s="38"/>
      <c r="S26" s="38"/>
      <c r="T26" s="62"/>
    </row>
    <row r="27" spans="15:20" x14ac:dyDescent="0.2">
      <c r="O27" s="38"/>
      <c r="P27" s="38"/>
      <c r="Q27" s="38"/>
      <c r="R27" s="38"/>
      <c r="S27" s="38"/>
      <c r="T27" s="62"/>
    </row>
    <row r="28" spans="15:20" x14ac:dyDescent="0.2">
      <c r="O28" s="38"/>
      <c r="P28" s="38"/>
      <c r="Q28" s="38"/>
      <c r="R28" s="38"/>
      <c r="S28" s="38"/>
      <c r="T28" s="62"/>
    </row>
    <row r="29" spans="15:20" x14ac:dyDescent="0.2">
      <c r="O29" s="38"/>
      <c r="P29" s="38"/>
      <c r="Q29" s="38"/>
      <c r="R29" s="38"/>
      <c r="S29" s="38"/>
      <c r="T29" s="38"/>
    </row>
    <row r="56" ht="56.45" customHeight="1" x14ac:dyDescent="0.2"/>
    <row r="80" spans="1:1" x14ac:dyDescent="0.2">
      <c r="A80" s="1" t="s">
        <v>49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S17"/>
  <sheetViews>
    <sheetView showGridLines="0" zoomScaleNormal="100" workbookViewId="0">
      <selection activeCell="A5" sqref="A5"/>
    </sheetView>
  </sheetViews>
  <sheetFormatPr defaultColWidth="11.42578125" defaultRowHeight="12" x14ac:dyDescent="0.2"/>
  <cols>
    <col min="1" max="1" width="17.28515625" style="1" customWidth="1"/>
    <col min="2" max="9" width="11.42578125" style="1"/>
    <col min="10" max="10" width="22.7109375" style="1" customWidth="1"/>
    <col min="11" max="11" width="6.5703125" style="1" customWidth="1"/>
    <col min="12" max="12" width="7.42578125" style="1" customWidth="1"/>
    <col min="13" max="13" width="19.42578125" style="1" customWidth="1"/>
    <col min="14" max="14" width="7.42578125" style="1" customWidth="1"/>
    <col min="15" max="16384" width="11.42578125" style="1"/>
  </cols>
  <sheetData>
    <row r="2" spans="1:19" x14ac:dyDescent="0.2">
      <c r="M2" s="35"/>
    </row>
    <row r="3" spans="1:19" x14ac:dyDescent="0.2">
      <c r="M3" s="35"/>
      <c r="N3" s="37"/>
      <c r="O3" s="37"/>
      <c r="P3" s="37"/>
      <c r="Q3" s="37"/>
    </row>
    <row r="4" spans="1:19" x14ac:dyDescent="0.2">
      <c r="M4" s="35" t="s">
        <v>50</v>
      </c>
      <c r="N4" s="1">
        <v>2010</v>
      </c>
      <c r="O4" s="1">
        <v>2012</v>
      </c>
      <c r="P4" s="1">
        <v>2014</v>
      </c>
      <c r="Q4" s="1">
        <v>2016</v>
      </c>
      <c r="R4" s="1">
        <v>2018</v>
      </c>
      <c r="S4" s="1">
        <v>2020</v>
      </c>
    </row>
    <row r="5" spans="1:19" ht="15.75" x14ac:dyDescent="0.25">
      <c r="A5" s="50" t="s">
        <v>88</v>
      </c>
      <c r="M5" s="35" t="s">
        <v>18</v>
      </c>
      <c r="N5" s="38">
        <f>Figure1!O3/Figure1!O$9</f>
        <v>0.26563650871593419</v>
      </c>
      <c r="O5" s="38">
        <f>Figure1!P3/Figure1!P$9</f>
        <v>0.25984425831333818</v>
      </c>
      <c r="P5" s="38">
        <f>Figure1!Q3/Figure1!Q$9</f>
        <v>0.24910681998987488</v>
      </c>
      <c r="Q5" s="38">
        <f>Figure1!R3/Figure1!R$9</f>
        <v>0.22529238460851711</v>
      </c>
      <c r="R5" s="38">
        <f>Figure1!S3/Figure1!S$9</f>
        <v>0.22649994987037908</v>
      </c>
      <c r="S5" s="38">
        <f>Figure1!T3/Figure1!T$9</f>
        <v>0.18908899904043569</v>
      </c>
    </row>
    <row r="6" spans="1:19" ht="12.75" x14ac:dyDescent="0.2">
      <c r="A6" s="49" t="s">
        <v>59</v>
      </c>
      <c r="G6" s="36"/>
      <c r="M6" s="35" t="s">
        <v>11</v>
      </c>
      <c r="N6" s="38">
        <f>Figure1!O4/Figure1!O$9</f>
        <v>5.8003928308372199E-3</v>
      </c>
      <c r="O6" s="38">
        <f>Figure1!P4/Figure1!P$9</f>
        <v>5.5790263936525697E-3</v>
      </c>
      <c r="P6" s="38">
        <f>Figure1!Q4/Figure1!Q$9</f>
        <v>4.6141607000795542E-3</v>
      </c>
      <c r="Q6" s="38">
        <f>Figure1!R4/Figure1!R$9</f>
        <v>4.9995536112847072E-3</v>
      </c>
      <c r="R6" s="38">
        <f>Figure1!S4/Figure1!S$9</f>
        <v>4.6119251206691589E-3</v>
      </c>
      <c r="S6" s="38">
        <f>Figure1!T4/Figure1!T$9</f>
        <v>1.820910496636647E-3</v>
      </c>
    </row>
    <row r="7" spans="1:19" x14ac:dyDescent="0.2">
      <c r="G7" s="39"/>
      <c r="H7" s="37"/>
      <c r="I7" s="37"/>
      <c r="M7" s="35" t="s">
        <v>10</v>
      </c>
      <c r="N7" s="38">
        <f>Figure1!O5/Figure1!O$9</f>
        <v>5.3876135526638835E-2</v>
      </c>
      <c r="O7" s="38">
        <f>Figure1!P5/Figure1!P$9</f>
        <v>4.3454580248185715E-2</v>
      </c>
      <c r="P7" s="38">
        <f>Figure1!Q5/Figure1!Q$9</f>
        <v>3.6276849642004769E-2</v>
      </c>
      <c r="Q7" s="38">
        <f>Figure1!R5/Figure1!R$9</f>
        <v>2.3747879653602359E-2</v>
      </c>
      <c r="R7" s="38">
        <f>Figure1!S5/Figure1!S$9</f>
        <v>1.9937266360159842E-2</v>
      </c>
      <c r="S7" s="38">
        <f>Figure1!T5/Figure1!T$9</f>
        <v>1.455928964431287E-2</v>
      </c>
    </row>
    <row r="8" spans="1:19" x14ac:dyDescent="0.2">
      <c r="M8" s="35" t="s">
        <v>9</v>
      </c>
      <c r="N8" s="38">
        <f>Figure1!O6/Figure1!O$9</f>
        <v>0.12435551190768475</v>
      </c>
      <c r="O8" s="38">
        <f>Figure1!P6/Figure1!P$9</f>
        <v>0.13926957443363316</v>
      </c>
      <c r="P8" s="38">
        <f>Figure1!Q6/Figure1!Q$9</f>
        <v>0.14983727489694076</v>
      </c>
      <c r="Q8" s="38">
        <f>Figure1!R6/Figure1!R$9</f>
        <v>0.17569859833943399</v>
      </c>
      <c r="R8" s="38">
        <f>Figure1!S6/Figure1!S$9</f>
        <v>0.17919191051146535</v>
      </c>
      <c r="S8" s="38">
        <f>Figure1!T6/Figure1!T$9</f>
        <v>0.19225113724157836</v>
      </c>
    </row>
    <row r="9" spans="1:19" x14ac:dyDescent="0.2">
      <c r="I9" s="40"/>
      <c r="M9" s="35" t="s">
        <v>8</v>
      </c>
      <c r="N9" s="38">
        <f>Figure1!O7/Figure1!O$9</f>
        <v>2.4429167689663637E-2</v>
      </c>
      <c r="O9" s="38">
        <f>Figure1!P7/Figure1!P$9</f>
        <v>2.4185594630003093E-2</v>
      </c>
      <c r="P9" s="38">
        <f>Figure1!Q7/Figure1!Q$9</f>
        <v>1.7979315831344472E-2</v>
      </c>
      <c r="Q9" s="38">
        <f>Figure1!R7/Figure1!R$9</f>
        <v>1.8272178079338154E-2</v>
      </c>
      <c r="R9" s="38">
        <f>Figure1!S7/Figure1!S$9</f>
        <v>1.6156060671164006E-2</v>
      </c>
      <c r="S9" s="38">
        <f>Figure1!T7/Figure1!T$9</f>
        <v>2.5951078341080541E-2</v>
      </c>
    </row>
    <row r="10" spans="1:19" x14ac:dyDescent="0.2">
      <c r="M10" s="35" t="s">
        <v>7</v>
      </c>
      <c r="N10" s="38">
        <f>Figure1!O8/Figure1!O$9</f>
        <v>0.52590228332924138</v>
      </c>
      <c r="O10" s="38">
        <f>Figure1!P8/Figure1!P$9</f>
        <v>0.52766696598118734</v>
      </c>
      <c r="P10" s="38">
        <f>Figure1!Q8/Figure1!Q$9</f>
        <v>0.5421855789397555</v>
      </c>
      <c r="Q10" s="38">
        <f>Figure1!R8/Figure1!R$9</f>
        <v>0.55198940570782384</v>
      </c>
      <c r="R10" s="38">
        <f>Figure1!S8/Figure1!S$9</f>
        <v>0.55361721021498433</v>
      </c>
      <c r="S10" s="38">
        <f>Figure1!T8/Figure1!T$9</f>
        <v>0.57632858523595587</v>
      </c>
    </row>
    <row r="11" spans="1:19" x14ac:dyDescent="0.2">
      <c r="N11" s="41">
        <f>SUM(N5:N10)</f>
        <v>1</v>
      </c>
      <c r="O11" s="41">
        <f t="shared" ref="O11:P11" si="0">SUM(O5:O10)</f>
        <v>1</v>
      </c>
      <c r="P11" s="41">
        <f t="shared" si="0"/>
        <v>1</v>
      </c>
      <c r="Q11" s="41">
        <f t="shared" ref="Q11:R11" si="1">SUM(Q5:Q10)</f>
        <v>1.0000000000000002</v>
      </c>
      <c r="R11" s="41">
        <f t="shared" si="1"/>
        <v>1.0000143227488218</v>
      </c>
      <c r="S11" s="41">
        <v>1</v>
      </c>
    </row>
    <row r="15" spans="1:19" x14ac:dyDescent="0.2">
      <c r="M15" s="1" t="s">
        <v>49</v>
      </c>
    </row>
    <row r="17" spans="14:14" x14ac:dyDescent="0.2">
      <c r="N17" s="37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38"/>
  <sheetViews>
    <sheetView showGridLines="0" zoomScaleNormal="100" workbookViewId="0">
      <selection activeCell="B3" sqref="B3"/>
    </sheetView>
  </sheetViews>
  <sheetFormatPr defaultColWidth="11" defaultRowHeight="12" x14ac:dyDescent="0.2"/>
  <cols>
    <col min="1" max="1" width="7.7109375" style="1" customWidth="1"/>
    <col min="2" max="2" width="13.85546875" style="1" customWidth="1"/>
    <col min="3" max="9" width="15.85546875" style="1" customWidth="1"/>
    <col min="10" max="16384" width="11" style="1"/>
  </cols>
  <sheetData>
    <row r="2" spans="1:11" ht="15.75" x14ac:dyDescent="0.25">
      <c r="B2" s="50" t="s">
        <v>96</v>
      </c>
    </row>
    <row r="3" spans="1:11" ht="12.75" x14ac:dyDescent="0.2">
      <c r="B3" s="47" t="s">
        <v>44</v>
      </c>
    </row>
    <row r="5" spans="1:11" ht="17.649999999999999" customHeight="1" x14ac:dyDescent="0.2">
      <c r="B5" s="64"/>
      <c r="C5" s="66" t="s">
        <v>15</v>
      </c>
      <c r="D5" s="68" t="s">
        <v>16</v>
      </c>
      <c r="E5" s="68"/>
      <c r="F5" s="68"/>
      <c r="G5" s="68"/>
      <c r="H5" s="68"/>
      <c r="I5" s="68"/>
    </row>
    <row r="6" spans="1:11" ht="24" x14ac:dyDescent="0.2">
      <c r="B6" s="65"/>
      <c r="C6" s="67"/>
      <c r="D6" s="17" t="s">
        <v>56</v>
      </c>
      <c r="E6" s="17" t="s">
        <v>8</v>
      </c>
      <c r="F6" s="17" t="s">
        <v>17</v>
      </c>
      <c r="G6" s="17" t="s">
        <v>57</v>
      </c>
      <c r="H6" s="17" t="s">
        <v>101</v>
      </c>
      <c r="I6" s="17" t="s">
        <v>110</v>
      </c>
    </row>
    <row r="7" spans="1:11" ht="12.2" customHeight="1" x14ac:dyDescent="0.2">
      <c r="A7" s="56" t="s">
        <v>87</v>
      </c>
      <c r="B7" s="9" t="s">
        <v>89</v>
      </c>
      <c r="C7" s="19">
        <f>Figure1!$T9*1000</f>
        <v>643954.00057599996</v>
      </c>
      <c r="D7" s="19">
        <f>Figure1!$T8*1000</f>
        <v>371129.09810899996</v>
      </c>
      <c r="E7" s="19">
        <f>Figure1!$T7*1000</f>
        <v>16711.300717000002</v>
      </c>
      <c r="F7" s="19">
        <f>Figure1!$T6*1000</f>
        <v>123800.88894200001</v>
      </c>
      <c r="G7" s="19">
        <f>Figure1!$T5*1000</f>
        <v>9375.5128120000008</v>
      </c>
      <c r="H7" s="19">
        <f>Figure1!$T3*1000</f>
        <v>121764.61739699999</v>
      </c>
      <c r="I7" s="19">
        <f>Figure1!$T4*1000</f>
        <v>1172.5825989999998</v>
      </c>
      <c r="J7" s="3"/>
      <c r="K7" s="3"/>
    </row>
    <row r="8" spans="1:11" ht="12.2" customHeight="1" x14ac:dyDescent="0.2">
      <c r="A8" s="56" t="s">
        <v>60</v>
      </c>
      <c r="B8" s="18" t="s">
        <v>19</v>
      </c>
      <c r="C8" s="20">
        <v>42315.96</v>
      </c>
      <c r="D8" s="20">
        <v>36926.237000000001</v>
      </c>
      <c r="E8" s="20">
        <v>0</v>
      </c>
      <c r="F8" s="20">
        <v>3642.8159999999998</v>
      </c>
      <c r="G8" s="20">
        <v>577.86400000000003</v>
      </c>
      <c r="H8" s="20">
        <v>1169.0429999999999</v>
      </c>
      <c r="I8" s="20">
        <v>0</v>
      </c>
    </row>
    <row r="9" spans="1:11" ht="12.2" customHeight="1" x14ac:dyDescent="0.2">
      <c r="A9" s="56" t="s">
        <v>71</v>
      </c>
      <c r="B9" s="10" t="s">
        <v>90</v>
      </c>
      <c r="C9" s="20">
        <v>15014.665000000001</v>
      </c>
      <c r="D9" s="20">
        <v>3400.92</v>
      </c>
      <c r="E9" s="20">
        <v>0</v>
      </c>
      <c r="F9" s="20">
        <v>622.85</v>
      </c>
      <c r="G9" s="20">
        <v>5.7229999999999999</v>
      </c>
      <c r="H9" s="20">
        <v>10924.191999999999</v>
      </c>
      <c r="I9" s="20">
        <v>60.98</v>
      </c>
    </row>
    <row r="10" spans="1:11" ht="12.2" customHeight="1" x14ac:dyDescent="0.2">
      <c r="A10" s="56" t="s">
        <v>61</v>
      </c>
      <c r="B10" s="10" t="s">
        <v>54</v>
      </c>
      <c r="C10" s="20">
        <v>12330.467000000001</v>
      </c>
      <c r="D10" s="20">
        <v>7267.8490000000002</v>
      </c>
      <c r="E10" s="20">
        <v>609.50400000000002</v>
      </c>
      <c r="F10" s="20">
        <v>1190.991</v>
      </c>
      <c r="G10" s="20">
        <v>-44.518999999999998</v>
      </c>
      <c r="H10" s="20">
        <v>3305.241</v>
      </c>
      <c r="I10" s="20">
        <v>0</v>
      </c>
    </row>
    <row r="11" spans="1:11" ht="12.2" customHeight="1" x14ac:dyDescent="0.2">
      <c r="A11" s="56" t="s">
        <v>74</v>
      </c>
      <c r="B11" s="10" t="s">
        <v>20</v>
      </c>
      <c r="C11" s="20">
        <v>8181.5959999999995</v>
      </c>
      <c r="D11" s="20">
        <v>5116.6859999999997</v>
      </c>
      <c r="E11" s="20">
        <v>174.78700000000001</v>
      </c>
      <c r="F11" s="20">
        <v>2763.6469999999999</v>
      </c>
      <c r="G11" s="20">
        <v>7.1</v>
      </c>
      <c r="H11" s="20">
        <v>118.33499999999999</v>
      </c>
      <c r="I11" s="20">
        <v>1.04</v>
      </c>
    </row>
    <row r="12" spans="1:11" ht="12.2" customHeight="1" x14ac:dyDescent="0.2">
      <c r="A12" s="56" t="s">
        <v>62</v>
      </c>
      <c r="B12" s="10" t="s">
        <v>53</v>
      </c>
      <c r="C12" s="20">
        <v>139724.05100000001</v>
      </c>
      <c r="D12" s="20">
        <v>76631.417000000001</v>
      </c>
      <c r="E12" s="20">
        <v>4879.0069999999996</v>
      </c>
      <c r="F12" s="20">
        <v>43919.353999999999</v>
      </c>
      <c r="G12" s="20">
        <v>1982.989</v>
      </c>
      <c r="H12" s="20">
        <v>12291.456</v>
      </c>
      <c r="I12" s="20">
        <v>19.829000000000001</v>
      </c>
    </row>
    <row r="13" spans="1:11" ht="12.2" customHeight="1" x14ac:dyDescent="0.2">
      <c r="A13" s="56" t="s">
        <v>75</v>
      </c>
      <c r="B13" s="10" t="s">
        <v>92</v>
      </c>
      <c r="C13" s="20">
        <v>11212.513999999999</v>
      </c>
      <c r="D13" s="20">
        <v>1166.6279999999999</v>
      </c>
      <c r="E13" s="20">
        <v>288.24099999999999</v>
      </c>
      <c r="F13" s="20">
        <v>456.62700000000001</v>
      </c>
      <c r="G13" s="20">
        <v>0.23599999999999999</v>
      </c>
      <c r="H13" s="20">
        <v>9300.7819999999992</v>
      </c>
      <c r="I13" s="20">
        <v>0</v>
      </c>
    </row>
    <row r="14" spans="1:11" ht="12.2" customHeight="1" x14ac:dyDescent="0.2">
      <c r="A14" s="56" t="s">
        <v>76</v>
      </c>
      <c r="B14" s="10" t="s">
        <v>93</v>
      </c>
      <c r="C14" s="20">
        <v>4043.5419999999999</v>
      </c>
      <c r="D14" s="20">
        <v>1670.962</v>
      </c>
      <c r="E14" s="20">
        <v>305.93099999999998</v>
      </c>
      <c r="F14" s="20">
        <v>1264.2059999999999</v>
      </c>
      <c r="G14" s="20">
        <v>12.404999999999999</v>
      </c>
      <c r="H14" s="20">
        <v>719.197</v>
      </c>
      <c r="I14" s="20">
        <v>70.840999999999994</v>
      </c>
    </row>
    <row r="15" spans="1:11" ht="12.2" customHeight="1" x14ac:dyDescent="0.2">
      <c r="A15" s="56" t="s">
        <v>78</v>
      </c>
      <c r="B15" s="10" t="s">
        <v>21</v>
      </c>
      <c r="C15" s="20" t="s">
        <v>55</v>
      </c>
      <c r="D15" s="20" t="s">
        <v>55</v>
      </c>
      <c r="E15" s="20">
        <v>0</v>
      </c>
      <c r="F15" s="20" t="s">
        <v>55</v>
      </c>
      <c r="G15" s="20" t="s">
        <v>55</v>
      </c>
      <c r="H15" s="20" t="s">
        <v>55</v>
      </c>
      <c r="I15" s="20">
        <v>1479.819</v>
      </c>
    </row>
    <row r="16" spans="1:11" ht="12.2" customHeight="1" x14ac:dyDescent="0.2">
      <c r="A16" s="56" t="s">
        <v>63</v>
      </c>
      <c r="B16" s="10" t="s">
        <v>22</v>
      </c>
      <c r="C16" s="20">
        <v>44612.481884000001</v>
      </c>
      <c r="D16" s="20">
        <v>21455.078378499999</v>
      </c>
      <c r="E16" s="20">
        <v>79.064300000000003</v>
      </c>
      <c r="F16" s="20">
        <v>3489.1969904999996</v>
      </c>
      <c r="G16" s="20">
        <v>110.92283</v>
      </c>
      <c r="H16" s="20">
        <v>19465.866784999998</v>
      </c>
      <c r="I16" s="20">
        <v>12.352600000000001</v>
      </c>
      <c r="K16" s="37"/>
    </row>
    <row r="17" spans="1:11" ht="12.2" customHeight="1" x14ac:dyDescent="0.2">
      <c r="A17" s="56" t="s">
        <v>64</v>
      </c>
      <c r="B17" s="10" t="s">
        <v>23</v>
      </c>
      <c r="C17" s="20">
        <v>87374.279915000006</v>
      </c>
      <c r="D17" s="20">
        <v>41301.884336499999</v>
      </c>
      <c r="E17" s="20">
        <v>0</v>
      </c>
      <c r="F17" s="20">
        <v>22258.473645500002</v>
      </c>
      <c r="G17" s="20">
        <v>4002.3470000000002</v>
      </c>
      <c r="H17" s="20">
        <v>19254.031932999998</v>
      </c>
      <c r="I17" s="20">
        <v>557.54300000000001</v>
      </c>
      <c r="K17" s="37"/>
    </row>
    <row r="18" spans="1:11" ht="12.2" customHeight="1" x14ac:dyDescent="0.2">
      <c r="A18" s="56" t="s">
        <v>79</v>
      </c>
      <c r="B18" s="10" t="s">
        <v>24</v>
      </c>
      <c r="C18" s="20">
        <v>3354.4270000000001</v>
      </c>
      <c r="D18" s="20">
        <v>2007.1780000000001</v>
      </c>
      <c r="E18" s="20">
        <v>26.885000000000002</v>
      </c>
      <c r="F18" s="20">
        <v>177.78800000000001</v>
      </c>
      <c r="G18" s="20">
        <v>2.0209999999999999</v>
      </c>
      <c r="H18" s="20">
        <v>1132.242</v>
      </c>
      <c r="I18" s="20">
        <v>8.3140000000000001</v>
      </c>
    </row>
    <row r="19" spans="1:11" ht="12.2" customHeight="1" x14ac:dyDescent="0.2">
      <c r="A19" s="56" t="s">
        <v>65</v>
      </c>
      <c r="B19" s="10" t="s">
        <v>25</v>
      </c>
      <c r="C19" s="20">
        <v>79536.445999999996</v>
      </c>
      <c r="D19" s="20">
        <v>57607.642</v>
      </c>
      <c r="E19" s="20">
        <v>1.0999999999999999E-2</v>
      </c>
      <c r="F19" s="20">
        <v>8899.08</v>
      </c>
      <c r="G19" s="20">
        <v>1024.325</v>
      </c>
      <c r="H19" s="20">
        <v>12005.388000000001</v>
      </c>
      <c r="I19" s="20">
        <v>0</v>
      </c>
    </row>
    <row r="20" spans="1:11" ht="12.2" customHeight="1" x14ac:dyDescent="0.2">
      <c r="A20" s="56" t="s">
        <v>66</v>
      </c>
      <c r="B20" s="10" t="s">
        <v>26</v>
      </c>
      <c r="C20" s="20">
        <v>809.35</v>
      </c>
      <c r="D20" s="20">
        <v>353.464</v>
      </c>
      <c r="E20" s="20">
        <v>0</v>
      </c>
      <c r="F20" s="20">
        <v>31.472999999999999</v>
      </c>
      <c r="G20" s="20">
        <v>1.7000000000000001E-2</v>
      </c>
      <c r="H20" s="20">
        <v>424.39600000000002</v>
      </c>
      <c r="I20" s="20">
        <v>0</v>
      </c>
    </row>
    <row r="21" spans="1:11" ht="12.2" customHeight="1" x14ac:dyDescent="0.2">
      <c r="A21" s="56" t="s">
        <v>72</v>
      </c>
      <c r="B21" s="10" t="s">
        <v>111</v>
      </c>
      <c r="C21" s="20">
        <v>1770.891977</v>
      </c>
      <c r="D21" s="20">
        <v>1231.6189960851002</v>
      </c>
      <c r="E21" s="20">
        <v>21.930966999999999</v>
      </c>
      <c r="F21" s="20">
        <v>56.244139414899998</v>
      </c>
      <c r="G21" s="20">
        <v>-0.28794200000000003</v>
      </c>
      <c r="H21" s="20">
        <v>450.89806650000003</v>
      </c>
      <c r="I21" s="20">
        <v>10.48775</v>
      </c>
      <c r="K21" s="37"/>
    </row>
    <row r="22" spans="1:11" ht="12.2" customHeight="1" x14ac:dyDescent="0.2">
      <c r="A22" s="56" t="s">
        <v>80</v>
      </c>
      <c r="B22" s="10" t="s">
        <v>94</v>
      </c>
      <c r="C22" s="20">
        <v>2244.9540000000002</v>
      </c>
      <c r="D22" s="20">
        <v>1610.547</v>
      </c>
      <c r="E22" s="20">
        <v>0</v>
      </c>
      <c r="F22" s="20">
        <v>245.75899999999999</v>
      </c>
      <c r="G22" s="20">
        <v>2.7669999999999999</v>
      </c>
      <c r="H22" s="20">
        <v>373.87900000000002</v>
      </c>
      <c r="I22" s="20">
        <v>12.002000000000001</v>
      </c>
    </row>
    <row r="23" spans="1:11" ht="12.2" customHeight="1" x14ac:dyDescent="0.2">
      <c r="A23" s="56" t="s">
        <v>67</v>
      </c>
      <c r="B23" s="10" t="s">
        <v>112</v>
      </c>
      <c r="C23" s="20">
        <v>1145.88320159</v>
      </c>
      <c r="D23" s="20">
        <v>811.28967038999997</v>
      </c>
      <c r="E23" s="20">
        <v>0</v>
      </c>
      <c r="F23" s="20">
        <v>245.04049739999999</v>
      </c>
      <c r="G23" s="20">
        <v>4.3904125000000001</v>
      </c>
      <c r="H23" s="20">
        <v>85.162621299999998</v>
      </c>
      <c r="I23" s="20">
        <v>0</v>
      </c>
      <c r="K23" s="37"/>
    </row>
    <row r="24" spans="1:11" ht="12.2" customHeight="1" x14ac:dyDescent="0.2">
      <c r="A24" s="56" t="s">
        <v>68</v>
      </c>
      <c r="B24" s="10" t="s">
        <v>27</v>
      </c>
      <c r="C24" s="20">
        <v>11683.164000000001</v>
      </c>
      <c r="D24" s="20">
        <v>6251.1490000000003</v>
      </c>
      <c r="E24" s="20">
        <v>8.859</v>
      </c>
      <c r="F24" s="20">
        <v>1255.4760000000001</v>
      </c>
      <c r="G24" s="20">
        <v>83.811999999999998</v>
      </c>
      <c r="H24" s="20">
        <v>4083.8679999999999</v>
      </c>
      <c r="I24" s="20">
        <v>0</v>
      </c>
    </row>
    <row r="25" spans="1:11" ht="12.2" customHeight="1" x14ac:dyDescent="0.2">
      <c r="A25" s="56" t="s">
        <v>73</v>
      </c>
      <c r="B25" s="10" t="s">
        <v>28</v>
      </c>
      <c r="C25" s="20">
        <v>400</v>
      </c>
      <c r="D25" s="20">
        <v>98</v>
      </c>
      <c r="E25" s="20">
        <v>0</v>
      </c>
      <c r="F25" s="20">
        <v>0.1</v>
      </c>
      <c r="G25" s="20">
        <v>9</v>
      </c>
      <c r="H25" s="20">
        <v>292.774</v>
      </c>
      <c r="I25" s="20">
        <v>0</v>
      </c>
      <c r="J25" s="37"/>
    </row>
    <row r="26" spans="1:11" ht="12.2" customHeight="1" x14ac:dyDescent="0.2">
      <c r="A26" s="56" t="s">
        <v>81</v>
      </c>
      <c r="B26" s="10" t="s">
        <v>29</v>
      </c>
      <c r="C26" s="20">
        <v>44087.983</v>
      </c>
      <c r="D26" s="20">
        <v>32763.393</v>
      </c>
      <c r="E26" s="20">
        <v>0</v>
      </c>
      <c r="F26" s="20">
        <v>9321.7739999999994</v>
      </c>
      <c r="G26" s="20">
        <v>1100.9100000000001</v>
      </c>
      <c r="H26" s="20">
        <v>820.14099999999996</v>
      </c>
      <c r="I26" s="20">
        <v>81.766000000000005</v>
      </c>
    </row>
    <row r="27" spans="1:11" ht="12.2" customHeight="1" x14ac:dyDescent="0.2">
      <c r="A27" s="56" t="s">
        <v>82</v>
      </c>
      <c r="B27" s="10" t="s">
        <v>30</v>
      </c>
      <c r="C27" s="20">
        <v>13229.275</v>
      </c>
      <c r="D27" s="20">
        <v>8306.5750000000007</v>
      </c>
      <c r="E27" s="20">
        <v>2.3540000000000001</v>
      </c>
      <c r="F27" s="20">
        <v>0</v>
      </c>
      <c r="G27" s="20">
        <v>0</v>
      </c>
      <c r="H27" s="20">
        <v>1227.7449999999999</v>
      </c>
      <c r="I27" s="20">
        <v>0</v>
      </c>
    </row>
    <row r="28" spans="1:11" ht="12.2" customHeight="1" x14ac:dyDescent="0.2">
      <c r="A28" s="56" t="s">
        <v>83</v>
      </c>
      <c r="B28" s="10" t="s">
        <v>31</v>
      </c>
      <c r="C28" s="20">
        <v>53118.724196000003</v>
      </c>
      <c r="D28" s="20">
        <v>27508.1241525</v>
      </c>
      <c r="E28" s="20">
        <v>10215.544</v>
      </c>
      <c r="F28" s="20">
        <v>3733.0086294999996</v>
      </c>
      <c r="G28" s="20">
        <v>283.08903299999997</v>
      </c>
      <c r="H28" s="20">
        <v>11378.254380999999</v>
      </c>
      <c r="I28" s="20">
        <v>0.70399999999999996</v>
      </c>
      <c r="K28" s="37"/>
    </row>
    <row r="29" spans="1:11" ht="12.2" customHeight="1" x14ac:dyDescent="0.2">
      <c r="A29" s="56" t="s">
        <v>84</v>
      </c>
      <c r="B29" s="10" t="s">
        <v>32</v>
      </c>
      <c r="C29" s="20">
        <v>7833.8130000000001</v>
      </c>
      <c r="D29" s="20">
        <v>3023.1120000000001</v>
      </c>
      <c r="E29" s="20">
        <v>40.573999999999998</v>
      </c>
      <c r="F29" s="20">
        <v>1115.8320000000001</v>
      </c>
      <c r="G29" s="20">
        <v>33.726999999999997</v>
      </c>
      <c r="H29" s="20">
        <v>3620.5680000000002</v>
      </c>
      <c r="I29" s="20">
        <v>0</v>
      </c>
    </row>
    <row r="30" spans="1:11" ht="12.2" customHeight="1" x14ac:dyDescent="0.2">
      <c r="A30" s="56" t="s">
        <v>69</v>
      </c>
      <c r="B30" s="10" t="s">
        <v>33</v>
      </c>
      <c r="C30" s="20">
        <v>17308.291000000001</v>
      </c>
      <c r="D30" s="20">
        <v>6368.201</v>
      </c>
      <c r="E30" s="20">
        <v>41.451999999999998</v>
      </c>
      <c r="F30" s="20">
        <v>1959.0070000000001</v>
      </c>
      <c r="G30" s="20">
        <v>82.83</v>
      </c>
      <c r="H30" s="20">
        <v>8853.8670000000002</v>
      </c>
      <c r="I30" s="20">
        <v>2.9350000000000001</v>
      </c>
    </row>
    <row r="31" spans="1:11" ht="12.2" customHeight="1" x14ac:dyDescent="0.2">
      <c r="A31" s="56" t="s">
        <v>85</v>
      </c>
      <c r="B31" s="10" t="s">
        <v>34</v>
      </c>
      <c r="C31" s="20">
        <v>2725.5120000000002</v>
      </c>
      <c r="D31" s="20">
        <v>2177.837</v>
      </c>
      <c r="E31" s="20">
        <v>1E-3</v>
      </c>
      <c r="F31" s="20">
        <v>336.89299999999997</v>
      </c>
      <c r="G31" s="20">
        <v>55.691000000000003</v>
      </c>
      <c r="H31" s="20">
        <v>155.09100000000001</v>
      </c>
      <c r="I31" s="20">
        <v>0</v>
      </c>
    </row>
    <row r="32" spans="1:11" ht="12.2" customHeight="1" x14ac:dyDescent="0.2">
      <c r="A32" s="56" t="s">
        <v>86</v>
      </c>
      <c r="B32" s="10" t="s">
        <v>35</v>
      </c>
      <c r="C32" s="20">
        <v>7219.99</v>
      </c>
      <c r="D32" s="20">
        <v>4361.6139999999996</v>
      </c>
      <c r="E32" s="20">
        <v>0</v>
      </c>
      <c r="F32" s="20">
        <v>567.60799999999995</v>
      </c>
      <c r="G32" s="20">
        <v>11.565</v>
      </c>
      <c r="H32" s="20">
        <v>2256.7330000000002</v>
      </c>
      <c r="I32" s="20">
        <v>22.47</v>
      </c>
    </row>
    <row r="33" spans="1:9" ht="12.2" customHeight="1" x14ac:dyDescent="0.2">
      <c r="A33" s="56" t="s">
        <v>70</v>
      </c>
      <c r="B33" s="10" t="s">
        <v>36</v>
      </c>
      <c r="C33" s="20">
        <v>10960.129000000001</v>
      </c>
      <c r="D33" s="20">
        <v>4408.2110000000002</v>
      </c>
      <c r="E33" s="20">
        <v>68.052999999999997</v>
      </c>
      <c r="F33" s="20">
        <v>5557.3739999999998</v>
      </c>
      <c r="G33" s="20">
        <v>137.72300000000001</v>
      </c>
      <c r="H33" s="20">
        <v>771.62300000000005</v>
      </c>
      <c r="I33" s="20">
        <v>17.145</v>
      </c>
    </row>
    <row r="34" spans="1:9" ht="12.2" customHeight="1" x14ac:dyDescent="0.2">
      <c r="A34" s="56" t="s">
        <v>77</v>
      </c>
      <c r="B34" s="11" t="s">
        <v>95</v>
      </c>
      <c r="C34" s="42">
        <v>18100.440999999999</v>
      </c>
      <c r="D34" s="42">
        <v>9049.16</v>
      </c>
      <c r="E34" s="42">
        <v>94.435000000000002</v>
      </c>
      <c r="F34" s="42">
        <v>7301.6350000000002</v>
      </c>
      <c r="G34" s="42">
        <v>132.251</v>
      </c>
      <c r="H34" s="42">
        <v>1510.5160000000001</v>
      </c>
      <c r="I34" s="42">
        <v>12.443</v>
      </c>
    </row>
    <row r="35" spans="1:9" x14ac:dyDescent="0.2">
      <c r="A35" s="56"/>
    </row>
    <row r="36" spans="1:9" x14ac:dyDescent="0.2">
      <c r="B36" s="1" t="s">
        <v>91</v>
      </c>
    </row>
    <row r="37" spans="1:9" x14ac:dyDescent="0.2">
      <c r="B37" s="1" t="s">
        <v>97</v>
      </c>
    </row>
    <row r="38" spans="1:9" x14ac:dyDescent="0.2">
      <c r="B38" s="8" t="s">
        <v>47</v>
      </c>
    </row>
  </sheetData>
  <mergeCells count="3">
    <mergeCell ref="B5:B6"/>
    <mergeCell ref="C5:C6"/>
    <mergeCell ref="D5:I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38"/>
  <sheetViews>
    <sheetView showGridLines="0" zoomScaleNormal="100" workbookViewId="0">
      <selection activeCell="B29" sqref="B29:E29"/>
    </sheetView>
  </sheetViews>
  <sheetFormatPr defaultColWidth="11" defaultRowHeight="12" x14ac:dyDescent="0.2"/>
  <cols>
    <col min="1" max="1" width="7.7109375" style="1" customWidth="1"/>
    <col min="2" max="2" width="13.85546875" style="1" customWidth="1"/>
    <col min="3" max="5" width="36.140625" style="1" customWidth="1"/>
    <col min="6" max="16384" width="11" style="1"/>
  </cols>
  <sheetData>
    <row r="2" spans="1:5" ht="15.75" x14ac:dyDescent="0.25">
      <c r="B2" s="50" t="s">
        <v>98</v>
      </c>
    </row>
    <row r="3" spans="1:5" ht="12.75" x14ac:dyDescent="0.2">
      <c r="B3" s="49" t="s">
        <v>44</v>
      </c>
    </row>
    <row r="5" spans="1:5" ht="19.7" customHeight="1" x14ac:dyDescent="0.2">
      <c r="B5" s="69"/>
      <c r="C5" s="71" t="s">
        <v>37</v>
      </c>
      <c r="D5" s="72"/>
      <c r="E5" s="72"/>
    </row>
    <row r="6" spans="1:5" x14ac:dyDescent="0.2">
      <c r="B6" s="70"/>
      <c r="C6" s="22" t="s">
        <v>38</v>
      </c>
      <c r="D6" s="21" t="s">
        <v>48</v>
      </c>
      <c r="E6" s="21" t="s">
        <v>40</v>
      </c>
    </row>
    <row r="7" spans="1:5" x14ac:dyDescent="0.2">
      <c r="A7" s="56" t="s">
        <v>87</v>
      </c>
      <c r="B7" s="51" t="s">
        <v>89</v>
      </c>
      <c r="C7" s="45">
        <f>Table2!D7</f>
        <v>371129.09810899996</v>
      </c>
      <c r="D7" s="45">
        <v>835.21879227036243</v>
      </c>
      <c r="E7" s="45">
        <f>C7/Table2!C7*100</f>
        <v>57.632858523595587</v>
      </c>
    </row>
    <row r="8" spans="1:5" x14ac:dyDescent="0.2">
      <c r="A8" s="56" t="s">
        <v>60</v>
      </c>
      <c r="B8" s="18" t="s">
        <v>19</v>
      </c>
      <c r="C8" s="23">
        <f>Table2!D8</f>
        <v>36926.237000000001</v>
      </c>
      <c r="D8" s="24">
        <v>3204.7237390691557</v>
      </c>
      <c r="E8" s="25">
        <f>C8/Table2!C8*100</f>
        <v>87.263143740565027</v>
      </c>
    </row>
    <row r="9" spans="1:5" x14ac:dyDescent="0.2">
      <c r="A9" s="56" t="s">
        <v>71</v>
      </c>
      <c r="B9" s="10" t="s">
        <v>90</v>
      </c>
      <c r="C9" s="43">
        <v>3400.92</v>
      </c>
      <c r="D9" s="24">
        <v>489.23668363091497</v>
      </c>
      <c r="E9" s="44">
        <f>C9/Table2!C9*100</f>
        <v>22.650655209423586</v>
      </c>
    </row>
    <row r="10" spans="1:5" x14ac:dyDescent="0.2">
      <c r="A10" s="56" t="s">
        <v>61</v>
      </c>
      <c r="B10" s="10" t="s">
        <v>54</v>
      </c>
      <c r="C10" s="43">
        <v>8076.2330000000002</v>
      </c>
      <c r="D10" s="24">
        <v>755.21592184133465</v>
      </c>
      <c r="E10" s="44">
        <f>C10/Table2!C10*100</f>
        <v>65.4981924042293</v>
      </c>
    </row>
    <row r="11" spans="1:5" x14ac:dyDescent="0.2">
      <c r="A11" s="56" t="s">
        <v>74</v>
      </c>
      <c r="B11" s="10" t="s">
        <v>20</v>
      </c>
      <c r="C11" s="43">
        <v>5093.7089999999998</v>
      </c>
      <c r="D11" s="24">
        <v>874.79243101599695</v>
      </c>
      <c r="E11" s="44">
        <f>C11/Table2!C11*100</f>
        <v>62.258133987549627</v>
      </c>
    </row>
    <row r="12" spans="1:5" x14ac:dyDescent="0.2">
      <c r="A12" s="56" t="s">
        <v>62</v>
      </c>
      <c r="B12" s="10" t="s">
        <v>53</v>
      </c>
      <c r="C12" s="43">
        <v>77739.48</v>
      </c>
      <c r="D12" s="24">
        <v>934.74274821328447</v>
      </c>
      <c r="E12" s="44">
        <f>C12/Table2!C12*100</f>
        <v>55.637865810231901</v>
      </c>
    </row>
    <row r="13" spans="1:5" x14ac:dyDescent="0.2">
      <c r="A13" s="56" t="s">
        <v>75</v>
      </c>
      <c r="B13" s="10" t="s">
        <v>92</v>
      </c>
      <c r="C13" s="23">
        <v>1167</v>
      </c>
      <c r="D13" s="24">
        <v>878.1196951637952</v>
      </c>
      <c r="E13" s="25">
        <f>C13/Table2!C13*100</f>
        <v>10.408013760339564</v>
      </c>
    </row>
    <row r="14" spans="1:5" x14ac:dyDescent="0.2">
      <c r="A14" s="56" t="s">
        <v>76</v>
      </c>
      <c r="B14" s="10" t="s">
        <v>93</v>
      </c>
      <c r="C14" s="23">
        <v>1505.8320000000001</v>
      </c>
      <c r="D14" s="24">
        <v>303.32363771140353</v>
      </c>
      <c r="E14" s="25">
        <f>C14/Table2!C14*100</f>
        <v>37.240419414463858</v>
      </c>
    </row>
    <row r="15" spans="1:5" x14ac:dyDescent="0.2">
      <c r="A15" s="56" t="s">
        <v>78</v>
      </c>
      <c r="B15" s="10" t="s">
        <v>21</v>
      </c>
      <c r="C15" s="23" t="s">
        <v>55</v>
      </c>
      <c r="D15" s="24" t="s">
        <v>55</v>
      </c>
      <c r="E15" s="25" t="s">
        <v>55</v>
      </c>
    </row>
    <row r="16" spans="1:5" x14ac:dyDescent="0.2">
      <c r="A16" s="56" t="s">
        <v>63</v>
      </c>
      <c r="B16" s="10" t="s">
        <v>22</v>
      </c>
      <c r="C16" s="43">
        <v>21455.078378499999</v>
      </c>
      <c r="D16" s="24">
        <v>452.96699430209497</v>
      </c>
      <c r="E16" s="44">
        <f>C16/Table2!C16*100</f>
        <v>48.092097709979086</v>
      </c>
    </row>
    <row r="17" spans="1:5" x14ac:dyDescent="0.2">
      <c r="A17" s="56" t="s">
        <v>64</v>
      </c>
      <c r="B17" s="10" t="s">
        <v>23</v>
      </c>
      <c r="C17" s="43">
        <v>41301.884336499999</v>
      </c>
      <c r="D17" s="24">
        <v>611.23586944490899</v>
      </c>
      <c r="E17" s="44">
        <f>C17/Table2!C17*100</f>
        <v>47.270071211664991</v>
      </c>
    </row>
    <row r="18" spans="1:5" x14ac:dyDescent="0.2">
      <c r="A18" s="56" t="s">
        <v>79</v>
      </c>
      <c r="B18" s="10" t="s">
        <v>24</v>
      </c>
      <c r="C18" s="43">
        <v>1859.021</v>
      </c>
      <c r="D18" s="24">
        <v>458.09399075690612</v>
      </c>
      <c r="E18" s="44">
        <f>C18/Table2!C18*100</f>
        <v>55.41992715894547</v>
      </c>
    </row>
    <row r="19" spans="1:5" x14ac:dyDescent="0.2">
      <c r="A19" s="56" t="s">
        <v>65</v>
      </c>
      <c r="B19" s="10" t="s">
        <v>25</v>
      </c>
      <c r="C19" s="43">
        <v>56544.355000000003</v>
      </c>
      <c r="D19" s="24">
        <v>948.07082948701759</v>
      </c>
      <c r="E19" s="44">
        <f>C19/Table2!C19*100</f>
        <v>71.092383232713217</v>
      </c>
    </row>
    <row r="20" spans="1:5" x14ac:dyDescent="0.2">
      <c r="A20" s="56" t="s">
        <v>66</v>
      </c>
      <c r="B20" s="10" t="s">
        <v>26</v>
      </c>
      <c r="C20" s="43">
        <v>270.19299999999998</v>
      </c>
      <c r="D20" s="24">
        <v>304.26968316619838</v>
      </c>
      <c r="E20" s="44">
        <f>C20/Table2!C20*100</f>
        <v>33.383950083400258</v>
      </c>
    </row>
    <row r="21" spans="1:5" x14ac:dyDescent="0.2">
      <c r="A21" s="56" t="s">
        <v>72</v>
      </c>
      <c r="B21" s="10" t="s">
        <v>111</v>
      </c>
      <c r="C21" s="43">
        <v>1231.6189960851002</v>
      </c>
      <c r="D21" s="24">
        <v>648.06737570179405</v>
      </c>
      <c r="E21" s="44">
        <f>C21/Table2!C21*100</f>
        <v>69.547946011452296</v>
      </c>
    </row>
    <row r="22" spans="1:5" x14ac:dyDescent="0.2">
      <c r="A22" s="56" t="s">
        <v>80</v>
      </c>
      <c r="B22" s="10" t="s">
        <v>94</v>
      </c>
      <c r="C22" s="43">
        <v>1610.547</v>
      </c>
      <c r="D22" s="24">
        <v>576.41199818187681</v>
      </c>
      <c r="E22" s="44">
        <f>C22/Table2!C22*100</f>
        <v>71.740757271641201</v>
      </c>
    </row>
    <row r="23" spans="1:5" x14ac:dyDescent="0.2">
      <c r="A23" s="56" t="s">
        <v>67</v>
      </c>
      <c r="B23" s="10" t="s">
        <v>112</v>
      </c>
      <c r="C23" s="43">
        <v>811.28967038999997</v>
      </c>
      <c r="D23" s="24">
        <v>1286.9054872870199</v>
      </c>
      <c r="E23" s="44">
        <f>C23/Table2!C23*100</f>
        <v>70.800380812309143</v>
      </c>
    </row>
    <row r="24" spans="1:5" x14ac:dyDescent="0.2">
      <c r="A24" s="56" t="s">
        <v>68</v>
      </c>
      <c r="B24" s="10" t="s">
        <v>27</v>
      </c>
      <c r="C24" s="43">
        <v>4932.0290000000005</v>
      </c>
      <c r="D24" s="24">
        <v>504.83810575866221</v>
      </c>
      <c r="E24" s="44">
        <f>C24/Table2!C24*100</f>
        <v>42.214840089551089</v>
      </c>
    </row>
    <row r="25" spans="1:5" x14ac:dyDescent="0.2">
      <c r="A25" s="56" t="s">
        <v>73</v>
      </c>
      <c r="B25" s="10" t="s">
        <v>28</v>
      </c>
      <c r="C25" s="43">
        <v>98</v>
      </c>
      <c r="D25" s="24">
        <v>190</v>
      </c>
      <c r="E25" s="44">
        <v>25</v>
      </c>
    </row>
    <row r="26" spans="1:5" x14ac:dyDescent="0.2">
      <c r="A26" s="56" t="s">
        <v>81</v>
      </c>
      <c r="B26" s="10" t="s">
        <v>29</v>
      </c>
      <c r="C26" s="43">
        <v>22385.557000000001</v>
      </c>
      <c r="D26" s="24">
        <v>1285.9656867968761</v>
      </c>
      <c r="E26" s="44">
        <f>C26/Table2!C26*100</f>
        <v>50.774736054493587</v>
      </c>
    </row>
    <row r="27" spans="1:5" x14ac:dyDescent="0.2">
      <c r="A27" s="56" t="s">
        <v>82</v>
      </c>
      <c r="B27" s="10" t="s">
        <v>30</v>
      </c>
      <c r="C27" s="43">
        <v>8266.5319999999992</v>
      </c>
      <c r="D27" s="24">
        <v>928.71279208867611</v>
      </c>
      <c r="E27" s="44">
        <f>C27/Table2!C27*100</f>
        <v>62.486659321844918</v>
      </c>
    </row>
    <row r="28" spans="1:5" x14ac:dyDescent="0.2">
      <c r="A28" s="56" t="s">
        <v>83</v>
      </c>
      <c r="B28" s="10" t="s">
        <v>31</v>
      </c>
      <c r="C28" s="43">
        <v>27508.1241525</v>
      </c>
      <c r="D28" s="24">
        <v>725.82583563396099</v>
      </c>
      <c r="E28" s="44">
        <f>C28/Table2!C28*100</f>
        <v>51.786116042620321</v>
      </c>
    </row>
    <row r="29" spans="1:5" x14ac:dyDescent="0.2">
      <c r="A29" s="56" t="s">
        <v>84</v>
      </c>
      <c r="B29" s="10" t="s">
        <v>32</v>
      </c>
      <c r="C29" s="43">
        <v>5500.4279999999999</v>
      </c>
      <c r="D29" s="24">
        <v>534.23432549763208</v>
      </c>
      <c r="E29" s="44">
        <f>C29/Table2!C29*100</f>
        <v>70.213930304437952</v>
      </c>
    </row>
    <row r="30" spans="1:5" x14ac:dyDescent="0.2">
      <c r="A30" s="56" t="s">
        <v>69</v>
      </c>
      <c r="B30" s="10" t="s">
        <v>33</v>
      </c>
      <c r="C30" s="43">
        <v>5694.2889999999998</v>
      </c>
      <c r="D30" s="24">
        <v>294.6006893947789</v>
      </c>
      <c r="E30" s="44">
        <f>C30/Table2!C30*100</f>
        <v>32.899198424616266</v>
      </c>
    </row>
    <row r="31" spans="1:5" x14ac:dyDescent="0.2">
      <c r="A31" s="56" t="s">
        <v>85</v>
      </c>
      <c r="B31" s="10" t="s">
        <v>34</v>
      </c>
      <c r="C31" s="43">
        <v>2375.35</v>
      </c>
      <c r="D31" s="24">
        <v>1133.3528320818987</v>
      </c>
      <c r="E31" s="44">
        <f>C31/Table2!C31*100</f>
        <v>87.152432276944651</v>
      </c>
    </row>
    <row r="32" spans="1:5" x14ac:dyDescent="0.2">
      <c r="A32" s="56" t="s">
        <v>86</v>
      </c>
      <c r="B32" s="10" t="s">
        <v>35</v>
      </c>
      <c r="C32" s="43">
        <v>3497.4</v>
      </c>
      <c r="D32" s="24">
        <v>640.79908052092821</v>
      </c>
      <c r="E32" s="44">
        <f>C32/Table2!C32*100</f>
        <v>48.440510305415941</v>
      </c>
    </row>
    <row r="33" spans="1:5" x14ac:dyDescent="0.2">
      <c r="A33" s="56" t="s">
        <v>70</v>
      </c>
      <c r="B33" s="10" t="s">
        <v>36</v>
      </c>
      <c r="C33" s="43">
        <v>4229.4530000000004</v>
      </c>
      <c r="D33" s="24">
        <v>765.47139952060468</v>
      </c>
      <c r="E33" s="44">
        <f>C33/Table2!C33*100</f>
        <v>38.589445434446986</v>
      </c>
    </row>
    <row r="34" spans="1:5" x14ac:dyDescent="0.2">
      <c r="A34" s="56" t="s">
        <v>77</v>
      </c>
      <c r="B34" s="11" t="s">
        <v>95</v>
      </c>
      <c r="C34" s="57">
        <v>9049.16</v>
      </c>
      <c r="D34" s="58">
        <v>876.21225050687042</v>
      </c>
      <c r="E34" s="59">
        <f>C34/Table2!C34*100</f>
        <v>49.994141026729686</v>
      </c>
    </row>
    <row r="36" spans="1:5" x14ac:dyDescent="0.2">
      <c r="B36" s="1" t="s">
        <v>91</v>
      </c>
    </row>
    <row r="37" spans="1:5" x14ac:dyDescent="0.2">
      <c r="B37" s="1" t="s">
        <v>97</v>
      </c>
    </row>
    <row r="38" spans="1:5" x14ac:dyDescent="0.2">
      <c r="B38" s="8" t="s">
        <v>47</v>
      </c>
    </row>
  </sheetData>
  <mergeCells count="2">
    <mergeCell ref="B5:B6"/>
    <mergeCell ref="C5:E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E38"/>
  <sheetViews>
    <sheetView showGridLines="0" zoomScaleNormal="100" workbookViewId="0">
      <selection activeCell="C7" sqref="C7"/>
    </sheetView>
  </sheetViews>
  <sheetFormatPr defaultColWidth="11" defaultRowHeight="12" x14ac:dyDescent="0.2"/>
  <cols>
    <col min="1" max="1" width="7.7109375" style="1" customWidth="1"/>
    <col min="2" max="2" width="13.85546875" style="1" customWidth="1"/>
    <col min="3" max="5" width="36.140625" style="1" customWidth="1"/>
    <col min="6" max="16384" width="11" style="1"/>
  </cols>
  <sheetData>
    <row r="2" spans="1:5" ht="15.75" x14ac:dyDescent="0.25">
      <c r="B2" s="50" t="s">
        <v>103</v>
      </c>
    </row>
    <row r="3" spans="1:5" ht="12.75" x14ac:dyDescent="0.2">
      <c r="B3" s="49" t="s">
        <v>44</v>
      </c>
    </row>
    <row r="5" spans="1:5" x14ac:dyDescent="0.2">
      <c r="B5" s="69"/>
      <c r="C5" s="74" t="s">
        <v>41</v>
      </c>
      <c r="D5" s="72"/>
      <c r="E5" s="72"/>
    </row>
    <row r="6" spans="1:5" x14ac:dyDescent="0.2">
      <c r="B6" s="73"/>
      <c r="C6" s="54" t="s">
        <v>38</v>
      </c>
      <c r="D6" s="53" t="s">
        <v>39</v>
      </c>
      <c r="E6" s="53" t="s">
        <v>40</v>
      </c>
    </row>
    <row r="7" spans="1:5" x14ac:dyDescent="0.2">
      <c r="A7" s="56" t="s">
        <v>87</v>
      </c>
      <c r="B7" s="51" t="s">
        <v>89</v>
      </c>
      <c r="C7" s="45">
        <f>Table2!H7</f>
        <v>121764.61739699999</v>
      </c>
      <c r="D7" s="45">
        <v>279.23909577726022</v>
      </c>
      <c r="E7" s="45">
        <f>C7/Table2!C7*100</f>
        <v>18.908899904043572</v>
      </c>
    </row>
    <row r="8" spans="1:5" x14ac:dyDescent="0.2">
      <c r="A8" s="56" t="s">
        <v>60</v>
      </c>
      <c r="B8" s="18" t="s">
        <v>19</v>
      </c>
      <c r="C8" s="43">
        <f>Table2!H8</f>
        <v>1169.0429999999999</v>
      </c>
      <c r="D8" s="24">
        <v>101.45793772846723</v>
      </c>
      <c r="E8" s="25">
        <f>C8/Table2!C8*100</f>
        <v>2.7626526728922136</v>
      </c>
    </row>
    <row r="9" spans="1:5" x14ac:dyDescent="0.2">
      <c r="A9" s="56" t="s">
        <v>71</v>
      </c>
      <c r="B9" s="10" t="s">
        <v>90</v>
      </c>
      <c r="C9" s="43">
        <f>Table2!H9</f>
        <v>10924.191999999999</v>
      </c>
      <c r="D9" s="24">
        <v>1571.4910863611528</v>
      </c>
      <c r="E9" s="44">
        <f>C9/Table2!C9*100</f>
        <v>72.756814754108717</v>
      </c>
    </row>
    <row r="10" spans="1:5" x14ac:dyDescent="0.2">
      <c r="A10" s="56" t="s">
        <v>61</v>
      </c>
      <c r="B10" s="10" t="s">
        <v>54</v>
      </c>
      <c r="C10" s="43">
        <f>Table2!H10</f>
        <v>3305.241</v>
      </c>
      <c r="D10" s="24">
        <v>309.07610376307554</v>
      </c>
      <c r="E10" s="44">
        <f>C10/Table2!C10*100</f>
        <v>26.80548109005117</v>
      </c>
    </row>
    <row r="11" spans="1:5" x14ac:dyDescent="0.2">
      <c r="A11" s="56" t="s">
        <v>74</v>
      </c>
      <c r="B11" s="10" t="s">
        <v>20</v>
      </c>
      <c r="C11" s="43">
        <f>Table2!H11</f>
        <v>118.33499999999999</v>
      </c>
      <c r="D11" s="24">
        <v>20.322826122237846</v>
      </c>
      <c r="E11" s="44">
        <f>C11/Table2!C11*100</f>
        <v>1.4463559432658373</v>
      </c>
    </row>
    <row r="12" spans="1:5" x14ac:dyDescent="0.2">
      <c r="A12" s="56" t="s">
        <v>62</v>
      </c>
      <c r="B12" s="10" t="s">
        <v>53</v>
      </c>
      <c r="C12" s="43">
        <f>Table2!H12</f>
        <v>12291.456</v>
      </c>
      <c r="D12" s="24">
        <v>147.7929793328006</v>
      </c>
      <c r="E12" s="44">
        <f>C12/Table2!C12*100</f>
        <v>8.7969507840851247</v>
      </c>
    </row>
    <row r="13" spans="1:5" x14ac:dyDescent="0.2">
      <c r="A13" s="56" t="s">
        <v>75</v>
      </c>
      <c r="B13" s="10" t="s">
        <v>92</v>
      </c>
      <c r="C13" s="43">
        <f>Table2!H13</f>
        <v>9300.7819999999992</v>
      </c>
      <c r="D13" s="24">
        <v>6998.4574589759322</v>
      </c>
      <c r="E13" s="25">
        <f>C13/Table2!C13*100</f>
        <v>82.950014599758802</v>
      </c>
    </row>
    <row r="14" spans="1:5" x14ac:dyDescent="0.2">
      <c r="A14" s="56" t="s">
        <v>76</v>
      </c>
      <c r="B14" s="10" t="s">
        <v>93</v>
      </c>
      <c r="C14" s="43">
        <f>Table2!H14</f>
        <v>719.197</v>
      </c>
      <c r="D14" s="24">
        <v>144.86971340171297</v>
      </c>
      <c r="E14" s="25">
        <f>C14/Table2!C14*100</f>
        <v>17.786312099639375</v>
      </c>
    </row>
    <row r="15" spans="1:5" x14ac:dyDescent="0.2">
      <c r="A15" s="56" t="s">
        <v>78</v>
      </c>
      <c r="B15" s="10" t="s">
        <v>21</v>
      </c>
      <c r="C15" s="43" t="str">
        <f>Table2!H15</f>
        <v>:</v>
      </c>
      <c r="D15" s="24" t="s">
        <v>55</v>
      </c>
      <c r="E15" s="25" t="s">
        <v>55</v>
      </c>
    </row>
    <row r="16" spans="1:5" x14ac:dyDescent="0.2">
      <c r="A16" s="56" t="s">
        <v>63</v>
      </c>
      <c r="B16" s="10" t="s">
        <v>22</v>
      </c>
      <c r="C16" s="43">
        <v>19465.866784999998</v>
      </c>
      <c r="D16" s="24">
        <v>410.97007494143099</v>
      </c>
      <c r="E16" s="44">
        <f>C16/Table2!C16*100</f>
        <v>43.633229901027576</v>
      </c>
    </row>
    <row r="17" spans="1:5" x14ac:dyDescent="0.2">
      <c r="A17" s="56" t="s">
        <v>64</v>
      </c>
      <c r="B17" s="10" t="s">
        <v>23</v>
      </c>
      <c r="C17" s="43">
        <v>19254.031932999998</v>
      </c>
      <c r="D17" s="24">
        <v>284.94474617679401</v>
      </c>
      <c r="E17" s="44">
        <f>C17/Table2!C17*100</f>
        <v>22.03626965707852</v>
      </c>
    </row>
    <row r="18" spans="1:5" x14ac:dyDescent="0.2">
      <c r="A18" s="56" t="s">
        <v>79</v>
      </c>
      <c r="B18" s="10" t="s">
        <v>24</v>
      </c>
      <c r="C18" s="43">
        <f>Table2!H18</f>
        <v>1132.242</v>
      </c>
      <c r="D18" s="24">
        <v>279.00344121049784</v>
      </c>
      <c r="E18" s="44">
        <f>C18/Table2!C18*100</f>
        <v>33.753663442370332</v>
      </c>
    </row>
    <row r="19" spans="1:5" x14ac:dyDescent="0.2">
      <c r="A19" s="56" t="s">
        <v>65</v>
      </c>
      <c r="B19" s="10" t="s">
        <v>25</v>
      </c>
      <c r="C19" s="43">
        <f>Table2!H19</f>
        <v>12005.388000000001</v>
      </c>
      <c r="D19" s="24">
        <v>201.29256332437583</v>
      </c>
      <c r="E19" s="44">
        <f>C19/Table2!C19*100</f>
        <v>15.094197193573372</v>
      </c>
    </row>
    <row r="20" spans="1:5" x14ac:dyDescent="0.2">
      <c r="A20" s="56" t="s">
        <v>66</v>
      </c>
      <c r="B20" s="10" t="s">
        <v>26</v>
      </c>
      <c r="C20" s="43">
        <f>Table2!H20</f>
        <v>424.39600000000002</v>
      </c>
      <c r="D20" s="24">
        <v>477.92073242830844</v>
      </c>
      <c r="E20" s="44">
        <f>C20/Table2!C20*100</f>
        <v>52.436646691789711</v>
      </c>
    </row>
    <row r="21" spans="1:5" x14ac:dyDescent="0.2">
      <c r="A21" s="56" t="s">
        <v>72</v>
      </c>
      <c r="B21" s="10" t="s">
        <v>111</v>
      </c>
      <c r="C21" s="43">
        <v>450.89806650000003</v>
      </c>
      <c r="D21" s="24">
        <v>237.258703864192</v>
      </c>
      <c r="E21" s="44">
        <f>C21/Table2!C21*100</f>
        <v>25.461635851095171</v>
      </c>
    </row>
    <row r="22" spans="1:5" x14ac:dyDescent="0.2">
      <c r="A22" s="56" t="s">
        <v>80</v>
      </c>
      <c r="B22" s="10" t="s">
        <v>94</v>
      </c>
      <c r="C22" s="43">
        <f>Table2!H22</f>
        <v>373.87900000000002</v>
      </c>
      <c r="D22" s="24">
        <v>133.81065033696123</v>
      </c>
      <c r="E22" s="44">
        <f>C22/Table2!C22*100</f>
        <v>16.654194250750795</v>
      </c>
    </row>
    <row r="23" spans="1:5" x14ac:dyDescent="0.2">
      <c r="A23" s="56" t="s">
        <v>67</v>
      </c>
      <c r="B23" s="10" t="s">
        <v>112</v>
      </c>
      <c r="C23" s="43">
        <v>85.162621299999998</v>
      </c>
      <c r="D23" s="24">
        <v>135.08891911569901</v>
      </c>
      <c r="E23" s="44">
        <f>C23/Table2!C23*100</f>
        <v>7.432050769382986</v>
      </c>
    </row>
    <row r="24" spans="1:5" x14ac:dyDescent="0.2">
      <c r="A24" s="56" t="s">
        <v>68</v>
      </c>
      <c r="B24" s="10" t="s">
        <v>27</v>
      </c>
      <c r="C24" s="43">
        <f>Table2!H24</f>
        <v>4083.8679999999999</v>
      </c>
      <c r="D24" s="24">
        <v>418.02109948834777</v>
      </c>
      <c r="E24" s="44">
        <f>C24/Table2!C24*100</f>
        <v>34.955154271565476</v>
      </c>
    </row>
    <row r="25" spans="1:5" x14ac:dyDescent="0.2">
      <c r="A25" s="56" t="s">
        <v>73</v>
      </c>
      <c r="B25" s="10" t="s">
        <v>28</v>
      </c>
      <c r="C25" s="43">
        <v>292</v>
      </c>
      <c r="D25" s="24">
        <v>568</v>
      </c>
      <c r="E25" s="44">
        <v>73</v>
      </c>
    </row>
    <row r="26" spans="1:5" x14ac:dyDescent="0.2">
      <c r="A26" s="56" t="s">
        <v>81</v>
      </c>
      <c r="B26" s="10" t="s">
        <v>29</v>
      </c>
      <c r="C26" s="43">
        <f>Table2!H26</f>
        <v>820.14099999999996</v>
      </c>
      <c r="D26" s="24">
        <v>47.114002315657224</v>
      </c>
      <c r="E26" s="44">
        <f>C26/Table2!C26*100</f>
        <v>1.8602370627842055</v>
      </c>
    </row>
    <row r="27" spans="1:5" x14ac:dyDescent="0.2">
      <c r="A27" s="56" t="s">
        <v>82</v>
      </c>
      <c r="B27" s="10" t="s">
        <v>30</v>
      </c>
      <c r="C27" s="43">
        <f>Table2!H27</f>
        <v>1227.7449999999999</v>
      </c>
      <c r="D27" s="24">
        <v>137.93238651019698</v>
      </c>
      <c r="E27" s="44">
        <f>C27/Table2!C27*100</f>
        <v>9.2805161280569042</v>
      </c>
    </row>
    <row r="28" spans="1:5" x14ac:dyDescent="0.2">
      <c r="A28" s="56" t="s">
        <v>83</v>
      </c>
      <c r="B28" s="10" t="s">
        <v>31</v>
      </c>
      <c r="C28" s="43">
        <f>Table2!H28</f>
        <v>11378.254380999999</v>
      </c>
      <c r="D28" s="24">
        <v>300.22516069655501</v>
      </c>
      <c r="E28" s="44">
        <f>C28/Table2!C28*100</f>
        <v>21.420421053442425</v>
      </c>
    </row>
    <row r="29" spans="1:5" x14ac:dyDescent="0.2">
      <c r="A29" s="56" t="s">
        <v>84</v>
      </c>
      <c r="B29" s="10" t="s">
        <v>32</v>
      </c>
      <c r="C29" s="43">
        <v>3620.5675540000002</v>
      </c>
      <c r="D29" s="24">
        <v>351.61105890106103</v>
      </c>
      <c r="E29" s="44">
        <f>C29/Table2!C29*100</f>
        <v>46.217181262815444</v>
      </c>
    </row>
    <row r="30" spans="1:5" x14ac:dyDescent="0.2">
      <c r="A30" s="56" t="s">
        <v>69</v>
      </c>
      <c r="B30" s="10" t="s">
        <v>33</v>
      </c>
      <c r="C30" s="43">
        <f>Table2!H30</f>
        <v>8853.8670000000002</v>
      </c>
      <c r="D30" s="24">
        <v>458.06514597514865</v>
      </c>
      <c r="E30" s="44">
        <f>C30/Table2!C30*100</f>
        <v>51.153906529535462</v>
      </c>
    </row>
    <row r="31" spans="1:5" x14ac:dyDescent="0.2">
      <c r="A31" s="56" t="s">
        <v>85</v>
      </c>
      <c r="B31" s="10" t="s">
        <v>34</v>
      </c>
      <c r="C31" s="43">
        <f>Table2!H31</f>
        <v>155.09100000000001</v>
      </c>
      <c r="D31" s="24">
        <v>73.998705066795935</v>
      </c>
      <c r="E31" s="44">
        <f>C31/Table2!C31*100</f>
        <v>5.6903436858836063</v>
      </c>
    </row>
    <row r="32" spans="1:5" x14ac:dyDescent="0.2">
      <c r="A32" s="56" t="s">
        <v>86</v>
      </c>
      <c r="B32" s="10" t="s">
        <v>35</v>
      </c>
      <c r="C32" s="43">
        <f>Table2!H32</f>
        <v>2256.7330000000002</v>
      </c>
      <c r="D32" s="24">
        <v>413.48213855470806</v>
      </c>
      <c r="E32" s="44">
        <f>C32/Table2!C32*100</f>
        <v>31.256733042566541</v>
      </c>
    </row>
    <row r="33" spans="1:5" x14ac:dyDescent="0.2">
      <c r="A33" s="56" t="s">
        <v>70</v>
      </c>
      <c r="B33" s="10" t="s">
        <v>36</v>
      </c>
      <c r="C33" s="43">
        <f>Table2!H33</f>
        <v>771.62300000000005</v>
      </c>
      <c r="D33" s="24">
        <v>139.65289074314987</v>
      </c>
      <c r="E33" s="44">
        <f>C33/Table2!C33*100</f>
        <v>7.0402729748892554</v>
      </c>
    </row>
    <row r="34" spans="1:5" x14ac:dyDescent="0.2">
      <c r="A34" s="56" t="s">
        <v>77</v>
      </c>
      <c r="B34" s="11" t="s">
        <v>95</v>
      </c>
      <c r="C34" s="57">
        <f>Table2!H34</f>
        <v>1510.5160000000001</v>
      </c>
      <c r="D34" s="58">
        <v>146.26027430022634</v>
      </c>
      <c r="E34" s="59">
        <f>C34/Table2!C34*100</f>
        <v>8.3451889376617956</v>
      </c>
    </row>
    <row r="36" spans="1:5" x14ac:dyDescent="0.2">
      <c r="B36" s="1" t="s">
        <v>91</v>
      </c>
    </row>
    <row r="37" spans="1:5" x14ac:dyDescent="0.2">
      <c r="B37" s="1" t="s">
        <v>97</v>
      </c>
    </row>
    <row r="38" spans="1:5" x14ac:dyDescent="0.2">
      <c r="B38" s="1" t="s">
        <v>49</v>
      </c>
    </row>
  </sheetData>
  <mergeCells count="2">
    <mergeCell ref="B5:B6"/>
    <mergeCell ref="C5:E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G38"/>
  <sheetViews>
    <sheetView showGridLines="0" zoomScaleNormal="100" workbookViewId="0">
      <selection activeCell="B2" sqref="B2:E38"/>
    </sheetView>
  </sheetViews>
  <sheetFormatPr defaultColWidth="11" defaultRowHeight="12" x14ac:dyDescent="0.2"/>
  <cols>
    <col min="1" max="1" width="7.7109375" style="1" customWidth="1"/>
    <col min="2" max="2" width="18.28515625" style="1" customWidth="1"/>
    <col min="3" max="4" width="36.140625" style="1" customWidth="1"/>
    <col min="5" max="5" width="41.140625" style="1" customWidth="1"/>
    <col min="6" max="16384" width="11" style="1"/>
  </cols>
  <sheetData>
    <row r="2" spans="1:7" ht="15.75" x14ac:dyDescent="0.25">
      <c r="B2" s="50" t="s">
        <v>113</v>
      </c>
    </row>
    <row r="3" spans="1:7" ht="12.75" x14ac:dyDescent="0.2">
      <c r="B3" s="49" t="s">
        <v>44</v>
      </c>
    </row>
    <row r="5" spans="1:7" x14ac:dyDescent="0.2">
      <c r="B5" s="69"/>
      <c r="C5" s="74" t="s">
        <v>114</v>
      </c>
      <c r="D5" s="69"/>
      <c r="E5" s="69"/>
      <c r="F5" s="39"/>
      <c r="G5" s="39"/>
    </row>
    <row r="6" spans="1:7" x14ac:dyDescent="0.2">
      <c r="B6" s="73"/>
      <c r="C6" s="54" t="s">
        <v>38</v>
      </c>
      <c r="D6" s="21" t="s">
        <v>39</v>
      </c>
      <c r="E6" s="21" t="s">
        <v>40</v>
      </c>
    </row>
    <row r="7" spans="1:7" x14ac:dyDescent="0.2">
      <c r="A7" s="56" t="s">
        <v>89</v>
      </c>
      <c r="B7" s="52" t="s">
        <v>89</v>
      </c>
      <c r="C7" s="55">
        <f>Table2!G7</f>
        <v>9375.5128120000008</v>
      </c>
      <c r="D7" s="55">
        <v>298.39975489685401</v>
      </c>
      <c r="E7" s="55">
        <v>19.084670582063897</v>
      </c>
    </row>
    <row r="8" spans="1:7" x14ac:dyDescent="0.2">
      <c r="A8" s="63" t="s">
        <v>60</v>
      </c>
      <c r="B8" s="18" t="s">
        <v>19</v>
      </c>
      <c r="C8" s="43">
        <v>4220.6797555000003</v>
      </c>
      <c r="D8" s="24">
        <v>365.78772921750226</v>
      </c>
      <c r="E8" s="25">
        <v>9.9742030136964299</v>
      </c>
    </row>
    <row r="9" spans="1:7" x14ac:dyDescent="0.2">
      <c r="A9" s="63" t="s">
        <v>71</v>
      </c>
      <c r="B9" s="10" t="s">
        <v>90</v>
      </c>
      <c r="C9" s="43">
        <v>622.85</v>
      </c>
      <c r="D9" s="24">
        <v>89.599599049526418</v>
      </c>
      <c r="E9" s="44">
        <v>4.1482777005014766</v>
      </c>
    </row>
    <row r="10" spans="1:7" x14ac:dyDescent="0.2">
      <c r="A10" s="63" t="s">
        <v>61</v>
      </c>
      <c r="B10" s="10" t="s">
        <v>54</v>
      </c>
      <c r="C10" s="43">
        <v>1146.4725691438421</v>
      </c>
      <c r="D10" s="24">
        <v>107.16842279490359</v>
      </c>
      <c r="E10" s="44">
        <v>9.2978845992832095</v>
      </c>
    </row>
    <row r="11" spans="1:7" x14ac:dyDescent="0.2">
      <c r="A11" s="63" t="s">
        <v>74</v>
      </c>
      <c r="B11" s="10" t="s">
        <v>20</v>
      </c>
      <c r="C11" s="43">
        <v>2770.7473584000004</v>
      </c>
      <c r="D11" s="24">
        <v>475.1424113986954</v>
      </c>
      <c r="E11" s="44">
        <v>33.865609673542217</v>
      </c>
    </row>
    <row r="12" spans="1:7" x14ac:dyDescent="0.2">
      <c r="A12" s="63" t="s">
        <v>62</v>
      </c>
      <c r="B12" s="10" t="s">
        <v>53</v>
      </c>
      <c r="C12" s="43">
        <v>45902.34289</v>
      </c>
      <c r="D12" s="24">
        <v>551.9704440084563</v>
      </c>
      <c r="E12" s="44">
        <v>32.852141418287708</v>
      </c>
    </row>
    <row r="13" spans="1:7" x14ac:dyDescent="0.2">
      <c r="A13" s="63" t="s">
        <v>75</v>
      </c>
      <c r="B13" s="10" t="s">
        <v>92</v>
      </c>
      <c r="C13" s="43">
        <v>456.62700000000001</v>
      </c>
      <c r="D13" s="24">
        <v>343.59311229096687</v>
      </c>
      <c r="E13" s="25">
        <v>4.072476520430655</v>
      </c>
    </row>
    <row r="14" spans="1:7" x14ac:dyDescent="0.2">
      <c r="A14" s="63" t="s">
        <v>76</v>
      </c>
      <c r="B14" s="10" t="s">
        <v>93</v>
      </c>
      <c r="C14" s="43">
        <v>1264.2059999999999</v>
      </c>
      <c r="D14" s="24">
        <v>254.65228706561061</v>
      </c>
      <c r="E14" s="25">
        <v>31.264816836328148</v>
      </c>
    </row>
    <row r="15" spans="1:7" x14ac:dyDescent="0.2">
      <c r="A15" s="63" t="s">
        <v>78</v>
      </c>
      <c r="B15" s="10" t="s">
        <v>21</v>
      </c>
      <c r="C15" s="43" t="s">
        <v>55</v>
      </c>
      <c r="D15" s="24" t="s">
        <v>55</v>
      </c>
      <c r="E15" s="25" t="s">
        <v>55</v>
      </c>
    </row>
    <row r="16" spans="1:7" x14ac:dyDescent="0.2">
      <c r="A16" s="63" t="s">
        <v>63</v>
      </c>
      <c r="B16" s="10" t="s">
        <v>22</v>
      </c>
      <c r="C16" s="43">
        <v>3600.1198205000001</v>
      </c>
      <c r="D16" s="24">
        <v>76.006967928554914</v>
      </c>
      <c r="E16" s="44">
        <v>7.8291043963655058</v>
      </c>
    </row>
    <row r="17" spans="1:5" x14ac:dyDescent="0.2">
      <c r="A17" s="63" t="s">
        <v>64</v>
      </c>
      <c r="B17" s="10" t="s">
        <v>23</v>
      </c>
      <c r="C17" s="43">
        <v>26260.8206455</v>
      </c>
      <c r="D17" s="24">
        <v>388.63978720224219</v>
      </c>
      <c r="E17" s="44">
        <v>30.03776977696533</v>
      </c>
    </row>
    <row r="18" spans="1:5" x14ac:dyDescent="0.2">
      <c r="A18" s="63" t="s">
        <v>79</v>
      </c>
      <c r="B18" s="10" t="s">
        <v>24</v>
      </c>
      <c r="C18" s="43">
        <v>179.80862599999998</v>
      </c>
      <c r="D18" s="24">
        <v>44.427248558283814</v>
      </c>
      <c r="E18" s="44">
        <v>5.3603377564821812</v>
      </c>
    </row>
    <row r="19" spans="1:5" x14ac:dyDescent="0.2">
      <c r="A19" s="63" t="s">
        <v>65</v>
      </c>
      <c r="B19" s="10" t="s">
        <v>25</v>
      </c>
      <c r="C19" s="43">
        <v>9923.4049409999989</v>
      </c>
      <c r="D19" s="24">
        <v>166.9514934095881</v>
      </c>
      <c r="E19" s="44">
        <v>12.476550622290979</v>
      </c>
    </row>
    <row r="20" spans="1:5" x14ac:dyDescent="0.2">
      <c r="A20" s="63" t="s">
        <v>66</v>
      </c>
      <c r="B20" s="10" t="s">
        <v>26</v>
      </c>
      <c r="C20" s="43">
        <v>31.490590000000001</v>
      </c>
      <c r="D20" s="24">
        <v>35.303114553041041</v>
      </c>
      <c r="E20" s="44">
        <v>3.8908471443556145</v>
      </c>
    </row>
    <row r="21" spans="1:5" x14ac:dyDescent="0.2">
      <c r="A21" s="63" t="s">
        <v>72</v>
      </c>
      <c r="B21" s="10" t="s">
        <v>111</v>
      </c>
      <c r="C21" s="43">
        <v>55.956197414899997</v>
      </c>
      <c r="D21" s="24">
        <v>29.443672213724188</v>
      </c>
      <c r="E21" s="44">
        <v>11.705608995927575</v>
      </c>
    </row>
    <row r="22" spans="1:5" x14ac:dyDescent="0.2">
      <c r="A22" s="63" t="s">
        <v>80</v>
      </c>
      <c r="B22" s="10" t="s">
        <v>94</v>
      </c>
      <c r="C22" s="43">
        <v>245.75899999999999</v>
      </c>
      <c r="D22" s="24">
        <v>87.956722940205935</v>
      </c>
      <c r="E22" s="44">
        <v>10.947173082388325</v>
      </c>
    </row>
    <row r="23" spans="1:5" x14ac:dyDescent="0.2">
      <c r="A23" s="63" t="s">
        <v>67</v>
      </c>
      <c r="B23" s="10" t="s">
        <v>112</v>
      </c>
      <c r="C23" s="43">
        <v>249.43090989999999</v>
      </c>
      <c r="D23" s="24">
        <v>395.65893461332769</v>
      </c>
      <c r="E23" s="44">
        <v>21.269943481016011</v>
      </c>
    </row>
    <row r="24" spans="1:5" x14ac:dyDescent="0.2">
      <c r="A24" s="63" t="s">
        <v>68</v>
      </c>
      <c r="B24" s="10" t="s">
        <v>27</v>
      </c>
      <c r="C24" s="43">
        <v>1339.2877349999999</v>
      </c>
      <c r="D24" s="24">
        <v>137.3607454614278</v>
      </c>
      <c r="E24" s="44">
        <v>11.463399473368138</v>
      </c>
    </row>
    <row r="25" spans="1:5" x14ac:dyDescent="0.2">
      <c r="A25" s="63" t="s">
        <v>73</v>
      </c>
      <c r="B25" s="10" t="s">
        <v>28</v>
      </c>
      <c r="C25" s="43">
        <v>9.1255569560000005</v>
      </c>
      <c r="D25" s="24">
        <v>17.708112354753801</v>
      </c>
      <c r="E25" s="44">
        <v>2.2818210203543114</v>
      </c>
    </row>
    <row r="26" spans="1:5" x14ac:dyDescent="0.2">
      <c r="A26" s="63" t="s">
        <v>81</v>
      </c>
      <c r="B26" s="10" t="s">
        <v>29</v>
      </c>
      <c r="C26" s="43">
        <v>10422.684126</v>
      </c>
      <c r="D26" s="24">
        <v>597.57957320184607</v>
      </c>
      <c r="E26" s="44">
        <v>23.640646093890439</v>
      </c>
    </row>
    <row r="27" spans="1:5" x14ac:dyDescent="0.2">
      <c r="A27" s="63" t="s">
        <v>82</v>
      </c>
      <c r="B27" s="10" t="s">
        <v>30</v>
      </c>
      <c r="C27" s="43">
        <v>3692.6020578400003</v>
      </c>
      <c r="D27" s="24">
        <v>414.11443057110591</v>
      </c>
      <c r="E27" s="44">
        <v>27.912353575337779</v>
      </c>
    </row>
    <row r="28" spans="1:5" x14ac:dyDescent="0.2">
      <c r="A28" s="63" t="s">
        <v>83</v>
      </c>
      <c r="B28" s="10" t="s">
        <v>31</v>
      </c>
      <c r="C28" s="43">
        <v>4016.0976624999998</v>
      </c>
      <c r="D28" s="24">
        <v>105.96823780900161</v>
      </c>
      <c r="E28" s="44">
        <v>3.9826202664747123</v>
      </c>
    </row>
    <row r="29" spans="1:5" x14ac:dyDescent="0.2">
      <c r="A29" s="63" t="s">
        <v>84</v>
      </c>
      <c r="B29" s="10" t="s">
        <v>32</v>
      </c>
      <c r="C29" s="43">
        <v>1149.559029</v>
      </c>
      <c r="D29" s="24">
        <v>111.6393110824317</v>
      </c>
      <c r="E29" s="44">
        <v>14.67432282580222</v>
      </c>
    </row>
    <row r="30" spans="1:5" x14ac:dyDescent="0.2">
      <c r="A30" s="63" t="s">
        <v>69</v>
      </c>
      <c r="B30" s="10" t="s">
        <v>33</v>
      </c>
      <c r="C30" s="43">
        <v>2041.836581</v>
      </c>
      <c r="D30" s="24">
        <v>105.98547026381615</v>
      </c>
      <c r="E30" s="44">
        <v>11.796869659550106</v>
      </c>
    </row>
    <row r="31" spans="1:5" x14ac:dyDescent="0.2">
      <c r="A31" s="63" t="s">
        <v>85</v>
      </c>
      <c r="B31" s="10" t="s">
        <v>34</v>
      </c>
      <c r="C31" s="43">
        <v>392.58374699999996</v>
      </c>
      <c r="D31" s="24">
        <v>186.72954677445318</v>
      </c>
      <c r="E31" s="44">
        <v>14.404036625482441</v>
      </c>
    </row>
    <row r="32" spans="1:5" x14ac:dyDescent="0.2">
      <c r="A32" s="63" t="s">
        <v>86</v>
      </c>
      <c r="B32" s="10" t="s">
        <v>35</v>
      </c>
      <c r="C32" s="43">
        <v>579.17235849999997</v>
      </c>
      <c r="D32" s="24">
        <v>106.09831718425953</v>
      </c>
      <c r="E32" s="44">
        <v>8.021789102394747</v>
      </c>
    </row>
    <row r="33" spans="1:5" x14ac:dyDescent="0.2">
      <c r="A33" s="63" t="s">
        <v>70</v>
      </c>
      <c r="B33" s="10" t="s">
        <v>36</v>
      </c>
      <c r="C33" s="43">
        <v>5695.0970577899998</v>
      </c>
      <c r="D33" s="24">
        <v>1029.9399168773898</v>
      </c>
      <c r="E33" s="44">
        <v>51.9619517887093</v>
      </c>
    </row>
    <row r="34" spans="1:5" x14ac:dyDescent="0.2">
      <c r="A34" s="63" t="s">
        <v>77</v>
      </c>
      <c r="B34" s="11" t="s">
        <v>95</v>
      </c>
      <c r="C34" s="57">
        <v>7301.6350000000002</v>
      </c>
      <c r="D34" s="58">
        <v>707.00286388236407</v>
      </c>
      <c r="E34" s="59">
        <v>40.339542003424114</v>
      </c>
    </row>
    <row r="35" spans="1:5" x14ac:dyDescent="0.2">
      <c r="A35" s="56"/>
    </row>
    <row r="36" spans="1:5" x14ac:dyDescent="0.2">
      <c r="B36" s="1" t="s">
        <v>91</v>
      </c>
    </row>
    <row r="37" spans="1:5" x14ac:dyDescent="0.2">
      <c r="B37" s="1" t="s">
        <v>97</v>
      </c>
    </row>
    <row r="38" spans="1:5" x14ac:dyDescent="0.2">
      <c r="B38" s="8" t="s">
        <v>47</v>
      </c>
    </row>
  </sheetData>
  <mergeCells count="2">
    <mergeCell ref="B5:B6"/>
    <mergeCell ref="C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1</vt:lpstr>
      <vt:lpstr>Figure1</vt:lpstr>
      <vt:lpstr>Figure2</vt:lpstr>
      <vt:lpstr>Table2</vt:lpstr>
      <vt:lpstr>Table3</vt:lpstr>
      <vt:lpstr>Table4</vt:lpstr>
      <vt:lpstr>Table_5</vt:lpstr>
      <vt:lpstr>Figure1!_Ref482004760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lastModifiedBy>HAUSER Hans-Eduard (ESTAT)</cp:lastModifiedBy>
  <dcterms:created xsi:type="dcterms:W3CDTF">2016-09-17T16:32:06Z</dcterms:created>
  <dcterms:modified xsi:type="dcterms:W3CDTF">2023-01-18T13:35:23Z</dcterms:modified>
</cp:coreProperties>
</file>