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net1.cec.eu.int\offline\02\karpkar\My Documents\"/>
    </mc:Choice>
  </mc:AlternateContent>
  <xr:revisionPtr revIDLastSave="0" documentId="13_ncr:1_{40C50E9E-E0C2-4AE4-8E6E-984E8032554B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Structure" sheetId="2" r:id="rId1"/>
    <sheet name="Data_23.1" sheetId="10" r:id="rId2"/>
    <sheet name="Figure 1_23" sheetId="35" r:id="rId3"/>
    <sheet name="Figure 2_2023" sheetId="17" r:id="rId4"/>
    <sheet name="Figure 3_2023" sheetId="20" r:id="rId5"/>
    <sheet name="Table_1_2023" sheetId="22" r:id="rId6"/>
    <sheet name="Table 2_2023" sheetId="24" r:id="rId7"/>
    <sheet name="Table 3_2023" sheetId="26" r:id="rId8"/>
    <sheet name="Table 4 Space heating_2023" sheetId="28" r:id="rId9"/>
    <sheet name="Table 5 Water heating_2023" sheetId="31" r:id="rId10"/>
    <sheet name="Table 6_Cooking_2023" sheetId="33" r:id="rId11"/>
    <sheet name="Sheet 1 - 2023" sheetId="12" r:id="rId12"/>
    <sheet name="Sheet 1" sheetId="3" r:id="rId13"/>
    <sheet name="Sheet 2" sheetId="4" r:id="rId14"/>
    <sheet name="Sheet 3" sheetId="5" r:id="rId15"/>
    <sheet name="Sheet 4" sheetId="6" r:id="rId16"/>
    <sheet name="Sheet 5" sheetId="7" r:id="rId17"/>
    <sheet name="Sheet 6" sheetId="8" r:id="rId18"/>
    <sheet name="Sheet 7" sheetId="9" r:id="rId19"/>
    <sheet name="Table_balances" sheetId="11" r:id="rId20"/>
  </sheets>
  <externalReferences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5" l="1"/>
  <c r="D15" i="35"/>
  <c r="D14" i="35"/>
  <c r="D13" i="35"/>
  <c r="D12" i="35"/>
  <c r="D11" i="35"/>
  <c r="C11" i="35"/>
  <c r="C15" i="35"/>
  <c r="C16" i="35" l="1"/>
  <c r="C14" i="35"/>
  <c r="C13" i="35"/>
  <c r="C12" i="35"/>
  <c r="C17" i="35" l="1"/>
  <c r="P42" i="31" l="1"/>
  <c r="P54" i="33"/>
  <c r="P52" i="33"/>
  <c r="P50" i="33"/>
  <c r="P49" i="33"/>
  <c r="P48" i="33"/>
  <c r="P46" i="33"/>
  <c r="P45" i="33"/>
  <c r="P43" i="33"/>
  <c r="P42" i="33"/>
  <c r="P41" i="33"/>
  <c r="P40" i="33"/>
  <c r="P39" i="33"/>
  <c r="P38" i="33"/>
  <c r="P37" i="33"/>
  <c r="P3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N54" i="33"/>
  <c r="N52" i="33"/>
  <c r="N51" i="33"/>
  <c r="N50" i="33"/>
  <c r="N49" i="33"/>
  <c r="N48" i="33"/>
  <c r="N47" i="33"/>
  <c r="N46" i="33"/>
  <c r="N45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L54" i="33"/>
  <c r="L52" i="33"/>
  <c r="L51" i="33"/>
  <c r="L50" i="33"/>
  <c r="L49" i="33"/>
  <c r="L48" i="33"/>
  <c r="L47" i="33"/>
  <c r="L46" i="33"/>
  <c r="L45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J54" i="33"/>
  <c r="J52" i="33"/>
  <c r="J51" i="33"/>
  <c r="J50" i="33"/>
  <c r="J49" i="33"/>
  <c r="J48" i="33"/>
  <c r="J47" i="33"/>
  <c r="J46" i="33"/>
  <c r="J45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H54" i="33"/>
  <c r="H52" i="33"/>
  <c r="H51" i="33"/>
  <c r="H50" i="33"/>
  <c r="H49" i="33"/>
  <c r="H48" i="33"/>
  <c r="H47" i="33"/>
  <c r="H46" i="33"/>
  <c r="H45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F54" i="33"/>
  <c r="F52" i="33"/>
  <c r="F51" i="33"/>
  <c r="F50" i="33"/>
  <c r="F49" i="33"/>
  <c r="F48" i="33"/>
  <c r="F46" i="33"/>
  <c r="F45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P14" i="31"/>
  <c r="P15" i="31"/>
  <c r="P16" i="31"/>
  <c r="N14" i="31"/>
  <c r="N15" i="31"/>
  <c r="N16" i="31"/>
  <c r="L14" i="31"/>
  <c r="L15" i="31"/>
  <c r="L16" i="31"/>
  <c r="J14" i="31"/>
  <c r="J15" i="31"/>
  <c r="J16" i="31"/>
  <c r="P54" i="31"/>
  <c r="P52" i="31"/>
  <c r="P51" i="31"/>
  <c r="P50" i="31"/>
  <c r="P49" i="31"/>
  <c r="P48" i="31"/>
  <c r="P47" i="31"/>
  <c r="P46" i="31"/>
  <c r="P45" i="31"/>
  <c r="P43" i="3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N54" i="31"/>
  <c r="N52" i="31"/>
  <c r="N51" i="31"/>
  <c r="N50" i="31"/>
  <c r="N49" i="31"/>
  <c r="N48" i="31"/>
  <c r="N47" i="31"/>
  <c r="N46" i="31"/>
  <c r="N45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L54" i="31"/>
  <c r="L52" i="31"/>
  <c r="L51" i="31"/>
  <c r="L50" i="31"/>
  <c r="L49" i="31"/>
  <c r="L48" i="31"/>
  <c r="L47" i="31"/>
  <c r="L46" i="31"/>
  <c r="L45" i="31"/>
  <c r="L43" i="31"/>
  <c r="L42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J54" i="31"/>
  <c r="J52" i="31"/>
  <c r="J51" i="31"/>
  <c r="J50" i="31"/>
  <c r="J49" i="31"/>
  <c r="J48" i="31"/>
  <c r="J47" i="31"/>
  <c r="J46" i="31"/>
  <c r="J45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H54" i="31"/>
  <c r="H52" i="31"/>
  <c r="H51" i="31"/>
  <c r="H50" i="31"/>
  <c r="H49" i="31"/>
  <c r="H48" i="31"/>
  <c r="H47" i="31"/>
  <c r="H46" i="31"/>
  <c r="H45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5" i="31"/>
  <c r="H14" i="31"/>
  <c r="H16" i="31"/>
  <c r="F54" i="31"/>
  <c r="F52" i="31"/>
  <c r="F51" i="31"/>
  <c r="F50" i="31"/>
  <c r="F49" i="31"/>
  <c r="F48" i="31"/>
  <c r="F47" i="31"/>
  <c r="F46" i="31"/>
  <c r="F45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P55" i="28"/>
  <c r="N55" i="28"/>
  <c r="L55" i="28"/>
  <c r="J55" i="28"/>
  <c r="H55" i="28"/>
  <c r="F55" i="28"/>
  <c r="P53" i="28"/>
  <c r="N53" i="28"/>
  <c r="L53" i="28"/>
  <c r="J53" i="28"/>
  <c r="H53" i="28"/>
  <c r="F53" i="28"/>
  <c r="P52" i="28"/>
  <c r="N52" i="28"/>
  <c r="L52" i="28"/>
  <c r="J52" i="28"/>
  <c r="H52" i="28"/>
  <c r="F52" i="28"/>
  <c r="P51" i="28"/>
  <c r="N51" i="28"/>
  <c r="L51" i="28"/>
  <c r="J51" i="28"/>
  <c r="H51" i="28"/>
  <c r="F51" i="28"/>
  <c r="P50" i="28"/>
  <c r="N50" i="28"/>
  <c r="L50" i="28"/>
  <c r="J50" i="28"/>
  <c r="H50" i="28"/>
  <c r="F50" i="28"/>
  <c r="P49" i="28"/>
  <c r="N49" i="28"/>
  <c r="L49" i="28"/>
  <c r="J49" i="28"/>
  <c r="H49" i="28"/>
  <c r="F49" i="28"/>
  <c r="P48" i="28"/>
  <c r="N48" i="28"/>
  <c r="L48" i="28"/>
  <c r="J48" i="28"/>
  <c r="H48" i="28"/>
  <c r="F48" i="28"/>
  <c r="P47" i="28"/>
  <c r="N47" i="28"/>
  <c r="L47" i="28"/>
  <c r="J47" i="28"/>
  <c r="H47" i="28"/>
  <c r="F47" i="28"/>
  <c r="P46" i="28"/>
  <c r="N46" i="28"/>
  <c r="L46" i="28"/>
  <c r="J46" i="28"/>
  <c r="H46" i="28"/>
  <c r="F46" i="28"/>
  <c r="P44" i="28"/>
  <c r="N44" i="28"/>
  <c r="L44" i="28"/>
  <c r="J44" i="28"/>
  <c r="H44" i="28"/>
  <c r="F44" i="28"/>
  <c r="P43" i="28"/>
  <c r="N43" i="28"/>
  <c r="L43" i="28"/>
  <c r="J43" i="28"/>
  <c r="H43" i="28"/>
  <c r="F43" i="28"/>
  <c r="P42" i="28"/>
  <c r="N42" i="28"/>
  <c r="L42" i="28"/>
  <c r="J42" i="28"/>
  <c r="H42" i="28"/>
  <c r="F42" i="28"/>
  <c r="P41" i="28"/>
  <c r="N41" i="28"/>
  <c r="L41" i="28"/>
  <c r="J41" i="28"/>
  <c r="H41" i="28"/>
  <c r="F41" i="28"/>
  <c r="P40" i="28"/>
  <c r="N40" i="28"/>
  <c r="L40" i="28"/>
  <c r="J40" i="28"/>
  <c r="H40" i="28"/>
  <c r="F40" i="28"/>
  <c r="P39" i="28"/>
  <c r="N39" i="28"/>
  <c r="L39" i="28"/>
  <c r="J39" i="28"/>
  <c r="H39" i="28"/>
  <c r="F39" i="28"/>
  <c r="P38" i="28"/>
  <c r="N38" i="28"/>
  <c r="L38" i="28"/>
  <c r="J38" i="28"/>
  <c r="H38" i="28"/>
  <c r="F38" i="28"/>
  <c r="P37" i="28"/>
  <c r="N37" i="28"/>
  <c r="L37" i="28"/>
  <c r="J37" i="28"/>
  <c r="H37" i="28"/>
  <c r="F37" i="28"/>
  <c r="P36" i="28"/>
  <c r="N36" i="28"/>
  <c r="L36" i="28"/>
  <c r="J36" i="28"/>
  <c r="H36" i="28"/>
  <c r="F36" i="28"/>
  <c r="P35" i="28"/>
  <c r="N35" i="28"/>
  <c r="L35" i="28"/>
  <c r="J35" i="28"/>
  <c r="H35" i="28"/>
  <c r="F35" i="28"/>
  <c r="P34" i="28"/>
  <c r="N34" i="28"/>
  <c r="L34" i="28"/>
  <c r="J34" i="28"/>
  <c r="H34" i="28"/>
  <c r="F34" i="28"/>
  <c r="P33" i="28"/>
  <c r="N33" i="28"/>
  <c r="L33" i="28"/>
  <c r="J33" i="28"/>
  <c r="H33" i="28"/>
  <c r="F33" i="28"/>
  <c r="P32" i="28"/>
  <c r="N32" i="28"/>
  <c r="L32" i="28"/>
  <c r="J32" i="28"/>
  <c r="H32" i="28"/>
  <c r="F32" i="28"/>
  <c r="P31" i="28"/>
  <c r="N31" i="28"/>
  <c r="L31" i="28"/>
  <c r="J31" i="28"/>
  <c r="H31" i="28"/>
  <c r="F31" i="28"/>
  <c r="P30" i="28"/>
  <c r="N30" i="28"/>
  <c r="L30" i="28"/>
  <c r="J30" i="28"/>
  <c r="H30" i="28"/>
  <c r="F30" i="28"/>
  <c r="P29" i="28"/>
  <c r="N29" i="28"/>
  <c r="L29" i="28"/>
  <c r="J29" i="28"/>
  <c r="H29" i="28"/>
  <c r="F29" i="28"/>
  <c r="P28" i="28"/>
  <c r="N28" i="28"/>
  <c r="L28" i="28"/>
  <c r="J28" i="28"/>
  <c r="H28" i="28"/>
  <c r="F28" i="28"/>
  <c r="P27" i="28"/>
  <c r="N27" i="28"/>
  <c r="L27" i="28"/>
  <c r="J27" i="28"/>
  <c r="H27" i="28"/>
  <c r="F27" i="28"/>
  <c r="P26" i="28"/>
  <c r="N26" i="28"/>
  <c r="L26" i="28"/>
  <c r="J26" i="28"/>
  <c r="H26" i="28"/>
  <c r="F26" i="28"/>
  <c r="P25" i="28"/>
  <c r="N25" i="28"/>
  <c r="L25" i="28"/>
  <c r="J25" i="28"/>
  <c r="H25" i="28"/>
  <c r="F25" i="28"/>
  <c r="P24" i="28"/>
  <c r="N24" i="28"/>
  <c r="L24" i="28"/>
  <c r="J24" i="28"/>
  <c r="H24" i="28"/>
  <c r="F24" i="28"/>
  <c r="P23" i="28"/>
  <c r="N23" i="28"/>
  <c r="L23" i="28"/>
  <c r="J23" i="28"/>
  <c r="H23" i="28"/>
  <c r="F23" i="28"/>
  <c r="P22" i="28"/>
  <c r="N22" i="28"/>
  <c r="L22" i="28"/>
  <c r="J22" i="28"/>
  <c r="H22" i="28"/>
  <c r="F22" i="28"/>
  <c r="P21" i="28"/>
  <c r="N21" i="28"/>
  <c r="L21" i="28"/>
  <c r="J21" i="28"/>
  <c r="H21" i="28"/>
  <c r="F21" i="28"/>
  <c r="P20" i="28"/>
  <c r="N20" i="28"/>
  <c r="L20" i="28"/>
  <c r="J20" i="28"/>
  <c r="H20" i="28"/>
  <c r="F20" i="28"/>
  <c r="P19" i="28"/>
  <c r="N19" i="28"/>
  <c r="L19" i="28"/>
  <c r="J19" i="28"/>
  <c r="H19" i="28"/>
  <c r="F19" i="28"/>
  <c r="P18" i="28"/>
  <c r="N18" i="28"/>
  <c r="L18" i="28"/>
  <c r="J18" i="28"/>
  <c r="H18" i="28"/>
  <c r="F18" i="28"/>
  <c r="P17" i="28"/>
  <c r="N17" i="28"/>
  <c r="L17" i="28"/>
  <c r="J17" i="28"/>
  <c r="H17" i="28"/>
  <c r="F17" i="28"/>
  <c r="P16" i="28"/>
  <c r="N16" i="28"/>
  <c r="L16" i="28"/>
  <c r="J16" i="28"/>
  <c r="H16" i="28"/>
  <c r="F16" i="28"/>
  <c r="P15" i="28"/>
  <c r="N15" i="28"/>
  <c r="L15" i="28"/>
  <c r="J15" i="28"/>
  <c r="H15" i="28"/>
  <c r="F15" i="28"/>
  <c r="O53" i="26" l="1"/>
  <c r="M53" i="26"/>
  <c r="K53" i="26"/>
  <c r="I53" i="26"/>
  <c r="G53" i="26"/>
  <c r="E53" i="26"/>
  <c r="O51" i="26"/>
  <c r="M51" i="26"/>
  <c r="K51" i="26"/>
  <c r="I51" i="26"/>
  <c r="G51" i="26"/>
  <c r="E51" i="26"/>
  <c r="M50" i="26"/>
  <c r="K50" i="26"/>
  <c r="I50" i="26"/>
  <c r="G50" i="26"/>
  <c r="E50" i="26"/>
  <c r="O49" i="26"/>
  <c r="M49" i="26"/>
  <c r="K49" i="26"/>
  <c r="I49" i="26"/>
  <c r="G49" i="26"/>
  <c r="E49" i="26"/>
  <c r="O48" i="26"/>
  <c r="M48" i="26"/>
  <c r="K48" i="26"/>
  <c r="I48" i="26"/>
  <c r="G48" i="26"/>
  <c r="E48" i="26"/>
  <c r="O47" i="26"/>
  <c r="M47" i="26"/>
  <c r="K47" i="26"/>
  <c r="I47" i="26"/>
  <c r="G47" i="26"/>
  <c r="E47" i="26"/>
  <c r="O46" i="26"/>
  <c r="M46" i="26"/>
  <c r="K46" i="26"/>
  <c r="I46" i="26"/>
  <c r="G46" i="26"/>
  <c r="E46" i="26"/>
  <c r="O45" i="26"/>
  <c r="M45" i="26"/>
  <c r="K45" i="26"/>
  <c r="I45" i="26"/>
  <c r="G45" i="26"/>
  <c r="E45" i="26"/>
  <c r="O44" i="26"/>
  <c r="M44" i="26"/>
  <c r="K44" i="26"/>
  <c r="I44" i="26"/>
  <c r="G44" i="26"/>
  <c r="E44" i="26"/>
  <c r="O42" i="26"/>
  <c r="M42" i="26"/>
  <c r="K42" i="26"/>
  <c r="I42" i="26"/>
  <c r="G42" i="26"/>
  <c r="E42" i="26"/>
  <c r="O41" i="26"/>
  <c r="M41" i="26"/>
  <c r="K41" i="26"/>
  <c r="I41" i="26"/>
  <c r="G41" i="26"/>
  <c r="E41" i="26"/>
  <c r="O40" i="26"/>
  <c r="M40" i="26"/>
  <c r="K40" i="26"/>
  <c r="I40" i="26"/>
  <c r="G40" i="26"/>
  <c r="E40" i="26"/>
  <c r="O39" i="26"/>
  <c r="M39" i="26"/>
  <c r="K39" i="26"/>
  <c r="I39" i="26"/>
  <c r="G39" i="26"/>
  <c r="E39" i="26"/>
  <c r="O38" i="26"/>
  <c r="M38" i="26"/>
  <c r="K38" i="26"/>
  <c r="I38" i="26"/>
  <c r="G38" i="26"/>
  <c r="E38" i="26"/>
  <c r="O37" i="26"/>
  <c r="M37" i="26"/>
  <c r="K37" i="26"/>
  <c r="I37" i="26"/>
  <c r="G37" i="26"/>
  <c r="E37" i="26"/>
  <c r="O36" i="26"/>
  <c r="M36" i="26"/>
  <c r="K36" i="26"/>
  <c r="I36" i="26"/>
  <c r="G36" i="26"/>
  <c r="E36" i="26"/>
  <c r="O35" i="26"/>
  <c r="M35" i="26"/>
  <c r="K35" i="26"/>
  <c r="I35" i="26"/>
  <c r="G35" i="26"/>
  <c r="E35" i="26"/>
  <c r="O34" i="26"/>
  <c r="M34" i="26"/>
  <c r="K34" i="26"/>
  <c r="I34" i="26"/>
  <c r="G34" i="26"/>
  <c r="E34" i="26"/>
  <c r="O33" i="26"/>
  <c r="M33" i="26"/>
  <c r="K33" i="26"/>
  <c r="I33" i="26"/>
  <c r="G33" i="26"/>
  <c r="E33" i="26"/>
  <c r="O32" i="26"/>
  <c r="M32" i="26"/>
  <c r="K32" i="26"/>
  <c r="I32" i="26"/>
  <c r="G32" i="26"/>
  <c r="E32" i="26"/>
  <c r="O31" i="26"/>
  <c r="M31" i="26"/>
  <c r="K31" i="26"/>
  <c r="I31" i="26"/>
  <c r="G31" i="26"/>
  <c r="E31" i="26"/>
  <c r="O30" i="26"/>
  <c r="M30" i="26"/>
  <c r="K30" i="26"/>
  <c r="I30" i="26"/>
  <c r="G30" i="26"/>
  <c r="E30" i="26"/>
  <c r="O29" i="26"/>
  <c r="M29" i="26"/>
  <c r="K29" i="26"/>
  <c r="I29" i="26"/>
  <c r="G29" i="26"/>
  <c r="E29" i="26"/>
  <c r="O28" i="26"/>
  <c r="M28" i="26"/>
  <c r="K28" i="26"/>
  <c r="I28" i="26"/>
  <c r="G28" i="26"/>
  <c r="E28" i="26"/>
  <c r="O27" i="26"/>
  <c r="M27" i="26"/>
  <c r="K27" i="26"/>
  <c r="I27" i="26"/>
  <c r="G27" i="26"/>
  <c r="E27" i="26"/>
  <c r="O26" i="26"/>
  <c r="M26" i="26"/>
  <c r="K26" i="26"/>
  <c r="I26" i="26"/>
  <c r="G26" i="26"/>
  <c r="E26" i="26"/>
  <c r="O25" i="26"/>
  <c r="M25" i="26"/>
  <c r="K25" i="26"/>
  <c r="I25" i="26"/>
  <c r="G25" i="26"/>
  <c r="E25" i="26"/>
  <c r="O24" i="26"/>
  <c r="M24" i="26"/>
  <c r="K24" i="26"/>
  <c r="I24" i="26"/>
  <c r="G24" i="26"/>
  <c r="E24" i="26"/>
  <c r="O23" i="26"/>
  <c r="M23" i="26"/>
  <c r="K23" i="26"/>
  <c r="I23" i="26"/>
  <c r="G23" i="26"/>
  <c r="E23" i="26"/>
  <c r="O22" i="26"/>
  <c r="M22" i="26"/>
  <c r="K22" i="26"/>
  <c r="I22" i="26"/>
  <c r="G22" i="26"/>
  <c r="E22" i="26"/>
  <c r="O21" i="26"/>
  <c r="M21" i="26"/>
  <c r="K21" i="26"/>
  <c r="I21" i="26"/>
  <c r="G21" i="26"/>
  <c r="E21" i="26"/>
  <c r="O20" i="26"/>
  <c r="M20" i="26"/>
  <c r="K20" i="26"/>
  <c r="I20" i="26"/>
  <c r="G20" i="26"/>
  <c r="E20" i="26"/>
  <c r="O19" i="26"/>
  <c r="M19" i="26"/>
  <c r="K19" i="26"/>
  <c r="I19" i="26"/>
  <c r="G19" i="26"/>
  <c r="E19" i="26"/>
  <c r="O18" i="26"/>
  <c r="M18" i="26"/>
  <c r="K18" i="26"/>
  <c r="I18" i="26"/>
  <c r="G18" i="26"/>
  <c r="E18" i="26"/>
  <c r="O17" i="26"/>
  <c r="M17" i="26"/>
  <c r="K17" i="26"/>
  <c r="I17" i="26"/>
  <c r="G17" i="26"/>
  <c r="E17" i="26"/>
  <c r="O16" i="26"/>
  <c r="M16" i="26"/>
  <c r="K16" i="26"/>
  <c r="I16" i="26"/>
  <c r="G16" i="26"/>
  <c r="E16" i="26"/>
  <c r="O15" i="26"/>
  <c r="M15" i="26"/>
  <c r="K15" i="26"/>
  <c r="I15" i="26"/>
  <c r="G15" i="26"/>
  <c r="E15" i="26"/>
  <c r="O14" i="26"/>
  <c r="M14" i="26"/>
  <c r="K14" i="26"/>
  <c r="I14" i="26"/>
  <c r="G14" i="26"/>
  <c r="E14" i="26"/>
  <c r="O13" i="26"/>
  <c r="M13" i="26"/>
  <c r="K13" i="26"/>
  <c r="I13" i="26"/>
  <c r="G13" i="26"/>
  <c r="E13" i="26"/>
  <c r="I11" i="24"/>
  <c r="H11" i="24"/>
  <c r="G11" i="24"/>
  <c r="F11" i="24"/>
  <c r="E11" i="24"/>
  <c r="H10" i="24"/>
  <c r="H9" i="24"/>
  <c r="H8" i="24"/>
  <c r="H7" i="24"/>
  <c r="H5" i="24"/>
  <c r="J50" i="24"/>
  <c r="T47" i="24" s="1"/>
  <c r="I8" i="24" s="1"/>
  <c r="I50" i="24"/>
  <c r="S45" i="24" s="1"/>
  <c r="H6" i="24" s="1"/>
  <c r="H50" i="24"/>
  <c r="R47" i="24" s="1"/>
  <c r="G8" i="24" s="1"/>
  <c r="G50" i="24"/>
  <c r="Q46" i="24" s="1"/>
  <c r="F7" i="24" s="1"/>
  <c r="F50" i="24"/>
  <c r="P45" i="24" s="1"/>
  <c r="E6" i="24" s="1"/>
  <c r="E50" i="24"/>
  <c r="O49" i="24" s="1"/>
  <c r="D10" i="24" s="1"/>
  <c r="K49" i="24"/>
  <c r="K48" i="24"/>
  <c r="K47" i="24"/>
  <c r="K46" i="24"/>
  <c r="K45" i="24"/>
  <c r="K44" i="24"/>
  <c r="E40" i="24"/>
  <c r="E29" i="24"/>
  <c r="F27" i="24" s="1"/>
  <c r="C10" i="24" s="1"/>
  <c r="O49" i="22"/>
  <c r="O47" i="22"/>
  <c r="O46" i="22"/>
  <c r="O45" i="22"/>
  <c r="O43" i="22"/>
  <c r="O42" i="22"/>
  <c r="O41" i="22"/>
  <c r="O40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6" i="22"/>
  <c r="O15" i="22"/>
  <c r="O14" i="22"/>
  <c r="O13" i="22"/>
  <c r="O12" i="22"/>
  <c r="O11" i="22"/>
  <c r="O10" i="22"/>
  <c r="O9" i="22"/>
  <c r="O17" i="22"/>
  <c r="M49" i="22"/>
  <c r="M47" i="22"/>
  <c r="M46" i="22"/>
  <c r="M45" i="22"/>
  <c r="M43" i="22"/>
  <c r="M42" i="22"/>
  <c r="M41" i="22"/>
  <c r="M40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K49" i="22"/>
  <c r="K47" i="22"/>
  <c r="K46" i="22"/>
  <c r="K45" i="22"/>
  <c r="K43" i="22"/>
  <c r="K42" i="22"/>
  <c r="K41" i="22"/>
  <c r="K40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I16" i="22"/>
  <c r="I15" i="22"/>
  <c r="I14" i="22"/>
  <c r="I13" i="22"/>
  <c r="I12" i="22"/>
  <c r="I11" i="22"/>
  <c r="I10" i="22"/>
  <c r="I9" i="22"/>
  <c r="I49" i="22"/>
  <c r="I47" i="22"/>
  <c r="I46" i="22"/>
  <c r="I45" i="22"/>
  <c r="I43" i="22"/>
  <c r="I42" i="22"/>
  <c r="I41" i="22"/>
  <c r="I40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G49" i="22"/>
  <c r="G47" i="22"/>
  <c r="G46" i="22"/>
  <c r="G45" i="22"/>
  <c r="G43" i="22"/>
  <c r="G42" i="22"/>
  <c r="G41" i="22"/>
  <c r="G40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E49" i="22"/>
  <c r="E47" i="22"/>
  <c r="E46" i="22"/>
  <c r="E45" i="22"/>
  <c r="E43" i="22"/>
  <c r="E42" i="22"/>
  <c r="E41" i="22"/>
  <c r="E40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F23" i="24" l="1"/>
  <c r="C6" i="24" s="1"/>
  <c r="R46" i="24"/>
  <c r="G7" i="24" s="1"/>
  <c r="O44" i="24"/>
  <c r="D5" i="24" s="1"/>
  <c r="Q49" i="24"/>
  <c r="F10" i="24" s="1"/>
  <c r="F24" i="24"/>
  <c r="C7" i="24" s="1"/>
  <c r="R45" i="24"/>
  <c r="G6" i="24" s="1"/>
  <c r="P44" i="24"/>
  <c r="E5" i="24" s="1"/>
  <c r="R48" i="24"/>
  <c r="G9" i="24" s="1"/>
  <c r="T48" i="24"/>
  <c r="I9" i="24" s="1"/>
  <c r="P49" i="24"/>
  <c r="E10" i="24" s="1"/>
  <c r="Q44" i="24"/>
  <c r="F5" i="24" s="1"/>
  <c r="T46" i="24"/>
  <c r="I7" i="24" s="1"/>
  <c r="R49" i="24"/>
  <c r="G10" i="24" s="1"/>
  <c r="R44" i="24"/>
  <c r="G5" i="24" s="1"/>
  <c r="O48" i="24"/>
  <c r="D9" i="24" s="1"/>
  <c r="T49" i="24"/>
  <c r="I10" i="24" s="1"/>
  <c r="T45" i="24"/>
  <c r="I6" i="24" s="1"/>
  <c r="T44" i="24"/>
  <c r="I5" i="24" s="1"/>
  <c r="P48" i="24"/>
  <c r="E9" i="24" s="1"/>
  <c r="Q45" i="24"/>
  <c r="F6" i="24" s="1"/>
  <c r="Q48" i="24"/>
  <c r="F9" i="24" s="1"/>
  <c r="Q47" i="24"/>
  <c r="F8" i="24" s="1"/>
  <c r="P47" i="24"/>
  <c r="E8" i="24" s="1"/>
  <c r="O46" i="24"/>
  <c r="D7" i="24" s="1"/>
  <c r="O45" i="24"/>
  <c r="D6" i="24" s="1"/>
  <c r="P46" i="24"/>
  <c r="E7" i="24" s="1"/>
  <c r="O47" i="24"/>
  <c r="D8" i="24" s="1"/>
  <c r="F22" i="24"/>
  <c r="C5" i="24" s="1"/>
  <c r="K50" i="24"/>
  <c r="U44" i="24" s="1"/>
  <c r="F25" i="24"/>
  <c r="C8" i="24" s="1"/>
  <c r="F26" i="24"/>
  <c r="C9" i="24" s="1"/>
  <c r="D11" i="24"/>
  <c r="R50" i="24" l="1"/>
  <c r="T50" i="24"/>
  <c r="Q50" i="24"/>
  <c r="U46" i="24"/>
  <c r="U47" i="24"/>
  <c r="O50" i="24"/>
  <c r="U48" i="24"/>
  <c r="U45" i="24"/>
  <c r="P50" i="24"/>
  <c r="U49" i="24"/>
  <c r="U50" i="24" l="1"/>
  <c r="D21" i="20"/>
  <c r="E15" i="20" s="1"/>
  <c r="H95" i="20"/>
  <c r="F95" i="20"/>
  <c r="E95" i="20"/>
  <c r="D95" i="20"/>
  <c r="C95" i="20"/>
  <c r="H94" i="20"/>
  <c r="F94" i="20"/>
  <c r="E94" i="20"/>
  <c r="D94" i="20"/>
  <c r="C94" i="20"/>
  <c r="H93" i="20"/>
  <c r="F93" i="20"/>
  <c r="E93" i="20"/>
  <c r="D93" i="20"/>
  <c r="C93" i="20"/>
  <c r="H92" i="20"/>
  <c r="F92" i="20"/>
  <c r="E92" i="20"/>
  <c r="D92" i="20"/>
  <c r="C92" i="20"/>
  <c r="H91" i="20"/>
  <c r="G91" i="20"/>
  <c r="G96" i="20" s="1"/>
  <c r="F91" i="20"/>
  <c r="E91" i="20"/>
  <c r="D91" i="20"/>
  <c r="C91" i="20"/>
  <c r="H90" i="20"/>
  <c r="F90" i="20"/>
  <c r="E90" i="20"/>
  <c r="D90" i="20"/>
  <c r="H87" i="20"/>
  <c r="G87" i="20"/>
  <c r="F87" i="20"/>
  <c r="E87" i="20"/>
  <c r="D87" i="20"/>
  <c r="C87" i="20"/>
  <c r="C96" i="20" s="1"/>
  <c r="I86" i="20"/>
  <c r="I95" i="20" s="1"/>
  <c r="I85" i="20"/>
  <c r="I94" i="20" s="1"/>
  <c r="I84" i="20"/>
  <c r="I93" i="20" s="1"/>
  <c r="I83" i="20"/>
  <c r="I92" i="20" s="1"/>
  <c r="I82" i="20"/>
  <c r="I91" i="20" s="1"/>
  <c r="I81" i="20"/>
  <c r="C15" i="17"/>
  <c r="C16" i="17"/>
  <c r="C17" i="17"/>
  <c r="C19" i="17"/>
  <c r="C20" i="17"/>
  <c r="B23" i="17"/>
  <c r="F96" i="20" l="1"/>
  <c r="E16" i="20"/>
  <c r="E17" i="20"/>
  <c r="E18" i="20"/>
  <c r="E14" i="20"/>
  <c r="E19" i="20"/>
  <c r="C90" i="20"/>
  <c r="E96" i="20"/>
  <c r="I87" i="20"/>
  <c r="H96" i="20"/>
  <c r="I90" i="20"/>
  <c r="I96" i="20" s="1"/>
  <c r="D96" i="20"/>
  <c r="C23" i="17"/>
  <c r="J31" i="10" l="1"/>
  <c r="T26" i="10" s="1"/>
  <c r="I31" i="10"/>
  <c r="S26" i="10" s="1"/>
  <c r="H31" i="10"/>
  <c r="R30" i="10" s="1"/>
  <c r="G31" i="10"/>
  <c r="Q25" i="10" s="1"/>
  <c r="F31" i="10"/>
  <c r="P28" i="10" s="1"/>
  <c r="E31" i="10"/>
  <c r="O29" i="10" s="1"/>
  <c r="K30" i="10"/>
  <c r="K29" i="10"/>
  <c r="K28" i="10"/>
  <c r="K27" i="10"/>
  <c r="Q26" i="10"/>
  <c r="K26" i="10"/>
  <c r="K25" i="10"/>
  <c r="E22" i="10"/>
  <c r="E11" i="10"/>
  <c r="F8" i="10" s="1"/>
  <c r="Q27" i="10" l="1"/>
  <c r="Q29" i="10"/>
  <c r="R25" i="10"/>
  <c r="T29" i="10"/>
  <c r="T30" i="10"/>
  <c r="T27" i="10"/>
  <c r="T28" i="10"/>
  <c r="R28" i="10"/>
  <c r="R29" i="10"/>
  <c r="Q28" i="10"/>
  <c r="Q30" i="10"/>
  <c r="P26" i="10"/>
  <c r="P27" i="10"/>
  <c r="P25" i="10"/>
  <c r="K31" i="10"/>
  <c r="U26" i="10" s="1"/>
  <c r="O25" i="10"/>
  <c r="F9" i="10"/>
  <c r="R26" i="10"/>
  <c r="R27" i="10"/>
  <c r="F4" i="10"/>
  <c r="F5" i="10"/>
  <c r="T25" i="10"/>
  <c r="T31" i="10" s="1"/>
  <c r="O30" i="10"/>
  <c r="F6" i="10"/>
  <c r="F7" i="10"/>
  <c r="O28" i="10"/>
  <c r="P29" i="10"/>
  <c r="P30" i="10"/>
  <c r="O26" i="10"/>
  <c r="O27" i="10"/>
  <c r="Q31" i="10" l="1"/>
  <c r="R31" i="10"/>
  <c r="P31" i="10"/>
  <c r="O31" i="10"/>
  <c r="U30" i="10"/>
  <c r="U27" i="10"/>
  <c r="U29" i="10"/>
  <c r="U25" i="10"/>
  <c r="U28" i="10"/>
  <c r="U31" i="10" l="1"/>
  <c r="D17" i="9"/>
  <c r="D15" i="9"/>
  <c r="D14" i="9"/>
  <c r="D12" i="9"/>
  <c r="D17" i="8"/>
  <c r="D16" i="8"/>
  <c r="D15" i="8"/>
  <c r="D14" i="8"/>
  <c r="D13" i="8"/>
  <c r="D12" i="8"/>
  <c r="D17" i="7"/>
  <c r="D15" i="7"/>
  <c r="D14" i="7"/>
  <c r="D12" i="7"/>
  <c r="D17" i="6"/>
  <c r="D15" i="6"/>
  <c r="D14" i="6"/>
  <c r="D12" i="6"/>
  <c r="D11" i="6" s="1"/>
  <c r="D17" i="5"/>
  <c r="D15" i="5"/>
  <c r="D14" i="5"/>
  <c r="D12" i="5"/>
  <c r="D11" i="5" s="1"/>
  <c r="D12" i="4"/>
  <c r="D11" i="4" s="1"/>
  <c r="D11" i="3"/>
  <c r="D17" i="4"/>
  <c r="D15" i="4"/>
  <c r="D14" i="4"/>
  <c r="D17" i="3"/>
  <c r="D16" i="3"/>
  <c r="D15" i="3"/>
  <c r="D14" i="3"/>
  <c r="D13" i="3"/>
  <c r="D12" i="3"/>
  <c r="D11" i="8" l="1"/>
  <c r="D11" i="7"/>
  <c r="D11" i="9"/>
</calcChain>
</file>

<file path=xl/sharedStrings.xml><?xml version="1.0" encoding="utf-8"?>
<sst xmlns="http://schemas.openxmlformats.org/spreadsheetml/2006/main" count="1609" uniqueCount="170">
  <si>
    <t>Disaggregated final energy consumption in households - quantities [nrg_d_hhq__custom_16993535]</t>
  </si>
  <si>
    <t>02/06/2025 23:00</t>
  </si>
  <si>
    <t>Time frequency</t>
  </si>
  <si>
    <t>Standard international energy product classification (SIEC)</t>
  </si>
  <si>
    <t>Unit of measure</t>
  </si>
  <si>
    <t>Annual</t>
  </si>
  <si>
    <t>Total</t>
  </si>
  <si>
    <t>Terajoule</t>
  </si>
  <si>
    <t>Solid fossil fuels, peat, peat products, oil shale and oil sands</t>
  </si>
  <si>
    <t>Natural gas</t>
  </si>
  <si>
    <t>Oil and petroleum products</t>
  </si>
  <si>
    <t>Renewables and biofuels</t>
  </si>
  <si>
    <t>Electricity</t>
  </si>
  <si>
    <t>Heat</t>
  </si>
  <si>
    <t>Structure</t>
  </si>
  <si>
    <t>Dimension</t>
  </si>
  <si>
    <t>Position</t>
  </si>
  <si>
    <t>Label</t>
  </si>
  <si>
    <t>Energy balance</t>
  </si>
  <si>
    <t>Final consumption - other sectors - households - energy use</t>
  </si>
  <si>
    <t>Final consumption - other sectors - households - energy use - space heating</t>
  </si>
  <si>
    <t>Final consumption - other sectors - households - energy use - space cooling</t>
  </si>
  <si>
    <t>Final consumption - other sectors - households - energy use - water heating</t>
  </si>
  <si>
    <t>Final consumption - other sectors - households - energy use - cooking</t>
  </si>
  <si>
    <t>Final consumption - other sectors - households - energy use - lighting and electrical appliances</t>
  </si>
  <si>
    <t>Final consumption - other sectors - households - energy use - other end use</t>
  </si>
  <si>
    <t>Geopolitical entity (reporting)</t>
  </si>
  <si>
    <t>European Union - 27 countries (from 2020)</t>
  </si>
  <si>
    <t>Time</t>
  </si>
  <si>
    <t>2023</t>
  </si>
  <si>
    <t>Data extracted on 05/06/2025 20:41:45 from [ESTAT]</t>
  </si>
  <si>
    <t xml:space="preserve">Dataset: </t>
  </si>
  <si>
    <t xml:space="preserve">Last updated: </t>
  </si>
  <si>
    <t>TIME</t>
  </si>
  <si>
    <t/>
  </si>
  <si>
    <t>GEO (Labels)</t>
  </si>
  <si>
    <t>NRG_BAL (Labels)</t>
  </si>
  <si>
    <t>Special value</t>
  </si>
  <si>
    <t>:</t>
  </si>
  <si>
    <t>not available</t>
  </si>
  <si>
    <t>TJ</t>
  </si>
  <si>
    <t>Space heating</t>
  </si>
  <si>
    <t>Space cooling</t>
  </si>
  <si>
    <t>Water heating</t>
  </si>
  <si>
    <t>Cooking</t>
  </si>
  <si>
    <t>Lighting and appliances</t>
  </si>
  <si>
    <t>Other end uses</t>
  </si>
  <si>
    <t>%</t>
  </si>
  <si>
    <t>Not available</t>
  </si>
  <si>
    <t>Figure 1</t>
  </si>
  <si>
    <t>Oil and petroleum products (excluding biofuel portion)</t>
  </si>
  <si>
    <t>Solid fossil fuels</t>
  </si>
  <si>
    <t>Figure 2</t>
  </si>
  <si>
    <t>Total (*)</t>
  </si>
  <si>
    <t>Unit</t>
  </si>
  <si>
    <t>TOTAL</t>
  </si>
  <si>
    <t xml:space="preserve">Bookmark: </t>
  </si>
  <si>
    <t>Final Energy Consumption in households - EU - 2023 ref. year (TJ)</t>
  </si>
  <si>
    <t>Figure 1: Final energy consumption in the residential sector by fuel, EU, 2023</t>
  </si>
  <si>
    <t>Figure 2: Final energy consumption in the residential sector by use, EU, 2023</t>
  </si>
  <si>
    <t>Figure 3: Final energy consumption in the residential sector by type of end-uses for the main energy products, EU, 2023</t>
  </si>
  <si>
    <t>Figure 4: Part of the main energy products in the final energy consumption in the residential sector for each type of end-use, EU, 2023</t>
  </si>
  <si>
    <t>Data extracted on 07/06/2025 19:14:54 from [ESTAT]</t>
  </si>
  <si>
    <t>Simplified energy balances [nrg_bal_s__custom_17010339]</t>
  </si>
  <si>
    <t>02/05/2025 23:00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</si>
  <si>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</si>
  <si>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</si>
  <si>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</si>
  <si>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</si>
  <si>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</si>
  <si>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</si>
  <si>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</si>
  <si>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</si>
  <si>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</si>
  <si>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SIEC (Labels)</t>
  </si>
  <si>
    <t>Manufactured gases</t>
  </si>
  <si>
    <t>Peat and peat products</t>
  </si>
  <si>
    <t>Oil shale and oil sands</t>
  </si>
  <si>
    <t>Non-renewable waste</t>
  </si>
  <si>
    <t>Nuclear heat</t>
  </si>
  <si>
    <t>Data extracted on 07/06/2025 19:23:08 from [ESTAT]</t>
  </si>
  <si>
    <t>Disaggregated final energy consumption in households - quantities [nrg_d_hhq__custom_17010397]</t>
  </si>
  <si>
    <t>Data extracted on 29/05/2024 16:49:22 from [ESTAT]</t>
  </si>
  <si>
    <t>(%)</t>
  </si>
  <si>
    <r>
      <t>Source:</t>
    </r>
    <r>
      <rPr>
        <sz val="10"/>
        <color indexed="8"/>
        <rFont val="Arial"/>
        <family val="2"/>
      </rPr>
      <t xml:space="preserve"> Eurostat (online data code: nrg_d_hhq)</t>
    </r>
  </si>
  <si>
    <t>Final Energy Consumption in households - EU 27 - 2023</t>
  </si>
  <si>
    <t>(TJ)</t>
  </si>
  <si>
    <t>Final energy consumption in the residential sector by use, EU, 2023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</si>
  <si>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</si>
  <si>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</si>
  <si>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</si>
  <si>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</si>
  <si>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</si>
  <si>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</si>
  <si>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</si>
  <si>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</si>
  <si>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</si>
  <si>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</si>
  <si>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</si>
  <si>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</si>
  <si>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</si>
  <si>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</si>
  <si>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</si>
  <si>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</si>
  <si>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</si>
  <si>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</si>
  <si>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</si>
  <si>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</si>
  <si>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</si>
  <si>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</si>
  <si>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</si>
  <si>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</si>
  <si>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</si>
  <si>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</si>
  <si>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</si>
  <si>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</si>
  <si>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</si>
  <si>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United Kingdom</t>
  </si>
  <si>
    <t>Bosnia and Herzegovina</t>
  </si>
  <si>
    <t>Montenegro</t>
  </si>
  <si>
    <t>Moldova</t>
  </si>
  <si>
    <t>North Macedonia</t>
  </si>
  <si>
    <t>Georgia</t>
  </si>
  <si>
    <t>Albania</t>
  </si>
  <si>
    <t>Serbia</t>
  </si>
  <si>
    <t>Türkiye</t>
  </si>
  <si>
    <t>Ukraine</t>
  </si>
  <si>
    <t>Kosovo*</t>
  </si>
  <si>
    <t>*This designation is without prejudice to positions on status, and is in line with UNSCR 1244 and the ICJ Opinion on the Kosovo declaration of independence.</t>
  </si>
  <si>
    <t>Table 1: Share of fuels in the final energy consumption in the residential sector, 2023</t>
  </si>
  <si>
    <t xml:space="preserve"> </t>
  </si>
  <si>
    <t>Simplified energy balances [nrg_bal_s__custom_17214801]</t>
  </si>
  <si>
    <t>Data extracted on 21/06/2025 18:20:08 from [ESTAT]</t>
  </si>
  <si>
    <t xml:space="preserve"> (%)</t>
  </si>
  <si>
    <t>Table 2: Share of fuels in the final energy consumption in the residential sector by type of end-use, EU, 2023</t>
  </si>
  <si>
    <t>(:) data not available</t>
  </si>
  <si>
    <t>(*)This designation is without prejudice to positions on status, and is in line with UNSCR 1244 and the ICJ Opinion on the Kosovo declaration of independence.</t>
  </si>
  <si>
    <t>Data extracted on 22/06/2025 16:38:29 from [ESTAT]</t>
  </si>
  <si>
    <t>Disaggregated final energy consumption in households - quantities [nrg_d_hhq__custom_17215570]</t>
  </si>
  <si>
    <t>Ingeniero de caminos</t>
  </si>
  <si>
    <t>PhD Economia</t>
  </si>
  <si>
    <t>Master RRII</t>
  </si>
  <si>
    <t>Master Derecho EU</t>
  </si>
  <si>
    <t>Master Politicas EU</t>
  </si>
  <si>
    <t>Master MBA</t>
  </si>
  <si>
    <t>Economia</t>
  </si>
  <si>
    <t>Master Economia</t>
  </si>
  <si>
    <t>Data extracted on 23/06/2025 00:01:01 from [ESTAT]</t>
  </si>
  <si>
    <t>Disaggregated final energy consumption in households - quantities [nrg_d_hhq__custom_17220478]</t>
  </si>
  <si>
    <t>Data extracted on 23/06/2025 00:06:27 from [ESTAT]</t>
  </si>
  <si>
    <t>Disaggregated final energy consumption in households - quantities [nrg_d_hhq__custom_17220493]</t>
  </si>
  <si>
    <t>estimated</t>
  </si>
  <si>
    <t xml:space="preserve">Table 6: Share of fuels in the final energy consumption in the residential sector for cooking 2022 </t>
  </si>
  <si>
    <t>Data extracted on 23/06/2025 00:18:21 from [ESTAT]</t>
  </si>
  <si>
    <t>Disaggregated final energy consumption in households - quantities [nrg_d_hhq__custom_17220545]</t>
  </si>
  <si>
    <t>Source: Eurostat (online data code: nrg_bal_c)</t>
  </si>
  <si>
    <t xml:space="preserve">Figure 1: Final energy consumption in the residential sector by fuel, 2023
</t>
  </si>
  <si>
    <t>Final Energy Consumption in households, 2023</t>
  </si>
  <si>
    <t>European Union (from 2020)</t>
  </si>
  <si>
    <r>
      <t>Source:</t>
    </r>
    <r>
      <rPr>
        <sz val="10"/>
        <rFont val="Arial"/>
        <family val="2"/>
      </rPr>
      <t xml:space="preserve"> Eurostat (online data code: nrg_bal_c)</t>
    </r>
  </si>
  <si>
    <t>Energy use</t>
  </si>
  <si>
    <t>Lighting and electrical appliances</t>
  </si>
  <si>
    <t>Other end use</t>
  </si>
  <si>
    <r>
      <t>Source:</t>
    </r>
    <r>
      <rPr>
        <sz val="10"/>
        <rFont val="Arial"/>
        <family val="2"/>
      </rPr>
      <t xml:space="preserve"> Eurostat (nrg_d_hhq)</t>
    </r>
  </si>
  <si>
    <t>Euro area (from 2023)</t>
  </si>
  <si>
    <r>
      <t>Source:</t>
    </r>
    <r>
      <rPr>
        <sz val="10"/>
        <color indexed="8"/>
        <rFont val="Arial"/>
        <family val="2"/>
      </rPr>
      <t xml:space="preserve"> Eurostat (nrg_d_hhq)</t>
    </r>
  </si>
  <si>
    <t>Table 6: Share of fuels in the final energy consumption in the residential sector for cooking 2023</t>
  </si>
  <si>
    <t>Table 5: Share of fuels in the final energy consumption in the residential sector for water heating, 2023</t>
  </si>
  <si>
    <t>Table 4: Share of fuels in the final energy consumption in the residential sector for space heating, 2023</t>
  </si>
  <si>
    <t>Table 3: Share of final energy consumption in the residential sector by type of end-use,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</si>
</sst>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##########"/>
    <numFmt numFmtId="165" formatCode="#,##0.000"/>
    <numFmt numFmtId="166" formatCode="0.0%"/>
    <numFmt numFmtId="167" formatCode="#\ ###\ ##0.00"/>
    <numFmt numFmtId="168" formatCode="0.0000"/>
    <numFmt numFmtId="169" formatCode="_(* #,##0.00_);_(* \(#,##0.00\);_(* &quot;-&quot;??_);_(@_)"/>
    <numFmt numFmtId="170" formatCode="#,##0.0"/>
    <numFmt numFmtId="171" formatCode="0.000%"/>
    <numFmt numFmtId="172" formatCode="0.0"/>
  </numFmts>
  <fonts count="3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color theme="0"/>
      <name val="Aptos Narrow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i/>
      <sz val="10"/>
      <color rgb="FF0000FF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rgb="FFF6F6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6F6F6"/>
      </patternFill>
    </fill>
    <fill>
      <patternFill patternType="solid">
        <fgColor rgb="FF00B0F0"/>
        <bgColor rgb="FFF6F6F6"/>
      </patternFill>
    </fill>
    <fill>
      <patternFill patternType="solid">
        <fgColor rgb="FF4669AF"/>
      </patternFill>
    </fill>
    <fill>
      <patternFill patternType="mediumGray">
        <bgColor indexed="22"/>
      </patternFill>
    </fill>
    <fill>
      <patternFill patternType="mediumGray">
        <bgColor rgb="FF00B0F0"/>
      </patternFill>
    </fill>
    <fill>
      <patternFill patternType="mediumGray">
        <bgColor theme="3" tint="0.499984740745262"/>
      </patternFill>
    </fill>
    <fill>
      <patternFill patternType="solid">
        <fgColor rgb="FFCDD6F3"/>
        <bgColor indexed="64"/>
      </patternFill>
    </fill>
    <fill>
      <patternFill patternType="solid">
        <fgColor rgb="FF9BACE8"/>
        <bgColor indexed="64"/>
      </patternFill>
    </fill>
    <fill>
      <patternFill patternType="solid">
        <fgColor rgb="FF9BACE8"/>
      </patternFill>
    </fill>
    <fill>
      <patternFill patternType="solid">
        <fgColor rgb="FF9BACE8"/>
        <bgColor rgb="FFF6F6F6"/>
      </patternFill>
    </fill>
    <fill>
      <patternFill patternType="mediumGray">
        <bgColor rgb="FFCDD6F3"/>
      </patternFill>
    </fill>
    <fill>
      <patternFill patternType="solid">
        <fgColor rgb="FFCDD6F3"/>
      </patternFill>
    </fill>
    <fill>
      <patternFill patternType="solid">
        <fgColor rgb="FFCDD6F3"/>
        <bgColor rgb="FFF6F6F6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rgb="FFB0B0B0"/>
      </right>
      <top style="medium">
        <color indexed="64"/>
      </top>
      <bottom style="medium">
        <color indexed="64"/>
      </bottom>
      <diagonal/>
    </border>
    <border>
      <left style="thin">
        <color rgb="FFB0B0B0"/>
      </left>
      <right style="thin">
        <color rgb="FFB0B0B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hair">
        <color rgb="FFC0C0C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B0B0B0"/>
      </right>
      <top/>
      <bottom/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B0B0B0"/>
      </right>
      <top style="thin">
        <color rgb="FFB0B0B0"/>
      </top>
      <bottom/>
      <diagonal/>
    </border>
    <border>
      <left/>
      <right style="thin">
        <color rgb="FFB0B0B0"/>
      </right>
      <top/>
      <bottom style="thin">
        <color rgb="FFB0B0B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B0B0B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B0B0B0"/>
      </top>
      <bottom style="thin">
        <color rgb="FFB0B0B0"/>
      </bottom>
      <diagonal/>
    </border>
    <border>
      <left/>
      <right style="thin">
        <color indexed="64"/>
      </right>
      <top style="thin">
        <color rgb="FFB0B0B0"/>
      </top>
      <bottom/>
      <diagonal/>
    </border>
    <border>
      <left/>
      <right style="thin">
        <color indexed="64"/>
      </right>
      <top/>
      <bottom style="thin">
        <color rgb="FFB0B0B0"/>
      </bottom>
      <diagonal/>
    </border>
    <border>
      <left style="thin">
        <color auto="1"/>
      </left>
      <right style="thin">
        <color rgb="FFB0B0B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B0B0B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hair">
        <color rgb="FFC0C0C0"/>
      </top>
      <bottom style="thin">
        <color indexed="64"/>
      </bottom>
      <diagonal/>
    </border>
    <border>
      <left/>
      <right style="thin">
        <color rgb="FFB0B0B0"/>
      </right>
      <top style="thin">
        <color rgb="FFB0B0B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2">
    <xf numFmtId="0" fontId="0" fillId="0" borderId="0"/>
    <xf numFmtId="0" fontId="4" fillId="4" borderId="0"/>
    <xf numFmtId="0" fontId="3" fillId="4" borderId="0"/>
    <xf numFmtId="0" fontId="10" fillId="4" borderId="0"/>
    <xf numFmtId="169" fontId="3" fillId="4" borderId="0" applyFont="0" applyFill="0" applyBorder="0" applyAlignment="0" applyProtection="0"/>
    <xf numFmtId="0" fontId="9" fillId="4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4" borderId="0"/>
    <xf numFmtId="169" fontId="2" fillId="4" borderId="0" applyFont="0" applyFill="0" applyBorder="0" applyAlignment="0" applyProtection="0"/>
    <xf numFmtId="0" fontId="1" fillId="4" borderId="0"/>
    <xf numFmtId="0" fontId="1" fillId="4" borderId="0"/>
    <xf numFmtId="169" fontId="1" fillId="4" borderId="0" applyFont="0" applyFill="0" applyBorder="0" applyAlignment="0" applyProtection="0"/>
  </cellStyleXfs>
  <cellXfs count="498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0" fillId="0" borderId="0" xfId="0"/>
    <xf numFmtId="0" fontId="6" fillId="3" borderId="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6" fontId="6" fillId="5" borderId="9" xfId="0" applyNumberFormat="1" applyFont="1" applyFill="1" applyBorder="1" applyAlignment="1">
      <alignment horizontal="right" vertical="center" shrinkToFit="1"/>
    </xf>
    <xf numFmtId="0" fontId="5" fillId="3" borderId="10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right" vertical="center" shrinkToFit="1"/>
    </xf>
    <xf numFmtId="164" fontId="6" fillId="0" borderId="8" xfId="0" applyNumberFormat="1" applyFont="1" applyBorder="1" applyAlignment="1">
      <alignment horizontal="right" vertical="center" shrinkToFit="1"/>
    </xf>
    <xf numFmtId="164" fontId="6" fillId="0" borderId="10" xfId="0" applyNumberFormat="1" applyFont="1" applyBorder="1" applyAlignment="1">
      <alignment horizontal="right" vertical="center" shrinkToFit="1"/>
    </xf>
    <xf numFmtId="166" fontId="6" fillId="0" borderId="12" xfId="0" applyNumberFormat="1" applyFont="1" applyBorder="1" applyAlignment="1">
      <alignment horizontal="right" vertical="center" shrinkToFit="1"/>
    </xf>
    <xf numFmtId="0" fontId="5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164" fontId="6" fillId="5" borderId="18" xfId="0" applyNumberFormat="1" applyFont="1" applyFill="1" applyBorder="1" applyAlignment="1">
      <alignment horizontal="right" vertical="center" shrinkToFit="1"/>
    </xf>
    <xf numFmtId="166" fontId="6" fillId="5" borderId="15" xfId="0" applyNumberFormat="1" applyFont="1" applyFill="1" applyBorder="1" applyAlignment="1">
      <alignment horizontal="right" vertical="center" shrinkToFit="1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165" fontId="5" fillId="0" borderId="21" xfId="0" applyNumberFormat="1" applyFont="1" applyBorder="1" applyAlignment="1">
      <alignment horizontal="right" vertical="center" shrinkToFit="1"/>
    </xf>
    <xf numFmtId="9" fontId="5" fillId="0" borderId="22" xfId="0" applyNumberFormat="1" applyFont="1" applyBorder="1" applyAlignment="1">
      <alignment horizontal="right" vertical="center" shrinkToFit="1"/>
    </xf>
    <xf numFmtId="0" fontId="8" fillId="2" borderId="1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7" fontId="11" fillId="4" borderId="0" xfId="2" applyNumberFormat="1" applyFont="1"/>
    <xf numFmtId="167" fontId="12" fillId="4" borderId="0" xfId="2" applyNumberFormat="1" applyFont="1"/>
    <xf numFmtId="167" fontId="12" fillId="4" borderId="0" xfId="2" applyNumberFormat="1" applyFont="1" applyAlignment="1">
      <alignment horizontal="center"/>
    </xf>
    <xf numFmtId="0" fontId="13" fillId="4" borderId="0" xfId="3" applyFont="1"/>
    <xf numFmtId="167" fontId="12" fillId="4" borderId="27" xfId="2" applyNumberFormat="1" applyFont="1" applyBorder="1"/>
    <xf numFmtId="167" fontId="12" fillId="4" borderId="5" xfId="2" applyNumberFormat="1" applyFont="1" applyBorder="1"/>
    <xf numFmtId="167" fontId="12" fillId="4" borderId="6" xfId="2" applyNumberFormat="1" applyFont="1" applyBorder="1"/>
    <xf numFmtId="164" fontId="15" fillId="4" borderId="6" xfId="2" applyNumberFormat="1" applyFont="1" applyBorder="1" applyAlignment="1">
      <alignment horizontal="right" vertical="center" shrinkToFit="1"/>
    </xf>
    <xf numFmtId="10" fontId="16" fillId="10" borderId="7" xfId="2" applyNumberFormat="1" applyFont="1" applyFill="1" applyBorder="1"/>
    <xf numFmtId="4" fontId="12" fillId="4" borderId="0" xfId="2" applyNumberFormat="1" applyFont="1"/>
    <xf numFmtId="167" fontId="12" fillId="4" borderId="28" xfId="2" applyNumberFormat="1" applyFont="1" applyBorder="1"/>
    <xf numFmtId="167" fontId="12" fillId="4" borderId="8" xfId="2" applyNumberFormat="1" applyFont="1" applyBorder="1"/>
    <xf numFmtId="167" fontId="12" fillId="4" borderId="1" xfId="2" applyNumberFormat="1" applyFont="1" applyBorder="1"/>
    <xf numFmtId="4" fontId="12" fillId="10" borderId="1" xfId="2" applyNumberFormat="1" applyFont="1" applyFill="1" applyBorder="1"/>
    <xf numFmtId="10" fontId="16" fillId="10" borderId="9" xfId="2" applyNumberFormat="1" applyFont="1" applyFill="1" applyBorder="1"/>
    <xf numFmtId="167" fontId="12" fillId="4" borderId="8" xfId="2" applyNumberFormat="1" applyFont="1" applyBorder="1" applyAlignment="1">
      <alignment wrapText="1"/>
    </xf>
    <xf numFmtId="10" fontId="17" fillId="4" borderId="9" xfId="2" applyNumberFormat="1" applyFont="1" applyBorder="1"/>
    <xf numFmtId="167" fontId="12" fillId="4" borderId="29" xfId="2" applyNumberFormat="1" applyFont="1" applyBorder="1"/>
    <xf numFmtId="167" fontId="16" fillId="4" borderId="1" xfId="2" applyNumberFormat="1" applyFont="1" applyBorder="1"/>
    <xf numFmtId="167" fontId="12" fillId="4" borderId="30" xfId="2" applyNumberFormat="1" applyFont="1" applyBorder="1"/>
    <xf numFmtId="167" fontId="16" fillId="4" borderId="10" xfId="2" applyNumberFormat="1" applyFont="1" applyBorder="1"/>
    <xf numFmtId="167" fontId="16" fillId="4" borderId="11" xfId="2" applyNumberFormat="1" applyFont="1" applyBorder="1"/>
    <xf numFmtId="4" fontId="15" fillId="4" borderId="11" xfId="2" applyNumberFormat="1" applyFont="1" applyBorder="1" applyAlignment="1">
      <alignment horizontal="right" vertical="center" shrinkToFit="1"/>
    </xf>
    <xf numFmtId="10" fontId="16" fillId="10" borderId="12" xfId="2" applyNumberFormat="1" applyFont="1" applyFill="1" applyBorder="1"/>
    <xf numFmtId="168" fontId="12" fillId="4" borderId="0" xfId="2" applyNumberFormat="1" applyFont="1"/>
    <xf numFmtId="167" fontId="12" fillId="10" borderId="0" xfId="2" applyNumberFormat="1" applyFont="1" applyFill="1"/>
    <xf numFmtId="167" fontId="12" fillId="10" borderId="0" xfId="2" applyNumberFormat="1" applyFont="1" applyFill="1" applyAlignment="1">
      <alignment horizontal="center"/>
    </xf>
    <xf numFmtId="167" fontId="11" fillId="11" borderId="27" xfId="2" applyNumberFormat="1" applyFont="1" applyFill="1" applyBorder="1"/>
    <xf numFmtId="167" fontId="11" fillId="11" borderId="5" xfId="2" applyNumberFormat="1" applyFont="1" applyFill="1" applyBorder="1"/>
    <xf numFmtId="165" fontId="11" fillId="10" borderId="6" xfId="2" applyNumberFormat="1" applyFont="1" applyFill="1" applyBorder="1"/>
    <xf numFmtId="10" fontId="14" fillId="10" borderId="7" xfId="2" applyNumberFormat="1" applyFont="1" applyFill="1" applyBorder="1" applyAlignment="1">
      <alignment horizontal="center"/>
    </xf>
    <xf numFmtId="167" fontId="12" fillId="11" borderId="0" xfId="2" applyNumberFormat="1" applyFont="1" applyFill="1"/>
    <xf numFmtId="0" fontId="13" fillId="10" borderId="0" xfId="3" applyFont="1" applyFill="1"/>
    <xf numFmtId="4" fontId="12" fillId="4" borderId="1" xfId="2" applyNumberFormat="1" applyFont="1" applyBorder="1"/>
    <xf numFmtId="167" fontId="16" fillId="4" borderId="28" xfId="2" applyNumberFormat="1" applyFont="1" applyBorder="1"/>
    <xf numFmtId="167" fontId="16" fillId="4" borderId="8" xfId="2" applyNumberFormat="1" applyFont="1" applyBorder="1"/>
    <xf numFmtId="167" fontId="16" fillId="4" borderId="29" xfId="2" applyNumberFormat="1" applyFont="1" applyBorder="1"/>
    <xf numFmtId="165" fontId="12" fillId="4" borderId="11" xfId="2" applyNumberFormat="1" applyFont="1" applyBorder="1"/>
    <xf numFmtId="10" fontId="17" fillId="4" borderId="12" xfId="2" applyNumberFormat="1" applyFont="1" applyBorder="1"/>
    <xf numFmtId="165" fontId="12" fillId="9" borderId="22" xfId="2" applyNumberFormat="1" applyFont="1" applyFill="1" applyBorder="1" applyAlignment="1">
      <alignment horizontal="center"/>
    </xf>
    <xf numFmtId="167" fontId="12" fillId="8" borderId="24" xfId="2" applyNumberFormat="1" applyFont="1" applyFill="1" applyBorder="1" applyAlignment="1">
      <alignment horizontal="center" vertical="center"/>
    </xf>
    <xf numFmtId="167" fontId="12" fillId="8" borderId="25" xfId="2" applyNumberFormat="1" applyFont="1" applyFill="1" applyBorder="1" applyAlignment="1">
      <alignment horizontal="center" vertical="center"/>
    </xf>
    <xf numFmtId="10" fontId="12" fillId="8" borderId="25" xfId="4" applyNumberFormat="1" applyFont="1" applyFill="1" applyBorder="1" applyAlignment="1">
      <alignment horizontal="center" vertical="center"/>
    </xf>
    <xf numFmtId="167" fontId="12" fillId="4" borderId="18" xfId="2" applyNumberFormat="1" applyFont="1" applyBorder="1"/>
    <xf numFmtId="167" fontId="12" fillId="4" borderId="3" xfId="2" applyNumberFormat="1" applyFont="1" applyBorder="1" applyAlignment="1">
      <alignment horizontal="center" vertical="center"/>
    </xf>
    <xf numFmtId="4" fontId="12" fillId="4" borderId="3" xfId="4" applyNumberFormat="1" applyFont="1" applyFill="1" applyBorder="1" applyAlignment="1">
      <alignment horizontal="right" vertical="center"/>
    </xf>
    <xf numFmtId="165" fontId="12" fillId="4" borderId="3" xfId="4" applyNumberFormat="1" applyFont="1" applyFill="1" applyBorder="1" applyAlignment="1">
      <alignment horizontal="right" vertical="center"/>
    </xf>
    <xf numFmtId="4" fontId="12" fillId="4" borderId="15" xfId="2" applyNumberFormat="1" applyFont="1" applyBorder="1"/>
    <xf numFmtId="167" fontId="12" fillId="4" borderId="5" xfId="2" applyNumberFormat="1" applyFont="1" applyBorder="1" applyAlignment="1">
      <alignment horizontal="center" vertical="center"/>
    </xf>
    <xf numFmtId="167" fontId="12" fillId="4" borderId="6" xfId="2" applyNumberFormat="1" applyFont="1" applyBorder="1" applyAlignment="1">
      <alignment horizontal="center" vertical="center"/>
    </xf>
    <xf numFmtId="10" fontId="12" fillId="4" borderId="6" xfId="4" applyNumberFormat="1" applyFont="1" applyFill="1" applyBorder="1" applyAlignment="1">
      <alignment horizontal="center" vertical="center"/>
    </xf>
    <xf numFmtId="10" fontId="12" fillId="4" borderId="7" xfId="4" applyNumberFormat="1" applyFont="1" applyFill="1" applyBorder="1" applyAlignment="1">
      <alignment horizontal="center" vertical="center"/>
    </xf>
    <xf numFmtId="167" fontId="12" fillId="4" borderId="1" xfId="2" applyNumberFormat="1" applyFont="1" applyBorder="1" applyAlignment="1">
      <alignment horizontal="center" vertical="center"/>
    </xf>
    <xf numFmtId="4" fontId="12" fillId="4" borderId="1" xfId="4" applyNumberFormat="1" applyFont="1" applyFill="1" applyBorder="1" applyAlignment="1">
      <alignment horizontal="right" vertical="center"/>
    </xf>
    <xf numFmtId="165" fontId="12" fillId="4" borderId="1" xfId="4" applyNumberFormat="1" applyFont="1" applyFill="1" applyBorder="1" applyAlignment="1">
      <alignment horizontal="right" vertical="center"/>
    </xf>
    <xf numFmtId="167" fontId="12" fillId="4" borderId="8" xfId="2" applyNumberFormat="1" applyFont="1" applyBorder="1" applyAlignment="1">
      <alignment horizontal="center" vertical="center"/>
    </xf>
    <xf numFmtId="10" fontId="12" fillId="4" borderId="1" xfId="4" applyNumberFormat="1" applyFont="1" applyFill="1" applyBorder="1" applyAlignment="1">
      <alignment horizontal="center" vertical="center"/>
    </xf>
    <xf numFmtId="10" fontId="12" fillId="4" borderId="9" xfId="4" applyNumberFormat="1" applyFont="1" applyFill="1" applyBorder="1" applyAlignment="1">
      <alignment horizontal="center" vertical="center"/>
    </xf>
    <xf numFmtId="4" fontId="12" fillId="4" borderId="1" xfId="2" applyNumberFormat="1" applyFont="1" applyBorder="1" applyAlignment="1">
      <alignment horizontal="right"/>
    </xf>
    <xf numFmtId="4" fontId="12" fillId="4" borderId="1" xfId="2" applyNumberFormat="1" applyFont="1" applyBorder="1" applyAlignment="1">
      <alignment horizontal="right" vertical="center" shrinkToFit="1"/>
    </xf>
    <xf numFmtId="167" fontId="16" fillId="4" borderId="16" xfId="2" applyNumberFormat="1" applyFont="1" applyBorder="1"/>
    <xf numFmtId="167" fontId="12" fillId="4" borderId="23" xfId="2" applyNumberFormat="1" applyFont="1" applyBorder="1" applyAlignment="1">
      <alignment horizontal="center"/>
    </xf>
    <xf numFmtId="4" fontId="12" fillId="4" borderId="23" xfId="2" applyNumberFormat="1" applyFont="1" applyBorder="1" applyAlignment="1">
      <alignment horizontal="right"/>
    </xf>
    <xf numFmtId="165" fontId="12" fillId="4" borderId="23" xfId="2" applyNumberFormat="1" applyFont="1" applyBorder="1" applyAlignment="1">
      <alignment horizontal="right"/>
    </xf>
    <xf numFmtId="4" fontId="12" fillId="4" borderId="36" xfId="2" applyNumberFormat="1" applyFont="1" applyBorder="1"/>
    <xf numFmtId="167" fontId="12" fillId="4" borderId="16" xfId="2" applyNumberFormat="1" applyFont="1" applyBorder="1" applyAlignment="1">
      <alignment horizontal="center"/>
    </xf>
    <xf numFmtId="10" fontId="12" fillId="4" borderId="23" xfId="2" applyNumberFormat="1" applyFont="1" applyBorder="1" applyAlignment="1">
      <alignment horizontal="center"/>
    </xf>
    <xf numFmtId="10" fontId="12" fillId="4" borderId="17" xfId="2" applyNumberFormat="1" applyFont="1" applyBorder="1" applyAlignment="1">
      <alignment horizontal="center"/>
    </xf>
    <xf numFmtId="167" fontId="12" fillId="8" borderId="4" xfId="2" applyNumberFormat="1" applyFont="1" applyFill="1" applyBorder="1"/>
    <xf numFmtId="167" fontId="12" fillId="8" borderId="21" xfId="2" applyNumberFormat="1" applyFont="1" applyFill="1" applyBorder="1"/>
    <xf numFmtId="167" fontId="12" fillId="8" borderId="21" xfId="2" applyNumberFormat="1" applyFont="1" applyFill="1" applyBorder="1" applyAlignment="1">
      <alignment horizontal="right"/>
    </xf>
    <xf numFmtId="167" fontId="12" fillId="9" borderId="22" xfId="2" applyNumberFormat="1" applyFont="1" applyFill="1" applyBorder="1"/>
    <xf numFmtId="167" fontId="12" fillId="9" borderId="20" xfId="2" applyNumberFormat="1" applyFont="1" applyFill="1" applyBorder="1" applyAlignment="1">
      <alignment horizontal="center"/>
    </xf>
    <xf numFmtId="167" fontId="12" fillId="9" borderId="21" xfId="2" applyNumberFormat="1" applyFont="1" applyFill="1" applyBorder="1"/>
    <xf numFmtId="9" fontId="12" fillId="9" borderId="21" xfId="2" applyNumberFormat="1" applyFont="1" applyFill="1" applyBorder="1" applyAlignment="1">
      <alignment horizontal="center"/>
    </xf>
    <xf numFmtId="9" fontId="12" fillId="9" borderId="22" xfId="2" applyNumberFormat="1" applyFont="1" applyFill="1" applyBorder="1" applyAlignment="1">
      <alignment horizontal="center"/>
    </xf>
    <xf numFmtId="167" fontId="19" fillId="4" borderId="0" xfId="5" applyNumberFormat="1" applyFont="1" applyBorder="1" applyAlignment="1">
      <alignment horizontal="left"/>
    </xf>
    <xf numFmtId="166" fontId="12" fillId="4" borderId="0" xfId="2" applyNumberFormat="1" applyFont="1"/>
    <xf numFmtId="166" fontId="16" fillId="10" borderId="9" xfId="2" applyNumberFormat="1" applyFont="1" applyFill="1" applyBorder="1"/>
    <xf numFmtId="166" fontId="17" fillId="4" borderId="9" xfId="2" applyNumberFormat="1" applyFont="1" applyBorder="1"/>
    <xf numFmtId="167" fontId="11" fillId="12" borderId="24" xfId="2" applyNumberFormat="1" applyFont="1" applyFill="1" applyBorder="1"/>
    <xf numFmtId="167" fontId="11" fillId="12" borderId="25" xfId="2" applyNumberFormat="1" applyFont="1" applyFill="1" applyBorder="1"/>
    <xf numFmtId="165" fontId="11" fillId="7" borderId="25" xfId="2" applyNumberFormat="1" applyFont="1" applyFill="1" applyBorder="1"/>
    <xf numFmtId="10" fontId="14" fillId="7" borderId="26" xfId="2" applyNumberFormat="1" applyFont="1" applyFill="1" applyBorder="1" applyAlignment="1">
      <alignment horizontal="center"/>
    </xf>
    <xf numFmtId="167" fontId="12" fillId="12" borderId="34" xfId="2" applyNumberFormat="1" applyFont="1" applyFill="1" applyBorder="1"/>
    <xf numFmtId="167" fontId="12" fillId="12" borderId="32" xfId="2" applyNumberFormat="1" applyFont="1" applyFill="1" applyBorder="1"/>
    <xf numFmtId="4" fontId="12" fillId="7" borderId="32" xfId="2" applyNumberFormat="1" applyFont="1" applyFill="1" applyBorder="1"/>
    <xf numFmtId="167" fontId="18" fillId="12" borderId="35" xfId="2" applyNumberFormat="1" applyFont="1" applyFill="1" applyBorder="1"/>
    <xf numFmtId="0" fontId="20" fillId="4" borderId="0" xfId="3" applyFont="1" applyAlignment="1">
      <alignment horizontal="left" vertical="center"/>
    </xf>
    <xf numFmtId="0" fontId="10" fillId="4" borderId="0" xfId="3"/>
    <xf numFmtId="0" fontId="21" fillId="4" borderId="0" xfId="3" applyFont="1" applyAlignment="1">
      <alignment horizontal="left" vertical="center"/>
    </xf>
    <xf numFmtId="0" fontId="21" fillId="2" borderId="37" xfId="3" applyFont="1" applyFill="1" applyBorder="1" applyAlignment="1">
      <alignment horizontal="left" vertical="center"/>
    </xf>
    <xf numFmtId="0" fontId="10" fillId="14" borderId="0" xfId="3" applyFill="1"/>
    <xf numFmtId="0" fontId="21" fillId="3" borderId="37" xfId="3" applyFont="1" applyFill="1" applyBorder="1" applyAlignment="1">
      <alignment horizontal="left" vertical="center"/>
    </xf>
    <xf numFmtId="164" fontId="20" fillId="4" borderId="0" xfId="3" applyNumberFormat="1" applyFont="1" applyAlignment="1">
      <alignment horizontal="right" vertical="center" shrinkToFit="1"/>
    </xf>
    <xf numFmtId="3" fontId="20" fillId="4" borderId="0" xfId="3" applyNumberFormat="1" applyFont="1" applyAlignment="1">
      <alignment horizontal="right" vertical="center" shrinkToFit="1"/>
    </xf>
    <xf numFmtId="164" fontId="20" fillId="5" borderId="0" xfId="3" applyNumberFormat="1" applyFont="1" applyFill="1" applyAlignment="1">
      <alignment horizontal="right" vertical="center" shrinkToFit="1"/>
    </xf>
    <xf numFmtId="3" fontId="20" fillId="5" borderId="0" xfId="3" applyNumberFormat="1" applyFont="1" applyFill="1" applyAlignment="1">
      <alignment horizontal="right" vertical="center" shrinkToFit="1"/>
    </xf>
    <xf numFmtId="165" fontId="20" fillId="4" borderId="0" xfId="3" applyNumberFormat="1" applyFont="1" applyAlignment="1">
      <alignment horizontal="right" vertical="center" shrinkToFit="1"/>
    </xf>
    <xf numFmtId="165" fontId="20" fillId="5" borderId="0" xfId="3" applyNumberFormat="1" applyFont="1" applyFill="1" applyAlignment="1">
      <alignment horizontal="right" vertical="center" shrinkToFit="1"/>
    </xf>
    <xf numFmtId="167" fontId="12" fillId="0" borderId="0" xfId="2" applyNumberFormat="1" applyFont="1" applyFill="1"/>
    <xf numFmtId="4" fontId="12" fillId="0" borderId="0" xfId="2" applyNumberFormat="1" applyFont="1" applyFill="1"/>
    <xf numFmtId="165" fontId="20" fillId="0" borderId="0" xfId="3" applyNumberFormat="1" applyFont="1" applyFill="1" applyAlignment="1">
      <alignment horizontal="right" vertical="center" shrinkToFit="1"/>
    </xf>
    <xf numFmtId="164" fontId="20" fillId="0" borderId="0" xfId="3" applyNumberFormat="1" applyFont="1" applyFill="1" applyAlignment="1">
      <alignment horizontal="right" vertical="center" shrinkToFit="1"/>
    </xf>
    <xf numFmtId="167" fontId="12" fillId="0" borderId="0" xfId="2" applyNumberFormat="1" applyFont="1" applyFill="1" applyBorder="1"/>
    <xf numFmtId="0" fontId="21" fillId="0" borderId="0" xfId="3" applyFont="1" applyFill="1" applyBorder="1" applyAlignment="1">
      <alignment horizontal="left" vertical="center"/>
    </xf>
    <xf numFmtId="167" fontId="12" fillId="7" borderId="25" xfId="2" applyNumberFormat="1" applyFont="1" applyFill="1" applyBorder="1"/>
    <xf numFmtId="167" fontId="12" fillId="12" borderId="30" xfId="2" applyNumberFormat="1" applyFont="1" applyFill="1" applyBorder="1"/>
    <xf numFmtId="167" fontId="12" fillId="12" borderId="31" xfId="2" applyNumberFormat="1" applyFont="1" applyFill="1" applyBorder="1"/>
    <xf numFmtId="167" fontId="12" fillId="7" borderId="33" xfId="2" applyNumberFormat="1" applyFont="1" applyFill="1" applyBorder="1"/>
    <xf numFmtId="167" fontId="12" fillId="7" borderId="20" xfId="2" applyNumberFormat="1" applyFont="1" applyFill="1" applyBorder="1" applyAlignment="1">
      <alignment horizontal="center" vertical="center"/>
    </xf>
    <xf numFmtId="167" fontId="12" fillId="7" borderId="21" xfId="2" applyNumberFormat="1" applyFont="1" applyFill="1" applyBorder="1" applyAlignment="1">
      <alignment horizontal="center" vertical="center"/>
    </xf>
    <xf numFmtId="165" fontId="12" fillId="7" borderId="21" xfId="4" applyNumberFormat="1" applyFont="1" applyFill="1" applyBorder="1" applyAlignment="1">
      <alignment horizontal="center" vertical="center"/>
    </xf>
    <xf numFmtId="165" fontId="12" fillId="7" borderId="22" xfId="2" applyNumberFormat="1" applyFont="1" applyFill="1" applyBorder="1" applyAlignment="1">
      <alignment horizontal="center"/>
    </xf>
    <xf numFmtId="167" fontId="16" fillId="0" borderId="0" xfId="2" applyNumberFormat="1" applyFont="1" applyFill="1"/>
    <xf numFmtId="0" fontId="21" fillId="0" borderId="0" xfId="0" applyFont="1" applyFill="1" applyBorder="1" applyAlignment="1">
      <alignment horizontal="left" vertical="center"/>
    </xf>
    <xf numFmtId="167" fontId="12" fillId="0" borderId="0" xfId="4" applyNumberFormat="1" applyFont="1" applyFill="1" applyBorder="1"/>
    <xf numFmtId="167" fontId="16" fillId="0" borderId="0" xfId="2" applyNumberFormat="1" applyFont="1" applyFill="1" applyBorder="1"/>
    <xf numFmtId="0" fontId="9" fillId="0" borderId="0" xfId="6" applyFill="1"/>
    <xf numFmtId="167" fontId="19" fillId="0" borderId="0" xfId="5" applyNumberFormat="1" applyFont="1" applyFill="1"/>
    <xf numFmtId="0" fontId="15" fillId="4" borderId="0" xfId="3" applyFont="1" applyAlignment="1">
      <alignment horizontal="left" vertical="center"/>
    </xf>
    <xf numFmtId="0" fontId="24" fillId="4" borderId="0" xfId="3" applyFont="1" applyAlignment="1">
      <alignment horizontal="left" vertical="center"/>
    </xf>
    <xf numFmtId="0" fontId="24" fillId="4" borderId="20" xfId="3" applyFont="1" applyBorder="1" applyAlignment="1">
      <alignment horizontal="left" vertical="center"/>
    </xf>
    <xf numFmtId="167" fontId="12" fillId="4" borderId="0" xfId="7" applyNumberFormat="1" applyFont="1"/>
    <xf numFmtId="4" fontId="12" fillId="4" borderId="0" xfId="7" applyNumberFormat="1" applyFont="1"/>
    <xf numFmtId="167" fontId="16" fillId="4" borderId="10" xfId="7" applyNumberFormat="1" applyFont="1" applyBorder="1"/>
    <xf numFmtId="167" fontId="11" fillId="11" borderId="5" xfId="7" applyNumberFormat="1" applyFont="1" applyFill="1" applyBorder="1"/>
    <xf numFmtId="165" fontId="11" fillId="10" borderId="6" xfId="7" applyNumberFormat="1" applyFont="1" applyFill="1" applyBorder="1"/>
    <xf numFmtId="10" fontId="14" fillId="10" borderId="7" xfId="7" applyNumberFormat="1" applyFont="1" applyFill="1" applyBorder="1" applyAlignment="1">
      <alignment horizontal="center"/>
    </xf>
    <xf numFmtId="165" fontId="12" fillId="4" borderId="11" xfId="7" applyNumberFormat="1" applyFont="1" applyBorder="1"/>
    <xf numFmtId="10" fontId="17" fillId="4" borderId="12" xfId="7" applyNumberFormat="1" applyFont="1" applyBorder="1"/>
    <xf numFmtId="0" fontId="21" fillId="3" borderId="38" xfId="3" applyFont="1" applyFill="1" applyBorder="1" applyAlignment="1">
      <alignment horizontal="left" vertical="center"/>
    </xf>
    <xf numFmtId="0" fontId="26" fillId="4" borderId="0" xfId="3" applyFont="1" applyAlignment="1">
      <alignment horizontal="left"/>
    </xf>
    <xf numFmtId="0" fontId="27" fillId="4" borderId="0" xfId="3" applyFont="1" applyAlignment="1">
      <alignment horizontal="left"/>
    </xf>
    <xf numFmtId="0" fontId="28" fillId="4" borderId="0" xfId="3" applyFont="1"/>
    <xf numFmtId="167" fontId="11" fillId="11" borderId="8" xfId="7" applyNumberFormat="1" applyFont="1" applyFill="1" applyBorder="1"/>
    <xf numFmtId="165" fontId="11" fillId="10" borderId="1" xfId="7" applyNumberFormat="1" applyFont="1" applyFill="1" applyBorder="1"/>
    <xf numFmtId="10" fontId="14" fillId="10" borderId="9" xfId="7" applyNumberFormat="1" applyFont="1" applyFill="1" applyBorder="1" applyAlignment="1">
      <alignment horizontal="center"/>
    </xf>
    <xf numFmtId="0" fontId="29" fillId="4" borderId="0" xfId="3" applyFont="1" applyAlignment="1">
      <alignment horizontal="left"/>
    </xf>
    <xf numFmtId="0" fontId="13" fillId="4" borderId="8" xfId="3" applyFont="1" applyBorder="1"/>
    <xf numFmtId="0" fontId="13" fillId="4" borderId="1" xfId="3" applyFont="1" applyBorder="1"/>
    <xf numFmtId="0" fontId="13" fillId="4" borderId="9" xfId="3" applyFont="1" applyBorder="1"/>
    <xf numFmtId="0" fontId="16" fillId="4" borderId="0" xfId="3" applyFont="1"/>
    <xf numFmtId="167" fontId="11" fillId="0" borderId="0" xfId="2" applyNumberFormat="1" applyFont="1" applyFill="1" applyBorder="1"/>
    <xf numFmtId="165" fontId="11" fillId="0" borderId="0" xfId="2" applyNumberFormat="1" applyFont="1" applyFill="1" applyBorder="1"/>
    <xf numFmtId="10" fontId="14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/>
    <xf numFmtId="166" fontId="16" fillId="0" borderId="0" xfId="2" applyNumberFormat="1" applyFont="1" applyFill="1" applyBorder="1"/>
    <xf numFmtId="166" fontId="17" fillId="0" borderId="0" xfId="2" applyNumberFormat="1" applyFont="1" applyFill="1" applyBorder="1"/>
    <xf numFmtId="165" fontId="12" fillId="0" borderId="0" xfId="2" applyNumberFormat="1" applyFont="1" applyFill="1" applyBorder="1"/>
    <xf numFmtId="10" fontId="17" fillId="0" borderId="0" xfId="2" applyNumberFormat="1" applyFont="1" applyFill="1" applyBorder="1"/>
    <xf numFmtId="167" fontId="18" fillId="0" borderId="0" xfId="2" applyNumberFormat="1" applyFont="1" applyFill="1" applyBorder="1"/>
    <xf numFmtId="167" fontId="12" fillId="12" borderId="20" xfId="7" applyNumberFormat="1" applyFont="1" applyFill="1" applyBorder="1"/>
    <xf numFmtId="167" fontId="11" fillId="12" borderId="20" xfId="7" applyNumberFormat="1" applyFont="1" applyFill="1" applyBorder="1"/>
    <xf numFmtId="165" fontId="11" fillId="7" borderId="21" xfId="7" applyNumberFormat="1" applyFont="1" applyFill="1" applyBorder="1"/>
    <xf numFmtId="10" fontId="14" fillId="7" borderId="22" xfId="7" applyNumberFormat="1" applyFont="1" applyFill="1" applyBorder="1" applyAlignment="1">
      <alignment horizontal="center"/>
    </xf>
    <xf numFmtId="166" fontId="15" fillId="4" borderId="39" xfId="3" applyNumberFormat="1" applyFont="1" applyBorder="1" applyAlignment="1">
      <alignment horizontal="right" vertical="center" shrinkToFit="1"/>
    </xf>
    <xf numFmtId="166" fontId="15" fillId="4" borderId="40" xfId="3" applyNumberFormat="1" applyFont="1" applyBorder="1" applyAlignment="1">
      <alignment horizontal="right" vertical="center" shrinkToFit="1"/>
    </xf>
    <xf numFmtId="0" fontId="21" fillId="0" borderId="19" xfId="3" applyFont="1" applyFill="1" applyBorder="1" applyAlignment="1">
      <alignment horizontal="left" vertical="center"/>
    </xf>
    <xf numFmtId="0" fontId="21" fillId="0" borderId="2" xfId="3" applyFont="1" applyFill="1" applyBorder="1" applyAlignment="1">
      <alignment horizontal="left" vertical="center"/>
    </xf>
    <xf numFmtId="164" fontId="20" fillId="0" borderId="4" xfId="3" applyNumberFormat="1" applyFont="1" applyFill="1" applyBorder="1" applyAlignment="1">
      <alignment horizontal="right" vertical="center" shrinkToFit="1"/>
    </xf>
    <xf numFmtId="164" fontId="20" fillId="0" borderId="39" xfId="3" applyNumberFormat="1" applyFont="1" applyFill="1" applyBorder="1" applyAlignment="1">
      <alignment horizontal="right" vertical="center" shrinkToFit="1"/>
    </xf>
    <xf numFmtId="164" fontId="20" fillId="0" borderId="40" xfId="3" applyNumberFormat="1" applyFont="1" applyFill="1" applyBorder="1" applyAlignment="1">
      <alignment horizontal="right" vertical="center" shrinkToFit="1"/>
    </xf>
    <xf numFmtId="0" fontId="21" fillId="0" borderId="41" xfId="3" applyFont="1" applyFill="1" applyBorder="1" applyAlignment="1">
      <alignment horizontal="left" vertical="center"/>
    </xf>
    <xf numFmtId="165" fontId="20" fillId="0" borderId="42" xfId="3" applyNumberFormat="1" applyFont="1" applyFill="1" applyBorder="1" applyAlignment="1">
      <alignment horizontal="right" vertical="center" shrinkToFit="1"/>
    </xf>
    <xf numFmtId="166" fontId="15" fillId="4" borderId="42" xfId="3" applyNumberFormat="1" applyFont="1" applyBorder="1" applyAlignment="1">
      <alignment horizontal="right" vertical="center" shrinkToFit="1"/>
    </xf>
    <xf numFmtId="170" fontId="12" fillId="4" borderId="1" xfId="7" applyNumberFormat="1" applyFont="1" applyBorder="1"/>
    <xf numFmtId="170" fontId="12" fillId="10" borderId="1" xfId="7" applyNumberFormat="1" applyFont="1" applyFill="1" applyBorder="1"/>
    <xf numFmtId="170" fontId="12" fillId="7" borderId="21" xfId="7" applyNumberFormat="1" applyFont="1" applyFill="1" applyBorder="1"/>
    <xf numFmtId="166" fontId="16" fillId="10" borderId="9" xfId="7" applyNumberFormat="1" applyFont="1" applyFill="1" applyBorder="1"/>
    <xf numFmtId="166" fontId="17" fillId="4" borderId="9" xfId="7" applyNumberFormat="1" applyFont="1" applyBorder="1"/>
    <xf numFmtId="9" fontId="16" fillId="7" borderId="22" xfId="7" applyNumberFormat="1" applyFont="1" applyFill="1" applyBorder="1"/>
    <xf numFmtId="0" fontId="23" fillId="16" borderId="45" xfId="3" applyFont="1" applyFill="1" applyBorder="1" applyAlignment="1">
      <alignment horizontal="center"/>
    </xf>
    <xf numFmtId="0" fontId="21" fillId="2" borderId="43" xfId="3" applyFont="1" applyFill="1" applyBorder="1" applyAlignment="1">
      <alignment horizontal="left" vertical="center"/>
    </xf>
    <xf numFmtId="0" fontId="21" fillId="2" borderId="44" xfId="3" applyFont="1" applyFill="1" applyBorder="1" applyAlignment="1">
      <alignment horizontal="left" vertical="center"/>
    </xf>
    <xf numFmtId="0" fontId="10" fillId="14" borderId="46" xfId="3" applyFill="1" applyBorder="1"/>
    <xf numFmtId="0" fontId="10" fillId="15" borderId="45" xfId="3" applyFill="1" applyBorder="1"/>
    <xf numFmtId="0" fontId="23" fillId="16" borderId="45" xfId="3" applyFont="1" applyFill="1" applyBorder="1" applyAlignment="1">
      <alignment wrapText="1"/>
    </xf>
    <xf numFmtId="167" fontId="18" fillId="4" borderId="0" xfId="7" applyNumberFormat="1" applyFont="1"/>
    <xf numFmtId="10" fontId="12" fillId="4" borderId="3" xfId="4" applyNumberFormat="1" applyFont="1" applyFill="1" applyBorder="1" applyAlignment="1">
      <alignment horizontal="right" vertical="center"/>
    </xf>
    <xf numFmtId="9" fontId="12" fillId="8" borderId="21" xfId="2" applyNumberFormat="1" applyFont="1" applyFill="1" applyBorder="1"/>
    <xf numFmtId="0" fontId="31" fillId="4" borderId="0" xfId="9" applyFont="1" applyAlignment="1">
      <alignment horizontal="left"/>
    </xf>
    <xf numFmtId="0" fontId="12" fillId="10" borderId="0" xfId="9" applyFont="1" applyFill="1" applyAlignment="1">
      <alignment horizontal="left"/>
    </xf>
    <xf numFmtId="0" fontId="32" fillId="4" borderId="0" xfId="3" applyFont="1"/>
    <xf numFmtId="0" fontId="12" fillId="4" borderId="0" xfId="10" applyFont="1"/>
    <xf numFmtId="167" fontId="12" fillId="4" borderId="0" xfId="9" applyNumberFormat="1" applyFont="1"/>
    <xf numFmtId="167" fontId="12" fillId="4" borderId="0" xfId="9" applyNumberFormat="1" applyFont="1" applyAlignment="1">
      <alignment horizontal="center" vertical="center" wrapText="1"/>
    </xf>
    <xf numFmtId="167" fontId="12" fillId="10" borderId="0" xfId="9" applyNumberFormat="1" applyFont="1" applyFill="1"/>
    <xf numFmtId="167" fontId="11" fillId="4" borderId="0" xfId="9" applyNumberFormat="1" applyFont="1"/>
    <xf numFmtId="167" fontId="12" fillId="11" borderId="0" xfId="9" applyNumberFormat="1" applyFont="1" applyFill="1"/>
    <xf numFmtId="4" fontId="12" fillId="4" borderId="0" xfId="9" applyNumberFormat="1" applyFont="1"/>
    <xf numFmtId="167" fontId="12" fillId="10" borderId="0" xfId="9" applyNumberFormat="1" applyFont="1" applyFill="1" applyAlignment="1">
      <alignment horizontal="center"/>
    </xf>
    <xf numFmtId="167" fontId="12" fillId="4" borderId="0" xfId="9" applyNumberFormat="1" applyFont="1" applyAlignment="1">
      <alignment horizontal="center"/>
    </xf>
    <xf numFmtId="0" fontId="11" fillId="4" borderId="0" xfId="10" applyFont="1" applyAlignment="1">
      <alignment horizontal="left"/>
    </xf>
    <xf numFmtId="172" fontId="12" fillId="4" borderId="0" xfId="10" applyNumberFormat="1" applyFont="1"/>
    <xf numFmtId="0" fontId="12" fillId="4" borderId="0" xfId="10" applyFont="1" applyAlignment="1">
      <alignment horizontal="left"/>
    </xf>
    <xf numFmtId="167" fontId="11" fillId="11" borderId="0" xfId="2" applyNumberFormat="1" applyFont="1" applyFill="1" applyBorder="1"/>
    <xf numFmtId="165" fontId="11" fillId="10" borderId="0" xfId="2" applyNumberFormat="1" applyFont="1" applyFill="1" applyBorder="1"/>
    <xf numFmtId="10" fontId="14" fillId="10" borderId="0" xfId="2" applyNumberFormat="1" applyFont="1" applyFill="1" applyBorder="1" applyAlignment="1">
      <alignment horizontal="center"/>
    </xf>
    <xf numFmtId="4" fontId="12" fillId="10" borderId="0" xfId="2" applyNumberFormat="1" applyFont="1" applyFill="1" applyBorder="1"/>
    <xf numFmtId="166" fontId="16" fillId="10" borderId="0" xfId="2" applyNumberFormat="1" applyFont="1" applyFill="1" applyBorder="1"/>
    <xf numFmtId="167" fontId="12" fillId="11" borderId="0" xfId="2" applyNumberFormat="1" applyFont="1" applyFill="1" applyBorder="1"/>
    <xf numFmtId="4" fontId="12" fillId="11" borderId="0" xfId="2" applyNumberFormat="1" applyFont="1" applyFill="1" applyBorder="1"/>
    <xf numFmtId="167" fontId="16" fillId="11" borderId="0" xfId="2" applyNumberFormat="1" applyFont="1" applyFill="1" applyBorder="1"/>
    <xf numFmtId="166" fontId="17" fillId="11" borderId="0" xfId="2" applyNumberFormat="1" applyFont="1" applyFill="1" applyBorder="1"/>
    <xf numFmtId="165" fontId="12" fillId="11" borderId="0" xfId="2" applyNumberFormat="1" applyFont="1" applyFill="1" applyBorder="1"/>
    <xf numFmtId="10" fontId="17" fillId="11" borderId="0" xfId="2" applyNumberFormat="1" applyFont="1" applyFill="1" applyBorder="1"/>
    <xf numFmtId="167" fontId="18" fillId="11" borderId="0" xfId="2" applyNumberFormat="1" applyFont="1" applyFill="1" applyBorder="1"/>
    <xf numFmtId="167" fontId="12" fillId="11" borderId="0" xfId="2" applyNumberFormat="1" applyFont="1" applyFill="1" applyBorder="1" applyAlignment="1">
      <alignment horizontal="center" vertical="center"/>
    </xf>
    <xf numFmtId="10" fontId="12" fillId="11" borderId="0" xfId="4" applyNumberFormat="1" applyFont="1" applyFill="1" applyBorder="1" applyAlignment="1">
      <alignment horizontal="center" vertical="center"/>
    </xf>
    <xf numFmtId="165" fontId="12" fillId="10" borderId="0" xfId="2" applyNumberFormat="1" applyFont="1" applyFill="1" applyBorder="1" applyAlignment="1">
      <alignment horizontal="center"/>
    </xf>
    <xf numFmtId="167" fontId="12" fillId="11" borderId="0" xfId="2" applyNumberFormat="1" applyFont="1" applyFill="1" applyBorder="1" applyAlignment="1">
      <alignment horizontal="center"/>
    </xf>
    <xf numFmtId="10" fontId="12" fillId="11" borderId="0" xfId="2" applyNumberFormat="1" applyFont="1" applyFill="1" applyBorder="1" applyAlignment="1">
      <alignment horizontal="center"/>
    </xf>
    <xf numFmtId="167" fontId="12" fillId="10" borderId="0" xfId="2" applyNumberFormat="1" applyFont="1" applyFill="1" applyBorder="1" applyAlignment="1">
      <alignment horizontal="center"/>
    </xf>
    <xf numFmtId="167" fontId="12" fillId="10" borderId="0" xfId="2" applyNumberFormat="1" applyFont="1" applyFill="1" applyBorder="1"/>
    <xf numFmtId="9" fontId="12" fillId="10" borderId="0" xfId="2" applyNumberFormat="1" applyFont="1" applyFill="1" applyBorder="1" applyAlignment="1">
      <alignment horizontal="center"/>
    </xf>
    <xf numFmtId="0" fontId="12" fillId="4" borderId="5" xfId="2" applyNumberFormat="1" applyFont="1" applyBorder="1" applyAlignment="1">
      <alignment horizontal="center" vertical="center" wrapText="1"/>
    </xf>
    <xf numFmtId="0" fontId="12" fillId="4" borderId="8" xfId="2" applyNumberFormat="1" applyFont="1" applyBorder="1" applyAlignment="1">
      <alignment horizontal="center" vertical="center" wrapText="1"/>
    </xf>
    <xf numFmtId="0" fontId="12" fillId="4" borderId="16" xfId="2" applyNumberFormat="1" applyFont="1" applyBorder="1" applyAlignment="1">
      <alignment horizontal="center" wrapText="1"/>
    </xf>
    <xf numFmtId="165" fontId="12" fillId="7" borderId="21" xfId="4" applyNumberFormat="1" applyFont="1" applyFill="1" applyBorder="1" applyAlignment="1">
      <alignment horizontal="center" vertical="center" wrapText="1"/>
    </xf>
    <xf numFmtId="167" fontId="12" fillId="12" borderId="24" xfId="2" applyNumberFormat="1" applyFont="1" applyFill="1" applyBorder="1" applyAlignment="1">
      <alignment horizontal="center" vertical="center"/>
    </xf>
    <xf numFmtId="167" fontId="12" fillId="12" borderId="25" xfId="2" applyNumberFormat="1" applyFont="1" applyFill="1" applyBorder="1" applyAlignment="1">
      <alignment horizontal="center" vertical="center" wrapText="1"/>
    </xf>
    <xf numFmtId="10" fontId="12" fillId="12" borderId="25" xfId="4" applyNumberFormat="1" applyFont="1" applyFill="1" applyBorder="1" applyAlignment="1">
      <alignment horizontal="center" vertical="center" wrapText="1"/>
    </xf>
    <xf numFmtId="167" fontId="12" fillId="7" borderId="20" xfId="2" applyNumberFormat="1" applyFont="1" applyFill="1" applyBorder="1" applyAlignment="1">
      <alignment horizontal="center"/>
    </xf>
    <xf numFmtId="167" fontId="12" fillId="7" borderId="21" xfId="2" applyNumberFormat="1" applyFont="1" applyFill="1" applyBorder="1"/>
    <xf numFmtId="9" fontId="12" fillId="7" borderId="21" xfId="2" applyNumberFormat="1" applyFont="1" applyFill="1" applyBorder="1" applyAlignment="1">
      <alignment horizontal="center"/>
    </xf>
    <xf numFmtId="9" fontId="12" fillId="7" borderId="22" xfId="2" applyNumberFormat="1" applyFont="1" applyFill="1" applyBorder="1" applyAlignment="1">
      <alignment horizontal="center"/>
    </xf>
    <xf numFmtId="167" fontId="12" fillId="12" borderId="4" xfId="2" applyNumberFormat="1" applyFont="1" applyFill="1" applyBorder="1"/>
    <xf numFmtId="167" fontId="12" fillId="12" borderId="21" xfId="2" applyNumberFormat="1" applyFont="1" applyFill="1" applyBorder="1"/>
    <xf numFmtId="167" fontId="12" fillId="12" borderId="21" xfId="2" applyNumberFormat="1" applyFont="1" applyFill="1" applyBorder="1" applyAlignment="1">
      <alignment horizontal="right"/>
    </xf>
    <xf numFmtId="167" fontId="12" fillId="7" borderId="22" xfId="2" applyNumberFormat="1" applyFont="1" applyFill="1" applyBorder="1"/>
    <xf numFmtId="0" fontId="13" fillId="4" borderId="0" xfId="3" applyFont="1" applyAlignment="1">
      <alignment horizontal="left"/>
    </xf>
    <xf numFmtId="0" fontId="12" fillId="10" borderId="0" xfId="3" applyFont="1" applyFill="1" applyAlignment="1">
      <alignment horizontal="left"/>
    </xf>
    <xf numFmtId="0" fontId="6" fillId="4" borderId="0" xfId="3" applyFont="1" applyAlignment="1">
      <alignment horizontal="left" vertical="center"/>
    </xf>
    <xf numFmtId="0" fontId="5" fillId="4" borderId="0" xfId="3" applyFont="1" applyAlignment="1">
      <alignment horizontal="left" vertical="center"/>
    </xf>
    <xf numFmtId="164" fontId="6" fillId="5" borderId="57" xfId="3" applyNumberFormat="1" applyFont="1" applyFill="1" applyBorder="1" applyAlignment="1">
      <alignment horizontal="right" vertical="center" shrinkToFit="1"/>
    </xf>
    <xf numFmtId="3" fontId="6" fillId="5" borderId="57" xfId="3" applyNumberFormat="1" applyFont="1" applyFill="1" applyBorder="1" applyAlignment="1">
      <alignment horizontal="right" vertical="center" shrinkToFit="1"/>
    </xf>
    <xf numFmtId="165" fontId="6" fillId="5" borderId="57" xfId="3" applyNumberFormat="1" applyFont="1" applyFill="1" applyBorder="1" applyAlignment="1">
      <alignment horizontal="right" vertical="center" shrinkToFit="1"/>
    </xf>
    <xf numFmtId="164" fontId="6" fillId="4" borderId="57" xfId="3" applyNumberFormat="1" applyFont="1" applyBorder="1" applyAlignment="1">
      <alignment horizontal="right" vertical="center" shrinkToFit="1"/>
    </xf>
    <xf numFmtId="3" fontId="6" fillId="4" borderId="57" xfId="3" applyNumberFormat="1" applyFont="1" applyBorder="1" applyAlignment="1">
      <alignment horizontal="right" vertical="center" shrinkToFit="1"/>
    </xf>
    <xf numFmtId="165" fontId="6" fillId="4" borderId="57" xfId="3" applyNumberFormat="1" applyFont="1" applyBorder="1" applyAlignment="1">
      <alignment horizontal="right" vertical="center" shrinkToFit="1"/>
    </xf>
    <xf numFmtId="0" fontId="33" fillId="4" borderId="0" xfId="3" applyFont="1" applyAlignment="1">
      <alignment horizontal="left" vertical="center"/>
    </xf>
    <xf numFmtId="0" fontId="34" fillId="4" borderId="0" xfId="3" applyFont="1" applyAlignment="1">
      <alignment horizontal="left" vertical="center"/>
    </xf>
    <xf numFmtId="0" fontId="5" fillId="3" borderId="61" xfId="3" applyFont="1" applyFill="1" applyBorder="1" applyAlignment="1">
      <alignment horizontal="left" vertical="center"/>
    </xf>
    <xf numFmtId="164" fontId="6" fillId="5" borderId="0" xfId="3" applyNumberFormat="1" applyFont="1" applyFill="1" applyBorder="1" applyAlignment="1">
      <alignment horizontal="right" vertical="center" shrinkToFit="1"/>
    </xf>
    <xf numFmtId="3" fontId="6" fillId="5" borderId="0" xfId="3" applyNumberFormat="1" applyFont="1" applyFill="1" applyBorder="1" applyAlignment="1">
      <alignment horizontal="right" vertical="center" shrinkToFit="1"/>
    </xf>
    <xf numFmtId="164" fontId="6" fillId="4" borderId="0" xfId="3" applyNumberFormat="1" applyFont="1" applyBorder="1" applyAlignment="1">
      <alignment horizontal="right" vertical="center" shrinkToFit="1"/>
    </xf>
    <xf numFmtId="3" fontId="6" fillId="4" borderId="0" xfId="3" applyNumberFormat="1" applyFont="1" applyBorder="1" applyAlignment="1">
      <alignment horizontal="right" vertical="center" shrinkToFit="1"/>
    </xf>
    <xf numFmtId="165" fontId="6" fillId="5" borderId="0" xfId="3" applyNumberFormat="1" applyFont="1" applyFill="1" applyBorder="1" applyAlignment="1">
      <alignment horizontal="right" vertical="center" shrinkToFit="1"/>
    </xf>
    <xf numFmtId="165" fontId="6" fillId="4" borderId="0" xfId="3" applyNumberFormat="1" applyFont="1" applyBorder="1" applyAlignment="1">
      <alignment horizontal="right" vertical="center" shrinkToFit="1"/>
    </xf>
    <xf numFmtId="0" fontId="5" fillId="3" borderId="63" xfId="3" applyFont="1" applyFill="1" applyBorder="1" applyAlignment="1">
      <alignment horizontal="left" vertical="center"/>
    </xf>
    <xf numFmtId="0" fontId="5" fillId="3" borderId="64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 wrapText="1"/>
    </xf>
    <xf numFmtId="0" fontId="30" fillId="0" borderId="0" xfId="3" applyFont="1" applyFill="1" applyBorder="1" applyAlignment="1">
      <alignment horizontal="center" wrapText="1"/>
    </xf>
    <xf numFmtId="171" fontId="10" fillId="4" borderId="0" xfId="3" applyNumberFormat="1"/>
    <xf numFmtId="4" fontId="6" fillId="4" borderId="57" xfId="3" applyNumberFormat="1" applyFont="1" applyBorder="1" applyAlignment="1">
      <alignment horizontal="left" vertical="center" shrinkToFit="1"/>
    </xf>
    <xf numFmtId="4" fontId="6" fillId="5" borderId="57" xfId="3" applyNumberFormat="1" applyFont="1" applyFill="1" applyBorder="1" applyAlignment="1">
      <alignment horizontal="left" vertical="center" shrinkToFit="1"/>
    </xf>
    <xf numFmtId="0" fontId="35" fillId="4" borderId="0" xfId="3" applyFont="1" applyAlignment="1">
      <alignment horizontal="left"/>
    </xf>
    <xf numFmtId="0" fontId="31" fillId="4" borderId="0" xfId="10" applyFont="1" applyAlignment="1">
      <alignment horizontal="left"/>
    </xf>
    <xf numFmtId="0" fontId="31" fillId="4" borderId="0" xfId="3" applyFont="1" applyAlignment="1">
      <alignment horizontal="left"/>
    </xf>
    <xf numFmtId="0" fontId="12" fillId="10" borderId="0" xfId="0" applyFont="1" applyFill="1" applyAlignment="1">
      <alignment horizontal="left"/>
    </xf>
    <xf numFmtId="0" fontId="5" fillId="3" borderId="77" xfId="3" applyFont="1" applyFill="1" applyBorder="1" applyAlignment="1">
      <alignment horizontal="left" vertical="center"/>
    </xf>
    <xf numFmtId="166" fontId="15" fillId="4" borderId="0" xfId="10" applyNumberFormat="1" applyFont="1" applyBorder="1" applyAlignment="1">
      <alignment horizontal="center"/>
    </xf>
    <xf numFmtId="166" fontId="15" fillId="4" borderId="57" xfId="10" applyNumberFormat="1" applyFont="1" applyBorder="1" applyAlignment="1">
      <alignment horizontal="center"/>
    </xf>
    <xf numFmtId="166" fontId="15" fillId="4" borderId="55" xfId="10" applyNumberFormat="1" applyFont="1" applyBorder="1" applyAlignment="1">
      <alignment horizontal="center"/>
    </xf>
    <xf numFmtId="166" fontId="15" fillId="4" borderId="53" xfId="10" applyNumberFormat="1" applyFont="1" applyBorder="1" applyAlignment="1">
      <alignment horizontal="center"/>
    </xf>
    <xf numFmtId="10" fontId="12" fillId="4" borderId="0" xfId="9" applyNumberFormat="1" applyFont="1"/>
    <xf numFmtId="0" fontId="29" fillId="4" borderId="0" xfId="3" applyFont="1"/>
    <xf numFmtId="0" fontId="13" fillId="4" borderId="0" xfId="3" applyFont="1" applyAlignment="1">
      <alignment horizontal="center" wrapText="1"/>
    </xf>
    <xf numFmtId="0" fontId="24" fillId="4" borderId="24" xfId="3" applyFont="1" applyBorder="1" applyAlignment="1">
      <alignment horizontal="right" vertical="center"/>
    </xf>
    <xf numFmtId="0" fontId="24" fillId="4" borderId="25" xfId="3" applyFont="1" applyBorder="1" applyAlignment="1">
      <alignment horizontal="left" vertical="center"/>
    </xf>
    <xf numFmtId="0" fontId="24" fillId="4" borderId="25" xfId="3" applyFont="1" applyBorder="1" applyAlignment="1">
      <alignment horizontal="center" vertical="center"/>
    </xf>
    <xf numFmtId="0" fontId="24" fillId="4" borderId="26" xfId="3" applyFont="1" applyBorder="1" applyAlignment="1">
      <alignment horizontal="center" vertical="center"/>
    </xf>
    <xf numFmtId="0" fontId="15" fillId="4" borderId="6" xfId="3" applyFont="1" applyBorder="1"/>
    <xf numFmtId="0" fontId="15" fillId="4" borderId="7" xfId="3" applyFont="1" applyBorder="1"/>
    <xf numFmtId="171" fontId="15" fillId="4" borderId="1" xfId="3" applyNumberFormat="1" applyFont="1" applyBorder="1"/>
    <xf numFmtId="171" fontId="15" fillId="4" borderId="23" xfId="3" applyNumberFormat="1" applyFont="1" applyBorder="1"/>
    <xf numFmtId="10" fontId="15" fillId="4" borderId="21" xfId="3" applyNumberFormat="1" applyFont="1" applyBorder="1"/>
    <xf numFmtId="166" fontId="15" fillId="4" borderId="22" xfId="3" applyNumberFormat="1" applyFont="1" applyBorder="1" applyAlignment="1">
      <alignment vertical="center"/>
    </xf>
    <xf numFmtId="0" fontId="24" fillId="17" borderId="81" xfId="3" applyFont="1" applyFill="1" applyBorder="1" applyAlignment="1">
      <alignment horizontal="center" vertical="center" wrapText="1"/>
    </xf>
    <xf numFmtId="0" fontId="24" fillId="17" borderId="62" xfId="3" applyFont="1" applyFill="1" applyBorder="1" applyAlignment="1">
      <alignment horizontal="center" vertical="center" wrapText="1"/>
    </xf>
    <xf numFmtId="0" fontId="24" fillId="17" borderId="48" xfId="3" applyFont="1" applyFill="1" applyBorder="1" applyAlignment="1">
      <alignment horizontal="center" vertical="center" wrapText="1"/>
    </xf>
    <xf numFmtId="0" fontId="17" fillId="4" borderId="0" xfId="3" applyFont="1" applyAlignment="1">
      <alignment horizontal="left"/>
    </xf>
    <xf numFmtId="4" fontId="6" fillId="20" borderId="82" xfId="3" applyNumberFormat="1" applyFont="1" applyFill="1" applyBorder="1" applyAlignment="1">
      <alignment horizontal="left" vertical="center" shrinkToFit="1"/>
    </xf>
    <xf numFmtId="4" fontId="6" fillId="19" borderId="82" xfId="3" applyNumberFormat="1" applyFont="1" applyFill="1" applyBorder="1" applyAlignment="1">
      <alignment horizontal="left" vertical="center" shrinkToFit="1"/>
    </xf>
    <xf numFmtId="0" fontId="24" fillId="0" borderId="49" xfId="3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0" fontId="24" fillId="0" borderId="78" xfId="3" applyFont="1" applyFill="1" applyBorder="1" applyAlignment="1">
      <alignment horizontal="center" vertical="center"/>
    </xf>
    <xf numFmtId="10" fontId="15" fillId="0" borderId="68" xfId="3" applyNumberFormat="1" applyFont="1" applyFill="1" applyBorder="1" applyAlignment="1">
      <alignment horizontal="center" vertical="center" shrinkToFit="1"/>
    </xf>
    <xf numFmtId="4" fontId="15" fillId="0" borderId="69" xfId="3" applyNumberFormat="1" applyFont="1" applyFill="1" applyBorder="1" applyAlignment="1">
      <alignment horizontal="center" vertical="center" shrinkToFit="1"/>
    </xf>
    <xf numFmtId="10" fontId="15" fillId="0" borderId="69" xfId="3" applyNumberFormat="1" applyFont="1" applyFill="1" applyBorder="1" applyAlignment="1">
      <alignment horizontal="center" vertical="center" shrinkToFit="1"/>
    </xf>
    <xf numFmtId="10" fontId="15" fillId="0" borderId="70" xfId="3" applyNumberFormat="1" applyFont="1" applyFill="1" applyBorder="1" applyAlignment="1">
      <alignment horizontal="center" vertical="center" shrinkToFit="1"/>
    </xf>
    <xf numFmtId="10" fontId="15" fillId="0" borderId="71" xfId="3" applyNumberFormat="1" applyFont="1" applyFill="1" applyBorder="1" applyAlignment="1">
      <alignment horizontal="center" vertical="center" shrinkToFit="1"/>
    </xf>
    <xf numFmtId="4" fontId="15" fillId="0" borderId="72" xfId="3" applyNumberFormat="1" applyFont="1" applyFill="1" applyBorder="1" applyAlignment="1">
      <alignment horizontal="center" vertical="center" shrinkToFit="1"/>
    </xf>
    <xf numFmtId="10" fontId="15" fillId="0" borderId="72" xfId="3" applyNumberFormat="1" applyFont="1" applyFill="1" applyBorder="1" applyAlignment="1">
      <alignment horizontal="center" vertical="center" shrinkToFit="1"/>
    </xf>
    <xf numFmtId="10" fontId="15" fillId="0" borderId="73" xfId="3" applyNumberFormat="1" applyFont="1" applyFill="1" applyBorder="1" applyAlignment="1">
      <alignment horizontal="center" vertical="center" shrinkToFit="1"/>
    </xf>
    <xf numFmtId="0" fontId="10" fillId="4" borderId="0" xfId="3" applyBorder="1"/>
    <xf numFmtId="10" fontId="10" fillId="4" borderId="50" xfId="3" applyNumberFormat="1" applyBorder="1"/>
    <xf numFmtId="0" fontId="10" fillId="4" borderId="50" xfId="3" applyBorder="1"/>
    <xf numFmtId="0" fontId="24" fillId="17" borderId="49" xfId="3" applyFont="1" applyFill="1" applyBorder="1" applyAlignment="1">
      <alignment horizontal="center" vertical="center" wrapText="1"/>
    </xf>
    <xf numFmtId="10" fontId="15" fillId="4" borderId="0" xfId="10" applyNumberFormat="1" applyFont="1" applyBorder="1" applyAlignment="1">
      <alignment horizontal="center"/>
    </xf>
    <xf numFmtId="0" fontId="24" fillId="17" borderId="59" xfId="3" applyFont="1" applyFill="1" applyBorder="1" applyAlignment="1">
      <alignment horizontal="center" vertical="center" wrapText="1"/>
    </xf>
    <xf numFmtId="0" fontId="24" fillId="17" borderId="78" xfId="3" applyFont="1" applyFill="1" applyBorder="1" applyAlignment="1">
      <alignment horizontal="center" vertical="center" wrapText="1"/>
    </xf>
    <xf numFmtId="0" fontId="17" fillId="4" borderId="0" xfId="3" applyFont="1" applyAlignment="1"/>
    <xf numFmtId="0" fontId="24" fillId="18" borderId="59" xfId="3" applyFont="1" applyFill="1" applyBorder="1" applyAlignment="1">
      <alignment horizontal="center" vertical="center"/>
    </xf>
    <xf numFmtId="0" fontId="24" fillId="18" borderId="49" xfId="3" applyFont="1" applyFill="1" applyBorder="1" applyAlignment="1">
      <alignment horizontal="center" vertical="center"/>
    </xf>
    <xf numFmtId="0" fontId="24" fillId="0" borderId="59" xfId="3" applyFont="1" applyFill="1" applyBorder="1" applyAlignment="1">
      <alignment horizontal="center" vertical="center"/>
    </xf>
    <xf numFmtId="165" fontId="5" fillId="18" borderId="50" xfId="3" applyNumberFormat="1" applyFont="1" applyFill="1" applyBorder="1" applyAlignment="1">
      <alignment horizontal="right" vertical="center" shrinkToFit="1"/>
    </xf>
    <xf numFmtId="3" fontId="5" fillId="18" borderId="50" xfId="3" applyNumberFormat="1" applyFont="1" applyFill="1" applyBorder="1" applyAlignment="1">
      <alignment horizontal="right" vertical="center" shrinkToFit="1"/>
    </xf>
    <xf numFmtId="164" fontId="5" fillId="18" borderId="50" xfId="3" applyNumberFormat="1" applyFont="1" applyFill="1" applyBorder="1" applyAlignment="1">
      <alignment horizontal="right" vertical="center" shrinkToFit="1"/>
    </xf>
    <xf numFmtId="10" fontId="24" fillId="18" borderId="65" xfId="3" applyNumberFormat="1" applyFont="1" applyFill="1" applyBorder="1" applyAlignment="1">
      <alignment horizontal="center" vertical="center" shrinkToFit="1"/>
    </xf>
    <xf numFmtId="164" fontId="5" fillId="18" borderId="66" xfId="3" applyNumberFormat="1" applyFont="1" applyFill="1" applyBorder="1" applyAlignment="1">
      <alignment horizontal="right" vertical="center" shrinkToFit="1"/>
    </xf>
    <xf numFmtId="10" fontId="24" fillId="18" borderId="66" xfId="3" applyNumberFormat="1" applyFont="1" applyFill="1" applyBorder="1" applyAlignment="1">
      <alignment horizontal="center" vertical="center" shrinkToFit="1"/>
    </xf>
    <xf numFmtId="10" fontId="24" fillId="18" borderId="67" xfId="3" applyNumberFormat="1" applyFont="1" applyFill="1" applyBorder="1" applyAlignment="1">
      <alignment horizontal="center" vertical="center" shrinkToFit="1"/>
    </xf>
    <xf numFmtId="164" fontId="5" fillId="18" borderId="0" xfId="3" applyNumberFormat="1" applyFont="1" applyFill="1" applyBorder="1" applyAlignment="1">
      <alignment horizontal="right" vertical="center" shrinkToFit="1"/>
    </xf>
    <xf numFmtId="3" fontId="5" fillId="18" borderId="0" xfId="3" applyNumberFormat="1" applyFont="1" applyFill="1" applyBorder="1" applyAlignment="1">
      <alignment horizontal="right" vertical="center" shrinkToFit="1"/>
    </xf>
    <xf numFmtId="10" fontId="24" fillId="18" borderId="74" xfId="3" applyNumberFormat="1" applyFont="1" applyFill="1" applyBorder="1" applyAlignment="1">
      <alignment horizontal="center" vertical="center" shrinkToFit="1"/>
    </xf>
    <xf numFmtId="164" fontId="5" fillId="18" borderId="75" xfId="3" applyNumberFormat="1" applyFont="1" applyFill="1" applyBorder="1" applyAlignment="1">
      <alignment horizontal="right" vertical="center" shrinkToFit="1"/>
    </xf>
    <xf numFmtId="10" fontId="24" fillId="18" borderId="75" xfId="3" applyNumberFormat="1" applyFont="1" applyFill="1" applyBorder="1" applyAlignment="1">
      <alignment horizontal="center" vertical="center" shrinkToFit="1"/>
    </xf>
    <xf numFmtId="10" fontId="24" fillId="18" borderId="76" xfId="3" applyNumberFormat="1" applyFont="1" applyFill="1" applyBorder="1" applyAlignment="1">
      <alignment horizontal="center" vertical="center" shrinkToFit="1"/>
    </xf>
    <xf numFmtId="0" fontId="29" fillId="21" borderId="62" xfId="3" applyFont="1" applyFill="1" applyBorder="1" applyAlignment="1">
      <alignment horizontal="center" vertical="center" wrapText="1"/>
    </xf>
    <xf numFmtId="0" fontId="29" fillId="21" borderId="47" xfId="3" applyFont="1" applyFill="1" applyBorder="1" applyAlignment="1">
      <alignment horizontal="center" vertical="center" wrapText="1"/>
    </xf>
    <xf numFmtId="0" fontId="29" fillId="17" borderId="48" xfId="3" applyFont="1" applyFill="1" applyBorder="1" applyAlignment="1">
      <alignment horizontal="center" vertical="center" wrapText="1"/>
    </xf>
    <xf numFmtId="166" fontId="15" fillId="0" borderId="65" xfId="3" applyNumberFormat="1" applyFont="1" applyFill="1" applyBorder="1" applyAlignment="1">
      <alignment horizontal="center" vertical="center" shrinkToFit="1"/>
    </xf>
    <xf numFmtId="165" fontId="15" fillId="0" borderId="66" xfId="3" applyNumberFormat="1" applyFont="1" applyFill="1" applyBorder="1" applyAlignment="1">
      <alignment horizontal="right" vertical="center" shrinkToFit="1"/>
    </xf>
    <xf numFmtId="166" fontId="15" fillId="0" borderId="66" xfId="3" applyNumberFormat="1" applyFont="1" applyFill="1" applyBorder="1" applyAlignment="1">
      <alignment horizontal="center" vertical="center" shrinkToFit="1"/>
    </xf>
    <xf numFmtId="164" fontId="15" fillId="0" borderId="66" xfId="3" applyNumberFormat="1" applyFont="1" applyFill="1" applyBorder="1" applyAlignment="1">
      <alignment horizontal="right" vertical="center" shrinkToFit="1"/>
    </xf>
    <xf numFmtId="166" fontId="15" fillId="0" borderId="67" xfId="3" applyNumberFormat="1" applyFont="1" applyFill="1" applyBorder="1" applyAlignment="1">
      <alignment horizontal="center" vertical="center" shrinkToFit="1"/>
    </xf>
    <xf numFmtId="166" fontId="15" fillId="0" borderId="68" xfId="3" applyNumberFormat="1" applyFont="1" applyFill="1" applyBorder="1" applyAlignment="1">
      <alignment horizontal="center" vertical="center" shrinkToFit="1"/>
    </xf>
    <xf numFmtId="165" fontId="15" fillId="0" borderId="69" xfId="3" applyNumberFormat="1" applyFont="1" applyFill="1" applyBorder="1" applyAlignment="1">
      <alignment horizontal="right" vertical="center" shrinkToFit="1"/>
    </xf>
    <xf numFmtId="166" fontId="15" fillId="0" borderId="69" xfId="3" applyNumberFormat="1" applyFont="1" applyFill="1" applyBorder="1" applyAlignment="1">
      <alignment horizontal="center" vertical="center" shrinkToFit="1"/>
    </xf>
    <xf numFmtId="164" fontId="15" fillId="0" borderId="69" xfId="3" applyNumberFormat="1" applyFont="1" applyFill="1" applyBorder="1" applyAlignment="1">
      <alignment horizontal="right" vertical="center" shrinkToFit="1"/>
    </xf>
    <xf numFmtId="166" fontId="15" fillId="0" borderId="70" xfId="3" applyNumberFormat="1" applyFont="1" applyFill="1" applyBorder="1" applyAlignment="1">
      <alignment horizontal="center" vertical="center" shrinkToFit="1"/>
    </xf>
    <xf numFmtId="3" fontId="15" fillId="0" borderId="69" xfId="3" applyNumberFormat="1" applyFont="1" applyFill="1" applyBorder="1" applyAlignment="1">
      <alignment horizontal="right" vertical="center" shrinkToFit="1"/>
    </xf>
    <xf numFmtId="0" fontId="24" fillId="18" borderId="58" xfId="3" applyFont="1" applyFill="1" applyBorder="1" applyAlignment="1">
      <alignment horizontal="center" vertical="center"/>
    </xf>
    <xf numFmtId="164" fontId="15" fillId="5" borderId="0" xfId="3" applyNumberFormat="1" applyFont="1" applyFill="1" applyBorder="1" applyAlignment="1">
      <alignment horizontal="right" vertical="center" shrinkToFit="1"/>
    </xf>
    <xf numFmtId="164" fontId="15" fillId="4" borderId="0" xfId="3" applyNumberFormat="1" applyFont="1" applyBorder="1" applyAlignment="1">
      <alignment horizontal="right" vertical="center" shrinkToFit="1"/>
    </xf>
    <xf numFmtId="165" fontId="15" fillId="4" borderId="0" xfId="3" applyNumberFormat="1" applyFont="1" applyBorder="1" applyAlignment="1">
      <alignment horizontal="right" vertical="center" shrinkToFit="1"/>
    </xf>
    <xf numFmtId="3" fontId="15" fillId="5" borderId="0" xfId="3" applyNumberFormat="1" applyFont="1" applyFill="1" applyBorder="1" applyAlignment="1">
      <alignment horizontal="right" vertical="center" shrinkToFit="1"/>
    </xf>
    <xf numFmtId="0" fontId="5" fillId="3" borderId="84" xfId="3" applyFont="1" applyFill="1" applyBorder="1" applyAlignment="1">
      <alignment horizontal="left" vertical="center"/>
    </xf>
    <xf numFmtId="0" fontId="5" fillId="3" borderId="85" xfId="3" applyFont="1" applyFill="1" applyBorder="1" applyAlignment="1">
      <alignment horizontal="left" vertical="center"/>
    </xf>
    <xf numFmtId="0" fontId="5" fillId="3" borderId="53" xfId="3" applyFont="1" applyFill="1" applyBorder="1" applyAlignment="1">
      <alignment horizontal="left" vertical="center"/>
    </xf>
    <xf numFmtId="0" fontId="5" fillId="3" borderId="86" xfId="3" applyFont="1" applyFill="1" applyBorder="1" applyAlignment="1">
      <alignment horizontal="left" vertical="center"/>
    </xf>
    <xf numFmtId="0" fontId="24" fillId="0" borderId="60" xfId="3" applyFont="1" applyFill="1" applyBorder="1" applyAlignment="1">
      <alignment horizontal="center" vertical="center"/>
    </xf>
    <xf numFmtId="0" fontId="24" fillId="0" borderId="56" xfId="3" applyFont="1" applyFill="1" applyBorder="1" applyAlignment="1">
      <alignment horizontal="center" vertical="center"/>
    </xf>
    <xf numFmtId="0" fontId="24" fillId="0" borderId="87" xfId="3" applyFont="1" applyFill="1" applyBorder="1" applyAlignment="1">
      <alignment horizontal="center" vertical="center"/>
    </xf>
    <xf numFmtId="0" fontId="28" fillId="4" borderId="0" xfId="0" applyFont="1" applyFill="1" applyAlignment="1"/>
    <xf numFmtId="165" fontId="15" fillId="0" borderId="69" xfId="3" applyNumberFormat="1" applyFont="1" applyFill="1" applyBorder="1" applyAlignment="1">
      <alignment horizontal="center" vertical="center" shrinkToFit="1"/>
    </xf>
    <xf numFmtId="164" fontId="15" fillId="0" borderId="69" xfId="3" applyNumberFormat="1" applyFont="1" applyFill="1" applyBorder="1" applyAlignment="1">
      <alignment horizontal="center" vertical="center" shrinkToFit="1"/>
    </xf>
    <xf numFmtId="166" fontId="15" fillId="0" borderId="71" xfId="3" applyNumberFormat="1" applyFont="1" applyFill="1" applyBorder="1" applyAlignment="1">
      <alignment horizontal="center" vertical="center" shrinkToFit="1"/>
    </xf>
    <xf numFmtId="164" fontId="15" fillId="0" borderId="72" xfId="3" applyNumberFormat="1" applyFont="1" applyFill="1" applyBorder="1" applyAlignment="1">
      <alignment horizontal="center" vertical="center" shrinkToFit="1"/>
    </xf>
    <xf numFmtId="166" fontId="15" fillId="0" borderId="72" xfId="3" applyNumberFormat="1" applyFont="1" applyFill="1" applyBorder="1" applyAlignment="1">
      <alignment horizontal="center" vertical="center" shrinkToFit="1"/>
    </xf>
    <xf numFmtId="166" fontId="15" fillId="0" borderId="73" xfId="3" applyNumberFormat="1" applyFont="1" applyFill="1" applyBorder="1" applyAlignment="1">
      <alignment horizontal="center" vertical="center" shrinkToFit="1"/>
    </xf>
    <xf numFmtId="3" fontId="15" fillId="0" borderId="69" xfId="3" applyNumberFormat="1" applyFont="1" applyFill="1" applyBorder="1" applyAlignment="1">
      <alignment horizontal="center" vertical="center" shrinkToFit="1"/>
    </xf>
    <xf numFmtId="165" fontId="15" fillId="0" borderId="72" xfId="3" applyNumberFormat="1" applyFont="1" applyFill="1" applyBorder="1" applyAlignment="1">
      <alignment horizontal="center" vertical="center" shrinkToFit="1"/>
    </xf>
    <xf numFmtId="166" fontId="24" fillId="20" borderId="65" xfId="3" applyNumberFormat="1" applyFont="1" applyFill="1" applyBorder="1" applyAlignment="1">
      <alignment horizontal="center" vertical="center" shrinkToFit="1"/>
    </xf>
    <xf numFmtId="164" fontId="24" fillId="20" borderId="66" xfId="3" applyNumberFormat="1" applyFont="1" applyFill="1" applyBorder="1" applyAlignment="1">
      <alignment horizontal="center" vertical="center" shrinkToFit="1"/>
    </xf>
    <xf numFmtId="166" fontId="24" fillId="20" borderId="66" xfId="3" applyNumberFormat="1" applyFont="1" applyFill="1" applyBorder="1" applyAlignment="1">
      <alignment horizontal="center" vertical="center" shrinkToFit="1"/>
    </xf>
    <xf numFmtId="165" fontId="24" fillId="20" borderId="66" xfId="3" applyNumberFormat="1" applyFont="1" applyFill="1" applyBorder="1" applyAlignment="1">
      <alignment horizontal="center" vertical="center" shrinkToFit="1"/>
    </xf>
    <xf numFmtId="166" fontId="24" fillId="20" borderId="67" xfId="3" applyNumberFormat="1" applyFont="1" applyFill="1" applyBorder="1" applyAlignment="1">
      <alignment horizontal="center" vertical="center" shrinkToFit="1"/>
    </xf>
    <xf numFmtId="164" fontId="24" fillId="20" borderId="69" xfId="3" applyNumberFormat="1" applyFont="1" applyFill="1" applyBorder="1" applyAlignment="1">
      <alignment horizontal="center" vertical="center" shrinkToFit="1"/>
    </xf>
    <xf numFmtId="0" fontId="24" fillId="18" borderId="3" xfId="3" applyFont="1" applyFill="1" applyBorder="1" applyAlignment="1">
      <alignment horizontal="center" vertical="center"/>
    </xf>
    <xf numFmtId="0" fontId="5" fillId="19" borderId="88" xfId="3" applyFont="1" applyFill="1" applyBorder="1" applyAlignment="1">
      <alignment horizontal="left" vertical="center"/>
    </xf>
    <xf numFmtId="164" fontId="6" fillId="19" borderId="82" xfId="3" applyNumberFormat="1" applyFont="1" applyFill="1" applyBorder="1" applyAlignment="1">
      <alignment horizontal="right" vertical="center" shrinkToFit="1"/>
    </xf>
    <xf numFmtId="3" fontId="6" fillId="19" borderId="82" xfId="3" applyNumberFormat="1" applyFont="1" applyFill="1" applyBorder="1" applyAlignment="1">
      <alignment horizontal="right" vertical="center" shrinkToFit="1"/>
    </xf>
    <xf numFmtId="166" fontId="24" fillId="20" borderId="74" xfId="3" applyNumberFormat="1" applyFont="1" applyFill="1" applyBorder="1" applyAlignment="1">
      <alignment horizontal="center" vertical="center" shrinkToFit="1"/>
    </xf>
    <xf numFmtId="164" fontId="24" fillId="20" borderId="75" xfId="3" applyNumberFormat="1" applyFont="1" applyFill="1" applyBorder="1" applyAlignment="1">
      <alignment horizontal="center" vertical="center" shrinkToFit="1"/>
    </xf>
    <xf numFmtId="166" fontId="24" fillId="20" borderId="75" xfId="3" applyNumberFormat="1" applyFont="1" applyFill="1" applyBorder="1" applyAlignment="1">
      <alignment horizontal="center" vertical="center" shrinkToFit="1"/>
    </xf>
    <xf numFmtId="166" fontId="24" fillId="20" borderId="76" xfId="3" applyNumberFormat="1" applyFont="1" applyFill="1" applyBorder="1" applyAlignment="1">
      <alignment horizontal="center" vertical="center" shrinkToFit="1"/>
    </xf>
    <xf numFmtId="0" fontId="11" fillId="17" borderId="89" xfId="3" applyFont="1" applyFill="1" applyBorder="1" applyAlignment="1">
      <alignment horizontal="center" vertical="center" wrapText="1"/>
    </xf>
    <xf numFmtId="0" fontId="11" fillId="17" borderId="59" xfId="3" applyFont="1" applyFill="1" applyBorder="1" applyAlignment="1">
      <alignment horizontal="center" vertical="center" wrapText="1"/>
    </xf>
    <xf numFmtId="0" fontId="24" fillId="18" borderId="23" xfId="3" applyFont="1" applyFill="1" applyBorder="1" applyAlignment="1">
      <alignment horizontal="center" vertical="center"/>
    </xf>
    <xf numFmtId="0" fontId="5" fillId="19" borderId="90" xfId="3" applyFont="1" applyFill="1" applyBorder="1" applyAlignment="1">
      <alignment horizontal="left" vertical="center"/>
    </xf>
    <xf numFmtId="164" fontId="6" fillId="20" borderId="50" xfId="3" applyNumberFormat="1" applyFont="1" applyFill="1" applyBorder="1" applyAlignment="1">
      <alignment horizontal="right" vertical="center" shrinkToFit="1"/>
    </xf>
    <xf numFmtId="3" fontId="6" fillId="20" borderId="50" xfId="3" applyNumberFormat="1" applyFont="1" applyFill="1" applyBorder="1" applyAlignment="1">
      <alignment horizontal="right" vertical="center" shrinkToFit="1"/>
    </xf>
    <xf numFmtId="0" fontId="24" fillId="3" borderId="61" xfId="3" applyFont="1" applyFill="1" applyBorder="1" applyAlignment="1">
      <alignment horizontal="left" vertical="center"/>
    </xf>
    <xf numFmtId="0" fontId="24" fillId="3" borderId="63" xfId="3" applyFont="1" applyFill="1" applyBorder="1" applyAlignment="1">
      <alignment horizontal="left" vertical="center"/>
    </xf>
    <xf numFmtId="0" fontId="24" fillId="3" borderId="64" xfId="3" applyFont="1" applyFill="1" applyBorder="1" applyAlignment="1">
      <alignment horizontal="left" vertical="center"/>
    </xf>
    <xf numFmtId="0" fontId="29" fillId="23" borderId="47" xfId="3" applyFont="1" applyFill="1" applyBorder="1" applyAlignment="1">
      <alignment horizontal="center" vertical="center"/>
    </xf>
    <xf numFmtId="0" fontId="25" fillId="22" borderId="80" xfId="3" applyFont="1" applyFill="1" applyBorder="1" applyAlignment="1">
      <alignment horizontal="center" vertical="center" wrapText="1"/>
    </xf>
    <xf numFmtId="0" fontId="24" fillId="19" borderId="61" xfId="3" applyFont="1" applyFill="1" applyBorder="1" applyAlignment="1">
      <alignment horizontal="left" vertical="center"/>
    </xf>
    <xf numFmtId="0" fontId="24" fillId="18" borderId="91" xfId="3" applyFont="1" applyFill="1" applyBorder="1" applyAlignment="1">
      <alignment horizontal="center" vertical="center"/>
    </xf>
    <xf numFmtId="0" fontId="24" fillId="19" borderId="92" xfId="3" applyFont="1" applyFill="1" applyBorder="1" applyAlignment="1">
      <alignment horizontal="left" vertical="center"/>
    </xf>
    <xf numFmtId="164" fontId="15" fillId="19" borderId="82" xfId="3" applyNumberFormat="1" applyFont="1" applyFill="1" applyBorder="1" applyAlignment="1">
      <alignment horizontal="right" vertical="center" shrinkToFit="1"/>
    </xf>
    <xf numFmtId="3" fontId="15" fillId="19" borderId="82" xfId="3" applyNumberFormat="1" applyFont="1" applyFill="1" applyBorder="1" applyAlignment="1">
      <alignment horizontal="right" vertical="center" shrinkToFit="1"/>
    </xf>
    <xf numFmtId="166" fontId="24" fillId="19" borderId="68" xfId="3" applyNumberFormat="1" applyFont="1" applyFill="1" applyBorder="1" applyAlignment="1">
      <alignment horizontal="center" vertical="center" shrinkToFit="1"/>
    </xf>
    <xf numFmtId="166" fontId="24" fillId="19" borderId="69" xfId="3" applyNumberFormat="1" applyFont="1" applyFill="1" applyBorder="1" applyAlignment="1">
      <alignment horizontal="center" vertical="center" shrinkToFit="1"/>
    </xf>
    <xf numFmtId="165" fontId="24" fillId="20" borderId="69" xfId="3" applyNumberFormat="1" applyFont="1" applyFill="1" applyBorder="1" applyAlignment="1">
      <alignment horizontal="center" vertical="center" shrinkToFit="1"/>
    </xf>
    <xf numFmtId="166" fontId="24" fillId="19" borderId="70" xfId="3" applyNumberFormat="1" applyFont="1" applyFill="1" applyBorder="1" applyAlignment="1">
      <alignment horizontal="center" vertical="center" shrinkToFit="1"/>
    </xf>
    <xf numFmtId="166" fontId="24" fillId="19" borderId="74" xfId="3" applyNumberFormat="1" applyFont="1" applyFill="1" applyBorder="1" applyAlignment="1">
      <alignment horizontal="center" vertical="center" shrinkToFit="1"/>
    </xf>
    <xf numFmtId="164" fontId="24" fillId="19" borderId="75" xfId="3" applyNumberFormat="1" applyFont="1" applyFill="1" applyBorder="1" applyAlignment="1">
      <alignment horizontal="center" vertical="center" shrinkToFit="1"/>
    </xf>
    <xf numFmtId="166" fontId="24" fillId="19" borderId="75" xfId="3" applyNumberFormat="1" applyFont="1" applyFill="1" applyBorder="1" applyAlignment="1">
      <alignment horizontal="center" vertical="center" shrinkToFit="1"/>
    </xf>
    <xf numFmtId="166" fontId="24" fillId="19" borderId="76" xfId="3" applyNumberFormat="1" applyFont="1" applyFill="1" applyBorder="1" applyAlignment="1">
      <alignment horizontal="center" vertical="center" shrinkToFit="1"/>
    </xf>
    <xf numFmtId="165" fontId="15" fillId="5" borderId="0" xfId="3" applyNumberFormat="1" applyFont="1" applyFill="1" applyBorder="1" applyAlignment="1">
      <alignment horizontal="right" vertical="center" shrinkToFit="1"/>
    </xf>
    <xf numFmtId="0" fontId="5" fillId="19" borderId="61" xfId="3" applyFont="1" applyFill="1" applyBorder="1" applyAlignment="1">
      <alignment horizontal="left" vertical="center"/>
    </xf>
    <xf numFmtId="164" fontId="5" fillId="20" borderId="0" xfId="3" applyNumberFormat="1" applyFont="1" applyFill="1" applyBorder="1" applyAlignment="1">
      <alignment horizontal="right" vertical="center" shrinkToFit="1"/>
    </xf>
    <xf numFmtId="3" fontId="5" fillId="20" borderId="0" xfId="3" applyNumberFormat="1" applyFont="1" applyFill="1" applyBorder="1" applyAlignment="1">
      <alignment horizontal="right" vertical="center" shrinkToFit="1"/>
    </xf>
    <xf numFmtId="166" fontId="24" fillId="18" borderId="68" xfId="3" applyNumberFormat="1" applyFont="1" applyFill="1" applyBorder="1" applyAlignment="1">
      <alignment horizontal="center" vertical="center" shrinkToFit="1"/>
    </xf>
    <xf numFmtId="164" fontId="24" fillId="18" borderId="69" xfId="3" applyNumberFormat="1" applyFont="1" applyFill="1" applyBorder="1" applyAlignment="1">
      <alignment horizontal="center" vertical="center" shrinkToFit="1"/>
    </xf>
    <xf numFmtId="166" fontId="24" fillId="18" borderId="69" xfId="3" applyNumberFormat="1" applyFont="1" applyFill="1" applyBorder="1" applyAlignment="1">
      <alignment horizontal="center" vertical="center" shrinkToFit="1"/>
    </xf>
    <xf numFmtId="165" fontId="24" fillId="18" borderId="69" xfId="3" applyNumberFormat="1" applyFont="1" applyFill="1" applyBorder="1" applyAlignment="1">
      <alignment horizontal="center" vertical="center" shrinkToFit="1"/>
    </xf>
    <xf numFmtId="0" fontId="5" fillId="19" borderId="92" xfId="3" applyFont="1" applyFill="1" applyBorder="1" applyAlignment="1">
      <alignment horizontal="left" vertical="center"/>
    </xf>
    <xf numFmtId="164" fontId="5" fillId="19" borderId="82" xfId="3" applyNumberFormat="1" applyFont="1" applyFill="1" applyBorder="1" applyAlignment="1">
      <alignment horizontal="right" vertical="center" shrinkToFit="1"/>
    </xf>
    <xf numFmtId="3" fontId="5" fillId="19" borderId="82" xfId="3" applyNumberFormat="1" applyFont="1" applyFill="1" applyBorder="1" applyAlignment="1">
      <alignment horizontal="right" vertical="center" shrinkToFit="1"/>
    </xf>
    <xf numFmtId="166" fontId="24" fillId="18" borderId="74" xfId="3" applyNumberFormat="1" applyFont="1" applyFill="1" applyBorder="1" applyAlignment="1">
      <alignment horizontal="center" vertical="center" shrinkToFit="1"/>
    </xf>
    <xf numFmtId="164" fontId="24" fillId="18" borderId="75" xfId="3" applyNumberFormat="1" applyFont="1" applyFill="1" applyBorder="1" applyAlignment="1">
      <alignment horizontal="center" vertical="center" shrinkToFit="1"/>
    </xf>
    <xf numFmtId="166" fontId="24" fillId="18" borderId="75" xfId="3" applyNumberFormat="1" applyFont="1" applyFill="1" applyBorder="1" applyAlignment="1">
      <alignment horizontal="center" vertical="center" shrinkToFit="1"/>
    </xf>
    <xf numFmtId="165" fontId="24" fillId="18" borderId="75" xfId="3" applyNumberFormat="1" applyFont="1" applyFill="1" applyBorder="1" applyAlignment="1">
      <alignment horizontal="center" vertical="center" shrinkToFit="1"/>
    </xf>
    <xf numFmtId="0" fontId="24" fillId="17" borderId="93" xfId="3" applyFont="1" applyFill="1" applyBorder="1" applyAlignment="1">
      <alignment horizontal="center" vertical="center"/>
    </xf>
    <xf numFmtId="0" fontId="29" fillId="23" borderId="93" xfId="3" applyFont="1" applyFill="1" applyBorder="1" applyAlignment="1">
      <alignment horizontal="center" vertical="center"/>
    </xf>
    <xf numFmtId="0" fontId="24" fillId="17" borderId="93" xfId="3" applyFont="1" applyFill="1" applyBorder="1" applyAlignment="1">
      <alignment horizontal="center" vertical="center" wrapText="1"/>
    </xf>
    <xf numFmtId="0" fontId="29" fillId="23" borderId="93" xfId="3" applyFont="1" applyFill="1" applyBorder="1" applyAlignment="1">
      <alignment horizontal="center" vertical="center" wrapText="1"/>
    </xf>
    <xf numFmtId="0" fontId="24" fillId="17" borderId="79" xfId="3" applyFont="1" applyFill="1" applyBorder="1" applyAlignment="1">
      <alignment horizontal="center" vertical="center"/>
    </xf>
    <xf numFmtId="0" fontId="24" fillId="17" borderId="83" xfId="3" applyFont="1" applyFill="1" applyBorder="1" applyAlignment="1">
      <alignment horizontal="center" vertical="center" wrapText="1"/>
    </xf>
    <xf numFmtId="166" fontId="24" fillId="18" borderId="70" xfId="3" applyNumberFormat="1" applyFont="1" applyFill="1" applyBorder="1" applyAlignment="1">
      <alignment horizontal="center" vertical="center" shrinkToFit="1"/>
    </xf>
    <xf numFmtId="166" fontId="24" fillId="18" borderId="76" xfId="3" applyNumberFormat="1" applyFont="1" applyFill="1" applyBorder="1" applyAlignment="1">
      <alignment horizontal="center" vertical="center" shrinkToFit="1"/>
    </xf>
    <xf numFmtId="4" fontId="24" fillId="18" borderId="75" xfId="3" applyNumberFormat="1" applyFont="1" applyFill="1" applyBorder="1" applyAlignment="1">
      <alignment horizontal="center" vertical="center" shrinkToFit="1"/>
    </xf>
    <xf numFmtId="0" fontId="36" fillId="21" borderId="83" xfId="3" applyFont="1" applyFill="1" applyBorder="1" applyAlignment="1">
      <alignment horizontal="center" vertical="center" wrapText="1"/>
    </xf>
    <xf numFmtId="0" fontId="36" fillId="21" borderId="78" xfId="3" applyFont="1" applyFill="1" applyBorder="1" applyAlignment="1">
      <alignment horizontal="center" vertical="center" wrapText="1"/>
    </xf>
    <xf numFmtId="4" fontId="6" fillId="4" borderId="0" xfId="3" applyNumberFormat="1" applyFont="1" applyBorder="1" applyAlignment="1">
      <alignment horizontal="left" vertical="center" shrinkToFit="1"/>
    </xf>
    <xf numFmtId="4" fontId="6" fillId="5" borderId="0" xfId="3" applyNumberFormat="1" applyFont="1" applyFill="1" applyBorder="1" applyAlignment="1">
      <alignment horizontal="left" vertical="center" shrinkToFit="1"/>
    </xf>
    <xf numFmtId="4" fontId="6" fillId="4" borderId="50" xfId="3" applyNumberFormat="1" applyFont="1" applyBorder="1" applyAlignment="1">
      <alignment horizontal="left" vertical="center" shrinkToFit="1"/>
    </xf>
    <xf numFmtId="4" fontId="6" fillId="5" borderId="50" xfId="3" applyNumberFormat="1" applyFont="1" applyFill="1" applyBorder="1" applyAlignment="1">
      <alignment horizontal="left" vertical="center" shrinkToFit="1"/>
    </xf>
    <xf numFmtId="10" fontId="15" fillId="0" borderId="50" xfId="3" applyNumberFormat="1" applyFont="1" applyFill="1" applyBorder="1" applyAlignment="1">
      <alignment horizontal="center" vertical="center" shrinkToFit="1"/>
    </xf>
    <xf numFmtId="4" fontId="15" fillId="0" borderId="50" xfId="3" applyNumberFormat="1" applyFont="1" applyFill="1" applyBorder="1" applyAlignment="1">
      <alignment horizontal="center" vertical="center" shrinkToFit="1"/>
    </xf>
    <xf numFmtId="0" fontId="24" fillId="0" borderId="3" xfId="3" applyFont="1" applyFill="1" applyBorder="1" applyAlignment="1">
      <alignment horizontal="center" vertical="center"/>
    </xf>
    <xf numFmtId="4" fontId="6" fillId="4" borderId="82" xfId="3" applyNumberFormat="1" applyFont="1" applyBorder="1" applyAlignment="1">
      <alignment horizontal="left" vertical="center" shrinkToFit="1"/>
    </xf>
    <xf numFmtId="10" fontId="15" fillId="0" borderId="74" xfId="3" applyNumberFormat="1" applyFont="1" applyFill="1" applyBorder="1" applyAlignment="1">
      <alignment horizontal="center" vertical="center" shrinkToFit="1"/>
    </xf>
    <xf numFmtId="4" fontId="15" fillId="0" borderId="75" xfId="3" applyNumberFormat="1" applyFont="1" applyFill="1" applyBorder="1" applyAlignment="1">
      <alignment horizontal="center" vertical="center" shrinkToFit="1"/>
    </xf>
    <xf numFmtId="10" fontId="15" fillId="0" borderId="75" xfId="3" applyNumberFormat="1" applyFont="1" applyFill="1" applyBorder="1" applyAlignment="1">
      <alignment horizontal="center" vertical="center" shrinkToFit="1"/>
    </xf>
    <xf numFmtId="10" fontId="15" fillId="0" borderId="76" xfId="3" applyNumberFormat="1" applyFont="1" applyFill="1" applyBorder="1" applyAlignment="1">
      <alignment horizontal="center" vertical="center" shrinkToFit="1"/>
    </xf>
    <xf numFmtId="0" fontId="24" fillId="0" borderId="41" xfId="3" applyFont="1" applyFill="1" applyBorder="1" applyAlignment="1">
      <alignment horizontal="center" vertical="center"/>
    </xf>
    <xf numFmtId="10" fontId="15" fillId="0" borderId="51" xfId="3" applyNumberFormat="1" applyFont="1" applyFill="1" applyBorder="1" applyAlignment="1">
      <alignment horizontal="center" vertical="center" shrinkToFit="1"/>
    </xf>
    <xf numFmtId="0" fontId="37" fillId="4" borderId="0" xfId="3" applyFont="1" applyAlignment="1">
      <alignment horizontal="left"/>
    </xf>
    <xf numFmtId="166" fontId="15" fillId="0" borderId="57" xfId="3" applyNumberFormat="1" applyFont="1" applyFill="1" applyBorder="1" applyAlignment="1">
      <alignment horizontal="center" vertical="center" shrinkToFit="1"/>
    </xf>
    <xf numFmtId="164" fontId="15" fillId="0" borderId="57" xfId="3" applyNumberFormat="1" applyFont="1" applyFill="1" applyBorder="1" applyAlignment="1">
      <alignment horizontal="right" vertical="center" shrinkToFit="1"/>
    </xf>
    <xf numFmtId="166" fontId="15" fillId="0" borderId="53" xfId="3" applyNumberFormat="1" applyFont="1" applyFill="1" applyBorder="1" applyAlignment="1">
      <alignment horizontal="center" vertical="center" shrinkToFit="1"/>
    </xf>
    <xf numFmtId="0" fontId="37" fillId="4" borderId="0" xfId="10" applyFont="1" applyAlignment="1">
      <alignment horizontal="left"/>
    </xf>
    <xf numFmtId="164" fontId="15" fillId="20" borderId="0" xfId="3" applyNumberFormat="1" applyFont="1" applyFill="1" applyBorder="1" applyAlignment="1">
      <alignment horizontal="right" vertical="center" shrinkToFit="1"/>
    </xf>
    <xf numFmtId="3" fontId="15" fillId="20" borderId="0" xfId="3" applyNumberFormat="1" applyFont="1" applyFill="1" applyBorder="1" applyAlignment="1">
      <alignment horizontal="right" vertical="center" shrinkToFit="1"/>
    </xf>
    <xf numFmtId="3" fontId="15" fillId="4" borderId="0" xfId="3" applyNumberFormat="1" applyFont="1" applyBorder="1" applyAlignment="1">
      <alignment horizontal="right" vertical="center" shrinkToFit="1"/>
    </xf>
    <xf numFmtId="0" fontId="24" fillId="3" borderId="57" xfId="3" applyFont="1" applyFill="1" applyBorder="1" applyAlignment="1">
      <alignment horizontal="left" vertical="center"/>
    </xf>
    <xf numFmtId="164" fontId="15" fillId="5" borderId="57" xfId="3" applyNumberFormat="1" applyFont="1" applyFill="1" applyBorder="1" applyAlignment="1">
      <alignment horizontal="right" vertical="center" shrinkToFit="1"/>
    </xf>
    <xf numFmtId="3" fontId="15" fillId="5" borderId="57" xfId="3" applyNumberFormat="1" applyFont="1" applyFill="1" applyBorder="1" applyAlignment="1">
      <alignment horizontal="right" vertical="center" shrinkToFit="1"/>
    </xf>
    <xf numFmtId="165" fontId="15" fillId="5" borderId="57" xfId="3" applyNumberFormat="1" applyFont="1" applyFill="1" applyBorder="1" applyAlignment="1">
      <alignment horizontal="right" vertical="center" shrinkToFit="1"/>
    </xf>
    <xf numFmtId="165" fontId="15" fillId="0" borderId="57" xfId="3" applyNumberFormat="1" applyFont="1" applyFill="1" applyBorder="1" applyAlignment="1">
      <alignment horizontal="center" vertical="center" shrinkToFit="1"/>
    </xf>
    <xf numFmtId="164" fontId="15" fillId="0" borderId="57" xfId="3" applyNumberFormat="1" applyFont="1" applyFill="1" applyBorder="1" applyAlignment="1">
      <alignment horizontal="center" vertical="center" shrinkToFit="1"/>
    </xf>
    <xf numFmtId="164" fontId="15" fillId="4" borderId="57" xfId="3" applyNumberFormat="1" applyFont="1" applyBorder="1" applyAlignment="1">
      <alignment horizontal="right" vertical="center" shrinkToFit="1"/>
    </xf>
    <xf numFmtId="3" fontId="15" fillId="4" borderId="57" xfId="3" applyNumberFormat="1" applyFont="1" applyBorder="1" applyAlignment="1">
      <alignment horizontal="right" vertical="center" shrinkToFit="1"/>
    </xf>
    <xf numFmtId="165" fontId="15" fillId="4" borderId="57" xfId="3" applyNumberFormat="1" applyFont="1" applyBorder="1" applyAlignment="1">
      <alignment horizontal="right" vertical="center" shrinkToFit="1"/>
    </xf>
    <xf numFmtId="0" fontId="13" fillId="4" borderId="0" xfId="3" applyFont="1" applyAlignment="1">
      <alignment wrapText="1"/>
    </xf>
    <xf numFmtId="0" fontId="0" fillId="0" borderId="0" xfId="0" applyAlignment="1">
      <alignment wrapText="1"/>
    </xf>
    <xf numFmtId="167" fontId="11" fillId="12" borderId="54" xfId="2" applyNumberFormat="1" applyFont="1" applyFill="1" applyBorder="1" applyAlignment="1">
      <alignment wrapText="1"/>
    </xf>
    <xf numFmtId="0" fontId="0" fillId="0" borderId="46" xfId="0" applyBorder="1" applyAlignment="1"/>
    <xf numFmtId="0" fontId="0" fillId="0" borderId="52" xfId="0" applyBorder="1" applyAlignment="1"/>
    <xf numFmtId="0" fontId="25" fillId="22" borderId="80" xfId="3" applyFont="1" applyFill="1" applyBorder="1" applyAlignment="1">
      <alignment horizontal="center" vertical="center"/>
    </xf>
    <xf numFmtId="0" fontId="22" fillId="13" borderId="37" xfId="3" applyFont="1" applyFill="1" applyBorder="1" applyAlignment="1">
      <alignment horizontal="left" vertical="center"/>
    </xf>
    <xf numFmtId="0" fontId="22" fillId="13" borderId="37" xfId="3" applyFont="1" applyFill="1" applyBorder="1" applyAlignment="1">
      <alignment horizontal="right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22" fillId="6" borderId="43" xfId="3" applyFont="1" applyFill="1" applyBorder="1" applyAlignment="1">
      <alignment horizontal="center" vertical="center"/>
    </xf>
    <xf numFmtId="0" fontId="22" fillId="6" borderId="44" xfId="3" applyFont="1" applyFill="1" applyBorder="1" applyAlignment="1">
      <alignment horizontal="center" vertical="center"/>
    </xf>
    <xf numFmtId="0" fontId="22" fillId="13" borderId="43" xfId="3" applyFont="1" applyFill="1" applyBorder="1" applyAlignment="1">
      <alignment horizontal="center" vertical="center"/>
    </xf>
    <xf numFmtId="0" fontId="22" fillId="13" borderId="44" xfId="3" applyFont="1" applyFill="1" applyBorder="1" applyAlignment="1">
      <alignment horizontal="center" vertical="center"/>
    </xf>
    <xf numFmtId="0" fontId="22" fillId="13" borderId="44" xfId="3" applyFont="1" applyFill="1" applyBorder="1" applyAlignment="1">
      <alignment horizontal="left" vertical="center"/>
    </xf>
    <xf numFmtId="0" fontId="22" fillId="6" borderId="44" xfId="3" applyFont="1" applyFill="1" applyBorder="1" applyAlignment="1">
      <alignment horizontal="left" vertical="center"/>
    </xf>
  </cellXfs>
  <cellStyles count="12">
    <cellStyle name="Comma 2" xfId="4" xr:uid="{71B5837F-8A2D-426B-B1FA-B55E4CA0C636}"/>
    <cellStyle name="Comma 2 2" xfId="8" xr:uid="{EBA621EB-C726-4FAE-8E09-658088B28F64}"/>
    <cellStyle name="Comma 2 3" xfId="11" xr:uid="{9BF6BE88-6172-4E95-ADC2-C2E9D747B12C}"/>
    <cellStyle name="Hyperlink" xfId="6" builtinId="8"/>
    <cellStyle name="Hyperlink 2" xfId="5" xr:uid="{E1AD47FE-C79C-4E0C-9862-00AF282044FB}"/>
    <cellStyle name="Normal" xfId="0" builtinId="0"/>
    <cellStyle name="Normal 2" xfId="1" xr:uid="{72F84A07-651D-41E4-BA5F-826CAB0B2CFA}"/>
    <cellStyle name="Normal 2 2" xfId="2" xr:uid="{F2F73EFF-CC19-49CB-A295-29EA5EF2A20B}"/>
    <cellStyle name="Normal 2 3" xfId="7" xr:uid="{FA2E2F4A-ABEB-4B7D-9DCC-7C9C28F88FA9}"/>
    <cellStyle name="Normal 2 3 2" xfId="9" xr:uid="{AEFC2D69-2C33-49D6-9825-1A10C82A62F0}"/>
    <cellStyle name="Normal 3" xfId="3" xr:uid="{867F9985-3197-42EF-B315-692A5027E970}"/>
    <cellStyle name="Normal 4" xfId="10" xr:uid="{C6E921AB-05AF-4009-B78F-AA97B8656715}"/>
  </cellStyles>
  <dxfs count="0"/>
  <tableStyles count="0" defaultTableStyle="TableStyleMedium2" defaultPivotStyle="PivotStyleLight16"/>
  <colors>
    <mruColors>
      <color rgb="FFCDD6F3"/>
      <color rgb="FF9BACE8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the residential sector by fuel, 2023
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52216748768473E-3"/>
          <c:y val="9.54573931187245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8616942634992348"/>
          <c:w val="0.49261083743842365"/>
          <c:h val="0.47728696559362283"/>
        </c:manualLayout>
      </c:layout>
      <c:pieChart>
        <c:varyColors val="1"/>
        <c:ser>
          <c:idx val="1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28-4FCD-A242-7FEE7EA2068E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28-4FCD-A242-7FEE7EA2068E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28-4FCD-A242-7FEE7EA2068E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28-4FCD-A242-7FEE7EA2068E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28-4FCD-A242-7FEE7EA2068E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28-4FCD-A242-7FEE7EA2068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1_23'!$A$11:$A$16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'Figure 1_23'!$D$11:$D$16</c:f>
              <c:numCache>
                <c:formatCode>0.0%</c:formatCode>
                <c:ptCount val="6"/>
                <c:pt idx="0">
                  <c:v>2.2267148715223731E-2</c:v>
                </c:pt>
                <c:pt idx="1">
                  <c:v>0.29495941448535778</c:v>
                </c:pt>
                <c:pt idx="2">
                  <c:v>0.10314254126044757</c:v>
                </c:pt>
                <c:pt idx="3">
                  <c:v>0.23507506851497051</c:v>
                </c:pt>
                <c:pt idx="4">
                  <c:v>0.25924312413839184</c:v>
                </c:pt>
                <c:pt idx="5">
                  <c:v>8.465478145052506E-2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28-4FCD-A242-7FEE7EA2068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ED28-4FCD-A242-7FEE7EA2068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ED28-4FCD-A242-7FEE7EA2068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ED28-4FCD-A242-7FEE7EA2068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1_23'!$D$11:$D$16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2.2267148715223731E-2</c:v>
                      </c:pt>
                      <c:pt idx="1">
                        <c:v>0.29495941448535778</c:v>
                      </c:pt>
                      <c:pt idx="2">
                        <c:v>0.10314254126044757</c:v>
                      </c:pt>
                      <c:pt idx="3">
                        <c:v>0.23507506851497051</c:v>
                      </c:pt>
                      <c:pt idx="4">
                        <c:v>0.25924312413839184</c:v>
                      </c:pt>
                      <c:pt idx="5">
                        <c:v>8.465478145052506E-2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ED28-4FCD-A242-7FEE7EA2068E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('[1]Figure 1_2022'!#REF!,'[1]Figure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ED28-4FCD-A242-7FEE7EA2068E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('[1]Figure 1_2022'!#REF!,'[1]Figure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ED28-4FCD-A242-7FEE7EA2068E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('[1]Figure 1_2022'!#REF!,'[1]Figure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ED28-4FCD-A242-7FEE7EA2068E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C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('[1]Figure 1_2022'!#REF!,'[1]Figure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ED28-4FCD-A242-7FEE7EA2068E}"/>
                  </c:ext>
                </c:extLst>
              </c15:ser>
            </c15:filteredPieSeries>
            <c15:filteredPieSeries>
              <c15:ser>
                <c:idx val="6"/>
                <c:order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('[1]Figure 1_2022'!#REF!,'[1]Figure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ED28-4FCD-A242-7FEE7EA2068E}"/>
                  </c:ext>
                </c:extLst>
              </c15:ser>
            </c15:filteredPieSeries>
            <c15:filteredPieSeries>
              <c15:ser>
                <c:idx val="7"/>
                <c:order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('[1]Figure 1_2022'!#REF!,'[1]Figure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ED28-4FCD-A242-7FEE7EA2068E}"/>
                  </c:ext>
                </c:extLst>
              </c15:ser>
            </c15:filteredPieSeries>
            <c15:filteredPieSeries>
              <c15:ser>
                <c:idx val="8"/>
                <c:order val="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ED28-4FCD-A242-7FEE7EA2068E}"/>
                  </c:ext>
                </c:extLst>
              </c15:ser>
            </c15:filteredPieSeries>
            <c15:filteredPieSeries>
              <c15:ser>
                <c:idx val="9"/>
                <c:order val="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D-ED28-4FCD-A242-7FEE7EA2068E}"/>
                  </c:ext>
                </c:extLst>
              </c15:ser>
            </c15:filteredPieSeries>
            <c15:filteredPieSeries>
              <c15:ser>
                <c:idx val="10"/>
                <c:order val="1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0-ED28-4FCD-A242-7FEE7EA2068E}"/>
                  </c:ext>
                </c:extLst>
              </c15:ser>
            </c15:filteredPieSeries>
            <c15:filteredPieSeries>
              <c15:ser>
                <c:idx val="11"/>
                <c:order val="1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2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ED28-4FCD-A242-7FEE7EA2068E}"/>
                  </c:ext>
                </c:extLst>
              </c15:ser>
            </c15:filteredPieSeries>
            <c15:filteredPieSeries>
              <c15:ser>
                <c:idx val="12"/>
                <c:order val="1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6-ED28-4FCD-A242-7FEE7EA2068E}"/>
                  </c:ext>
                </c:extLst>
              </c15:ser>
            </c15:filteredPieSeries>
            <c15:filteredPieSeries>
              <c15:ser>
                <c:idx val="13"/>
                <c:order val="1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ED28-4FCD-A242-7FEE7EA2068E}"/>
                  </c:ext>
                </c:extLst>
              </c15:ser>
            </c15:filteredPieSeries>
            <c15:filteredPieSeries>
              <c15:ser>
                <c:idx val="14"/>
                <c:order val="1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1_23'!$G$2:$G$4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0-ED28-4FCD-A242-7FEE7EA2068E}"/>
                  </c:ext>
                </c:extLst>
              </c15:ser>
            </c15:filteredPieSeries>
            <c15:filteredPieSeries>
              <c15:ser>
                <c:idx val="15"/>
                <c:order val="1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1_23'!$H$2:$H$4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7-ED28-4FCD-A242-7FEE7EA2068E}"/>
                  </c:ext>
                </c:extLst>
              </c15:ser>
            </c15:filteredPieSeries>
            <c15:filteredPieSeries>
              <c15:ser>
                <c:idx val="16"/>
                <c:order val="1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1_23'!$I$2:$I$4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E-ED28-4FCD-A242-7FEE7EA2068E}"/>
                  </c:ext>
                </c:extLst>
              </c15:ser>
            </c15:filteredPieSeries>
            <c15:filteredPieSeries>
              <c15:ser>
                <c:idx val="17"/>
                <c:order val="1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2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1_23'!$J$2:$J$4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5-ED28-4FCD-A242-7FEE7EA2068E}"/>
                  </c:ext>
                </c:extLst>
              </c15:ser>
            </c15:filteredPieSeries>
            <c15:filteredPieSeries>
              <c15:ser>
                <c:idx val="18"/>
                <c:order val="1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1_23'!$K$2:$K$4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C-ED28-4FCD-A242-7FEE7EA2068E}"/>
                  </c:ext>
                </c:extLst>
              </c15:ser>
            </c15:filteredPieSeries>
            <c15:filteredPieSeries>
              <c15:ser>
                <c:idx val="19"/>
                <c:order val="1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1_23'!$L$2:$L$4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3-ED28-4FCD-A242-7FEE7EA2068E}"/>
                  </c:ext>
                </c:extLst>
              </c15:ser>
            </c15:filteredPieSeries>
            <c15:filteredPieSeries>
              <c15:ser>
                <c:idx val="20"/>
                <c:order val="2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1_23'!$M$2:$M$4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A-ED28-4FCD-A242-7FEE7EA2068E}"/>
                  </c:ext>
                </c:extLst>
              </c15:ser>
            </c15:filteredPieSeries>
            <c15:filteredPieSeries>
              <c15:ser>
                <c:idx val="21"/>
                <c:order val="2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1_23'!$N$2:$N$4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1-ED28-4FCD-A242-7FEE7EA2068E}"/>
                  </c:ext>
                </c:extLst>
              </c15:ser>
            </c15:filteredPieSeries>
            <c15:filteredPieSeries>
              <c15:ser>
                <c:idx val="22"/>
                <c:order val="2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1_23'!$O$2:$O$4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8-ED28-4FCD-A242-7FEE7EA2068E}"/>
                  </c:ext>
                </c:extLst>
              </c15:ser>
            </c15:filteredPieSeries>
            <c15:filteredPieSeries>
              <c15:ser>
                <c:idx val="23"/>
                <c:order val="2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A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C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E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1_23'!$P$2:$P$4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F-ED28-4FCD-A242-7FEE7EA2068E}"/>
                  </c:ext>
                </c:extLst>
              </c15:ser>
            </c15:filteredPieSeries>
            <c15:filteredPieSeries>
              <c15:ser>
                <c:idx val="24"/>
                <c:order val="2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1_23'!$Q$2:$Q$4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6-ED28-4FCD-A242-7FEE7EA2068E}"/>
                  </c:ext>
                </c:extLst>
              </c15:ser>
            </c15:filteredPieSeries>
            <c15:filteredPieSeries>
              <c15:ser>
                <c:idx val="25"/>
                <c:order val="2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8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A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1_23'!$R$2:$R$4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D-ED28-4FCD-A242-7FEE7EA2068E}"/>
                  </c:ext>
                </c:extLst>
              </c15:ser>
            </c15:filteredPieSeries>
            <c15:filteredPieSeries>
              <c15:ser>
                <c:idx val="26"/>
                <c:order val="2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1_23'!$S$2:$S$4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4-ED28-4FCD-A242-7FEE7EA2068E}"/>
                  </c:ext>
                </c:extLst>
              </c15:ser>
            </c15:filteredPieSeries>
            <c15:filteredPieSeries>
              <c15:ser>
                <c:idx val="27"/>
                <c:order val="2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1_23'!$T$2:$T$4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B-ED28-4FCD-A242-7FEE7EA2068E}"/>
                  </c:ext>
                </c:extLst>
              </c15:ser>
            </c15:filteredPieSeries>
            <c15:filteredPieSeries>
              <c15:ser>
                <c:idx val="28"/>
                <c:order val="2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D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F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1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1_23'!$U$2:$U$4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2-ED28-4FCD-A242-7FEE7EA2068E}"/>
                  </c:ext>
                </c:extLst>
              </c15:ser>
            </c15:filteredPieSeries>
            <c15:filteredPieSeries>
              <c15:ser>
                <c:idx val="29"/>
                <c:order val="2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8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1_23'!$V$2:$V$4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9-ED28-4FCD-A242-7FEE7EA2068E}"/>
                  </c:ext>
                </c:extLst>
              </c15:ser>
            </c15:filteredPieSeries>
            <c15:filteredPieSeries>
              <c15:ser>
                <c:idx val="30"/>
                <c:order val="3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1_23'!$W$2:$W$4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0-ED28-4FCD-A242-7FEE7EA2068E}"/>
                  </c:ext>
                </c:extLst>
              </c15:ser>
            </c15:filteredPieSeries>
            <c15:filteredPieSeries>
              <c15:ser>
                <c:idx val="31"/>
                <c:order val="3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2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4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6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1_23'!$X$2:$X$4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7-ED28-4FCD-A242-7FEE7EA2068E}"/>
                  </c:ext>
                </c:extLst>
              </c15:ser>
            </c15:filteredPieSeries>
            <c15:filteredPieSeries>
              <c15:ser>
                <c:idx val="32"/>
                <c:order val="3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1_23'!$G$2:$G$4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ED28-4FCD-A242-7FEE7EA2068E}"/>
                  </c:ext>
                </c:extLst>
              </c15:ser>
            </c15:filteredPieSeries>
            <c15:filteredPieSeries>
              <c15:ser>
                <c:idx val="33"/>
                <c:order val="3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1_23'!$H$2:$H$4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D5-ED28-4FCD-A242-7FEE7EA2068E}"/>
                  </c:ext>
                </c:extLst>
              </c15:ser>
            </c15:filteredPieSeries>
            <c15:filteredPieSeries>
              <c15:ser>
                <c:idx val="34"/>
                <c:order val="3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1_23'!$I$2:$I$4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DC-ED28-4FCD-A242-7FEE7EA2068E}"/>
                  </c:ext>
                </c:extLst>
              </c15:ser>
            </c15:filteredPieSeries>
            <c15:filteredPieSeries>
              <c15:ser>
                <c:idx val="35"/>
                <c:order val="3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1_23'!$J$2:$J$4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3-ED28-4FCD-A242-7FEE7EA2068E}"/>
                  </c:ext>
                </c:extLst>
              </c15:ser>
            </c15:filteredPieSeries>
            <c15:filteredPieSeries>
              <c15:ser>
                <c:idx val="36"/>
                <c:order val="3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5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1_23'!$K$2:$K$4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A-ED28-4FCD-A242-7FEE7EA2068E}"/>
                  </c:ext>
                </c:extLst>
              </c15:ser>
            </c15:filteredPieSeries>
            <c15:filteredPieSeries>
              <c15:ser>
                <c:idx val="37"/>
                <c:order val="3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1_23'!$L$2:$L$4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1-ED28-4FCD-A242-7FEE7EA2068E}"/>
                  </c:ext>
                </c:extLst>
              </c15:ser>
            </c15:filteredPieSeries>
            <c15:filteredPieSeries>
              <c15:ser>
                <c:idx val="38"/>
                <c:order val="3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1_23'!$M$2:$M$4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8-ED28-4FCD-A242-7FEE7EA2068E}"/>
                  </c:ext>
                </c:extLst>
              </c15:ser>
            </c15:filteredPieSeries>
            <c15:filteredPieSeries>
              <c15:ser>
                <c:idx val="39"/>
                <c:order val="3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A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C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1_23'!$N$2:$N$4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F-ED28-4FCD-A242-7FEE7EA2068E}"/>
                  </c:ext>
                </c:extLst>
              </c15:ser>
            </c15:filteredPieSeries>
            <c15:filteredPieSeries>
              <c15:ser>
                <c:idx val="40"/>
                <c:order val="4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5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1_23'!$O$2:$O$4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06-ED28-4FCD-A242-7FEE7EA2068E}"/>
                  </c:ext>
                </c:extLst>
              </c15:ser>
            </c15:filteredPieSeries>
            <c15:filteredPieSeries>
              <c15:ser>
                <c:idx val="41"/>
                <c:order val="4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1_23'!$P$2:$P$4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0D-ED28-4FCD-A242-7FEE7EA2068E}"/>
                  </c:ext>
                </c:extLst>
              </c15:ser>
            </c15:filteredPieSeries>
            <c15:filteredPieSeries>
              <c15:ser>
                <c:idx val="42"/>
                <c:order val="4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1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3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1_23'!$Q$2:$Q$4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4-ED28-4FCD-A242-7FEE7EA2068E}"/>
                  </c:ext>
                </c:extLst>
              </c15:ser>
            </c15:filteredPieSeries>
            <c15:filteredPieSeries>
              <c15:ser>
                <c:idx val="43"/>
                <c:order val="4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6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1_23'!$R$2:$R$4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B-ED28-4FCD-A242-7FEE7EA2068E}"/>
                  </c:ext>
                </c:extLst>
              </c15:ser>
            </c15:filteredPieSeries>
            <c15:filteredPieSeries>
              <c15:ser>
                <c:idx val="44"/>
                <c:order val="4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1_23'!$S$2:$S$4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2-ED28-4FCD-A242-7FEE7EA2068E}"/>
                  </c:ext>
                </c:extLst>
              </c15:ser>
            </c15:filteredPieSeries>
            <c15:filteredPieSeries>
              <c15:ser>
                <c:idx val="45"/>
                <c:order val="4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4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1_23'!$T$2:$T$4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9-ED28-4FCD-A242-7FEE7EA2068E}"/>
                  </c:ext>
                </c:extLst>
              </c15:ser>
            </c15:filteredPieSeries>
            <c15:filteredPieSeries>
              <c15:ser>
                <c:idx val="46"/>
                <c:order val="4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B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D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F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1_23'!$U$2:$U$4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30-ED28-4FCD-A242-7FEE7EA2068E}"/>
                  </c:ext>
                </c:extLst>
              </c15:ser>
            </c15:filteredPieSeries>
            <c15:filteredPieSeries>
              <c15:ser>
                <c:idx val="47"/>
                <c:order val="4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2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4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6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1_23'!$V$2:$V$4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37-ED28-4FCD-A242-7FEE7EA2068E}"/>
                  </c:ext>
                </c:extLst>
              </c15:ser>
            </c15:filteredPieSeries>
            <c15:filteredPieSeries>
              <c15:ser>
                <c:idx val="48"/>
                <c:order val="4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B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1_23'!$W$2:$W$4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3E-ED28-4FCD-A242-7FEE7EA2068E}"/>
                  </c:ext>
                </c:extLst>
              </c15:ser>
            </c15:filteredPieSeries>
            <c15:filteredPieSeries>
              <c15:ser>
                <c:idx val="49"/>
                <c:order val="4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0-ED28-4FCD-A242-7FEE7EA2068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2-ED28-4FCD-A242-7FEE7EA2068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4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1_23'!$X$2:$X$4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45-ED28-4FCD-A242-7FEE7EA2068E}"/>
                  </c:ext>
                </c:extLst>
              </c15:ser>
            </c15:filteredPieSeries>
            <c15:filteredPieSeries>
              <c15:ser>
                <c:idx val="50"/>
                <c:order val="5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48-ED28-4FCD-A242-7FEE7EA2068E}"/>
                  </c:ext>
                </c:extLst>
              </c15:ser>
            </c15:filteredPieSeries>
            <c15:filteredPieSeries>
              <c15:ser>
                <c:idx val="51"/>
                <c:order val="5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A-ED28-4FCD-A242-7FEE7EA2068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1_23'!$A$11:$A$16</c15:sqref>
                        </c15:formulaRef>
                      </c:ext>
                    </c:extLst>
                    <c:strCache>
                      <c:ptCount val="6"/>
                      <c:pt idx="0">
                        <c:v>Solid fossil fuels</c:v>
                      </c:pt>
                      <c:pt idx="1">
                        <c:v>Natural gas</c:v>
                      </c:pt>
                      <c:pt idx="2">
                        <c:v>Oil and petroleum products (excluding biofuel portion)</c:v>
                      </c:pt>
                      <c:pt idx="3">
                        <c:v>Renewables and biofuels</c:v>
                      </c:pt>
                      <c:pt idx="4">
                        <c:v>Electricity</c:v>
                      </c:pt>
                      <c:pt idx="5">
                        <c:v>Heat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1_23'!$F$5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4B-ED28-4FCD-A242-7FEE7EA2068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cap="all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households, 2023</a:t>
            </a:r>
          </a:p>
        </c:rich>
      </c:tx>
      <c:layout>
        <c:manualLayout>
          <c:xMode val="edge"/>
          <c:yMode val="edge"/>
          <c:x val="9.852216748768473E-3"/>
          <c:y val="1.0159244152235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cap="all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4029152231074008"/>
          <c:w val="0.49261083743842365"/>
          <c:h val="0.5079622076117537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15608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BE-4A6A-99B2-107B14D544A3}"/>
              </c:ext>
            </c:extLst>
          </c:dPt>
          <c:dPt>
            <c:idx val="1"/>
            <c:bubble3D val="0"/>
            <c:spPr>
              <a:solidFill>
                <a:srgbClr val="15608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BE-4A6A-99B2-107B14D544A3}"/>
              </c:ext>
            </c:extLst>
          </c:dPt>
          <c:dPt>
            <c:idx val="2"/>
            <c:bubble3D val="0"/>
            <c:spPr>
              <a:solidFill>
                <a:srgbClr val="E9713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BE-4A6A-99B2-107B14D544A3}"/>
              </c:ext>
            </c:extLst>
          </c:dPt>
          <c:dPt>
            <c:idx val="3"/>
            <c:bubble3D val="0"/>
            <c:spPr>
              <a:solidFill>
                <a:srgbClr val="E9713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6BE-4A6A-99B2-107B14D544A3}"/>
              </c:ext>
            </c:extLst>
          </c:dPt>
          <c:dPt>
            <c:idx val="4"/>
            <c:bubble3D val="0"/>
            <c:spPr>
              <a:solidFill>
                <a:srgbClr val="196B2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6BE-4A6A-99B2-107B14D544A3}"/>
              </c:ext>
            </c:extLst>
          </c:dPt>
          <c:dPt>
            <c:idx val="5"/>
            <c:bubble3D val="0"/>
            <c:spPr>
              <a:solidFill>
                <a:srgbClr val="196B2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6BE-4A6A-99B2-107B14D544A3}"/>
              </c:ext>
            </c:extLst>
          </c:dPt>
          <c:dLbls>
            <c:dLbl>
              <c:idx val="0"/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6BE-4A6A-99B2-107B14D544A3}"/>
                </c:ext>
              </c:extLst>
            </c:dLbl>
            <c:dLbl>
              <c:idx val="1"/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6BE-4A6A-99B2-107B14D544A3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840D60A5-8BA1-4269-91D6-16B2ADF3E79E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
15.1%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BE-4A6A-99B2-107B14D544A3}"/>
                </c:ext>
              </c:extLst>
            </c:dLbl>
            <c:dLbl>
              <c:idx val="3"/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6BE-4A6A-99B2-107B14D544A3}"/>
                </c:ext>
              </c:extLst>
            </c:dLbl>
            <c:dLbl>
              <c:idx val="4"/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6BE-4A6A-99B2-107B14D544A3}"/>
                </c:ext>
              </c:extLst>
            </c:dLbl>
            <c:dLbl>
              <c:idx val="5"/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6BE-4A6A-99B2-107B14D544A3}"/>
                </c:ext>
              </c:extLst>
            </c:dLbl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2_2023'!$A$15:$A$20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2_2023'!$C$15:$C$20</c:f>
              <c:numCache>
                <c:formatCode>0.0%</c:formatCode>
                <c:ptCount val="6"/>
                <c:pt idx="0">
                  <c:v>0.62509433034698969</c:v>
                </c:pt>
                <c:pt idx="1">
                  <c:v>6.3286117047553093E-3</c:v>
                </c:pt>
                <c:pt idx="2">
                  <c:v>0.15050950725109974</c:v>
                </c:pt>
                <c:pt idx="3">
                  <c:v>6.5000000000000002E-2</c:v>
                </c:pt>
                <c:pt idx="4">
                  <c:v>0.14509243984134632</c:v>
                </c:pt>
                <c:pt idx="5">
                  <c:v>8.4953910676002151E-3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BE-4A6A-99B2-107B14D544A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FCF6-461B-A007-328365FE5C01}"/>
              </c:ext>
            </c:extLst>
          </c:dPt>
          <c:dLbls>
            <c:dLbl>
              <c:idx val="0"/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FCF6-461B-A007-328365FE5C01}"/>
                </c:ext>
              </c:extLst>
            </c:dLbl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2_2023'!$A$15:$A$20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2_2023'!$F$11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F6-461B-A007-328365FE5C01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CF6-461B-A007-328365FE5C01}"/>
              </c:ext>
            </c:extLst>
          </c:dPt>
          <c:dLbls>
            <c:dLbl>
              <c:idx val="0"/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FCF6-461B-A007-328365FE5C01}"/>
                </c:ext>
              </c:extLst>
            </c:dLbl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2_2023'!$A$15:$A$20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2_2023'!$F$11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F6-461B-A007-328365FE5C0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the residential sector by use, EU, 2023</a:t>
            </a:r>
          </a:p>
          <a:p>
            <a:pPr algn="l">
              <a:defRPr sz="1800" b="1"/>
            </a:pPr>
            <a:r>
              <a:rPr lang="en-US" sz="1600" b="0"/>
              <a:t>(TJ)</a:t>
            </a:r>
          </a:p>
        </c:rich>
      </c:tx>
      <c:layout>
        <c:manualLayout>
          <c:xMode val="edge"/>
          <c:yMode val="edge"/>
          <c:x val="5.3333333333333332E-3"/>
          <c:y val="8.70156095383496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2188976924049E-2"/>
          <c:y val="0.10335718805654678"/>
          <c:w val="0.81862571570850706"/>
          <c:h val="0.790347513520213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3_2023'!$A$81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3_2023'!$C$80:$H$80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3_2023'!$C$81:$H$81</c:f>
              <c:numCache>
                <c:formatCode>#,##0.00</c:formatCode>
                <c:ptCount val="6"/>
                <c:pt idx="0">
                  <c:v>2057924.9380000001</c:v>
                </c:pt>
                <c:pt idx="1">
                  <c:v>0</c:v>
                </c:pt>
                <c:pt idx="2">
                  <c:v>569479.16700000002</c:v>
                </c:pt>
                <c:pt idx="3">
                  <c:v>203045.36600000001</c:v>
                </c:pt>
                <c:pt idx="4">
                  <c:v>0</c:v>
                </c:pt>
                <c:pt idx="5" formatCode="#,##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E-406B-8D4D-A8C2A5395DCF}"/>
            </c:ext>
          </c:extLst>
        </c:ser>
        <c:ser>
          <c:idx val="1"/>
          <c:order val="1"/>
          <c:tx>
            <c:strRef>
              <c:f>'Figure 3_2023'!$A$82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3_2023'!$C$80:$H$80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3_2023'!$C$82:$H$82</c:f>
              <c:numCache>
                <c:formatCode>#\ ###\ ##0.00</c:formatCode>
                <c:ptCount val="6"/>
                <c:pt idx="0" formatCode="#,##0.00">
                  <c:v>391429.48</c:v>
                </c:pt>
                <c:pt idx="1">
                  <c:v>60758.642</c:v>
                </c:pt>
                <c:pt idx="2" formatCode="#,##0.00">
                  <c:v>265615.92700000003</c:v>
                </c:pt>
                <c:pt idx="3" formatCode="#,##0.00">
                  <c:v>319356.79700000002</c:v>
                </c:pt>
                <c:pt idx="4" formatCode="#,##0.00">
                  <c:v>1392978.432</c:v>
                </c:pt>
                <c:pt idx="5" formatCode="#,##0.000">
                  <c:v>58982.904000000002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E-406B-8D4D-A8C2A5395DCF}"/>
            </c:ext>
          </c:extLst>
        </c:ser>
        <c:ser>
          <c:idx val="2"/>
          <c:order val="2"/>
          <c:tx>
            <c:strRef>
              <c:f>'Figure 3_2023'!$A$83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numFmt formatCode="#\ ###\ 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3_2023'!$C$80:$H$80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3_2023'!$C$83:$H$83</c:f>
              <c:numCache>
                <c:formatCode>#,##0.00</c:formatCode>
                <c:ptCount val="6"/>
                <c:pt idx="0">
                  <c:v>1980183.1470000001</c:v>
                </c:pt>
                <c:pt idx="1">
                  <c:v>0</c:v>
                </c:pt>
                <c:pt idx="2">
                  <c:v>234066.245</c:v>
                </c:pt>
                <c:pt idx="3">
                  <c:v>27750.771000000001</c:v>
                </c:pt>
                <c:pt idx="4">
                  <c:v>0</c:v>
                </c:pt>
                <c:pt idx="5" formatCode="#,##0.000">
                  <c:v>9295.402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E-406B-8D4D-A8C2A5395DCF}"/>
            </c:ext>
          </c:extLst>
        </c:ser>
        <c:ser>
          <c:idx val="3"/>
          <c:order val="3"/>
          <c:tx>
            <c:strRef>
              <c:f>'Figure 3_2023'!$A$84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numFmt formatCode="#\ ###\ 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3_2023'!$C$80:$H$80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3_2023'!$C$84:$H$84</c:f>
              <c:numCache>
                <c:formatCode>#,##0.00</c:formatCode>
                <c:ptCount val="6"/>
                <c:pt idx="0">
                  <c:v>763079.93799999997</c:v>
                </c:pt>
                <c:pt idx="1">
                  <c:v>0</c:v>
                </c:pt>
                <c:pt idx="2">
                  <c:v>149214.12</c:v>
                </c:pt>
                <c:pt idx="3">
                  <c:v>66972.258000000002</c:v>
                </c:pt>
                <c:pt idx="4">
                  <c:v>0</c:v>
                </c:pt>
                <c:pt idx="5" formatCode="#,##0.000">
                  <c:v>13282.777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4E-406B-8D4D-A8C2A5395DCF}"/>
            </c:ext>
          </c:extLst>
        </c:ser>
        <c:ser>
          <c:idx val="4"/>
          <c:order val="4"/>
          <c:tx>
            <c:strRef>
              <c:f>'Figure 3_2023'!$A$85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3_2023'!$C$80:$H$80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3_2023'!$C$85:$H$85</c:f>
              <c:numCache>
                <c:formatCode>#,##0.00</c:formatCode>
                <c:ptCount val="6"/>
                <c:pt idx="0">
                  <c:v>604203.74100000004</c:v>
                </c:pt>
                <c:pt idx="1">
                  <c:v>0</c:v>
                </c:pt>
                <c:pt idx="2">
                  <c:v>208708.88099999999</c:v>
                </c:pt>
                <c:pt idx="3">
                  <c:v>0</c:v>
                </c:pt>
                <c:pt idx="4">
                  <c:v>0</c:v>
                </c:pt>
                <c:pt idx="5" formatCode="#,##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4E-406B-8D4D-A8C2A5395DCF}"/>
            </c:ext>
          </c:extLst>
        </c:ser>
        <c:ser>
          <c:idx val="5"/>
          <c:order val="5"/>
          <c:tx>
            <c:strRef>
              <c:f>'Figure 3_2023'!$A$86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-9.872792270829529E-3"/>
                  <c:y val="-4.448246364414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E-406B-8D4D-A8C2A5395DCF}"/>
                </c:ext>
              </c:extLst>
            </c:dLbl>
            <c:dLbl>
              <c:idx val="1"/>
              <c:numFmt formatCode="#\ ###\ 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32843568686118E-2"/>
                      <c:h val="4.75706404962852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B96-4535-A7A0-3C0AFD64D3E4}"/>
                </c:ext>
              </c:extLst>
            </c:dLbl>
            <c:dLbl>
              <c:idx val="2"/>
              <c:layout>
                <c:manualLayout>
                  <c:x val="-1.0632237830124163E-2"/>
                  <c:y val="-3.763900769888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4E-406B-8D4D-A8C2A5395DCF}"/>
                </c:ext>
              </c:extLst>
            </c:dLbl>
            <c:dLbl>
              <c:idx val="3"/>
              <c:layout>
                <c:manualLayout>
                  <c:x val="-2.582114901601569E-2"/>
                  <c:y val="-3.4217279726261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4E-406B-8D4D-A8C2A5395DCF}"/>
                </c:ext>
              </c:extLst>
            </c:dLbl>
            <c:numFmt formatCode="#\ ###\ 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3_2023'!$C$80:$H$80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3_2023'!$C$86:$H$86</c:f>
              <c:numCache>
                <c:formatCode>#,##0.00</c:formatCode>
                <c:ptCount val="6"/>
                <c:pt idx="0">
                  <c:v>204476.41800000001</c:v>
                </c:pt>
                <c:pt idx="1">
                  <c:v>0</c:v>
                </c:pt>
                <c:pt idx="2">
                  <c:v>17901.335999999999</c:v>
                </c:pt>
                <c:pt idx="3">
                  <c:v>1920.5630000000001</c:v>
                </c:pt>
                <c:pt idx="4">
                  <c:v>0</c:v>
                </c:pt>
                <c:pt idx="5" formatCode="#,##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4E-406B-8D4D-A8C2A5395D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569024"/>
        <c:axId val="2087278576"/>
      </c:barChart>
      <c:catAx>
        <c:axId val="1845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278576"/>
        <c:crosses val="autoZero"/>
        <c:auto val="1"/>
        <c:lblAlgn val="ctr"/>
        <c:lblOffset val="100"/>
        <c:tickMarkSkip val="1"/>
        <c:noMultiLvlLbl val="0"/>
      </c:catAx>
      <c:valAx>
        <c:axId val="20872785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01342489062493"/>
          <c:y val="0.18750549955574619"/>
          <c:w val="0.13844542116997766"/>
          <c:h val="0.439930635129752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68262</xdr:colOff>
      <xdr:row>5</xdr:row>
      <xdr:rowOff>130966</xdr:rowOff>
    </xdr:from>
    <xdr:to>
      <xdr:col>13</xdr:col>
      <xdr:colOff>93662</xdr:colOff>
      <xdr:row>39</xdr:row>
      <xdr:rowOff>112362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8F0695-A923-47CE-8D64-643007D40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0.84441</cdr:x>
      <cdr:y>0.92854</cdr:y>
    </cdr:from>
    <cdr:to>
      <cdr:x>0.99551</cdr:x>
      <cdr:y>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FCD26CDF-E331-E2DE-AC5B-116FF8E70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134410" y="6411246"/>
          <a:ext cx="1813466" cy="47576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0.95494</cdr:y>
    </cdr:from>
    <cdr:ext cx="3626200" cy="23979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B282E3D-AADD-5731-167D-EA45E911D838}"/>
            </a:ext>
          </a:extLst>
        </cdr:cNvPr>
        <cdr:cNvSpPr txBox="1"/>
      </cdr:nvSpPr>
      <cdr:spPr>
        <a:xfrm xmlns:a="http://schemas.openxmlformats.org/drawingml/2006/main">
          <a:off x="0" y="5081948"/>
          <a:ext cx="3626200" cy="239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0.70325</cdr:x>
      <cdr:y>0.92096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E8A9D8F-EF00-3B92-877F-43D40441BA9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4901121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11</xdr:row>
      <xdr:rowOff>101597</xdr:rowOff>
    </xdr:from>
    <xdr:to>
      <xdr:col>13</xdr:col>
      <xdr:colOff>196850</xdr:colOff>
      <xdr:row>42</xdr:row>
      <xdr:rowOff>123569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AFC8C5-90B5-4E99-AC7E-39EF26E5A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0.95204</cdr:y>
    </cdr:from>
    <cdr:ext cx="3626200" cy="23980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23031CF-3AA1-1B0B-1975-65FB0F79A025}"/>
            </a:ext>
          </a:extLst>
        </cdr:cNvPr>
        <cdr:cNvSpPr txBox="1"/>
      </cdr:nvSpPr>
      <cdr:spPr>
        <a:xfrm xmlns:a="http://schemas.openxmlformats.org/drawingml/2006/main">
          <a:off x="0" y="4760563"/>
          <a:ext cx="36262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nrg_d_hhq)</a:t>
          </a:r>
        </a:p>
      </cdr:txBody>
    </cdr:sp>
  </cdr:absSizeAnchor>
  <cdr:absSizeAnchor xmlns:cdr="http://schemas.openxmlformats.org/drawingml/2006/chartDrawing">
    <cdr:from>
      <cdr:x>0.70325</cdr:x>
      <cdr:y>0.91588</cdr:y>
    </cdr:from>
    <cdr:ext cx="1530098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6FCFE3E-2E66-047C-C00E-5E6493585F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4579749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</xdr:colOff>
      <xdr:row>27</xdr:row>
      <xdr:rowOff>6350</xdr:rowOff>
    </xdr:from>
    <xdr:to>
      <xdr:col>18</xdr:col>
      <xdr:colOff>546100</xdr:colOff>
      <xdr:row>74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162AE9-9056-4118-8C1E-8C97EDAAA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15" name="FootonotesShape">
          <a:extLst xmlns:a="http://schemas.openxmlformats.org/drawingml/2006/main">
            <a:ext uri="{FF2B5EF4-FFF2-40B4-BE49-F238E27FC236}">
              <a16:creationId xmlns:a16="http://schemas.microsoft.com/office/drawing/2014/main" id="{BC52503A-2907-A276-A548-77BBB99F374C}"/>
            </a:ext>
          </a:extLst>
        </cdr:cNvPr>
        <cdr:cNvSpPr txBox="1"/>
      </cdr:nvSpPr>
      <cdr:spPr>
        <a:xfrm xmlns:a="http://schemas.openxmlformats.org/drawingml/2006/main">
          <a:off x="0" y="708064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I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3"/>
    <cdr:pic>
      <cdr:nvPicPr>
        <cdr:cNvPr id="17" name="LogoShape">
          <a:extLst xmlns:a="http://schemas.openxmlformats.org/drawingml/2006/main">
            <a:ext uri="{FF2B5EF4-FFF2-40B4-BE49-F238E27FC236}">
              <a16:creationId xmlns:a16="http://schemas.microsoft.com/office/drawing/2014/main" id="{8B90109B-5B67-A3F1-255B-0ADDDED0F0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41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%201_20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_202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showGridLines="0" workbookViewId="0">
      <selection activeCell="B5" sqref="B5"/>
    </sheetView>
  </sheetViews>
  <sheetFormatPr defaultRowHeight="14.5" x14ac:dyDescent="0.35"/>
  <cols>
    <col min="2" max="5" width="79.7265625" customWidth="1"/>
  </cols>
  <sheetData>
    <row r="1" spans="1:3" x14ac:dyDescent="0.35">
      <c r="A1" s="1" t="s">
        <v>14</v>
      </c>
    </row>
    <row r="2" spans="1:3" x14ac:dyDescent="0.35">
      <c r="B2" s="6" t="s">
        <v>15</v>
      </c>
      <c r="C2" s="6" t="s">
        <v>16</v>
      </c>
    </row>
    <row r="3" spans="1:3" x14ac:dyDescent="0.35">
      <c r="B3" s="7" t="s">
        <v>17</v>
      </c>
      <c r="C3" s="7" t="s">
        <v>17</v>
      </c>
    </row>
    <row r="4" spans="1:3" x14ac:dyDescent="0.35">
      <c r="B4" s="2" t="s">
        <v>2</v>
      </c>
      <c r="C4" s="2" t="s">
        <v>5</v>
      </c>
    </row>
    <row r="5" spans="1:3" x14ac:dyDescent="0.35">
      <c r="B5" s="5" t="s">
        <v>18</v>
      </c>
      <c r="C5" s="5" t="s">
        <v>19</v>
      </c>
    </row>
    <row r="6" spans="1:3" x14ac:dyDescent="0.35">
      <c r="B6" s="2" t="s">
        <v>18</v>
      </c>
      <c r="C6" s="2" t="s">
        <v>20</v>
      </c>
    </row>
    <row r="7" spans="1:3" x14ac:dyDescent="0.35">
      <c r="B7" s="5" t="s">
        <v>18</v>
      </c>
      <c r="C7" s="5" t="s">
        <v>21</v>
      </c>
    </row>
    <row r="8" spans="1:3" x14ac:dyDescent="0.35">
      <c r="B8" s="2" t="s">
        <v>18</v>
      </c>
      <c r="C8" s="2" t="s">
        <v>22</v>
      </c>
    </row>
    <row r="9" spans="1:3" x14ac:dyDescent="0.35">
      <c r="B9" s="5" t="s">
        <v>18</v>
      </c>
      <c r="C9" s="5" t="s">
        <v>23</v>
      </c>
    </row>
    <row r="10" spans="1:3" x14ac:dyDescent="0.35">
      <c r="B10" s="2" t="s">
        <v>18</v>
      </c>
      <c r="C10" s="2" t="s">
        <v>24</v>
      </c>
    </row>
    <row r="11" spans="1:3" x14ac:dyDescent="0.35">
      <c r="B11" s="5" t="s">
        <v>18</v>
      </c>
      <c r="C11" s="5" t="s">
        <v>25</v>
      </c>
    </row>
    <row r="12" spans="1:3" x14ac:dyDescent="0.35">
      <c r="B12" s="2" t="s">
        <v>3</v>
      </c>
      <c r="C12" s="2" t="s">
        <v>6</v>
      </c>
    </row>
    <row r="13" spans="1:3" x14ac:dyDescent="0.35">
      <c r="B13" s="5" t="s">
        <v>3</v>
      </c>
      <c r="C13" s="5" t="s">
        <v>8</v>
      </c>
    </row>
    <row r="14" spans="1:3" x14ac:dyDescent="0.35">
      <c r="B14" s="2" t="s">
        <v>3</v>
      </c>
      <c r="C14" s="2" t="s">
        <v>9</v>
      </c>
    </row>
    <row r="15" spans="1:3" x14ac:dyDescent="0.35">
      <c r="B15" s="5" t="s">
        <v>3</v>
      </c>
      <c r="C15" s="5" t="s">
        <v>10</v>
      </c>
    </row>
    <row r="16" spans="1:3" x14ac:dyDescent="0.35">
      <c r="B16" s="2" t="s">
        <v>3</v>
      </c>
      <c r="C16" s="2" t="s">
        <v>11</v>
      </c>
    </row>
    <row r="17" spans="2:3" x14ac:dyDescent="0.35">
      <c r="B17" s="5" t="s">
        <v>3</v>
      </c>
      <c r="C17" s="5" t="s">
        <v>12</v>
      </c>
    </row>
    <row r="18" spans="2:3" x14ac:dyDescent="0.35">
      <c r="B18" s="2" t="s">
        <v>3</v>
      </c>
      <c r="C18" s="2" t="s">
        <v>13</v>
      </c>
    </row>
    <row r="19" spans="2:3" x14ac:dyDescent="0.35">
      <c r="B19" s="5" t="s">
        <v>4</v>
      </c>
      <c r="C19" s="5" t="s">
        <v>7</v>
      </c>
    </row>
    <row r="20" spans="2:3" x14ac:dyDescent="0.35">
      <c r="B20" s="2" t="s">
        <v>26</v>
      </c>
      <c r="C20" s="2" t="s">
        <v>27</v>
      </c>
    </row>
    <row r="21" spans="2:3" x14ac:dyDescent="0.35">
      <c r="B21" s="5" t="s">
        <v>28</v>
      </c>
      <c r="C21" s="5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F0DD-3AC3-4628-8A7A-53EBA38A3DB2}">
  <dimension ref="A1:XFB46"/>
  <sheetViews>
    <sheetView tabSelected="1" topLeftCell="A15" zoomScale="80" zoomScaleNormal="80" workbookViewId="0">
      <selection activeCell="C43" sqref="C43"/>
    </sheetView>
  </sheetViews>
  <sheetFormatPr defaultColWidth="8.7265625" defaultRowHeight="12.5" x14ac:dyDescent="0.25"/>
  <cols>
    <col min="1" max="1" width="5.7265625" style="35" customWidth="1"/>
    <col min="2" max="2" width="27" style="33" bestFit="1" customWidth="1"/>
    <col min="3" max="3" width="48.453125" style="33" bestFit="1" customWidth="1"/>
    <col min="4" max="4" width="9.7265625" style="33" customWidth="1"/>
    <col min="5" max="5" width="21.81640625" style="33" customWidth="1"/>
    <col min="6" max="7" width="12.54296875" style="33" bestFit="1" customWidth="1"/>
    <col min="8" max="8" width="12.7265625" style="33" customWidth="1"/>
    <col min="9" max="9" width="20.54296875" style="33" bestFit="1" customWidth="1"/>
    <col min="10" max="10" width="13.7265625" style="33" bestFit="1" customWidth="1"/>
    <col min="11" max="11" width="15.54296875" style="33" customWidth="1"/>
    <col min="12" max="12" width="8.7265625" style="33"/>
    <col min="13" max="13" width="52" style="33" customWidth="1"/>
    <col min="14" max="14" width="8.7265625" style="33"/>
    <col min="15" max="15" width="14.54296875" style="33" customWidth="1"/>
    <col min="16" max="16" width="8.7265625" style="33"/>
    <col min="17" max="17" width="16" style="33" customWidth="1"/>
    <col min="18" max="18" width="11.26953125" style="33" customWidth="1"/>
    <col min="19" max="19" width="19" style="33" customWidth="1"/>
    <col min="20" max="20" width="13" style="33" customWidth="1"/>
    <col min="21" max="21" width="14.453125" style="33" customWidth="1"/>
    <col min="22" max="16384" width="8.7265625" style="35"/>
  </cols>
  <sheetData>
    <row r="1" spans="2:21" ht="13.5" thickBot="1" x14ac:dyDescent="0.35">
      <c r="B1" s="32"/>
      <c r="F1" s="34"/>
    </row>
    <row r="2" spans="2:21" ht="13.5" thickBot="1" x14ac:dyDescent="0.35">
      <c r="B2" s="112" t="s">
        <v>49</v>
      </c>
      <c r="C2" s="113" t="s">
        <v>57</v>
      </c>
      <c r="D2" s="113"/>
      <c r="E2" s="138"/>
      <c r="F2" s="115" t="s">
        <v>47</v>
      </c>
    </row>
    <row r="3" spans="2:21" ht="13" x14ac:dyDescent="0.3">
      <c r="B3" s="36"/>
      <c r="C3" s="37"/>
      <c r="D3" s="38"/>
      <c r="E3" s="39"/>
      <c r="F3" s="40"/>
      <c r="H3" s="136"/>
      <c r="I3" s="132"/>
      <c r="J3" s="133"/>
      <c r="K3" s="134"/>
    </row>
    <row r="4" spans="2:21" ht="13" x14ac:dyDescent="0.3">
      <c r="B4" s="42"/>
      <c r="C4" s="43" t="s">
        <v>9</v>
      </c>
      <c r="D4" s="44"/>
      <c r="E4" s="44">
        <v>2830449.4709999999</v>
      </c>
      <c r="F4" s="46">
        <f>E4/E11</f>
        <v>0.29481922347367256</v>
      </c>
      <c r="H4" s="137"/>
      <c r="I4" s="132"/>
      <c r="J4" s="133"/>
      <c r="K4" s="135"/>
    </row>
    <row r="5" spans="2:21" ht="13" x14ac:dyDescent="0.3">
      <c r="B5" s="42"/>
      <c r="C5" s="43" t="s">
        <v>12</v>
      </c>
      <c r="D5" s="44"/>
      <c r="E5" s="44">
        <v>2489122.182</v>
      </c>
      <c r="F5" s="46">
        <f>E5/E11</f>
        <v>0.25926662049510707</v>
      </c>
      <c r="H5" s="137"/>
      <c r="I5" s="132"/>
      <c r="J5" s="133"/>
      <c r="K5" s="135"/>
    </row>
    <row r="6" spans="2:21" ht="13" x14ac:dyDescent="0.3">
      <c r="B6" s="42"/>
      <c r="C6" s="43" t="s">
        <v>11</v>
      </c>
      <c r="D6" s="44"/>
      <c r="E6" s="44">
        <v>2251295.5649999999</v>
      </c>
      <c r="F6" s="46">
        <f>E6/E11</f>
        <v>0.23449463312571636</v>
      </c>
      <c r="H6" s="137"/>
      <c r="I6" s="132"/>
      <c r="J6" s="133"/>
      <c r="K6" s="135"/>
    </row>
    <row r="7" spans="2:21" ht="13" x14ac:dyDescent="0.3">
      <c r="B7" s="42"/>
      <c r="C7" s="43" t="s">
        <v>50</v>
      </c>
      <c r="D7" s="44"/>
      <c r="E7" s="44">
        <v>992549.09299999999</v>
      </c>
      <c r="F7" s="46">
        <f>E7/E11</f>
        <v>0.10338377556493678</v>
      </c>
      <c r="H7" s="137"/>
      <c r="I7" s="132"/>
      <c r="J7" s="133"/>
      <c r="K7" s="135"/>
    </row>
    <row r="8" spans="2:21" ht="13" x14ac:dyDescent="0.3">
      <c r="B8" s="42"/>
      <c r="C8" s="47" t="s">
        <v>13</v>
      </c>
      <c r="D8" s="44"/>
      <c r="E8" s="44">
        <v>812912.62300000002</v>
      </c>
      <c r="F8" s="48">
        <f>E8/E11</f>
        <v>8.4672865818775242E-2</v>
      </c>
      <c r="H8" s="137"/>
      <c r="I8" s="132"/>
      <c r="J8" s="133"/>
      <c r="K8" s="135"/>
    </row>
    <row r="9" spans="2:21" ht="13.5" thickBot="1" x14ac:dyDescent="0.35">
      <c r="B9" s="49"/>
      <c r="C9" s="43" t="s">
        <v>51</v>
      </c>
      <c r="D9" s="50"/>
      <c r="E9" s="50">
        <v>224298.31700000001</v>
      </c>
      <c r="F9" s="46">
        <f>E9/E11</f>
        <v>2.3362881521791935E-2</v>
      </c>
      <c r="H9" s="137"/>
      <c r="I9" s="132"/>
      <c r="J9" s="133"/>
      <c r="K9" s="135"/>
    </row>
    <row r="10" spans="2:21" ht="13.5" thickBot="1" x14ac:dyDescent="0.35">
      <c r="B10" s="51"/>
      <c r="C10" s="52"/>
      <c r="D10" s="53"/>
      <c r="E10" s="54"/>
      <c r="F10" s="55"/>
      <c r="H10" s="136"/>
      <c r="I10" s="132"/>
      <c r="J10" s="133"/>
      <c r="K10" s="132"/>
    </row>
    <row r="11" spans="2:21" ht="13" thickBot="1" x14ac:dyDescent="0.3">
      <c r="B11" s="139"/>
      <c r="C11" s="139" t="s">
        <v>6</v>
      </c>
      <c r="D11" s="140"/>
      <c r="E11" s="118">
        <f>SUM(E4:E9)</f>
        <v>9600627.2510000002</v>
      </c>
      <c r="F11" s="141"/>
      <c r="J11" s="56"/>
    </row>
    <row r="12" spans="2:21" ht="13.5" thickBot="1" x14ac:dyDescent="0.35">
      <c r="B12" s="32"/>
      <c r="E12" s="57"/>
      <c r="F12" s="58"/>
    </row>
    <row r="13" spans="2:21" ht="13.5" thickBot="1" x14ac:dyDescent="0.35">
      <c r="B13" s="112" t="s">
        <v>52</v>
      </c>
      <c r="C13" s="113" t="s">
        <v>57</v>
      </c>
      <c r="D13" s="113"/>
      <c r="E13" s="114"/>
      <c r="F13" s="115" t="s">
        <v>47</v>
      </c>
    </row>
    <row r="14" spans="2:21" s="64" customFormat="1" ht="13" x14ac:dyDescent="0.3">
      <c r="B14" s="59"/>
      <c r="C14" s="59"/>
      <c r="D14" s="60"/>
      <c r="E14" s="61"/>
      <c r="F14" s="62"/>
      <c r="G14" s="33"/>
      <c r="H14" s="33"/>
      <c r="I14" s="33"/>
      <c r="J14" s="41"/>
      <c r="K14" s="41"/>
      <c r="L14" s="41"/>
      <c r="M14" s="41"/>
      <c r="N14" s="41"/>
      <c r="O14" s="41"/>
      <c r="P14" s="41"/>
      <c r="Q14" s="41"/>
      <c r="R14" s="41"/>
      <c r="S14" s="63"/>
      <c r="T14" s="63"/>
      <c r="U14" s="63"/>
    </row>
    <row r="15" spans="2:21" ht="13" x14ac:dyDescent="0.3">
      <c r="B15" s="42"/>
      <c r="C15" s="42" t="s">
        <v>41</v>
      </c>
      <c r="D15" s="43"/>
      <c r="E15" s="45">
        <v>6001297.6629999997</v>
      </c>
      <c r="F15" s="110">
        <v>0.62509433047720919</v>
      </c>
      <c r="I15" s="136"/>
      <c r="J15" s="147"/>
      <c r="K15" s="136"/>
    </row>
    <row r="16" spans="2:21" ht="13" x14ac:dyDescent="0.3">
      <c r="B16" s="42"/>
      <c r="C16" s="42" t="s">
        <v>42</v>
      </c>
      <c r="D16" s="43"/>
      <c r="E16" s="45">
        <v>60758.642</v>
      </c>
      <c r="F16" s="110">
        <v>6.3286117060736835E-3</v>
      </c>
      <c r="I16" s="148"/>
      <c r="J16" s="147"/>
      <c r="K16" s="148"/>
    </row>
    <row r="17" spans="1:1022 1025:2046 2049:3070 3073:4094 4097:5118 5121:6142 6145:7166 7169:8190 8193:9214 9217:10238 10241:11262 11265:12286 12289:13310 13313:14334 14337:15358 15361:16382" ht="13" x14ac:dyDescent="0.3">
      <c r="B17" s="42"/>
      <c r="C17" s="42" t="s">
        <v>43</v>
      </c>
      <c r="D17" s="43"/>
      <c r="E17" s="65">
        <v>1444985.6769999999</v>
      </c>
      <c r="F17" s="110">
        <v>0.15050950728245385</v>
      </c>
      <c r="I17" s="149"/>
      <c r="J17" s="147"/>
      <c r="K17" s="149"/>
    </row>
    <row r="18" spans="1:1022 1025:2046 2049:3070 3073:4094 4097:5118 5121:6142 6145:7166 7169:8190 8193:9214 9217:10238 10241:11262 11265:12286 12289:13310 13313:14334 14337:15358 15361:16382" ht="13" x14ac:dyDescent="0.3">
      <c r="B18" s="42"/>
      <c r="C18" s="42" t="s">
        <v>44</v>
      </c>
      <c r="D18" s="43"/>
      <c r="E18" s="65">
        <v>619045.755</v>
      </c>
      <c r="F18" s="110">
        <v>6.4479719801641092E-2</v>
      </c>
      <c r="I18" s="136"/>
      <c r="J18" s="147"/>
      <c r="K18" s="136"/>
    </row>
    <row r="19" spans="1:1022 1025:2046 2049:3070 3073:4094 4097:5118 5121:6142 6145:7166 7169:8190 8193:9214 9217:10238 10241:11262 11265:12286 12289:13310 13313:14334 14337:15358 15361:16382" ht="13" x14ac:dyDescent="0.3">
      <c r="B19" s="42"/>
      <c r="C19" s="42" t="s">
        <v>45</v>
      </c>
      <c r="D19" s="43"/>
      <c r="E19" s="65">
        <v>1392978.432</v>
      </c>
      <c r="F19" s="110">
        <v>0.14509243987157194</v>
      </c>
      <c r="I19" s="136"/>
      <c r="J19" s="147"/>
      <c r="K19" s="136"/>
    </row>
    <row r="20" spans="1:1022 1025:2046 2049:3070 3073:4094 4097:5118 5121:6142 6145:7166 7169:8190 8193:9214 9217:10238 10241:11262 11265:12286 12289:13310 13313:14334 14337:15358 15361:16382" ht="13" x14ac:dyDescent="0.3">
      <c r="B20" s="42"/>
      <c r="C20" s="66" t="s">
        <v>46</v>
      </c>
      <c r="D20" s="67"/>
      <c r="E20" s="65">
        <v>81561.082999999999</v>
      </c>
      <c r="F20" s="111">
        <v>8.495391069369973E-3</v>
      </c>
      <c r="I20" s="136"/>
      <c r="J20" s="147"/>
      <c r="K20" s="136"/>
    </row>
    <row r="21" spans="1:1022 1025:2046 2049:3070 3073:4094 4097:5118 5121:6142 6145:7166 7169:8190 8193:9214 9217:10238 10241:11262 11265:12286 12289:13310 13313:14334 14337:15358 15361:16382" ht="13.5" thickBot="1" x14ac:dyDescent="0.35">
      <c r="B21" s="49"/>
      <c r="C21" s="68"/>
      <c r="D21" s="52"/>
      <c r="E21" s="69"/>
      <c r="F21" s="70"/>
      <c r="I21" s="136"/>
      <c r="J21" s="147"/>
      <c r="K21" s="136"/>
    </row>
    <row r="22" spans="1:1022 1025:2046 2049:3070 3073:4094 4097:5118 5121:6142 6145:7166 7169:8190 8193:9214 9217:10238 10241:11262 11265:12286 12289:13310 13313:14334 14337:15358 15361:16382" ht="13" thickBot="1" x14ac:dyDescent="0.3">
      <c r="B22" s="116"/>
      <c r="C22" s="117" t="s">
        <v>53</v>
      </c>
      <c r="D22" s="117"/>
      <c r="E22" s="118">
        <f>SUM(E15:E20)</f>
        <v>9600627.2520000003</v>
      </c>
      <c r="F22" s="119"/>
    </row>
    <row r="23" spans="1:1022 1025:2046 2049:3070 3073:4094 4097:5118 5121:6142 6145:7166 7169:8190 8193:9214 9217:10238 10241:11262 11265:12286 12289:13310 13313:14334 14337:15358 15361:16382" s="33" customFormat="1" ht="13.5" thickBot="1" x14ac:dyDescent="0.35">
      <c r="A23" s="35"/>
      <c r="B23" s="32"/>
      <c r="Q23" s="35"/>
      <c r="R23" s="32"/>
      <c r="U23" s="57"/>
      <c r="V23" s="58"/>
      <c r="Y23" s="35"/>
      <c r="Z23" s="32"/>
      <c r="AC23" s="57"/>
      <c r="AD23" s="58"/>
      <c r="AG23" s="35"/>
      <c r="AH23" s="32"/>
      <c r="AK23" s="57"/>
      <c r="AL23" s="58"/>
      <c r="AO23" s="35"/>
      <c r="AP23" s="32"/>
      <c r="AS23" s="57"/>
      <c r="AT23" s="58"/>
      <c r="AW23" s="35"/>
      <c r="AX23" s="32"/>
      <c r="BA23" s="57"/>
      <c r="BB23" s="58"/>
      <c r="BE23" s="35"/>
      <c r="BF23" s="32"/>
      <c r="BI23" s="57"/>
      <c r="BJ23" s="58"/>
      <c r="BM23" s="35"/>
      <c r="BN23" s="32"/>
      <c r="BQ23" s="57"/>
      <c r="BR23" s="58"/>
      <c r="BU23" s="35"/>
      <c r="BV23" s="32"/>
      <c r="BY23" s="57"/>
      <c r="BZ23" s="58"/>
      <c r="CC23" s="35"/>
      <c r="CD23" s="32"/>
      <c r="CG23" s="57"/>
      <c r="CH23" s="58"/>
      <c r="CK23" s="35"/>
      <c r="CL23" s="32"/>
      <c r="CO23" s="57"/>
      <c r="CP23" s="58"/>
      <c r="CS23" s="35"/>
      <c r="CT23" s="32"/>
      <c r="CW23" s="57"/>
      <c r="CX23" s="58"/>
      <c r="DA23" s="35"/>
      <c r="DB23" s="32"/>
      <c r="DE23" s="57"/>
      <c r="DF23" s="58"/>
      <c r="DI23" s="35"/>
      <c r="DJ23" s="32"/>
      <c r="DM23" s="57"/>
      <c r="DN23" s="58"/>
      <c r="DQ23" s="35"/>
      <c r="DR23" s="32"/>
      <c r="DU23" s="57"/>
      <c r="DV23" s="58"/>
      <c r="DY23" s="35"/>
      <c r="DZ23" s="32"/>
      <c r="EC23" s="57"/>
      <c r="ED23" s="58"/>
      <c r="EG23" s="35"/>
      <c r="EH23" s="32"/>
      <c r="EK23" s="57"/>
      <c r="EL23" s="58"/>
      <c r="EO23" s="35"/>
      <c r="EP23" s="32"/>
      <c r="ES23" s="57"/>
      <c r="ET23" s="58"/>
      <c r="EW23" s="35"/>
      <c r="EX23" s="32"/>
      <c r="FA23" s="57"/>
      <c r="FB23" s="58"/>
      <c r="FE23" s="35"/>
      <c r="FF23" s="32"/>
      <c r="FI23" s="57"/>
      <c r="FJ23" s="58"/>
      <c r="FM23" s="35"/>
      <c r="FN23" s="32"/>
      <c r="FQ23" s="57"/>
      <c r="FR23" s="58"/>
      <c r="FU23" s="35"/>
      <c r="FV23" s="32"/>
      <c r="FY23" s="57"/>
      <c r="FZ23" s="58"/>
      <c r="GC23" s="35"/>
      <c r="GD23" s="32"/>
      <c r="GG23" s="57"/>
      <c r="GH23" s="58"/>
      <c r="GK23" s="35"/>
      <c r="GL23" s="32"/>
      <c r="GO23" s="57"/>
      <c r="GP23" s="58"/>
      <c r="GS23" s="35"/>
      <c r="GT23" s="32"/>
      <c r="GW23" s="57"/>
      <c r="GX23" s="58"/>
      <c r="HA23" s="35"/>
      <c r="HB23" s="32"/>
      <c r="HE23" s="57"/>
      <c r="HF23" s="58"/>
      <c r="HI23" s="35"/>
      <c r="HJ23" s="32"/>
      <c r="HM23" s="57"/>
      <c r="HN23" s="58"/>
      <c r="HQ23" s="35"/>
      <c r="HR23" s="32"/>
      <c r="HU23" s="57"/>
      <c r="HV23" s="58"/>
      <c r="HY23" s="35"/>
      <c r="HZ23" s="32"/>
      <c r="IC23" s="57"/>
      <c r="ID23" s="58"/>
      <c r="IG23" s="35"/>
      <c r="IH23" s="32"/>
      <c r="IK23" s="57"/>
      <c r="IL23" s="58"/>
      <c r="IO23" s="35"/>
      <c r="IP23" s="32"/>
      <c r="IS23" s="57"/>
      <c r="IT23" s="58"/>
      <c r="IW23" s="35"/>
      <c r="IX23" s="32"/>
      <c r="JA23" s="57"/>
      <c r="JB23" s="58"/>
      <c r="JE23" s="35"/>
      <c r="JF23" s="32"/>
      <c r="JI23" s="57"/>
      <c r="JJ23" s="58"/>
      <c r="JM23" s="35"/>
      <c r="JN23" s="32"/>
      <c r="JQ23" s="57"/>
      <c r="JR23" s="58"/>
      <c r="JU23" s="35"/>
      <c r="JV23" s="32"/>
      <c r="JY23" s="57"/>
      <c r="JZ23" s="58"/>
      <c r="KC23" s="35"/>
      <c r="KD23" s="32"/>
      <c r="KG23" s="57"/>
      <c r="KH23" s="58"/>
      <c r="KK23" s="35"/>
      <c r="KL23" s="32"/>
      <c r="KO23" s="57"/>
      <c r="KP23" s="58"/>
      <c r="KS23" s="35"/>
      <c r="KT23" s="32"/>
      <c r="KW23" s="57"/>
      <c r="KX23" s="58"/>
      <c r="LA23" s="35"/>
      <c r="LB23" s="32"/>
      <c r="LE23" s="57"/>
      <c r="LF23" s="58"/>
      <c r="LI23" s="35"/>
      <c r="LJ23" s="32"/>
      <c r="LM23" s="57"/>
      <c r="LN23" s="58"/>
      <c r="LQ23" s="35"/>
      <c r="LR23" s="32"/>
      <c r="LU23" s="57"/>
      <c r="LV23" s="58"/>
      <c r="LY23" s="35"/>
      <c r="LZ23" s="32"/>
      <c r="MC23" s="57"/>
      <c r="MD23" s="58"/>
      <c r="MG23" s="35"/>
      <c r="MH23" s="32"/>
      <c r="MK23" s="57"/>
      <c r="ML23" s="58"/>
      <c r="MO23" s="35"/>
      <c r="MP23" s="32"/>
      <c r="MS23" s="57"/>
      <c r="MT23" s="58"/>
      <c r="MW23" s="35"/>
      <c r="MX23" s="32"/>
      <c r="NA23" s="57"/>
      <c r="NB23" s="58"/>
      <c r="NE23" s="35"/>
      <c r="NF23" s="32"/>
      <c r="NI23" s="57"/>
      <c r="NJ23" s="58"/>
      <c r="NM23" s="35"/>
      <c r="NN23" s="32"/>
      <c r="NQ23" s="57"/>
      <c r="NR23" s="58"/>
      <c r="NU23" s="35"/>
      <c r="NV23" s="32"/>
      <c r="NY23" s="57"/>
      <c r="NZ23" s="58"/>
      <c r="OC23" s="35"/>
      <c r="OD23" s="32"/>
      <c r="OG23" s="57"/>
      <c r="OH23" s="58"/>
      <c r="OK23" s="35"/>
      <c r="OL23" s="32"/>
      <c r="OO23" s="57"/>
      <c r="OP23" s="58"/>
      <c r="OS23" s="35"/>
      <c r="OT23" s="32"/>
      <c r="OW23" s="57"/>
      <c r="OX23" s="58"/>
      <c r="PA23" s="35"/>
      <c r="PB23" s="32"/>
      <c r="PE23" s="57"/>
      <c r="PF23" s="58"/>
      <c r="PI23" s="35"/>
      <c r="PJ23" s="32"/>
      <c r="PM23" s="57"/>
      <c r="PN23" s="58"/>
      <c r="PQ23" s="35"/>
      <c r="PR23" s="32"/>
      <c r="PU23" s="57"/>
      <c r="PV23" s="58"/>
      <c r="PY23" s="35"/>
      <c r="PZ23" s="32"/>
      <c r="QC23" s="57"/>
      <c r="QD23" s="58"/>
      <c r="QG23" s="35"/>
      <c r="QH23" s="32"/>
      <c r="QK23" s="57"/>
      <c r="QL23" s="58"/>
      <c r="QO23" s="35"/>
      <c r="QP23" s="32"/>
      <c r="QS23" s="57"/>
      <c r="QT23" s="58"/>
      <c r="QW23" s="35"/>
      <c r="QX23" s="32"/>
      <c r="RA23" s="57"/>
      <c r="RB23" s="58"/>
      <c r="RE23" s="35"/>
      <c r="RF23" s="32"/>
      <c r="RI23" s="57"/>
      <c r="RJ23" s="58"/>
      <c r="RM23" s="35"/>
      <c r="RN23" s="32"/>
      <c r="RQ23" s="57"/>
      <c r="RR23" s="58"/>
      <c r="RU23" s="35"/>
      <c r="RV23" s="32"/>
      <c r="RY23" s="57"/>
      <c r="RZ23" s="58"/>
      <c r="SC23" s="35"/>
      <c r="SD23" s="32"/>
      <c r="SG23" s="57"/>
      <c r="SH23" s="58"/>
      <c r="SK23" s="35"/>
      <c r="SL23" s="32"/>
      <c r="SO23" s="57"/>
      <c r="SP23" s="58"/>
      <c r="SS23" s="35"/>
      <c r="ST23" s="32"/>
      <c r="SW23" s="57"/>
      <c r="SX23" s="58"/>
      <c r="TA23" s="35"/>
      <c r="TB23" s="32"/>
      <c r="TE23" s="57"/>
      <c r="TF23" s="58"/>
      <c r="TI23" s="35"/>
      <c r="TJ23" s="32"/>
      <c r="TM23" s="57"/>
      <c r="TN23" s="58"/>
      <c r="TQ23" s="35"/>
      <c r="TR23" s="32"/>
      <c r="TU23" s="57"/>
      <c r="TV23" s="58"/>
      <c r="TY23" s="35"/>
      <c r="TZ23" s="32"/>
      <c r="UC23" s="57"/>
      <c r="UD23" s="58"/>
      <c r="UG23" s="35"/>
      <c r="UH23" s="32"/>
      <c r="UK23" s="57"/>
      <c r="UL23" s="58"/>
      <c r="UO23" s="35"/>
      <c r="UP23" s="32"/>
      <c r="US23" s="57"/>
      <c r="UT23" s="58"/>
      <c r="UW23" s="35"/>
      <c r="UX23" s="32"/>
      <c r="VA23" s="57"/>
      <c r="VB23" s="58"/>
      <c r="VE23" s="35"/>
      <c r="VF23" s="32"/>
      <c r="VI23" s="57"/>
      <c r="VJ23" s="58"/>
      <c r="VM23" s="35"/>
      <c r="VN23" s="32"/>
      <c r="VQ23" s="57"/>
      <c r="VR23" s="58"/>
      <c r="VU23" s="35"/>
      <c r="VV23" s="32"/>
      <c r="VY23" s="57"/>
      <c r="VZ23" s="58"/>
      <c r="WC23" s="35"/>
      <c r="WD23" s="32"/>
      <c r="WG23" s="57"/>
      <c r="WH23" s="58"/>
      <c r="WK23" s="35"/>
      <c r="WL23" s="32"/>
      <c r="WO23" s="57"/>
      <c r="WP23" s="58"/>
      <c r="WS23" s="35"/>
      <c r="WT23" s="32"/>
      <c r="WW23" s="57"/>
      <c r="WX23" s="58"/>
      <c r="XA23" s="35"/>
      <c r="XB23" s="32"/>
      <c r="XE23" s="57"/>
      <c r="XF23" s="58"/>
      <c r="XI23" s="35"/>
      <c r="XJ23" s="32"/>
      <c r="XM23" s="57"/>
      <c r="XN23" s="58"/>
      <c r="XQ23" s="35"/>
      <c r="XR23" s="32"/>
      <c r="XU23" s="57"/>
      <c r="XV23" s="58"/>
      <c r="XY23" s="35"/>
      <c r="XZ23" s="32"/>
      <c r="YC23" s="57"/>
      <c r="YD23" s="58"/>
      <c r="YG23" s="35"/>
      <c r="YH23" s="32"/>
      <c r="YK23" s="57"/>
      <c r="YL23" s="58"/>
      <c r="YO23" s="35"/>
      <c r="YP23" s="32"/>
      <c r="YS23" s="57"/>
      <c r="YT23" s="58"/>
      <c r="YW23" s="35"/>
      <c r="YX23" s="32"/>
      <c r="ZA23" s="57"/>
      <c r="ZB23" s="58"/>
      <c r="ZE23" s="35"/>
      <c r="ZF23" s="32"/>
      <c r="ZI23" s="57"/>
      <c r="ZJ23" s="58"/>
      <c r="ZM23" s="35"/>
      <c r="ZN23" s="32"/>
      <c r="ZQ23" s="57"/>
      <c r="ZR23" s="58"/>
      <c r="ZU23" s="35"/>
      <c r="ZV23" s="32"/>
      <c r="ZY23" s="57"/>
      <c r="ZZ23" s="58"/>
      <c r="AAC23" s="35"/>
      <c r="AAD23" s="32"/>
      <c r="AAG23" s="57"/>
      <c r="AAH23" s="58"/>
      <c r="AAK23" s="35"/>
      <c r="AAL23" s="32"/>
      <c r="AAO23" s="57"/>
      <c r="AAP23" s="58"/>
      <c r="AAS23" s="35"/>
      <c r="AAT23" s="32"/>
      <c r="AAW23" s="57"/>
      <c r="AAX23" s="58"/>
      <c r="ABA23" s="35"/>
      <c r="ABB23" s="32"/>
      <c r="ABE23" s="57"/>
      <c r="ABF23" s="58"/>
      <c r="ABI23" s="35"/>
      <c r="ABJ23" s="32"/>
      <c r="ABM23" s="57"/>
      <c r="ABN23" s="58"/>
      <c r="ABQ23" s="35"/>
      <c r="ABR23" s="32"/>
      <c r="ABU23" s="57"/>
      <c r="ABV23" s="58"/>
      <c r="ABY23" s="35"/>
      <c r="ABZ23" s="32"/>
      <c r="ACC23" s="57"/>
      <c r="ACD23" s="58"/>
      <c r="ACG23" s="35"/>
      <c r="ACH23" s="32"/>
      <c r="ACK23" s="57"/>
      <c r="ACL23" s="58"/>
      <c r="ACO23" s="35"/>
      <c r="ACP23" s="32"/>
      <c r="ACS23" s="57"/>
      <c r="ACT23" s="58"/>
      <c r="ACW23" s="35"/>
      <c r="ACX23" s="32"/>
      <c r="ADA23" s="57"/>
      <c r="ADB23" s="58"/>
      <c r="ADE23" s="35"/>
      <c r="ADF23" s="32"/>
      <c r="ADI23" s="57"/>
      <c r="ADJ23" s="58"/>
      <c r="ADM23" s="35"/>
      <c r="ADN23" s="32"/>
      <c r="ADQ23" s="57"/>
      <c r="ADR23" s="58"/>
      <c r="ADU23" s="35"/>
      <c r="ADV23" s="32"/>
      <c r="ADY23" s="57"/>
      <c r="ADZ23" s="58"/>
      <c r="AEC23" s="35"/>
      <c r="AED23" s="32"/>
      <c r="AEG23" s="57"/>
      <c r="AEH23" s="58"/>
      <c r="AEK23" s="35"/>
      <c r="AEL23" s="32"/>
      <c r="AEO23" s="57"/>
      <c r="AEP23" s="58"/>
      <c r="AES23" s="35"/>
      <c r="AET23" s="32"/>
      <c r="AEW23" s="57"/>
      <c r="AEX23" s="58"/>
      <c r="AFA23" s="35"/>
      <c r="AFB23" s="32"/>
      <c r="AFE23" s="57"/>
      <c r="AFF23" s="58"/>
      <c r="AFI23" s="35"/>
      <c r="AFJ23" s="32"/>
      <c r="AFM23" s="57"/>
      <c r="AFN23" s="58"/>
      <c r="AFQ23" s="35"/>
      <c r="AFR23" s="32"/>
      <c r="AFU23" s="57"/>
      <c r="AFV23" s="58"/>
      <c r="AFY23" s="35"/>
      <c r="AFZ23" s="32"/>
      <c r="AGC23" s="57"/>
      <c r="AGD23" s="58"/>
      <c r="AGG23" s="35"/>
      <c r="AGH23" s="32"/>
      <c r="AGK23" s="57"/>
      <c r="AGL23" s="58"/>
      <c r="AGO23" s="35"/>
      <c r="AGP23" s="32"/>
      <c r="AGS23" s="57"/>
      <c r="AGT23" s="58"/>
      <c r="AGW23" s="35"/>
      <c r="AGX23" s="32"/>
      <c r="AHA23" s="57"/>
      <c r="AHB23" s="58"/>
      <c r="AHE23" s="35"/>
      <c r="AHF23" s="32"/>
      <c r="AHI23" s="57"/>
      <c r="AHJ23" s="58"/>
      <c r="AHM23" s="35"/>
      <c r="AHN23" s="32"/>
      <c r="AHQ23" s="57"/>
      <c r="AHR23" s="58"/>
      <c r="AHU23" s="35"/>
      <c r="AHV23" s="32"/>
      <c r="AHY23" s="57"/>
      <c r="AHZ23" s="58"/>
      <c r="AIC23" s="35"/>
      <c r="AID23" s="32"/>
      <c r="AIG23" s="57"/>
      <c r="AIH23" s="58"/>
      <c r="AIK23" s="35"/>
      <c r="AIL23" s="32"/>
      <c r="AIO23" s="57"/>
      <c r="AIP23" s="58"/>
      <c r="AIS23" s="35"/>
      <c r="AIT23" s="32"/>
      <c r="AIW23" s="57"/>
      <c r="AIX23" s="58"/>
      <c r="AJA23" s="35"/>
      <c r="AJB23" s="32"/>
      <c r="AJE23" s="57"/>
      <c r="AJF23" s="58"/>
      <c r="AJI23" s="35"/>
      <c r="AJJ23" s="32"/>
      <c r="AJM23" s="57"/>
      <c r="AJN23" s="58"/>
      <c r="AJQ23" s="35"/>
      <c r="AJR23" s="32"/>
      <c r="AJU23" s="57"/>
      <c r="AJV23" s="58"/>
      <c r="AJY23" s="35"/>
      <c r="AJZ23" s="32"/>
      <c r="AKC23" s="57"/>
      <c r="AKD23" s="58"/>
      <c r="AKG23" s="35"/>
      <c r="AKH23" s="32"/>
      <c r="AKK23" s="57"/>
      <c r="AKL23" s="58"/>
      <c r="AKO23" s="35"/>
      <c r="AKP23" s="32"/>
      <c r="AKS23" s="57"/>
      <c r="AKT23" s="58"/>
      <c r="AKW23" s="35"/>
      <c r="AKX23" s="32"/>
      <c r="ALA23" s="57"/>
      <c r="ALB23" s="58"/>
      <c r="ALE23" s="35"/>
      <c r="ALF23" s="32"/>
      <c r="ALI23" s="57"/>
      <c r="ALJ23" s="58"/>
      <c r="ALM23" s="35"/>
      <c r="ALN23" s="32"/>
      <c r="ALQ23" s="57"/>
      <c r="ALR23" s="58"/>
      <c r="ALU23" s="35"/>
      <c r="ALV23" s="32"/>
      <c r="ALY23" s="57"/>
      <c r="ALZ23" s="58"/>
      <c r="AMC23" s="35"/>
      <c r="AMD23" s="32"/>
      <c r="AMG23" s="57"/>
      <c r="AMH23" s="58"/>
      <c r="AMK23" s="35"/>
      <c r="AML23" s="32"/>
      <c r="AMO23" s="57"/>
      <c r="AMP23" s="58"/>
      <c r="AMS23" s="35"/>
      <c r="AMT23" s="32"/>
      <c r="AMW23" s="57"/>
      <c r="AMX23" s="58"/>
      <c r="ANA23" s="35"/>
      <c r="ANB23" s="32"/>
      <c r="ANE23" s="57"/>
      <c r="ANF23" s="58"/>
      <c r="ANI23" s="35"/>
      <c r="ANJ23" s="32"/>
      <c r="ANM23" s="57"/>
      <c r="ANN23" s="58"/>
      <c r="ANQ23" s="35"/>
      <c r="ANR23" s="32"/>
      <c r="ANU23" s="57"/>
      <c r="ANV23" s="58"/>
      <c r="ANY23" s="35"/>
      <c r="ANZ23" s="32"/>
      <c r="AOC23" s="57"/>
      <c r="AOD23" s="58"/>
      <c r="AOG23" s="35"/>
      <c r="AOH23" s="32"/>
      <c r="AOK23" s="57"/>
      <c r="AOL23" s="58"/>
      <c r="AOO23" s="35"/>
      <c r="AOP23" s="32"/>
      <c r="AOS23" s="57"/>
      <c r="AOT23" s="58"/>
      <c r="AOW23" s="35"/>
      <c r="AOX23" s="32"/>
      <c r="APA23" s="57"/>
      <c r="APB23" s="58"/>
      <c r="APE23" s="35"/>
      <c r="APF23" s="32"/>
      <c r="API23" s="57"/>
      <c r="APJ23" s="58"/>
      <c r="APM23" s="35"/>
      <c r="APN23" s="32"/>
      <c r="APQ23" s="57"/>
      <c r="APR23" s="58"/>
      <c r="APU23" s="35"/>
      <c r="APV23" s="32"/>
      <c r="APY23" s="57"/>
      <c r="APZ23" s="58"/>
      <c r="AQC23" s="35"/>
      <c r="AQD23" s="32"/>
      <c r="AQG23" s="57"/>
      <c r="AQH23" s="58"/>
      <c r="AQK23" s="35"/>
      <c r="AQL23" s="32"/>
      <c r="AQO23" s="57"/>
      <c r="AQP23" s="58"/>
      <c r="AQS23" s="35"/>
      <c r="AQT23" s="32"/>
      <c r="AQW23" s="57"/>
      <c r="AQX23" s="58"/>
      <c r="ARA23" s="35"/>
      <c r="ARB23" s="32"/>
      <c r="ARE23" s="57"/>
      <c r="ARF23" s="58"/>
      <c r="ARI23" s="35"/>
      <c r="ARJ23" s="32"/>
      <c r="ARM23" s="57"/>
      <c r="ARN23" s="58"/>
      <c r="ARQ23" s="35"/>
      <c r="ARR23" s="32"/>
      <c r="ARU23" s="57"/>
      <c r="ARV23" s="58"/>
      <c r="ARY23" s="35"/>
      <c r="ARZ23" s="32"/>
      <c r="ASC23" s="57"/>
      <c r="ASD23" s="58"/>
      <c r="ASG23" s="35"/>
      <c r="ASH23" s="32"/>
      <c r="ASK23" s="57"/>
      <c r="ASL23" s="58"/>
      <c r="ASO23" s="35"/>
      <c r="ASP23" s="32"/>
      <c r="ASS23" s="57"/>
      <c r="AST23" s="58"/>
      <c r="ASW23" s="35"/>
      <c r="ASX23" s="32"/>
      <c r="ATA23" s="57"/>
      <c r="ATB23" s="58"/>
      <c r="ATE23" s="35"/>
      <c r="ATF23" s="32"/>
      <c r="ATI23" s="57"/>
      <c r="ATJ23" s="58"/>
      <c r="ATM23" s="35"/>
      <c r="ATN23" s="32"/>
      <c r="ATQ23" s="57"/>
      <c r="ATR23" s="58"/>
      <c r="ATU23" s="35"/>
      <c r="ATV23" s="32"/>
      <c r="ATY23" s="57"/>
      <c r="ATZ23" s="58"/>
      <c r="AUC23" s="35"/>
      <c r="AUD23" s="32"/>
      <c r="AUG23" s="57"/>
      <c r="AUH23" s="58"/>
      <c r="AUK23" s="35"/>
      <c r="AUL23" s="32"/>
      <c r="AUO23" s="57"/>
      <c r="AUP23" s="58"/>
      <c r="AUS23" s="35"/>
      <c r="AUT23" s="32"/>
      <c r="AUW23" s="57"/>
      <c r="AUX23" s="58"/>
      <c r="AVA23" s="35"/>
      <c r="AVB23" s="32"/>
      <c r="AVE23" s="57"/>
      <c r="AVF23" s="58"/>
      <c r="AVI23" s="35"/>
      <c r="AVJ23" s="32"/>
      <c r="AVM23" s="57"/>
      <c r="AVN23" s="58"/>
      <c r="AVQ23" s="35"/>
      <c r="AVR23" s="32"/>
      <c r="AVU23" s="57"/>
      <c r="AVV23" s="58"/>
      <c r="AVY23" s="35"/>
      <c r="AVZ23" s="32"/>
      <c r="AWC23" s="57"/>
      <c r="AWD23" s="58"/>
      <c r="AWG23" s="35"/>
      <c r="AWH23" s="32"/>
      <c r="AWK23" s="57"/>
      <c r="AWL23" s="58"/>
      <c r="AWO23" s="35"/>
      <c r="AWP23" s="32"/>
      <c r="AWS23" s="57"/>
      <c r="AWT23" s="58"/>
      <c r="AWW23" s="35"/>
      <c r="AWX23" s="32"/>
      <c r="AXA23" s="57"/>
      <c r="AXB23" s="58"/>
      <c r="AXE23" s="35"/>
      <c r="AXF23" s="32"/>
      <c r="AXI23" s="57"/>
      <c r="AXJ23" s="58"/>
      <c r="AXM23" s="35"/>
      <c r="AXN23" s="32"/>
      <c r="AXQ23" s="57"/>
      <c r="AXR23" s="58"/>
      <c r="AXU23" s="35"/>
      <c r="AXV23" s="32"/>
      <c r="AXY23" s="57"/>
      <c r="AXZ23" s="58"/>
      <c r="AYC23" s="35"/>
      <c r="AYD23" s="32"/>
      <c r="AYG23" s="57"/>
      <c r="AYH23" s="58"/>
      <c r="AYK23" s="35"/>
      <c r="AYL23" s="32"/>
      <c r="AYO23" s="57"/>
      <c r="AYP23" s="58"/>
      <c r="AYS23" s="35"/>
      <c r="AYT23" s="32"/>
      <c r="AYW23" s="57"/>
      <c r="AYX23" s="58"/>
      <c r="AZA23" s="35"/>
      <c r="AZB23" s="32"/>
      <c r="AZE23" s="57"/>
      <c r="AZF23" s="58"/>
      <c r="AZI23" s="35"/>
      <c r="AZJ23" s="32"/>
      <c r="AZM23" s="57"/>
      <c r="AZN23" s="58"/>
      <c r="AZQ23" s="35"/>
      <c r="AZR23" s="32"/>
      <c r="AZU23" s="57"/>
      <c r="AZV23" s="58"/>
      <c r="AZY23" s="35"/>
      <c r="AZZ23" s="32"/>
      <c r="BAC23" s="57"/>
      <c r="BAD23" s="58"/>
      <c r="BAG23" s="35"/>
      <c r="BAH23" s="32"/>
      <c r="BAK23" s="57"/>
      <c r="BAL23" s="58"/>
      <c r="BAO23" s="35"/>
      <c r="BAP23" s="32"/>
      <c r="BAS23" s="57"/>
      <c r="BAT23" s="58"/>
      <c r="BAW23" s="35"/>
      <c r="BAX23" s="32"/>
      <c r="BBA23" s="57"/>
      <c r="BBB23" s="58"/>
      <c r="BBE23" s="35"/>
      <c r="BBF23" s="32"/>
      <c r="BBI23" s="57"/>
      <c r="BBJ23" s="58"/>
      <c r="BBM23" s="35"/>
      <c r="BBN23" s="32"/>
      <c r="BBQ23" s="57"/>
      <c r="BBR23" s="58"/>
      <c r="BBU23" s="35"/>
      <c r="BBV23" s="32"/>
      <c r="BBY23" s="57"/>
      <c r="BBZ23" s="58"/>
      <c r="BCC23" s="35"/>
      <c r="BCD23" s="32"/>
      <c r="BCG23" s="57"/>
      <c r="BCH23" s="58"/>
      <c r="BCK23" s="35"/>
      <c r="BCL23" s="32"/>
      <c r="BCO23" s="57"/>
      <c r="BCP23" s="58"/>
      <c r="BCS23" s="35"/>
      <c r="BCT23" s="32"/>
      <c r="BCW23" s="57"/>
      <c r="BCX23" s="58"/>
      <c r="BDA23" s="35"/>
      <c r="BDB23" s="32"/>
      <c r="BDE23" s="57"/>
      <c r="BDF23" s="58"/>
      <c r="BDI23" s="35"/>
      <c r="BDJ23" s="32"/>
      <c r="BDM23" s="57"/>
      <c r="BDN23" s="58"/>
      <c r="BDQ23" s="35"/>
      <c r="BDR23" s="32"/>
      <c r="BDU23" s="57"/>
      <c r="BDV23" s="58"/>
      <c r="BDY23" s="35"/>
      <c r="BDZ23" s="32"/>
      <c r="BEC23" s="57"/>
      <c r="BED23" s="58"/>
      <c r="BEG23" s="35"/>
      <c r="BEH23" s="32"/>
      <c r="BEK23" s="57"/>
      <c r="BEL23" s="58"/>
      <c r="BEO23" s="35"/>
      <c r="BEP23" s="32"/>
      <c r="BES23" s="57"/>
      <c r="BET23" s="58"/>
      <c r="BEW23" s="35"/>
      <c r="BEX23" s="32"/>
      <c r="BFA23" s="57"/>
      <c r="BFB23" s="58"/>
      <c r="BFE23" s="35"/>
      <c r="BFF23" s="32"/>
      <c r="BFI23" s="57"/>
      <c r="BFJ23" s="58"/>
      <c r="BFM23" s="35"/>
      <c r="BFN23" s="32"/>
      <c r="BFQ23" s="57"/>
      <c r="BFR23" s="58"/>
      <c r="BFU23" s="35"/>
      <c r="BFV23" s="32"/>
      <c r="BFY23" s="57"/>
      <c r="BFZ23" s="58"/>
      <c r="BGC23" s="35"/>
      <c r="BGD23" s="32"/>
      <c r="BGG23" s="57"/>
      <c r="BGH23" s="58"/>
      <c r="BGK23" s="35"/>
      <c r="BGL23" s="32"/>
      <c r="BGO23" s="57"/>
      <c r="BGP23" s="58"/>
      <c r="BGS23" s="35"/>
      <c r="BGT23" s="32"/>
      <c r="BGW23" s="57"/>
      <c r="BGX23" s="58"/>
      <c r="BHA23" s="35"/>
      <c r="BHB23" s="32"/>
      <c r="BHE23" s="57"/>
      <c r="BHF23" s="58"/>
      <c r="BHI23" s="35"/>
      <c r="BHJ23" s="32"/>
      <c r="BHM23" s="57"/>
      <c r="BHN23" s="58"/>
      <c r="BHQ23" s="35"/>
      <c r="BHR23" s="32"/>
      <c r="BHU23" s="57"/>
      <c r="BHV23" s="58"/>
      <c r="BHY23" s="35"/>
      <c r="BHZ23" s="32"/>
      <c r="BIC23" s="57"/>
      <c r="BID23" s="58"/>
      <c r="BIG23" s="35"/>
      <c r="BIH23" s="32"/>
      <c r="BIK23" s="57"/>
      <c r="BIL23" s="58"/>
      <c r="BIO23" s="35"/>
      <c r="BIP23" s="32"/>
      <c r="BIS23" s="57"/>
      <c r="BIT23" s="58"/>
      <c r="BIW23" s="35"/>
      <c r="BIX23" s="32"/>
      <c r="BJA23" s="57"/>
      <c r="BJB23" s="58"/>
      <c r="BJE23" s="35"/>
      <c r="BJF23" s="32"/>
      <c r="BJI23" s="57"/>
      <c r="BJJ23" s="58"/>
      <c r="BJM23" s="35"/>
      <c r="BJN23" s="32"/>
      <c r="BJQ23" s="57"/>
      <c r="BJR23" s="58"/>
      <c r="BJU23" s="35"/>
      <c r="BJV23" s="32"/>
      <c r="BJY23" s="57"/>
      <c r="BJZ23" s="58"/>
      <c r="BKC23" s="35"/>
      <c r="BKD23" s="32"/>
      <c r="BKG23" s="57"/>
      <c r="BKH23" s="58"/>
      <c r="BKK23" s="35"/>
      <c r="BKL23" s="32"/>
      <c r="BKO23" s="57"/>
      <c r="BKP23" s="58"/>
      <c r="BKS23" s="35"/>
      <c r="BKT23" s="32"/>
      <c r="BKW23" s="57"/>
      <c r="BKX23" s="58"/>
      <c r="BLA23" s="35"/>
      <c r="BLB23" s="32"/>
      <c r="BLE23" s="57"/>
      <c r="BLF23" s="58"/>
      <c r="BLI23" s="35"/>
      <c r="BLJ23" s="32"/>
      <c r="BLM23" s="57"/>
      <c r="BLN23" s="58"/>
      <c r="BLQ23" s="35"/>
      <c r="BLR23" s="32"/>
      <c r="BLU23" s="57"/>
      <c r="BLV23" s="58"/>
      <c r="BLY23" s="35"/>
      <c r="BLZ23" s="32"/>
      <c r="BMC23" s="57"/>
      <c r="BMD23" s="58"/>
      <c r="BMG23" s="35"/>
      <c r="BMH23" s="32"/>
      <c r="BMK23" s="57"/>
      <c r="BML23" s="58"/>
      <c r="BMO23" s="35"/>
      <c r="BMP23" s="32"/>
      <c r="BMS23" s="57"/>
      <c r="BMT23" s="58"/>
      <c r="BMW23" s="35"/>
      <c r="BMX23" s="32"/>
      <c r="BNA23" s="57"/>
      <c r="BNB23" s="58"/>
      <c r="BNE23" s="35"/>
      <c r="BNF23" s="32"/>
      <c r="BNI23" s="57"/>
      <c r="BNJ23" s="58"/>
      <c r="BNM23" s="35"/>
      <c r="BNN23" s="32"/>
      <c r="BNQ23" s="57"/>
      <c r="BNR23" s="58"/>
      <c r="BNU23" s="35"/>
      <c r="BNV23" s="32"/>
      <c r="BNY23" s="57"/>
      <c r="BNZ23" s="58"/>
      <c r="BOC23" s="35"/>
      <c r="BOD23" s="32"/>
      <c r="BOG23" s="57"/>
      <c r="BOH23" s="58"/>
      <c r="BOK23" s="35"/>
      <c r="BOL23" s="32"/>
      <c r="BOO23" s="57"/>
      <c r="BOP23" s="58"/>
      <c r="BOS23" s="35"/>
      <c r="BOT23" s="32"/>
      <c r="BOW23" s="57"/>
      <c r="BOX23" s="58"/>
      <c r="BPA23" s="35"/>
      <c r="BPB23" s="32"/>
      <c r="BPE23" s="57"/>
      <c r="BPF23" s="58"/>
      <c r="BPI23" s="35"/>
      <c r="BPJ23" s="32"/>
      <c r="BPM23" s="57"/>
      <c r="BPN23" s="58"/>
      <c r="BPQ23" s="35"/>
      <c r="BPR23" s="32"/>
      <c r="BPU23" s="57"/>
      <c r="BPV23" s="58"/>
      <c r="BPY23" s="35"/>
      <c r="BPZ23" s="32"/>
      <c r="BQC23" s="57"/>
      <c r="BQD23" s="58"/>
      <c r="BQG23" s="35"/>
      <c r="BQH23" s="32"/>
      <c r="BQK23" s="57"/>
      <c r="BQL23" s="58"/>
      <c r="BQO23" s="35"/>
      <c r="BQP23" s="32"/>
      <c r="BQS23" s="57"/>
      <c r="BQT23" s="58"/>
      <c r="BQW23" s="35"/>
      <c r="BQX23" s="32"/>
      <c r="BRA23" s="57"/>
      <c r="BRB23" s="58"/>
      <c r="BRE23" s="35"/>
      <c r="BRF23" s="32"/>
      <c r="BRI23" s="57"/>
      <c r="BRJ23" s="58"/>
      <c r="BRM23" s="35"/>
      <c r="BRN23" s="32"/>
      <c r="BRQ23" s="57"/>
      <c r="BRR23" s="58"/>
      <c r="BRU23" s="35"/>
      <c r="BRV23" s="32"/>
      <c r="BRY23" s="57"/>
      <c r="BRZ23" s="58"/>
      <c r="BSC23" s="35"/>
      <c r="BSD23" s="32"/>
      <c r="BSG23" s="57"/>
      <c r="BSH23" s="58"/>
      <c r="BSK23" s="35"/>
      <c r="BSL23" s="32"/>
      <c r="BSO23" s="57"/>
      <c r="BSP23" s="58"/>
      <c r="BSS23" s="35"/>
      <c r="BST23" s="32"/>
      <c r="BSW23" s="57"/>
      <c r="BSX23" s="58"/>
      <c r="BTA23" s="35"/>
      <c r="BTB23" s="32"/>
      <c r="BTE23" s="57"/>
      <c r="BTF23" s="58"/>
      <c r="BTI23" s="35"/>
      <c r="BTJ23" s="32"/>
      <c r="BTM23" s="57"/>
      <c r="BTN23" s="58"/>
      <c r="BTQ23" s="35"/>
      <c r="BTR23" s="32"/>
      <c r="BTU23" s="57"/>
      <c r="BTV23" s="58"/>
      <c r="BTY23" s="35"/>
      <c r="BTZ23" s="32"/>
      <c r="BUC23" s="57"/>
      <c r="BUD23" s="58"/>
      <c r="BUG23" s="35"/>
      <c r="BUH23" s="32"/>
      <c r="BUK23" s="57"/>
      <c r="BUL23" s="58"/>
      <c r="BUO23" s="35"/>
      <c r="BUP23" s="32"/>
      <c r="BUS23" s="57"/>
      <c r="BUT23" s="58"/>
      <c r="BUW23" s="35"/>
      <c r="BUX23" s="32"/>
      <c r="BVA23" s="57"/>
      <c r="BVB23" s="58"/>
      <c r="BVE23" s="35"/>
      <c r="BVF23" s="32"/>
      <c r="BVI23" s="57"/>
      <c r="BVJ23" s="58"/>
      <c r="BVM23" s="35"/>
      <c r="BVN23" s="32"/>
      <c r="BVQ23" s="57"/>
      <c r="BVR23" s="58"/>
      <c r="BVU23" s="35"/>
      <c r="BVV23" s="32"/>
      <c r="BVY23" s="57"/>
      <c r="BVZ23" s="58"/>
      <c r="BWC23" s="35"/>
      <c r="BWD23" s="32"/>
      <c r="BWG23" s="57"/>
      <c r="BWH23" s="58"/>
      <c r="BWK23" s="35"/>
      <c r="BWL23" s="32"/>
      <c r="BWO23" s="57"/>
      <c r="BWP23" s="58"/>
      <c r="BWS23" s="35"/>
      <c r="BWT23" s="32"/>
      <c r="BWW23" s="57"/>
      <c r="BWX23" s="58"/>
      <c r="BXA23" s="35"/>
      <c r="BXB23" s="32"/>
      <c r="BXE23" s="57"/>
      <c r="BXF23" s="58"/>
      <c r="BXI23" s="35"/>
      <c r="BXJ23" s="32"/>
      <c r="BXM23" s="57"/>
      <c r="BXN23" s="58"/>
      <c r="BXQ23" s="35"/>
      <c r="BXR23" s="32"/>
      <c r="BXU23" s="57"/>
      <c r="BXV23" s="58"/>
      <c r="BXY23" s="35"/>
      <c r="BXZ23" s="32"/>
      <c r="BYC23" s="57"/>
      <c r="BYD23" s="58"/>
      <c r="BYG23" s="35"/>
      <c r="BYH23" s="32"/>
      <c r="BYK23" s="57"/>
      <c r="BYL23" s="58"/>
      <c r="BYO23" s="35"/>
      <c r="BYP23" s="32"/>
      <c r="BYS23" s="57"/>
      <c r="BYT23" s="58"/>
      <c r="BYW23" s="35"/>
      <c r="BYX23" s="32"/>
      <c r="BZA23" s="57"/>
      <c r="BZB23" s="58"/>
      <c r="BZE23" s="35"/>
      <c r="BZF23" s="32"/>
      <c r="BZI23" s="57"/>
      <c r="BZJ23" s="58"/>
      <c r="BZM23" s="35"/>
      <c r="BZN23" s="32"/>
      <c r="BZQ23" s="57"/>
      <c r="BZR23" s="58"/>
      <c r="BZU23" s="35"/>
      <c r="BZV23" s="32"/>
      <c r="BZY23" s="57"/>
      <c r="BZZ23" s="58"/>
      <c r="CAC23" s="35"/>
      <c r="CAD23" s="32"/>
      <c r="CAG23" s="57"/>
      <c r="CAH23" s="58"/>
      <c r="CAK23" s="35"/>
      <c r="CAL23" s="32"/>
      <c r="CAO23" s="57"/>
      <c r="CAP23" s="58"/>
      <c r="CAS23" s="35"/>
      <c r="CAT23" s="32"/>
      <c r="CAW23" s="57"/>
      <c r="CAX23" s="58"/>
      <c r="CBA23" s="35"/>
      <c r="CBB23" s="32"/>
      <c r="CBE23" s="57"/>
      <c r="CBF23" s="58"/>
      <c r="CBI23" s="35"/>
      <c r="CBJ23" s="32"/>
      <c r="CBM23" s="57"/>
      <c r="CBN23" s="58"/>
      <c r="CBQ23" s="35"/>
      <c r="CBR23" s="32"/>
      <c r="CBU23" s="57"/>
      <c r="CBV23" s="58"/>
      <c r="CBY23" s="35"/>
      <c r="CBZ23" s="32"/>
      <c r="CCC23" s="57"/>
      <c r="CCD23" s="58"/>
      <c r="CCG23" s="35"/>
      <c r="CCH23" s="32"/>
      <c r="CCK23" s="57"/>
      <c r="CCL23" s="58"/>
      <c r="CCO23" s="35"/>
      <c r="CCP23" s="32"/>
      <c r="CCS23" s="57"/>
      <c r="CCT23" s="58"/>
      <c r="CCW23" s="35"/>
      <c r="CCX23" s="32"/>
      <c r="CDA23" s="57"/>
      <c r="CDB23" s="58"/>
      <c r="CDE23" s="35"/>
      <c r="CDF23" s="32"/>
      <c r="CDI23" s="57"/>
      <c r="CDJ23" s="58"/>
      <c r="CDM23" s="35"/>
      <c r="CDN23" s="32"/>
      <c r="CDQ23" s="57"/>
      <c r="CDR23" s="58"/>
      <c r="CDU23" s="35"/>
      <c r="CDV23" s="32"/>
      <c r="CDY23" s="57"/>
      <c r="CDZ23" s="58"/>
      <c r="CEC23" s="35"/>
      <c r="CED23" s="32"/>
      <c r="CEG23" s="57"/>
      <c r="CEH23" s="58"/>
      <c r="CEK23" s="35"/>
      <c r="CEL23" s="32"/>
      <c r="CEO23" s="57"/>
      <c r="CEP23" s="58"/>
      <c r="CES23" s="35"/>
      <c r="CET23" s="32"/>
      <c r="CEW23" s="57"/>
      <c r="CEX23" s="58"/>
      <c r="CFA23" s="35"/>
      <c r="CFB23" s="32"/>
      <c r="CFE23" s="57"/>
      <c r="CFF23" s="58"/>
      <c r="CFI23" s="35"/>
      <c r="CFJ23" s="32"/>
      <c r="CFM23" s="57"/>
      <c r="CFN23" s="58"/>
      <c r="CFQ23" s="35"/>
      <c r="CFR23" s="32"/>
      <c r="CFU23" s="57"/>
      <c r="CFV23" s="58"/>
      <c r="CFY23" s="35"/>
      <c r="CFZ23" s="32"/>
      <c r="CGC23" s="57"/>
      <c r="CGD23" s="58"/>
      <c r="CGG23" s="35"/>
      <c r="CGH23" s="32"/>
      <c r="CGK23" s="57"/>
      <c r="CGL23" s="58"/>
      <c r="CGO23" s="35"/>
      <c r="CGP23" s="32"/>
      <c r="CGS23" s="57"/>
      <c r="CGT23" s="58"/>
      <c r="CGW23" s="35"/>
      <c r="CGX23" s="32"/>
      <c r="CHA23" s="57"/>
      <c r="CHB23" s="58"/>
      <c r="CHE23" s="35"/>
      <c r="CHF23" s="32"/>
      <c r="CHI23" s="57"/>
      <c r="CHJ23" s="58"/>
      <c r="CHM23" s="35"/>
      <c r="CHN23" s="32"/>
      <c r="CHQ23" s="57"/>
      <c r="CHR23" s="58"/>
      <c r="CHU23" s="35"/>
      <c r="CHV23" s="32"/>
      <c r="CHY23" s="57"/>
      <c r="CHZ23" s="58"/>
      <c r="CIC23" s="35"/>
      <c r="CID23" s="32"/>
      <c r="CIG23" s="57"/>
      <c r="CIH23" s="58"/>
      <c r="CIK23" s="35"/>
      <c r="CIL23" s="32"/>
      <c r="CIO23" s="57"/>
      <c r="CIP23" s="58"/>
      <c r="CIS23" s="35"/>
      <c r="CIT23" s="32"/>
      <c r="CIW23" s="57"/>
      <c r="CIX23" s="58"/>
      <c r="CJA23" s="35"/>
      <c r="CJB23" s="32"/>
      <c r="CJE23" s="57"/>
      <c r="CJF23" s="58"/>
      <c r="CJI23" s="35"/>
      <c r="CJJ23" s="32"/>
      <c r="CJM23" s="57"/>
      <c r="CJN23" s="58"/>
      <c r="CJQ23" s="35"/>
      <c r="CJR23" s="32"/>
      <c r="CJU23" s="57"/>
      <c r="CJV23" s="58"/>
      <c r="CJY23" s="35"/>
      <c r="CJZ23" s="32"/>
      <c r="CKC23" s="57"/>
      <c r="CKD23" s="58"/>
      <c r="CKG23" s="35"/>
      <c r="CKH23" s="32"/>
      <c r="CKK23" s="57"/>
      <c r="CKL23" s="58"/>
      <c r="CKO23" s="35"/>
      <c r="CKP23" s="32"/>
      <c r="CKS23" s="57"/>
      <c r="CKT23" s="58"/>
      <c r="CKW23" s="35"/>
      <c r="CKX23" s="32"/>
      <c r="CLA23" s="57"/>
      <c r="CLB23" s="58"/>
      <c r="CLE23" s="35"/>
      <c r="CLF23" s="32"/>
      <c r="CLI23" s="57"/>
      <c r="CLJ23" s="58"/>
      <c r="CLM23" s="35"/>
      <c r="CLN23" s="32"/>
      <c r="CLQ23" s="57"/>
      <c r="CLR23" s="58"/>
      <c r="CLU23" s="35"/>
      <c r="CLV23" s="32"/>
      <c r="CLY23" s="57"/>
      <c r="CLZ23" s="58"/>
      <c r="CMC23" s="35"/>
      <c r="CMD23" s="32"/>
      <c r="CMG23" s="57"/>
      <c r="CMH23" s="58"/>
      <c r="CMK23" s="35"/>
      <c r="CML23" s="32"/>
      <c r="CMO23" s="57"/>
      <c r="CMP23" s="58"/>
      <c r="CMS23" s="35"/>
      <c r="CMT23" s="32"/>
      <c r="CMW23" s="57"/>
      <c r="CMX23" s="58"/>
      <c r="CNA23" s="35"/>
      <c r="CNB23" s="32"/>
      <c r="CNE23" s="57"/>
      <c r="CNF23" s="58"/>
      <c r="CNI23" s="35"/>
      <c r="CNJ23" s="32"/>
      <c r="CNM23" s="57"/>
      <c r="CNN23" s="58"/>
      <c r="CNQ23" s="35"/>
      <c r="CNR23" s="32"/>
      <c r="CNU23" s="57"/>
      <c r="CNV23" s="58"/>
      <c r="CNY23" s="35"/>
      <c r="CNZ23" s="32"/>
      <c r="COC23" s="57"/>
      <c r="COD23" s="58"/>
      <c r="COG23" s="35"/>
      <c r="COH23" s="32"/>
      <c r="COK23" s="57"/>
      <c r="COL23" s="58"/>
      <c r="COO23" s="35"/>
      <c r="COP23" s="32"/>
      <c r="COS23" s="57"/>
      <c r="COT23" s="58"/>
      <c r="COW23" s="35"/>
      <c r="COX23" s="32"/>
      <c r="CPA23" s="57"/>
      <c r="CPB23" s="58"/>
      <c r="CPE23" s="35"/>
      <c r="CPF23" s="32"/>
      <c r="CPI23" s="57"/>
      <c r="CPJ23" s="58"/>
      <c r="CPM23" s="35"/>
      <c r="CPN23" s="32"/>
      <c r="CPQ23" s="57"/>
      <c r="CPR23" s="58"/>
      <c r="CPU23" s="35"/>
      <c r="CPV23" s="32"/>
      <c r="CPY23" s="57"/>
      <c r="CPZ23" s="58"/>
      <c r="CQC23" s="35"/>
      <c r="CQD23" s="32"/>
      <c r="CQG23" s="57"/>
      <c r="CQH23" s="58"/>
      <c r="CQK23" s="35"/>
      <c r="CQL23" s="32"/>
      <c r="CQO23" s="57"/>
      <c r="CQP23" s="58"/>
      <c r="CQS23" s="35"/>
      <c r="CQT23" s="32"/>
      <c r="CQW23" s="57"/>
      <c r="CQX23" s="58"/>
      <c r="CRA23" s="35"/>
      <c r="CRB23" s="32"/>
      <c r="CRE23" s="57"/>
      <c r="CRF23" s="58"/>
      <c r="CRI23" s="35"/>
      <c r="CRJ23" s="32"/>
      <c r="CRM23" s="57"/>
      <c r="CRN23" s="58"/>
      <c r="CRQ23" s="35"/>
      <c r="CRR23" s="32"/>
      <c r="CRU23" s="57"/>
      <c r="CRV23" s="58"/>
      <c r="CRY23" s="35"/>
      <c r="CRZ23" s="32"/>
      <c r="CSC23" s="57"/>
      <c r="CSD23" s="58"/>
      <c r="CSG23" s="35"/>
      <c r="CSH23" s="32"/>
      <c r="CSK23" s="57"/>
      <c r="CSL23" s="58"/>
      <c r="CSO23" s="35"/>
      <c r="CSP23" s="32"/>
      <c r="CSS23" s="57"/>
      <c r="CST23" s="58"/>
      <c r="CSW23" s="35"/>
      <c r="CSX23" s="32"/>
      <c r="CTA23" s="57"/>
      <c r="CTB23" s="58"/>
      <c r="CTE23" s="35"/>
      <c r="CTF23" s="32"/>
      <c r="CTI23" s="57"/>
      <c r="CTJ23" s="58"/>
      <c r="CTM23" s="35"/>
      <c r="CTN23" s="32"/>
      <c r="CTQ23" s="57"/>
      <c r="CTR23" s="58"/>
      <c r="CTU23" s="35"/>
      <c r="CTV23" s="32"/>
      <c r="CTY23" s="57"/>
      <c r="CTZ23" s="58"/>
      <c r="CUC23" s="35"/>
      <c r="CUD23" s="32"/>
      <c r="CUG23" s="57"/>
      <c r="CUH23" s="58"/>
      <c r="CUK23" s="35"/>
      <c r="CUL23" s="32"/>
      <c r="CUO23" s="57"/>
      <c r="CUP23" s="58"/>
      <c r="CUS23" s="35"/>
      <c r="CUT23" s="32"/>
      <c r="CUW23" s="57"/>
      <c r="CUX23" s="58"/>
      <c r="CVA23" s="35"/>
      <c r="CVB23" s="32"/>
      <c r="CVE23" s="57"/>
      <c r="CVF23" s="58"/>
      <c r="CVI23" s="35"/>
      <c r="CVJ23" s="32"/>
      <c r="CVM23" s="57"/>
      <c r="CVN23" s="58"/>
      <c r="CVQ23" s="35"/>
      <c r="CVR23" s="32"/>
      <c r="CVU23" s="57"/>
      <c r="CVV23" s="58"/>
      <c r="CVY23" s="35"/>
      <c r="CVZ23" s="32"/>
      <c r="CWC23" s="57"/>
      <c r="CWD23" s="58"/>
      <c r="CWG23" s="35"/>
      <c r="CWH23" s="32"/>
      <c r="CWK23" s="57"/>
      <c r="CWL23" s="58"/>
      <c r="CWO23" s="35"/>
      <c r="CWP23" s="32"/>
      <c r="CWS23" s="57"/>
      <c r="CWT23" s="58"/>
      <c r="CWW23" s="35"/>
      <c r="CWX23" s="32"/>
      <c r="CXA23" s="57"/>
      <c r="CXB23" s="58"/>
      <c r="CXE23" s="35"/>
      <c r="CXF23" s="32"/>
      <c r="CXI23" s="57"/>
      <c r="CXJ23" s="58"/>
      <c r="CXM23" s="35"/>
      <c r="CXN23" s="32"/>
      <c r="CXQ23" s="57"/>
      <c r="CXR23" s="58"/>
      <c r="CXU23" s="35"/>
      <c r="CXV23" s="32"/>
      <c r="CXY23" s="57"/>
      <c r="CXZ23" s="58"/>
      <c r="CYC23" s="35"/>
      <c r="CYD23" s="32"/>
      <c r="CYG23" s="57"/>
      <c r="CYH23" s="58"/>
      <c r="CYK23" s="35"/>
      <c r="CYL23" s="32"/>
      <c r="CYO23" s="57"/>
      <c r="CYP23" s="58"/>
      <c r="CYS23" s="35"/>
      <c r="CYT23" s="32"/>
      <c r="CYW23" s="57"/>
      <c r="CYX23" s="58"/>
      <c r="CZA23" s="35"/>
      <c r="CZB23" s="32"/>
      <c r="CZE23" s="57"/>
      <c r="CZF23" s="58"/>
      <c r="CZI23" s="35"/>
      <c r="CZJ23" s="32"/>
      <c r="CZM23" s="57"/>
      <c r="CZN23" s="58"/>
      <c r="CZQ23" s="35"/>
      <c r="CZR23" s="32"/>
      <c r="CZU23" s="57"/>
      <c r="CZV23" s="58"/>
      <c r="CZY23" s="35"/>
      <c r="CZZ23" s="32"/>
      <c r="DAC23" s="57"/>
      <c r="DAD23" s="58"/>
      <c r="DAG23" s="35"/>
      <c r="DAH23" s="32"/>
      <c r="DAK23" s="57"/>
      <c r="DAL23" s="58"/>
      <c r="DAO23" s="35"/>
      <c r="DAP23" s="32"/>
      <c r="DAS23" s="57"/>
      <c r="DAT23" s="58"/>
      <c r="DAW23" s="35"/>
      <c r="DAX23" s="32"/>
      <c r="DBA23" s="57"/>
      <c r="DBB23" s="58"/>
      <c r="DBE23" s="35"/>
      <c r="DBF23" s="32"/>
      <c r="DBI23" s="57"/>
      <c r="DBJ23" s="58"/>
      <c r="DBM23" s="35"/>
      <c r="DBN23" s="32"/>
      <c r="DBQ23" s="57"/>
      <c r="DBR23" s="58"/>
      <c r="DBU23" s="35"/>
      <c r="DBV23" s="32"/>
      <c r="DBY23" s="57"/>
      <c r="DBZ23" s="58"/>
      <c r="DCC23" s="35"/>
      <c r="DCD23" s="32"/>
      <c r="DCG23" s="57"/>
      <c r="DCH23" s="58"/>
      <c r="DCK23" s="35"/>
      <c r="DCL23" s="32"/>
      <c r="DCO23" s="57"/>
      <c r="DCP23" s="58"/>
      <c r="DCS23" s="35"/>
      <c r="DCT23" s="32"/>
      <c r="DCW23" s="57"/>
      <c r="DCX23" s="58"/>
      <c r="DDA23" s="35"/>
      <c r="DDB23" s="32"/>
      <c r="DDE23" s="57"/>
      <c r="DDF23" s="58"/>
      <c r="DDI23" s="35"/>
      <c r="DDJ23" s="32"/>
      <c r="DDM23" s="57"/>
      <c r="DDN23" s="58"/>
      <c r="DDQ23" s="35"/>
      <c r="DDR23" s="32"/>
      <c r="DDU23" s="57"/>
      <c r="DDV23" s="58"/>
      <c r="DDY23" s="35"/>
      <c r="DDZ23" s="32"/>
      <c r="DEC23" s="57"/>
      <c r="DED23" s="58"/>
      <c r="DEG23" s="35"/>
      <c r="DEH23" s="32"/>
      <c r="DEK23" s="57"/>
      <c r="DEL23" s="58"/>
      <c r="DEO23" s="35"/>
      <c r="DEP23" s="32"/>
      <c r="DES23" s="57"/>
      <c r="DET23" s="58"/>
      <c r="DEW23" s="35"/>
      <c r="DEX23" s="32"/>
      <c r="DFA23" s="57"/>
      <c r="DFB23" s="58"/>
      <c r="DFE23" s="35"/>
      <c r="DFF23" s="32"/>
      <c r="DFI23" s="57"/>
      <c r="DFJ23" s="58"/>
      <c r="DFM23" s="35"/>
      <c r="DFN23" s="32"/>
      <c r="DFQ23" s="57"/>
      <c r="DFR23" s="58"/>
      <c r="DFU23" s="35"/>
      <c r="DFV23" s="32"/>
      <c r="DFY23" s="57"/>
      <c r="DFZ23" s="58"/>
      <c r="DGC23" s="35"/>
      <c r="DGD23" s="32"/>
      <c r="DGG23" s="57"/>
      <c r="DGH23" s="58"/>
      <c r="DGK23" s="35"/>
      <c r="DGL23" s="32"/>
      <c r="DGO23" s="57"/>
      <c r="DGP23" s="58"/>
      <c r="DGS23" s="35"/>
      <c r="DGT23" s="32"/>
      <c r="DGW23" s="57"/>
      <c r="DGX23" s="58"/>
      <c r="DHA23" s="35"/>
      <c r="DHB23" s="32"/>
      <c r="DHE23" s="57"/>
      <c r="DHF23" s="58"/>
      <c r="DHI23" s="35"/>
      <c r="DHJ23" s="32"/>
      <c r="DHM23" s="57"/>
      <c r="DHN23" s="58"/>
      <c r="DHQ23" s="35"/>
      <c r="DHR23" s="32"/>
      <c r="DHU23" s="57"/>
      <c r="DHV23" s="58"/>
      <c r="DHY23" s="35"/>
      <c r="DHZ23" s="32"/>
      <c r="DIC23" s="57"/>
      <c r="DID23" s="58"/>
      <c r="DIG23" s="35"/>
      <c r="DIH23" s="32"/>
      <c r="DIK23" s="57"/>
      <c r="DIL23" s="58"/>
      <c r="DIO23" s="35"/>
      <c r="DIP23" s="32"/>
      <c r="DIS23" s="57"/>
      <c r="DIT23" s="58"/>
      <c r="DIW23" s="35"/>
      <c r="DIX23" s="32"/>
      <c r="DJA23" s="57"/>
      <c r="DJB23" s="58"/>
      <c r="DJE23" s="35"/>
      <c r="DJF23" s="32"/>
      <c r="DJI23" s="57"/>
      <c r="DJJ23" s="58"/>
      <c r="DJM23" s="35"/>
      <c r="DJN23" s="32"/>
      <c r="DJQ23" s="57"/>
      <c r="DJR23" s="58"/>
      <c r="DJU23" s="35"/>
      <c r="DJV23" s="32"/>
      <c r="DJY23" s="57"/>
      <c r="DJZ23" s="58"/>
      <c r="DKC23" s="35"/>
      <c r="DKD23" s="32"/>
      <c r="DKG23" s="57"/>
      <c r="DKH23" s="58"/>
      <c r="DKK23" s="35"/>
      <c r="DKL23" s="32"/>
      <c r="DKO23" s="57"/>
      <c r="DKP23" s="58"/>
      <c r="DKS23" s="35"/>
      <c r="DKT23" s="32"/>
      <c r="DKW23" s="57"/>
      <c r="DKX23" s="58"/>
      <c r="DLA23" s="35"/>
      <c r="DLB23" s="32"/>
      <c r="DLE23" s="57"/>
      <c r="DLF23" s="58"/>
      <c r="DLI23" s="35"/>
      <c r="DLJ23" s="32"/>
      <c r="DLM23" s="57"/>
      <c r="DLN23" s="58"/>
      <c r="DLQ23" s="35"/>
      <c r="DLR23" s="32"/>
      <c r="DLU23" s="57"/>
      <c r="DLV23" s="58"/>
      <c r="DLY23" s="35"/>
      <c r="DLZ23" s="32"/>
      <c r="DMC23" s="57"/>
      <c r="DMD23" s="58"/>
      <c r="DMG23" s="35"/>
      <c r="DMH23" s="32"/>
      <c r="DMK23" s="57"/>
      <c r="DML23" s="58"/>
      <c r="DMO23" s="35"/>
      <c r="DMP23" s="32"/>
      <c r="DMS23" s="57"/>
      <c r="DMT23" s="58"/>
      <c r="DMW23" s="35"/>
      <c r="DMX23" s="32"/>
      <c r="DNA23" s="57"/>
      <c r="DNB23" s="58"/>
      <c r="DNE23" s="35"/>
      <c r="DNF23" s="32"/>
      <c r="DNI23" s="57"/>
      <c r="DNJ23" s="58"/>
      <c r="DNM23" s="35"/>
      <c r="DNN23" s="32"/>
      <c r="DNQ23" s="57"/>
      <c r="DNR23" s="58"/>
      <c r="DNU23" s="35"/>
      <c r="DNV23" s="32"/>
      <c r="DNY23" s="57"/>
      <c r="DNZ23" s="58"/>
      <c r="DOC23" s="35"/>
      <c r="DOD23" s="32"/>
      <c r="DOG23" s="57"/>
      <c r="DOH23" s="58"/>
      <c r="DOK23" s="35"/>
      <c r="DOL23" s="32"/>
      <c r="DOO23" s="57"/>
      <c r="DOP23" s="58"/>
      <c r="DOS23" s="35"/>
      <c r="DOT23" s="32"/>
      <c r="DOW23" s="57"/>
      <c r="DOX23" s="58"/>
      <c r="DPA23" s="35"/>
      <c r="DPB23" s="32"/>
      <c r="DPE23" s="57"/>
      <c r="DPF23" s="58"/>
      <c r="DPI23" s="35"/>
      <c r="DPJ23" s="32"/>
      <c r="DPM23" s="57"/>
      <c r="DPN23" s="58"/>
      <c r="DPQ23" s="35"/>
      <c r="DPR23" s="32"/>
      <c r="DPU23" s="57"/>
      <c r="DPV23" s="58"/>
      <c r="DPY23" s="35"/>
      <c r="DPZ23" s="32"/>
      <c r="DQC23" s="57"/>
      <c r="DQD23" s="58"/>
      <c r="DQG23" s="35"/>
      <c r="DQH23" s="32"/>
      <c r="DQK23" s="57"/>
      <c r="DQL23" s="58"/>
      <c r="DQO23" s="35"/>
      <c r="DQP23" s="32"/>
      <c r="DQS23" s="57"/>
      <c r="DQT23" s="58"/>
      <c r="DQW23" s="35"/>
      <c r="DQX23" s="32"/>
      <c r="DRA23" s="57"/>
      <c r="DRB23" s="58"/>
      <c r="DRE23" s="35"/>
      <c r="DRF23" s="32"/>
      <c r="DRI23" s="57"/>
      <c r="DRJ23" s="58"/>
      <c r="DRM23" s="35"/>
      <c r="DRN23" s="32"/>
      <c r="DRQ23" s="57"/>
      <c r="DRR23" s="58"/>
      <c r="DRU23" s="35"/>
      <c r="DRV23" s="32"/>
      <c r="DRY23" s="57"/>
      <c r="DRZ23" s="58"/>
      <c r="DSC23" s="35"/>
      <c r="DSD23" s="32"/>
      <c r="DSG23" s="57"/>
      <c r="DSH23" s="58"/>
      <c r="DSK23" s="35"/>
      <c r="DSL23" s="32"/>
      <c r="DSO23" s="57"/>
      <c r="DSP23" s="58"/>
      <c r="DSS23" s="35"/>
      <c r="DST23" s="32"/>
      <c r="DSW23" s="57"/>
      <c r="DSX23" s="58"/>
      <c r="DTA23" s="35"/>
      <c r="DTB23" s="32"/>
      <c r="DTE23" s="57"/>
      <c r="DTF23" s="58"/>
      <c r="DTI23" s="35"/>
      <c r="DTJ23" s="32"/>
      <c r="DTM23" s="57"/>
      <c r="DTN23" s="58"/>
      <c r="DTQ23" s="35"/>
      <c r="DTR23" s="32"/>
      <c r="DTU23" s="57"/>
      <c r="DTV23" s="58"/>
      <c r="DTY23" s="35"/>
      <c r="DTZ23" s="32"/>
      <c r="DUC23" s="57"/>
      <c r="DUD23" s="58"/>
      <c r="DUG23" s="35"/>
      <c r="DUH23" s="32"/>
      <c r="DUK23" s="57"/>
      <c r="DUL23" s="58"/>
      <c r="DUO23" s="35"/>
      <c r="DUP23" s="32"/>
      <c r="DUS23" s="57"/>
      <c r="DUT23" s="58"/>
      <c r="DUW23" s="35"/>
      <c r="DUX23" s="32"/>
      <c r="DVA23" s="57"/>
      <c r="DVB23" s="58"/>
      <c r="DVE23" s="35"/>
      <c r="DVF23" s="32"/>
      <c r="DVI23" s="57"/>
      <c r="DVJ23" s="58"/>
      <c r="DVM23" s="35"/>
      <c r="DVN23" s="32"/>
      <c r="DVQ23" s="57"/>
      <c r="DVR23" s="58"/>
      <c r="DVU23" s="35"/>
      <c r="DVV23" s="32"/>
      <c r="DVY23" s="57"/>
      <c r="DVZ23" s="58"/>
      <c r="DWC23" s="35"/>
      <c r="DWD23" s="32"/>
      <c r="DWG23" s="57"/>
      <c r="DWH23" s="58"/>
      <c r="DWK23" s="35"/>
      <c r="DWL23" s="32"/>
      <c r="DWO23" s="57"/>
      <c r="DWP23" s="58"/>
      <c r="DWS23" s="35"/>
      <c r="DWT23" s="32"/>
      <c r="DWW23" s="57"/>
      <c r="DWX23" s="58"/>
      <c r="DXA23" s="35"/>
      <c r="DXB23" s="32"/>
      <c r="DXE23" s="57"/>
      <c r="DXF23" s="58"/>
      <c r="DXI23" s="35"/>
      <c r="DXJ23" s="32"/>
      <c r="DXM23" s="57"/>
      <c r="DXN23" s="58"/>
      <c r="DXQ23" s="35"/>
      <c r="DXR23" s="32"/>
      <c r="DXU23" s="57"/>
      <c r="DXV23" s="58"/>
      <c r="DXY23" s="35"/>
      <c r="DXZ23" s="32"/>
      <c r="DYC23" s="57"/>
      <c r="DYD23" s="58"/>
      <c r="DYG23" s="35"/>
      <c r="DYH23" s="32"/>
      <c r="DYK23" s="57"/>
      <c r="DYL23" s="58"/>
      <c r="DYO23" s="35"/>
      <c r="DYP23" s="32"/>
      <c r="DYS23" s="57"/>
      <c r="DYT23" s="58"/>
      <c r="DYW23" s="35"/>
      <c r="DYX23" s="32"/>
      <c r="DZA23" s="57"/>
      <c r="DZB23" s="58"/>
      <c r="DZE23" s="35"/>
      <c r="DZF23" s="32"/>
      <c r="DZI23" s="57"/>
      <c r="DZJ23" s="58"/>
      <c r="DZM23" s="35"/>
      <c r="DZN23" s="32"/>
      <c r="DZQ23" s="57"/>
      <c r="DZR23" s="58"/>
      <c r="DZU23" s="35"/>
      <c r="DZV23" s="32"/>
      <c r="DZY23" s="57"/>
      <c r="DZZ23" s="58"/>
      <c r="EAC23" s="35"/>
      <c r="EAD23" s="32"/>
      <c r="EAG23" s="57"/>
      <c r="EAH23" s="58"/>
      <c r="EAK23" s="35"/>
      <c r="EAL23" s="32"/>
      <c r="EAO23" s="57"/>
      <c r="EAP23" s="58"/>
      <c r="EAS23" s="35"/>
      <c r="EAT23" s="32"/>
      <c r="EAW23" s="57"/>
      <c r="EAX23" s="58"/>
      <c r="EBA23" s="35"/>
      <c r="EBB23" s="32"/>
      <c r="EBE23" s="57"/>
      <c r="EBF23" s="58"/>
      <c r="EBI23" s="35"/>
      <c r="EBJ23" s="32"/>
      <c r="EBM23" s="57"/>
      <c r="EBN23" s="58"/>
      <c r="EBQ23" s="35"/>
      <c r="EBR23" s="32"/>
      <c r="EBU23" s="57"/>
      <c r="EBV23" s="58"/>
      <c r="EBY23" s="35"/>
      <c r="EBZ23" s="32"/>
      <c r="ECC23" s="57"/>
      <c r="ECD23" s="58"/>
      <c r="ECG23" s="35"/>
      <c r="ECH23" s="32"/>
      <c r="ECK23" s="57"/>
      <c r="ECL23" s="58"/>
      <c r="ECO23" s="35"/>
      <c r="ECP23" s="32"/>
      <c r="ECS23" s="57"/>
      <c r="ECT23" s="58"/>
      <c r="ECW23" s="35"/>
      <c r="ECX23" s="32"/>
      <c r="EDA23" s="57"/>
      <c r="EDB23" s="58"/>
      <c r="EDE23" s="35"/>
      <c r="EDF23" s="32"/>
      <c r="EDI23" s="57"/>
      <c r="EDJ23" s="58"/>
      <c r="EDM23" s="35"/>
      <c r="EDN23" s="32"/>
      <c r="EDQ23" s="57"/>
      <c r="EDR23" s="58"/>
      <c r="EDU23" s="35"/>
      <c r="EDV23" s="32"/>
      <c r="EDY23" s="57"/>
      <c r="EDZ23" s="58"/>
      <c r="EEC23" s="35"/>
      <c r="EED23" s="32"/>
      <c r="EEG23" s="57"/>
      <c r="EEH23" s="58"/>
      <c r="EEK23" s="35"/>
      <c r="EEL23" s="32"/>
      <c r="EEO23" s="57"/>
      <c r="EEP23" s="58"/>
      <c r="EES23" s="35"/>
      <c r="EET23" s="32"/>
      <c r="EEW23" s="57"/>
      <c r="EEX23" s="58"/>
      <c r="EFA23" s="35"/>
      <c r="EFB23" s="32"/>
      <c r="EFE23" s="57"/>
      <c r="EFF23" s="58"/>
      <c r="EFI23" s="35"/>
      <c r="EFJ23" s="32"/>
      <c r="EFM23" s="57"/>
      <c r="EFN23" s="58"/>
      <c r="EFQ23" s="35"/>
      <c r="EFR23" s="32"/>
      <c r="EFU23" s="57"/>
      <c r="EFV23" s="58"/>
      <c r="EFY23" s="35"/>
      <c r="EFZ23" s="32"/>
      <c r="EGC23" s="57"/>
      <c r="EGD23" s="58"/>
      <c r="EGG23" s="35"/>
      <c r="EGH23" s="32"/>
      <c r="EGK23" s="57"/>
      <c r="EGL23" s="58"/>
      <c r="EGO23" s="35"/>
      <c r="EGP23" s="32"/>
      <c r="EGS23" s="57"/>
      <c r="EGT23" s="58"/>
      <c r="EGW23" s="35"/>
      <c r="EGX23" s="32"/>
      <c r="EHA23" s="57"/>
      <c r="EHB23" s="58"/>
      <c r="EHE23" s="35"/>
      <c r="EHF23" s="32"/>
      <c r="EHI23" s="57"/>
      <c r="EHJ23" s="58"/>
      <c r="EHM23" s="35"/>
      <c r="EHN23" s="32"/>
      <c r="EHQ23" s="57"/>
      <c r="EHR23" s="58"/>
      <c r="EHU23" s="35"/>
      <c r="EHV23" s="32"/>
      <c r="EHY23" s="57"/>
      <c r="EHZ23" s="58"/>
      <c r="EIC23" s="35"/>
      <c r="EID23" s="32"/>
      <c r="EIG23" s="57"/>
      <c r="EIH23" s="58"/>
      <c r="EIK23" s="35"/>
      <c r="EIL23" s="32"/>
      <c r="EIO23" s="57"/>
      <c r="EIP23" s="58"/>
      <c r="EIS23" s="35"/>
      <c r="EIT23" s="32"/>
      <c r="EIW23" s="57"/>
      <c r="EIX23" s="58"/>
      <c r="EJA23" s="35"/>
      <c r="EJB23" s="32"/>
      <c r="EJE23" s="57"/>
      <c r="EJF23" s="58"/>
      <c r="EJI23" s="35"/>
      <c r="EJJ23" s="32"/>
      <c r="EJM23" s="57"/>
      <c r="EJN23" s="58"/>
      <c r="EJQ23" s="35"/>
      <c r="EJR23" s="32"/>
      <c r="EJU23" s="57"/>
      <c r="EJV23" s="58"/>
      <c r="EJY23" s="35"/>
      <c r="EJZ23" s="32"/>
      <c r="EKC23" s="57"/>
      <c r="EKD23" s="58"/>
      <c r="EKG23" s="35"/>
      <c r="EKH23" s="32"/>
      <c r="EKK23" s="57"/>
      <c r="EKL23" s="58"/>
      <c r="EKO23" s="35"/>
      <c r="EKP23" s="32"/>
      <c r="EKS23" s="57"/>
      <c r="EKT23" s="58"/>
      <c r="EKW23" s="35"/>
      <c r="EKX23" s="32"/>
      <c r="ELA23" s="57"/>
      <c r="ELB23" s="58"/>
      <c r="ELE23" s="35"/>
      <c r="ELF23" s="32"/>
      <c r="ELI23" s="57"/>
      <c r="ELJ23" s="58"/>
      <c r="ELM23" s="35"/>
      <c r="ELN23" s="32"/>
      <c r="ELQ23" s="57"/>
      <c r="ELR23" s="58"/>
      <c r="ELU23" s="35"/>
      <c r="ELV23" s="32"/>
      <c r="ELY23" s="57"/>
      <c r="ELZ23" s="58"/>
      <c r="EMC23" s="35"/>
      <c r="EMD23" s="32"/>
      <c r="EMG23" s="57"/>
      <c r="EMH23" s="58"/>
      <c r="EMK23" s="35"/>
      <c r="EML23" s="32"/>
      <c r="EMO23" s="57"/>
      <c r="EMP23" s="58"/>
      <c r="EMS23" s="35"/>
      <c r="EMT23" s="32"/>
      <c r="EMW23" s="57"/>
      <c r="EMX23" s="58"/>
      <c r="ENA23" s="35"/>
      <c r="ENB23" s="32"/>
      <c r="ENE23" s="57"/>
      <c r="ENF23" s="58"/>
      <c r="ENI23" s="35"/>
      <c r="ENJ23" s="32"/>
      <c r="ENM23" s="57"/>
      <c r="ENN23" s="58"/>
      <c r="ENQ23" s="35"/>
      <c r="ENR23" s="32"/>
      <c r="ENU23" s="57"/>
      <c r="ENV23" s="58"/>
      <c r="ENY23" s="35"/>
      <c r="ENZ23" s="32"/>
      <c r="EOC23" s="57"/>
      <c r="EOD23" s="58"/>
      <c r="EOG23" s="35"/>
      <c r="EOH23" s="32"/>
      <c r="EOK23" s="57"/>
      <c r="EOL23" s="58"/>
      <c r="EOO23" s="35"/>
      <c r="EOP23" s="32"/>
      <c r="EOS23" s="57"/>
      <c r="EOT23" s="58"/>
      <c r="EOW23" s="35"/>
      <c r="EOX23" s="32"/>
      <c r="EPA23" s="57"/>
      <c r="EPB23" s="58"/>
      <c r="EPE23" s="35"/>
      <c r="EPF23" s="32"/>
      <c r="EPI23" s="57"/>
      <c r="EPJ23" s="58"/>
      <c r="EPM23" s="35"/>
      <c r="EPN23" s="32"/>
      <c r="EPQ23" s="57"/>
      <c r="EPR23" s="58"/>
      <c r="EPU23" s="35"/>
      <c r="EPV23" s="32"/>
      <c r="EPY23" s="57"/>
      <c r="EPZ23" s="58"/>
      <c r="EQC23" s="35"/>
      <c r="EQD23" s="32"/>
      <c r="EQG23" s="57"/>
      <c r="EQH23" s="58"/>
      <c r="EQK23" s="35"/>
      <c r="EQL23" s="32"/>
      <c r="EQO23" s="57"/>
      <c r="EQP23" s="58"/>
      <c r="EQS23" s="35"/>
      <c r="EQT23" s="32"/>
      <c r="EQW23" s="57"/>
      <c r="EQX23" s="58"/>
      <c r="ERA23" s="35"/>
      <c r="ERB23" s="32"/>
      <c r="ERE23" s="57"/>
      <c r="ERF23" s="58"/>
      <c r="ERI23" s="35"/>
      <c r="ERJ23" s="32"/>
      <c r="ERM23" s="57"/>
      <c r="ERN23" s="58"/>
      <c r="ERQ23" s="35"/>
      <c r="ERR23" s="32"/>
      <c r="ERU23" s="57"/>
      <c r="ERV23" s="58"/>
      <c r="ERY23" s="35"/>
      <c r="ERZ23" s="32"/>
      <c r="ESC23" s="57"/>
      <c r="ESD23" s="58"/>
      <c r="ESG23" s="35"/>
      <c r="ESH23" s="32"/>
      <c r="ESK23" s="57"/>
      <c r="ESL23" s="58"/>
      <c r="ESO23" s="35"/>
      <c r="ESP23" s="32"/>
      <c r="ESS23" s="57"/>
      <c r="EST23" s="58"/>
      <c r="ESW23" s="35"/>
      <c r="ESX23" s="32"/>
      <c r="ETA23" s="57"/>
      <c r="ETB23" s="58"/>
      <c r="ETE23" s="35"/>
      <c r="ETF23" s="32"/>
      <c r="ETI23" s="57"/>
      <c r="ETJ23" s="58"/>
      <c r="ETM23" s="35"/>
      <c r="ETN23" s="32"/>
      <c r="ETQ23" s="57"/>
      <c r="ETR23" s="58"/>
      <c r="ETU23" s="35"/>
      <c r="ETV23" s="32"/>
      <c r="ETY23" s="57"/>
      <c r="ETZ23" s="58"/>
      <c r="EUC23" s="35"/>
      <c r="EUD23" s="32"/>
      <c r="EUG23" s="57"/>
      <c r="EUH23" s="58"/>
      <c r="EUK23" s="35"/>
      <c r="EUL23" s="32"/>
      <c r="EUO23" s="57"/>
      <c r="EUP23" s="58"/>
      <c r="EUS23" s="35"/>
      <c r="EUT23" s="32"/>
      <c r="EUW23" s="57"/>
      <c r="EUX23" s="58"/>
      <c r="EVA23" s="35"/>
      <c r="EVB23" s="32"/>
      <c r="EVE23" s="57"/>
      <c r="EVF23" s="58"/>
      <c r="EVI23" s="35"/>
      <c r="EVJ23" s="32"/>
      <c r="EVM23" s="57"/>
      <c r="EVN23" s="58"/>
      <c r="EVQ23" s="35"/>
      <c r="EVR23" s="32"/>
      <c r="EVU23" s="57"/>
      <c r="EVV23" s="58"/>
      <c r="EVY23" s="35"/>
      <c r="EVZ23" s="32"/>
      <c r="EWC23" s="57"/>
      <c r="EWD23" s="58"/>
      <c r="EWG23" s="35"/>
      <c r="EWH23" s="32"/>
      <c r="EWK23" s="57"/>
      <c r="EWL23" s="58"/>
      <c r="EWO23" s="35"/>
      <c r="EWP23" s="32"/>
      <c r="EWS23" s="57"/>
      <c r="EWT23" s="58"/>
      <c r="EWW23" s="35"/>
      <c r="EWX23" s="32"/>
      <c r="EXA23" s="57"/>
      <c r="EXB23" s="58"/>
      <c r="EXE23" s="35"/>
      <c r="EXF23" s="32"/>
      <c r="EXI23" s="57"/>
      <c r="EXJ23" s="58"/>
      <c r="EXM23" s="35"/>
      <c r="EXN23" s="32"/>
      <c r="EXQ23" s="57"/>
      <c r="EXR23" s="58"/>
      <c r="EXU23" s="35"/>
      <c r="EXV23" s="32"/>
      <c r="EXY23" s="57"/>
      <c r="EXZ23" s="58"/>
      <c r="EYC23" s="35"/>
      <c r="EYD23" s="32"/>
      <c r="EYG23" s="57"/>
      <c r="EYH23" s="58"/>
      <c r="EYK23" s="35"/>
      <c r="EYL23" s="32"/>
      <c r="EYO23" s="57"/>
      <c r="EYP23" s="58"/>
      <c r="EYS23" s="35"/>
      <c r="EYT23" s="32"/>
      <c r="EYW23" s="57"/>
      <c r="EYX23" s="58"/>
      <c r="EZA23" s="35"/>
      <c r="EZB23" s="32"/>
      <c r="EZE23" s="57"/>
      <c r="EZF23" s="58"/>
      <c r="EZI23" s="35"/>
      <c r="EZJ23" s="32"/>
      <c r="EZM23" s="57"/>
      <c r="EZN23" s="58"/>
      <c r="EZQ23" s="35"/>
      <c r="EZR23" s="32"/>
      <c r="EZU23" s="57"/>
      <c r="EZV23" s="58"/>
      <c r="EZY23" s="35"/>
      <c r="EZZ23" s="32"/>
      <c r="FAC23" s="57"/>
      <c r="FAD23" s="58"/>
      <c r="FAG23" s="35"/>
      <c r="FAH23" s="32"/>
      <c r="FAK23" s="57"/>
      <c r="FAL23" s="58"/>
      <c r="FAO23" s="35"/>
      <c r="FAP23" s="32"/>
      <c r="FAS23" s="57"/>
      <c r="FAT23" s="58"/>
      <c r="FAW23" s="35"/>
      <c r="FAX23" s="32"/>
      <c r="FBA23" s="57"/>
      <c r="FBB23" s="58"/>
      <c r="FBE23" s="35"/>
      <c r="FBF23" s="32"/>
      <c r="FBI23" s="57"/>
      <c r="FBJ23" s="58"/>
      <c r="FBM23" s="35"/>
      <c r="FBN23" s="32"/>
      <c r="FBQ23" s="57"/>
      <c r="FBR23" s="58"/>
      <c r="FBU23" s="35"/>
      <c r="FBV23" s="32"/>
      <c r="FBY23" s="57"/>
      <c r="FBZ23" s="58"/>
      <c r="FCC23" s="35"/>
      <c r="FCD23" s="32"/>
      <c r="FCG23" s="57"/>
      <c r="FCH23" s="58"/>
      <c r="FCK23" s="35"/>
      <c r="FCL23" s="32"/>
      <c r="FCO23" s="57"/>
      <c r="FCP23" s="58"/>
      <c r="FCS23" s="35"/>
      <c r="FCT23" s="32"/>
      <c r="FCW23" s="57"/>
      <c r="FCX23" s="58"/>
      <c r="FDA23" s="35"/>
      <c r="FDB23" s="32"/>
      <c r="FDE23" s="57"/>
      <c r="FDF23" s="58"/>
      <c r="FDI23" s="35"/>
      <c r="FDJ23" s="32"/>
      <c r="FDM23" s="57"/>
      <c r="FDN23" s="58"/>
      <c r="FDQ23" s="35"/>
      <c r="FDR23" s="32"/>
      <c r="FDU23" s="57"/>
      <c r="FDV23" s="58"/>
      <c r="FDY23" s="35"/>
      <c r="FDZ23" s="32"/>
      <c r="FEC23" s="57"/>
      <c r="FED23" s="58"/>
      <c r="FEG23" s="35"/>
      <c r="FEH23" s="32"/>
      <c r="FEK23" s="57"/>
      <c r="FEL23" s="58"/>
      <c r="FEO23" s="35"/>
      <c r="FEP23" s="32"/>
      <c r="FES23" s="57"/>
      <c r="FET23" s="58"/>
      <c r="FEW23" s="35"/>
      <c r="FEX23" s="32"/>
      <c r="FFA23" s="57"/>
      <c r="FFB23" s="58"/>
      <c r="FFE23" s="35"/>
      <c r="FFF23" s="32"/>
      <c r="FFI23" s="57"/>
      <c r="FFJ23" s="58"/>
      <c r="FFM23" s="35"/>
      <c r="FFN23" s="32"/>
      <c r="FFQ23" s="57"/>
      <c r="FFR23" s="58"/>
      <c r="FFU23" s="35"/>
      <c r="FFV23" s="32"/>
      <c r="FFY23" s="57"/>
      <c r="FFZ23" s="58"/>
      <c r="FGC23" s="35"/>
      <c r="FGD23" s="32"/>
      <c r="FGG23" s="57"/>
      <c r="FGH23" s="58"/>
      <c r="FGK23" s="35"/>
      <c r="FGL23" s="32"/>
      <c r="FGO23" s="57"/>
      <c r="FGP23" s="58"/>
      <c r="FGS23" s="35"/>
      <c r="FGT23" s="32"/>
      <c r="FGW23" s="57"/>
      <c r="FGX23" s="58"/>
      <c r="FHA23" s="35"/>
      <c r="FHB23" s="32"/>
      <c r="FHE23" s="57"/>
      <c r="FHF23" s="58"/>
      <c r="FHI23" s="35"/>
      <c r="FHJ23" s="32"/>
      <c r="FHM23" s="57"/>
      <c r="FHN23" s="58"/>
      <c r="FHQ23" s="35"/>
      <c r="FHR23" s="32"/>
      <c r="FHU23" s="57"/>
      <c r="FHV23" s="58"/>
      <c r="FHY23" s="35"/>
      <c r="FHZ23" s="32"/>
      <c r="FIC23" s="57"/>
      <c r="FID23" s="58"/>
      <c r="FIG23" s="35"/>
      <c r="FIH23" s="32"/>
      <c r="FIK23" s="57"/>
      <c r="FIL23" s="58"/>
      <c r="FIO23" s="35"/>
      <c r="FIP23" s="32"/>
      <c r="FIS23" s="57"/>
      <c r="FIT23" s="58"/>
      <c r="FIW23" s="35"/>
      <c r="FIX23" s="32"/>
      <c r="FJA23" s="57"/>
      <c r="FJB23" s="58"/>
      <c r="FJE23" s="35"/>
      <c r="FJF23" s="32"/>
      <c r="FJI23" s="57"/>
      <c r="FJJ23" s="58"/>
      <c r="FJM23" s="35"/>
      <c r="FJN23" s="32"/>
      <c r="FJQ23" s="57"/>
      <c r="FJR23" s="58"/>
      <c r="FJU23" s="35"/>
      <c r="FJV23" s="32"/>
      <c r="FJY23" s="57"/>
      <c r="FJZ23" s="58"/>
      <c r="FKC23" s="35"/>
      <c r="FKD23" s="32"/>
      <c r="FKG23" s="57"/>
      <c r="FKH23" s="58"/>
      <c r="FKK23" s="35"/>
      <c r="FKL23" s="32"/>
      <c r="FKO23" s="57"/>
      <c r="FKP23" s="58"/>
      <c r="FKS23" s="35"/>
      <c r="FKT23" s="32"/>
      <c r="FKW23" s="57"/>
      <c r="FKX23" s="58"/>
      <c r="FLA23" s="35"/>
      <c r="FLB23" s="32"/>
      <c r="FLE23" s="57"/>
      <c r="FLF23" s="58"/>
      <c r="FLI23" s="35"/>
      <c r="FLJ23" s="32"/>
      <c r="FLM23" s="57"/>
      <c r="FLN23" s="58"/>
      <c r="FLQ23" s="35"/>
      <c r="FLR23" s="32"/>
      <c r="FLU23" s="57"/>
      <c r="FLV23" s="58"/>
      <c r="FLY23" s="35"/>
      <c r="FLZ23" s="32"/>
      <c r="FMC23" s="57"/>
      <c r="FMD23" s="58"/>
      <c r="FMG23" s="35"/>
      <c r="FMH23" s="32"/>
      <c r="FMK23" s="57"/>
      <c r="FML23" s="58"/>
      <c r="FMO23" s="35"/>
      <c r="FMP23" s="32"/>
      <c r="FMS23" s="57"/>
      <c r="FMT23" s="58"/>
      <c r="FMW23" s="35"/>
      <c r="FMX23" s="32"/>
      <c r="FNA23" s="57"/>
      <c r="FNB23" s="58"/>
      <c r="FNE23" s="35"/>
      <c r="FNF23" s="32"/>
      <c r="FNI23" s="57"/>
      <c r="FNJ23" s="58"/>
      <c r="FNM23" s="35"/>
      <c r="FNN23" s="32"/>
      <c r="FNQ23" s="57"/>
      <c r="FNR23" s="58"/>
      <c r="FNU23" s="35"/>
      <c r="FNV23" s="32"/>
      <c r="FNY23" s="57"/>
      <c r="FNZ23" s="58"/>
      <c r="FOC23" s="35"/>
      <c r="FOD23" s="32"/>
      <c r="FOG23" s="57"/>
      <c r="FOH23" s="58"/>
      <c r="FOK23" s="35"/>
      <c r="FOL23" s="32"/>
      <c r="FOO23" s="57"/>
      <c r="FOP23" s="58"/>
      <c r="FOS23" s="35"/>
      <c r="FOT23" s="32"/>
      <c r="FOW23" s="57"/>
      <c r="FOX23" s="58"/>
      <c r="FPA23" s="35"/>
      <c r="FPB23" s="32"/>
      <c r="FPE23" s="57"/>
      <c r="FPF23" s="58"/>
      <c r="FPI23" s="35"/>
      <c r="FPJ23" s="32"/>
      <c r="FPM23" s="57"/>
      <c r="FPN23" s="58"/>
      <c r="FPQ23" s="35"/>
      <c r="FPR23" s="32"/>
      <c r="FPU23" s="57"/>
      <c r="FPV23" s="58"/>
      <c r="FPY23" s="35"/>
      <c r="FPZ23" s="32"/>
      <c r="FQC23" s="57"/>
      <c r="FQD23" s="58"/>
      <c r="FQG23" s="35"/>
      <c r="FQH23" s="32"/>
      <c r="FQK23" s="57"/>
      <c r="FQL23" s="58"/>
      <c r="FQO23" s="35"/>
      <c r="FQP23" s="32"/>
      <c r="FQS23" s="57"/>
      <c r="FQT23" s="58"/>
      <c r="FQW23" s="35"/>
      <c r="FQX23" s="32"/>
      <c r="FRA23" s="57"/>
      <c r="FRB23" s="58"/>
      <c r="FRE23" s="35"/>
      <c r="FRF23" s="32"/>
      <c r="FRI23" s="57"/>
      <c r="FRJ23" s="58"/>
      <c r="FRM23" s="35"/>
      <c r="FRN23" s="32"/>
      <c r="FRQ23" s="57"/>
      <c r="FRR23" s="58"/>
      <c r="FRU23" s="35"/>
      <c r="FRV23" s="32"/>
      <c r="FRY23" s="57"/>
      <c r="FRZ23" s="58"/>
      <c r="FSC23" s="35"/>
      <c r="FSD23" s="32"/>
      <c r="FSG23" s="57"/>
      <c r="FSH23" s="58"/>
      <c r="FSK23" s="35"/>
      <c r="FSL23" s="32"/>
      <c r="FSO23" s="57"/>
      <c r="FSP23" s="58"/>
      <c r="FSS23" s="35"/>
      <c r="FST23" s="32"/>
      <c r="FSW23" s="57"/>
      <c r="FSX23" s="58"/>
      <c r="FTA23" s="35"/>
      <c r="FTB23" s="32"/>
      <c r="FTE23" s="57"/>
      <c r="FTF23" s="58"/>
      <c r="FTI23" s="35"/>
      <c r="FTJ23" s="32"/>
      <c r="FTM23" s="57"/>
      <c r="FTN23" s="58"/>
      <c r="FTQ23" s="35"/>
      <c r="FTR23" s="32"/>
      <c r="FTU23" s="57"/>
      <c r="FTV23" s="58"/>
      <c r="FTY23" s="35"/>
      <c r="FTZ23" s="32"/>
      <c r="FUC23" s="57"/>
      <c r="FUD23" s="58"/>
      <c r="FUG23" s="35"/>
      <c r="FUH23" s="32"/>
      <c r="FUK23" s="57"/>
      <c r="FUL23" s="58"/>
      <c r="FUO23" s="35"/>
      <c r="FUP23" s="32"/>
      <c r="FUS23" s="57"/>
      <c r="FUT23" s="58"/>
      <c r="FUW23" s="35"/>
      <c r="FUX23" s="32"/>
      <c r="FVA23" s="57"/>
      <c r="FVB23" s="58"/>
      <c r="FVE23" s="35"/>
      <c r="FVF23" s="32"/>
      <c r="FVI23" s="57"/>
      <c r="FVJ23" s="58"/>
      <c r="FVM23" s="35"/>
      <c r="FVN23" s="32"/>
      <c r="FVQ23" s="57"/>
      <c r="FVR23" s="58"/>
      <c r="FVU23" s="35"/>
      <c r="FVV23" s="32"/>
      <c r="FVY23" s="57"/>
      <c r="FVZ23" s="58"/>
      <c r="FWC23" s="35"/>
      <c r="FWD23" s="32"/>
      <c r="FWG23" s="57"/>
      <c r="FWH23" s="58"/>
      <c r="FWK23" s="35"/>
      <c r="FWL23" s="32"/>
      <c r="FWO23" s="57"/>
      <c r="FWP23" s="58"/>
      <c r="FWS23" s="35"/>
      <c r="FWT23" s="32"/>
      <c r="FWW23" s="57"/>
      <c r="FWX23" s="58"/>
      <c r="FXA23" s="35"/>
      <c r="FXB23" s="32"/>
      <c r="FXE23" s="57"/>
      <c r="FXF23" s="58"/>
      <c r="FXI23" s="35"/>
      <c r="FXJ23" s="32"/>
      <c r="FXM23" s="57"/>
      <c r="FXN23" s="58"/>
      <c r="FXQ23" s="35"/>
      <c r="FXR23" s="32"/>
      <c r="FXU23" s="57"/>
      <c r="FXV23" s="58"/>
      <c r="FXY23" s="35"/>
      <c r="FXZ23" s="32"/>
      <c r="FYC23" s="57"/>
      <c r="FYD23" s="58"/>
      <c r="FYG23" s="35"/>
      <c r="FYH23" s="32"/>
      <c r="FYK23" s="57"/>
      <c r="FYL23" s="58"/>
      <c r="FYO23" s="35"/>
      <c r="FYP23" s="32"/>
      <c r="FYS23" s="57"/>
      <c r="FYT23" s="58"/>
      <c r="FYW23" s="35"/>
      <c r="FYX23" s="32"/>
      <c r="FZA23" s="57"/>
      <c r="FZB23" s="58"/>
      <c r="FZE23" s="35"/>
      <c r="FZF23" s="32"/>
      <c r="FZI23" s="57"/>
      <c r="FZJ23" s="58"/>
      <c r="FZM23" s="35"/>
      <c r="FZN23" s="32"/>
      <c r="FZQ23" s="57"/>
      <c r="FZR23" s="58"/>
      <c r="FZU23" s="35"/>
      <c r="FZV23" s="32"/>
      <c r="FZY23" s="57"/>
      <c r="FZZ23" s="58"/>
      <c r="GAC23" s="35"/>
      <c r="GAD23" s="32"/>
      <c r="GAG23" s="57"/>
      <c r="GAH23" s="58"/>
      <c r="GAK23" s="35"/>
      <c r="GAL23" s="32"/>
      <c r="GAO23" s="57"/>
      <c r="GAP23" s="58"/>
      <c r="GAS23" s="35"/>
      <c r="GAT23" s="32"/>
      <c r="GAW23" s="57"/>
      <c r="GAX23" s="58"/>
      <c r="GBA23" s="35"/>
      <c r="GBB23" s="32"/>
      <c r="GBE23" s="57"/>
      <c r="GBF23" s="58"/>
      <c r="GBI23" s="35"/>
      <c r="GBJ23" s="32"/>
      <c r="GBM23" s="57"/>
      <c r="GBN23" s="58"/>
      <c r="GBQ23" s="35"/>
      <c r="GBR23" s="32"/>
      <c r="GBU23" s="57"/>
      <c r="GBV23" s="58"/>
      <c r="GBY23" s="35"/>
      <c r="GBZ23" s="32"/>
      <c r="GCC23" s="57"/>
      <c r="GCD23" s="58"/>
      <c r="GCG23" s="35"/>
      <c r="GCH23" s="32"/>
      <c r="GCK23" s="57"/>
      <c r="GCL23" s="58"/>
      <c r="GCO23" s="35"/>
      <c r="GCP23" s="32"/>
      <c r="GCS23" s="57"/>
      <c r="GCT23" s="58"/>
      <c r="GCW23" s="35"/>
      <c r="GCX23" s="32"/>
      <c r="GDA23" s="57"/>
      <c r="GDB23" s="58"/>
      <c r="GDE23" s="35"/>
      <c r="GDF23" s="32"/>
      <c r="GDI23" s="57"/>
      <c r="GDJ23" s="58"/>
      <c r="GDM23" s="35"/>
      <c r="GDN23" s="32"/>
      <c r="GDQ23" s="57"/>
      <c r="GDR23" s="58"/>
      <c r="GDU23" s="35"/>
      <c r="GDV23" s="32"/>
      <c r="GDY23" s="57"/>
      <c r="GDZ23" s="58"/>
      <c r="GEC23" s="35"/>
      <c r="GED23" s="32"/>
      <c r="GEG23" s="57"/>
      <c r="GEH23" s="58"/>
      <c r="GEK23" s="35"/>
      <c r="GEL23" s="32"/>
      <c r="GEO23" s="57"/>
      <c r="GEP23" s="58"/>
      <c r="GES23" s="35"/>
      <c r="GET23" s="32"/>
      <c r="GEW23" s="57"/>
      <c r="GEX23" s="58"/>
      <c r="GFA23" s="35"/>
      <c r="GFB23" s="32"/>
      <c r="GFE23" s="57"/>
      <c r="GFF23" s="58"/>
      <c r="GFI23" s="35"/>
      <c r="GFJ23" s="32"/>
      <c r="GFM23" s="57"/>
      <c r="GFN23" s="58"/>
      <c r="GFQ23" s="35"/>
      <c r="GFR23" s="32"/>
      <c r="GFU23" s="57"/>
      <c r="GFV23" s="58"/>
      <c r="GFY23" s="35"/>
      <c r="GFZ23" s="32"/>
      <c r="GGC23" s="57"/>
      <c r="GGD23" s="58"/>
      <c r="GGG23" s="35"/>
      <c r="GGH23" s="32"/>
      <c r="GGK23" s="57"/>
      <c r="GGL23" s="58"/>
      <c r="GGO23" s="35"/>
      <c r="GGP23" s="32"/>
      <c r="GGS23" s="57"/>
      <c r="GGT23" s="58"/>
      <c r="GGW23" s="35"/>
      <c r="GGX23" s="32"/>
      <c r="GHA23" s="57"/>
      <c r="GHB23" s="58"/>
      <c r="GHE23" s="35"/>
      <c r="GHF23" s="32"/>
      <c r="GHI23" s="57"/>
      <c r="GHJ23" s="58"/>
      <c r="GHM23" s="35"/>
      <c r="GHN23" s="32"/>
      <c r="GHQ23" s="57"/>
      <c r="GHR23" s="58"/>
      <c r="GHU23" s="35"/>
      <c r="GHV23" s="32"/>
      <c r="GHY23" s="57"/>
      <c r="GHZ23" s="58"/>
      <c r="GIC23" s="35"/>
      <c r="GID23" s="32"/>
      <c r="GIG23" s="57"/>
      <c r="GIH23" s="58"/>
      <c r="GIK23" s="35"/>
      <c r="GIL23" s="32"/>
      <c r="GIO23" s="57"/>
      <c r="GIP23" s="58"/>
      <c r="GIS23" s="35"/>
      <c r="GIT23" s="32"/>
      <c r="GIW23" s="57"/>
      <c r="GIX23" s="58"/>
      <c r="GJA23" s="35"/>
      <c r="GJB23" s="32"/>
      <c r="GJE23" s="57"/>
      <c r="GJF23" s="58"/>
      <c r="GJI23" s="35"/>
      <c r="GJJ23" s="32"/>
      <c r="GJM23" s="57"/>
      <c r="GJN23" s="58"/>
      <c r="GJQ23" s="35"/>
      <c r="GJR23" s="32"/>
      <c r="GJU23" s="57"/>
      <c r="GJV23" s="58"/>
      <c r="GJY23" s="35"/>
      <c r="GJZ23" s="32"/>
      <c r="GKC23" s="57"/>
      <c r="GKD23" s="58"/>
      <c r="GKG23" s="35"/>
      <c r="GKH23" s="32"/>
      <c r="GKK23" s="57"/>
      <c r="GKL23" s="58"/>
      <c r="GKO23" s="35"/>
      <c r="GKP23" s="32"/>
      <c r="GKS23" s="57"/>
      <c r="GKT23" s="58"/>
      <c r="GKW23" s="35"/>
      <c r="GKX23" s="32"/>
      <c r="GLA23" s="57"/>
      <c r="GLB23" s="58"/>
      <c r="GLE23" s="35"/>
      <c r="GLF23" s="32"/>
      <c r="GLI23" s="57"/>
      <c r="GLJ23" s="58"/>
      <c r="GLM23" s="35"/>
      <c r="GLN23" s="32"/>
      <c r="GLQ23" s="57"/>
      <c r="GLR23" s="58"/>
      <c r="GLU23" s="35"/>
      <c r="GLV23" s="32"/>
      <c r="GLY23" s="57"/>
      <c r="GLZ23" s="58"/>
      <c r="GMC23" s="35"/>
      <c r="GMD23" s="32"/>
      <c r="GMG23" s="57"/>
      <c r="GMH23" s="58"/>
      <c r="GMK23" s="35"/>
      <c r="GML23" s="32"/>
      <c r="GMO23" s="57"/>
      <c r="GMP23" s="58"/>
      <c r="GMS23" s="35"/>
      <c r="GMT23" s="32"/>
      <c r="GMW23" s="57"/>
      <c r="GMX23" s="58"/>
      <c r="GNA23" s="35"/>
      <c r="GNB23" s="32"/>
      <c r="GNE23" s="57"/>
      <c r="GNF23" s="58"/>
      <c r="GNI23" s="35"/>
      <c r="GNJ23" s="32"/>
      <c r="GNM23" s="57"/>
      <c r="GNN23" s="58"/>
      <c r="GNQ23" s="35"/>
      <c r="GNR23" s="32"/>
      <c r="GNU23" s="57"/>
      <c r="GNV23" s="58"/>
      <c r="GNY23" s="35"/>
      <c r="GNZ23" s="32"/>
      <c r="GOC23" s="57"/>
      <c r="GOD23" s="58"/>
      <c r="GOG23" s="35"/>
      <c r="GOH23" s="32"/>
      <c r="GOK23" s="57"/>
      <c r="GOL23" s="58"/>
      <c r="GOO23" s="35"/>
      <c r="GOP23" s="32"/>
      <c r="GOS23" s="57"/>
      <c r="GOT23" s="58"/>
      <c r="GOW23" s="35"/>
      <c r="GOX23" s="32"/>
      <c r="GPA23" s="57"/>
      <c r="GPB23" s="58"/>
      <c r="GPE23" s="35"/>
      <c r="GPF23" s="32"/>
      <c r="GPI23" s="57"/>
      <c r="GPJ23" s="58"/>
      <c r="GPM23" s="35"/>
      <c r="GPN23" s="32"/>
      <c r="GPQ23" s="57"/>
      <c r="GPR23" s="58"/>
      <c r="GPU23" s="35"/>
      <c r="GPV23" s="32"/>
      <c r="GPY23" s="57"/>
      <c r="GPZ23" s="58"/>
      <c r="GQC23" s="35"/>
      <c r="GQD23" s="32"/>
      <c r="GQG23" s="57"/>
      <c r="GQH23" s="58"/>
      <c r="GQK23" s="35"/>
      <c r="GQL23" s="32"/>
      <c r="GQO23" s="57"/>
      <c r="GQP23" s="58"/>
      <c r="GQS23" s="35"/>
      <c r="GQT23" s="32"/>
      <c r="GQW23" s="57"/>
      <c r="GQX23" s="58"/>
      <c r="GRA23" s="35"/>
      <c r="GRB23" s="32"/>
      <c r="GRE23" s="57"/>
      <c r="GRF23" s="58"/>
      <c r="GRI23" s="35"/>
      <c r="GRJ23" s="32"/>
      <c r="GRM23" s="57"/>
      <c r="GRN23" s="58"/>
      <c r="GRQ23" s="35"/>
      <c r="GRR23" s="32"/>
      <c r="GRU23" s="57"/>
      <c r="GRV23" s="58"/>
      <c r="GRY23" s="35"/>
      <c r="GRZ23" s="32"/>
      <c r="GSC23" s="57"/>
      <c r="GSD23" s="58"/>
      <c r="GSG23" s="35"/>
      <c r="GSH23" s="32"/>
      <c r="GSK23" s="57"/>
      <c r="GSL23" s="58"/>
      <c r="GSO23" s="35"/>
      <c r="GSP23" s="32"/>
      <c r="GSS23" s="57"/>
      <c r="GST23" s="58"/>
      <c r="GSW23" s="35"/>
      <c r="GSX23" s="32"/>
      <c r="GTA23" s="57"/>
      <c r="GTB23" s="58"/>
      <c r="GTE23" s="35"/>
      <c r="GTF23" s="32"/>
      <c r="GTI23" s="57"/>
      <c r="GTJ23" s="58"/>
      <c r="GTM23" s="35"/>
      <c r="GTN23" s="32"/>
      <c r="GTQ23" s="57"/>
      <c r="GTR23" s="58"/>
      <c r="GTU23" s="35"/>
      <c r="GTV23" s="32"/>
      <c r="GTY23" s="57"/>
      <c r="GTZ23" s="58"/>
      <c r="GUC23" s="35"/>
      <c r="GUD23" s="32"/>
      <c r="GUG23" s="57"/>
      <c r="GUH23" s="58"/>
      <c r="GUK23" s="35"/>
      <c r="GUL23" s="32"/>
      <c r="GUO23" s="57"/>
      <c r="GUP23" s="58"/>
      <c r="GUS23" s="35"/>
      <c r="GUT23" s="32"/>
      <c r="GUW23" s="57"/>
      <c r="GUX23" s="58"/>
      <c r="GVA23" s="35"/>
      <c r="GVB23" s="32"/>
      <c r="GVE23" s="57"/>
      <c r="GVF23" s="58"/>
      <c r="GVI23" s="35"/>
      <c r="GVJ23" s="32"/>
      <c r="GVM23" s="57"/>
      <c r="GVN23" s="58"/>
      <c r="GVQ23" s="35"/>
      <c r="GVR23" s="32"/>
      <c r="GVU23" s="57"/>
      <c r="GVV23" s="58"/>
      <c r="GVY23" s="35"/>
      <c r="GVZ23" s="32"/>
      <c r="GWC23" s="57"/>
      <c r="GWD23" s="58"/>
      <c r="GWG23" s="35"/>
      <c r="GWH23" s="32"/>
      <c r="GWK23" s="57"/>
      <c r="GWL23" s="58"/>
      <c r="GWO23" s="35"/>
      <c r="GWP23" s="32"/>
      <c r="GWS23" s="57"/>
      <c r="GWT23" s="58"/>
      <c r="GWW23" s="35"/>
      <c r="GWX23" s="32"/>
      <c r="GXA23" s="57"/>
      <c r="GXB23" s="58"/>
      <c r="GXE23" s="35"/>
      <c r="GXF23" s="32"/>
      <c r="GXI23" s="57"/>
      <c r="GXJ23" s="58"/>
      <c r="GXM23" s="35"/>
      <c r="GXN23" s="32"/>
      <c r="GXQ23" s="57"/>
      <c r="GXR23" s="58"/>
      <c r="GXU23" s="35"/>
      <c r="GXV23" s="32"/>
      <c r="GXY23" s="57"/>
      <c r="GXZ23" s="58"/>
      <c r="GYC23" s="35"/>
      <c r="GYD23" s="32"/>
      <c r="GYG23" s="57"/>
      <c r="GYH23" s="58"/>
      <c r="GYK23" s="35"/>
      <c r="GYL23" s="32"/>
      <c r="GYO23" s="57"/>
      <c r="GYP23" s="58"/>
      <c r="GYS23" s="35"/>
      <c r="GYT23" s="32"/>
      <c r="GYW23" s="57"/>
      <c r="GYX23" s="58"/>
      <c r="GZA23" s="35"/>
      <c r="GZB23" s="32"/>
      <c r="GZE23" s="57"/>
      <c r="GZF23" s="58"/>
      <c r="GZI23" s="35"/>
      <c r="GZJ23" s="32"/>
      <c r="GZM23" s="57"/>
      <c r="GZN23" s="58"/>
      <c r="GZQ23" s="35"/>
      <c r="GZR23" s="32"/>
      <c r="GZU23" s="57"/>
      <c r="GZV23" s="58"/>
      <c r="GZY23" s="35"/>
      <c r="GZZ23" s="32"/>
      <c r="HAC23" s="57"/>
      <c r="HAD23" s="58"/>
      <c r="HAG23" s="35"/>
      <c r="HAH23" s="32"/>
      <c r="HAK23" s="57"/>
      <c r="HAL23" s="58"/>
      <c r="HAO23" s="35"/>
      <c r="HAP23" s="32"/>
      <c r="HAS23" s="57"/>
      <c r="HAT23" s="58"/>
      <c r="HAW23" s="35"/>
      <c r="HAX23" s="32"/>
      <c r="HBA23" s="57"/>
      <c r="HBB23" s="58"/>
      <c r="HBE23" s="35"/>
      <c r="HBF23" s="32"/>
      <c r="HBI23" s="57"/>
      <c r="HBJ23" s="58"/>
      <c r="HBM23" s="35"/>
      <c r="HBN23" s="32"/>
      <c r="HBQ23" s="57"/>
      <c r="HBR23" s="58"/>
      <c r="HBU23" s="35"/>
      <c r="HBV23" s="32"/>
      <c r="HBY23" s="57"/>
      <c r="HBZ23" s="58"/>
      <c r="HCC23" s="35"/>
      <c r="HCD23" s="32"/>
      <c r="HCG23" s="57"/>
      <c r="HCH23" s="58"/>
      <c r="HCK23" s="35"/>
      <c r="HCL23" s="32"/>
      <c r="HCO23" s="57"/>
      <c r="HCP23" s="58"/>
      <c r="HCS23" s="35"/>
      <c r="HCT23" s="32"/>
      <c r="HCW23" s="57"/>
      <c r="HCX23" s="58"/>
      <c r="HDA23" s="35"/>
      <c r="HDB23" s="32"/>
      <c r="HDE23" s="57"/>
      <c r="HDF23" s="58"/>
      <c r="HDI23" s="35"/>
      <c r="HDJ23" s="32"/>
      <c r="HDM23" s="57"/>
      <c r="HDN23" s="58"/>
      <c r="HDQ23" s="35"/>
      <c r="HDR23" s="32"/>
      <c r="HDU23" s="57"/>
      <c r="HDV23" s="58"/>
      <c r="HDY23" s="35"/>
      <c r="HDZ23" s="32"/>
      <c r="HEC23" s="57"/>
      <c r="HED23" s="58"/>
      <c r="HEG23" s="35"/>
      <c r="HEH23" s="32"/>
      <c r="HEK23" s="57"/>
      <c r="HEL23" s="58"/>
      <c r="HEO23" s="35"/>
      <c r="HEP23" s="32"/>
      <c r="HES23" s="57"/>
      <c r="HET23" s="58"/>
      <c r="HEW23" s="35"/>
      <c r="HEX23" s="32"/>
      <c r="HFA23" s="57"/>
      <c r="HFB23" s="58"/>
      <c r="HFE23" s="35"/>
      <c r="HFF23" s="32"/>
      <c r="HFI23" s="57"/>
      <c r="HFJ23" s="58"/>
      <c r="HFM23" s="35"/>
      <c r="HFN23" s="32"/>
      <c r="HFQ23" s="57"/>
      <c r="HFR23" s="58"/>
      <c r="HFU23" s="35"/>
      <c r="HFV23" s="32"/>
      <c r="HFY23" s="57"/>
      <c r="HFZ23" s="58"/>
      <c r="HGC23" s="35"/>
      <c r="HGD23" s="32"/>
      <c r="HGG23" s="57"/>
      <c r="HGH23" s="58"/>
      <c r="HGK23" s="35"/>
      <c r="HGL23" s="32"/>
      <c r="HGO23" s="57"/>
      <c r="HGP23" s="58"/>
      <c r="HGS23" s="35"/>
      <c r="HGT23" s="32"/>
      <c r="HGW23" s="57"/>
      <c r="HGX23" s="58"/>
      <c r="HHA23" s="35"/>
      <c r="HHB23" s="32"/>
      <c r="HHE23" s="57"/>
      <c r="HHF23" s="58"/>
      <c r="HHI23" s="35"/>
      <c r="HHJ23" s="32"/>
      <c r="HHM23" s="57"/>
      <c r="HHN23" s="58"/>
      <c r="HHQ23" s="35"/>
      <c r="HHR23" s="32"/>
      <c r="HHU23" s="57"/>
      <c r="HHV23" s="58"/>
      <c r="HHY23" s="35"/>
      <c r="HHZ23" s="32"/>
      <c r="HIC23" s="57"/>
      <c r="HID23" s="58"/>
      <c r="HIG23" s="35"/>
      <c r="HIH23" s="32"/>
      <c r="HIK23" s="57"/>
      <c r="HIL23" s="58"/>
      <c r="HIO23" s="35"/>
      <c r="HIP23" s="32"/>
      <c r="HIS23" s="57"/>
      <c r="HIT23" s="58"/>
      <c r="HIW23" s="35"/>
      <c r="HIX23" s="32"/>
      <c r="HJA23" s="57"/>
      <c r="HJB23" s="58"/>
      <c r="HJE23" s="35"/>
      <c r="HJF23" s="32"/>
      <c r="HJI23" s="57"/>
      <c r="HJJ23" s="58"/>
      <c r="HJM23" s="35"/>
      <c r="HJN23" s="32"/>
      <c r="HJQ23" s="57"/>
      <c r="HJR23" s="58"/>
      <c r="HJU23" s="35"/>
      <c r="HJV23" s="32"/>
      <c r="HJY23" s="57"/>
      <c r="HJZ23" s="58"/>
      <c r="HKC23" s="35"/>
      <c r="HKD23" s="32"/>
      <c r="HKG23" s="57"/>
      <c r="HKH23" s="58"/>
      <c r="HKK23" s="35"/>
      <c r="HKL23" s="32"/>
      <c r="HKO23" s="57"/>
      <c r="HKP23" s="58"/>
      <c r="HKS23" s="35"/>
      <c r="HKT23" s="32"/>
      <c r="HKW23" s="57"/>
      <c r="HKX23" s="58"/>
      <c r="HLA23" s="35"/>
      <c r="HLB23" s="32"/>
      <c r="HLE23" s="57"/>
      <c r="HLF23" s="58"/>
      <c r="HLI23" s="35"/>
      <c r="HLJ23" s="32"/>
      <c r="HLM23" s="57"/>
      <c r="HLN23" s="58"/>
      <c r="HLQ23" s="35"/>
      <c r="HLR23" s="32"/>
      <c r="HLU23" s="57"/>
      <c r="HLV23" s="58"/>
      <c r="HLY23" s="35"/>
      <c r="HLZ23" s="32"/>
      <c r="HMC23" s="57"/>
      <c r="HMD23" s="58"/>
      <c r="HMG23" s="35"/>
      <c r="HMH23" s="32"/>
      <c r="HMK23" s="57"/>
      <c r="HML23" s="58"/>
      <c r="HMO23" s="35"/>
      <c r="HMP23" s="32"/>
      <c r="HMS23" s="57"/>
      <c r="HMT23" s="58"/>
      <c r="HMW23" s="35"/>
      <c r="HMX23" s="32"/>
      <c r="HNA23" s="57"/>
      <c r="HNB23" s="58"/>
      <c r="HNE23" s="35"/>
      <c r="HNF23" s="32"/>
      <c r="HNI23" s="57"/>
      <c r="HNJ23" s="58"/>
      <c r="HNM23" s="35"/>
      <c r="HNN23" s="32"/>
      <c r="HNQ23" s="57"/>
      <c r="HNR23" s="58"/>
      <c r="HNU23" s="35"/>
      <c r="HNV23" s="32"/>
      <c r="HNY23" s="57"/>
      <c r="HNZ23" s="58"/>
      <c r="HOC23" s="35"/>
      <c r="HOD23" s="32"/>
      <c r="HOG23" s="57"/>
      <c r="HOH23" s="58"/>
      <c r="HOK23" s="35"/>
      <c r="HOL23" s="32"/>
      <c r="HOO23" s="57"/>
      <c r="HOP23" s="58"/>
      <c r="HOS23" s="35"/>
      <c r="HOT23" s="32"/>
      <c r="HOW23" s="57"/>
      <c r="HOX23" s="58"/>
      <c r="HPA23" s="35"/>
      <c r="HPB23" s="32"/>
      <c r="HPE23" s="57"/>
      <c r="HPF23" s="58"/>
      <c r="HPI23" s="35"/>
      <c r="HPJ23" s="32"/>
      <c r="HPM23" s="57"/>
      <c r="HPN23" s="58"/>
      <c r="HPQ23" s="35"/>
      <c r="HPR23" s="32"/>
      <c r="HPU23" s="57"/>
      <c r="HPV23" s="58"/>
      <c r="HPY23" s="35"/>
      <c r="HPZ23" s="32"/>
      <c r="HQC23" s="57"/>
      <c r="HQD23" s="58"/>
      <c r="HQG23" s="35"/>
      <c r="HQH23" s="32"/>
      <c r="HQK23" s="57"/>
      <c r="HQL23" s="58"/>
      <c r="HQO23" s="35"/>
      <c r="HQP23" s="32"/>
      <c r="HQS23" s="57"/>
      <c r="HQT23" s="58"/>
      <c r="HQW23" s="35"/>
      <c r="HQX23" s="32"/>
      <c r="HRA23" s="57"/>
      <c r="HRB23" s="58"/>
      <c r="HRE23" s="35"/>
      <c r="HRF23" s="32"/>
      <c r="HRI23" s="57"/>
      <c r="HRJ23" s="58"/>
      <c r="HRM23" s="35"/>
      <c r="HRN23" s="32"/>
      <c r="HRQ23" s="57"/>
      <c r="HRR23" s="58"/>
      <c r="HRU23" s="35"/>
      <c r="HRV23" s="32"/>
      <c r="HRY23" s="57"/>
      <c r="HRZ23" s="58"/>
      <c r="HSC23" s="35"/>
      <c r="HSD23" s="32"/>
      <c r="HSG23" s="57"/>
      <c r="HSH23" s="58"/>
      <c r="HSK23" s="35"/>
      <c r="HSL23" s="32"/>
      <c r="HSO23" s="57"/>
      <c r="HSP23" s="58"/>
      <c r="HSS23" s="35"/>
      <c r="HST23" s="32"/>
      <c r="HSW23" s="57"/>
      <c r="HSX23" s="58"/>
      <c r="HTA23" s="35"/>
      <c r="HTB23" s="32"/>
      <c r="HTE23" s="57"/>
      <c r="HTF23" s="58"/>
      <c r="HTI23" s="35"/>
      <c r="HTJ23" s="32"/>
      <c r="HTM23" s="57"/>
      <c r="HTN23" s="58"/>
      <c r="HTQ23" s="35"/>
      <c r="HTR23" s="32"/>
      <c r="HTU23" s="57"/>
      <c r="HTV23" s="58"/>
      <c r="HTY23" s="35"/>
      <c r="HTZ23" s="32"/>
      <c r="HUC23" s="57"/>
      <c r="HUD23" s="58"/>
      <c r="HUG23" s="35"/>
      <c r="HUH23" s="32"/>
      <c r="HUK23" s="57"/>
      <c r="HUL23" s="58"/>
      <c r="HUO23" s="35"/>
      <c r="HUP23" s="32"/>
      <c r="HUS23" s="57"/>
      <c r="HUT23" s="58"/>
      <c r="HUW23" s="35"/>
      <c r="HUX23" s="32"/>
      <c r="HVA23" s="57"/>
      <c r="HVB23" s="58"/>
      <c r="HVE23" s="35"/>
      <c r="HVF23" s="32"/>
      <c r="HVI23" s="57"/>
      <c r="HVJ23" s="58"/>
      <c r="HVM23" s="35"/>
      <c r="HVN23" s="32"/>
      <c r="HVQ23" s="57"/>
      <c r="HVR23" s="58"/>
      <c r="HVU23" s="35"/>
      <c r="HVV23" s="32"/>
      <c r="HVY23" s="57"/>
      <c r="HVZ23" s="58"/>
      <c r="HWC23" s="35"/>
      <c r="HWD23" s="32"/>
      <c r="HWG23" s="57"/>
      <c r="HWH23" s="58"/>
      <c r="HWK23" s="35"/>
      <c r="HWL23" s="32"/>
      <c r="HWO23" s="57"/>
      <c r="HWP23" s="58"/>
      <c r="HWS23" s="35"/>
      <c r="HWT23" s="32"/>
      <c r="HWW23" s="57"/>
      <c r="HWX23" s="58"/>
      <c r="HXA23" s="35"/>
      <c r="HXB23" s="32"/>
      <c r="HXE23" s="57"/>
      <c r="HXF23" s="58"/>
      <c r="HXI23" s="35"/>
      <c r="HXJ23" s="32"/>
      <c r="HXM23" s="57"/>
      <c r="HXN23" s="58"/>
      <c r="HXQ23" s="35"/>
      <c r="HXR23" s="32"/>
      <c r="HXU23" s="57"/>
      <c r="HXV23" s="58"/>
      <c r="HXY23" s="35"/>
      <c r="HXZ23" s="32"/>
      <c r="HYC23" s="57"/>
      <c r="HYD23" s="58"/>
      <c r="HYG23" s="35"/>
      <c r="HYH23" s="32"/>
      <c r="HYK23" s="57"/>
      <c r="HYL23" s="58"/>
      <c r="HYO23" s="35"/>
      <c r="HYP23" s="32"/>
      <c r="HYS23" s="57"/>
      <c r="HYT23" s="58"/>
      <c r="HYW23" s="35"/>
      <c r="HYX23" s="32"/>
      <c r="HZA23" s="57"/>
      <c r="HZB23" s="58"/>
      <c r="HZE23" s="35"/>
      <c r="HZF23" s="32"/>
      <c r="HZI23" s="57"/>
      <c r="HZJ23" s="58"/>
      <c r="HZM23" s="35"/>
      <c r="HZN23" s="32"/>
      <c r="HZQ23" s="57"/>
      <c r="HZR23" s="58"/>
      <c r="HZU23" s="35"/>
      <c r="HZV23" s="32"/>
      <c r="HZY23" s="57"/>
      <c r="HZZ23" s="58"/>
      <c r="IAC23" s="35"/>
      <c r="IAD23" s="32"/>
      <c r="IAG23" s="57"/>
      <c r="IAH23" s="58"/>
      <c r="IAK23" s="35"/>
      <c r="IAL23" s="32"/>
      <c r="IAO23" s="57"/>
      <c r="IAP23" s="58"/>
      <c r="IAS23" s="35"/>
      <c r="IAT23" s="32"/>
      <c r="IAW23" s="57"/>
      <c r="IAX23" s="58"/>
      <c r="IBA23" s="35"/>
      <c r="IBB23" s="32"/>
      <c r="IBE23" s="57"/>
      <c r="IBF23" s="58"/>
      <c r="IBI23" s="35"/>
      <c r="IBJ23" s="32"/>
      <c r="IBM23" s="57"/>
      <c r="IBN23" s="58"/>
      <c r="IBQ23" s="35"/>
      <c r="IBR23" s="32"/>
      <c r="IBU23" s="57"/>
      <c r="IBV23" s="58"/>
      <c r="IBY23" s="35"/>
      <c r="IBZ23" s="32"/>
      <c r="ICC23" s="57"/>
      <c r="ICD23" s="58"/>
      <c r="ICG23" s="35"/>
      <c r="ICH23" s="32"/>
      <c r="ICK23" s="57"/>
      <c r="ICL23" s="58"/>
      <c r="ICO23" s="35"/>
      <c r="ICP23" s="32"/>
      <c r="ICS23" s="57"/>
      <c r="ICT23" s="58"/>
      <c r="ICW23" s="35"/>
      <c r="ICX23" s="32"/>
      <c r="IDA23" s="57"/>
      <c r="IDB23" s="58"/>
      <c r="IDE23" s="35"/>
      <c r="IDF23" s="32"/>
      <c r="IDI23" s="57"/>
      <c r="IDJ23" s="58"/>
      <c r="IDM23" s="35"/>
      <c r="IDN23" s="32"/>
      <c r="IDQ23" s="57"/>
      <c r="IDR23" s="58"/>
      <c r="IDU23" s="35"/>
      <c r="IDV23" s="32"/>
      <c r="IDY23" s="57"/>
      <c r="IDZ23" s="58"/>
      <c r="IEC23" s="35"/>
      <c r="IED23" s="32"/>
      <c r="IEG23" s="57"/>
      <c r="IEH23" s="58"/>
      <c r="IEK23" s="35"/>
      <c r="IEL23" s="32"/>
      <c r="IEO23" s="57"/>
      <c r="IEP23" s="58"/>
      <c r="IES23" s="35"/>
      <c r="IET23" s="32"/>
      <c r="IEW23" s="57"/>
      <c r="IEX23" s="58"/>
      <c r="IFA23" s="35"/>
      <c r="IFB23" s="32"/>
      <c r="IFE23" s="57"/>
      <c r="IFF23" s="58"/>
      <c r="IFI23" s="35"/>
      <c r="IFJ23" s="32"/>
      <c r="IFM23" s="57"/>
      <c r="IFN23" s="58"/>
      <c r="IFQ23" s="35"/>
      <c r="IFR23" s="32"/>
      <c r="IFU23" s="57"/>
      <c r="IFV23" s="58"/>
      <c r="IFY23" s="35"/>
      <c r="IFZ23" s="32"/>
      <c r="IGC23" s="57"/>
      <c r="IGD23" s="58"/>
      <c r="IGG23" s="35"/>
      <c r="IGH23" s="32"/>
      <c r="IGK23" s="57"/>
      <c r="IGL23" s="58"/>
      <c r="IGO23" s="35"/>
      <c r="IGP23" s="32"/>
      <c r="IGS23" s="57"/>
      <c r="IGT23" s="58"/>
      <c r="IGW23" s="35"/>
      <c r="IGX23" s="32"/>
      <c r="IHA23" s="57"/>
      <c r="IHB23" s="58"/>
      <c r="IHE23" s="35"/>
      <c r="IHF23" s="32"/>
      <c r="IHI23" s="57"/>
      <c r="IHJ23" s="58"/>
      <c r="IHM23" s="35"/>
      <c r="IHN23" s="32"/>
      <c r="IHQ23" s="57"/>
      <c r="IHR23" s="58"/>
      <c r="IHU23" s="35"/>
      <c r="IHV23" s="32"/>
      <c r="IHY23" s="57"/>
      <c r="IHZ23" s="58"/>
      <c r="IIC23" s="35"/>
      <c r="IID23" s="32"/>
      <c r="IIG23" s="57"/>
      <c r="IIH23" s="58"/>
      <c r="IIK23" s="35"/>
      <c r="IIL23" s="32"/>
      <c r="IIO23" s="57"/>
      <c r="IIP23" s="58"/>
      <c r="IIS23" s="35"/>
      <c r="IIT23" s="32"/>
      <c r="IIW23" s="57"/>
      <c r="IIX23" s="58"/>
      <c r="IJA23" s="35"/>
      <c r="IJB23" s="32"/>
      <c r="IJE23" s="57"/>
      <c r="IJF23" s="58"/>
      <c r="IJI23" s="35"/>
      <c r="IJJ23" s="32"/>
      <c r="IJM23" s="57"/>
      <c r="IJN23" s="58"/>
      <c r="IJQ23" s="35"/>
      <c r="IJR23" s="32"/>
      <c r="IJU23" s="57"/>
      <c r="IJV23" s="58"/>
      <c r="IJY23" s="35"/>
      <c r="IJZ23" s="32"/>
      <c r="IKC23" s="57"/>
      <c r="IKD23" s="58"/>
      <c r="IKG23" s="35"/>
      <c r="IKH23" s="32"/>
      <c r="IKK23" s="57"/>
      <c r="IKL23" s="58"/>
      <c r="IKO23" s="35"/>
      <c r="IKP23" s="32"/>
      <c r="IKS23" s="57"/>
      <c r="IKT23" s="58"/>
      <c r="IKW23" s="35"/>
      <c r="IKX23" s="32"/>
      <c r="ILA23" s="57"/>
      <c r="ILB23" s="58"/>
      <c r="ILE23" s="35"/>
      <c r="ILF23" s="32"/>
      <c r="ILI23" s="57"/>
      <c r="ILJ23" s="58"/>
      <c r="ILM23" s="35"/>
      <c r="ILN23" s="32"/>
      <c r="ILQ23" s="57"/>
      <c r="ILR23" s="58"/>
      <c r="ILU23" s="35"/>
      <c r="ILV23" s="32"/>
      <c r="ILY23" s="57"/>
      <c r="ILZ23" s="58"/>
      <c r="IMC23" s="35"/>
      <c r="IMD23" s="32"/>
      <c r="IMG23" s="57"/>
      <c r="IMH23" s="58"/>
      <c r="IMK23" s="35"/>
      <c r="IML23" s="32"/>
      <c r="IMO23" s="57"/>
      <c r="IMP23" s="58"/>
      <c r="IMS23" s="35"/>
      <c r="IMT23" s="32"/>
      <c r="IMW23" s="57"/>
      <c r="IMX23" s="58"/>
      <c r="INA23" s="35"/>
      <c r="INB23" s="32"/>
      <c r="INE23" s="57"/>
      <c r="INF23" s="58"/>
      <c r="INI23" s="35"/>
      <c r="INJ23" s="32"/>
      <c r="INM23" s="57"/>
      <c r="INN23" s="58"/>
      <c r="INQ23" s="35"/>
      <c r="INR23" s="32"/>
      <c r="INU23" s="57"/>
      <c r="INV23" s="58"/>
      <c r="INY23" s="35"/>
      <c r="INZ23" s="32"/>
      <c r="IOC23" s="57"/>
      <c r="IOD23" s="58"/>
      <c r="IOG23" s="35"/>
      <c r="IOH23" s="32"/>
      <c r="IOK23" s="57"/>
      <c r="IOL23" s="58"/>
      <c r="IOO23" s="35"/>
      <c r="IOP23" s="32"/>
      <c r="IOS23" s="57"/>
      <c r="IOT23" s="58"/>
      <c r="IOW23" s="35"/>
      <c r="IOX23" s="32"/>
      <c r="IPA23" s="57"/>
      <c r="IPB23" s="58"/>
      <c r="IPE23" s="35"/>
      <c r="IPF23" s="32"/>
      <c r="IPI23" s="57"/>
      <c r="IPJ23" s="58"/>
      <c r="IPM23" s="35"/>
      <c r="IPN23" s="32"/>
      <c r="IPQ23" s="57"/>
      <c r="IPR23" s="58"/>
      <c r="IPU23" s="35"/>
      <c r="IPV23" s="32"/>
      <c r="IPY23" s="57"/>
      <c r="IPZ23" s="58"/>
      <c r="IQC23" s="35"/>
      <c r="IQD23" s="32"/>
      <c r="IQG23" s="57"/>
      <c r="IQH23" s="58"/>
      <c r="IQK23" s="35"/>
      <c r="IQL23" s="32"/>
      <c r="IQO23" s="57"/>
      <c r="IQP23" s="58"/>
      <c r="IQS23" s="35"/>
      <c r="IQT23" s="32"/>
      <c r="IQW23" s="57"/>
      <c r="IQX23" s="58"/>
      <c r="IRA23" s="35"/>
      <c r="IRB23" s="32"/>
      <c r="IRE23" s="57"/>
      <c r="IRF23" s="58"/>
      <c r="IRI23" s="35"/>
      <c r="IRJ23" s="32"/>
      <c r="IRM23" s="57"/>
      <c r="IRN23" s="58"/>
      <c r="IRQ23" s="35"/>
      <c r="IRR23" s="32"/>
      <c r="IRU23" s="57"/>
      <c r="IRV23" s="58"/>
      <c r="IRY23" s="35"/>
      <c r="IRZ23" s="32"/>
      <c r="ISC23" s="57"/>
      <c r="ISD23" s="58"/>
      <c r="ISG23" s="35"/>
      <c r="ISH23" s="32"/>
      <c r="ISK23" s="57"/>
      <c r="ISL23" s="58"/>
      <c r="ISO23" s="35"/>
      <c r="ISP23" s="32"/>
      <c r="ISS23" s="57"/>
      <c r="IST23" s="58"/>
      <c r="ISW23" s="35"/>
      <c r="ISX23" s="32"/>
      <c r="ITA23" s="57"/>
      <c r="ITB23" s="58"/>
      <c r="ITE23" s="35"/>
      <c r="ITF23" s="32"/>
      <c r="ITI23" s="57"/>
      <c r="ITJ23" s="58"/>
      <c r="ITM23" s="35"/>
      <c r="ITN23" s="32"/>
      <c r="ITQ23" s="57"/>
      <c r="ITR23" s="58"/>
      <c r="ITU23" s="35"/>
      <c r="ITV23" s="32"/>
      <c r="ITY23" s="57"/>
      <c r="ITZ23" s="58"/>
      <c r="IUC23" s="35"/>
      <c r="IUD23" s="32"/>
      <c r="IUG23" s="57"/>
      <c r="IUH23" s="58"/>
      <c r="IUK23" s="35"/>
      <c r="IUL23" s="32"/>
      <c r="IUO23" s="57"/>
      <c r="IUP23" s="58"/>
      <c r="IUS23" s="35"/>
      <c r="IUT23" s="32"/>
      <c r="IUW23" s="57"/>
      <c r="IUX23" s="58"/>
      <c r="IVA23" s="35"/>
      <c r="IVB23" s="32"/>
      <c r="IVE23" s="57"/>
      <c r="IVF23" s="58"/>
      <c r="IVI23" s="35"/>
      <c r="IVJ23" s="32"/>
      <c r="IVM23" s="57"/>
      <c r="IVN23" s="58"/>
      <c r="IVQ23" s="35"/>
      <c r="IVR23" s="32"/>
      <c r="IVU23" s="57"/>
      <c r="IVV23" s="58"/>
      <c r="IVY23" s="35"/>
      <c r="IVZ23" s="32"/>
      <c r="IWC23" s="57"/>
      <c r="IWD23" s="58"/>
      <c r="IWG23" s="35"/>
      <c r="IWH23" s="32"/>
      <c r="IWK23" s="57"/>
      <c r="IWL23" s="58"/>
      <c r="IWO23" s="35"/>
      <c r="IWP23" s="32"/>
      <c r="IWS23" s="57"/>
      <c r="IWT23" s="58"/>
      <c r="IWW23" s="35"/>
      <c r="IWX23" s="32"/>
      <c r="IXA23" s="57"/>
      <c r="IXB23" s="58"/>
      <c r="IXE23" s="35"/>
      <c r="IXF23" s="32"/>
      <c r="IXI23" s="57"/>
      <c r="IXJ23" s="58"/>
      <c r="IXM23" s="35"/>
      <c r="IXN23" s="32"/>
      <c r="IXQ23" s="57"/>
      <c r="IXR23" s="58"/>
      <c r="IXU23" s="35"/>
      <c r="IXV23" s="32"/>
      <c r="IXY23" s="57"/>
      <c r="IXZ23" s="58"/>
      <c r="IYC23" s="35"/>
      <c r="IYD23" s="32"/>
      <c r="IYG23" s="57"/>
      <c r="IYH23" s="58"/>
      <c r="IYK23" s="35"/>
      <c r="IYL23" s="32"/>
      <c r="IYO23" s="57"/>
      <c r="IYP23" s="58"/>
      <c r="IYS23" s="35"/>
      <c r="IYT23" s="32"/>
      <c r="IYW23" s="57"/>
      <c r="IYX23" s="58"/>
      <c r="IZA23" s="35"/>
      <c r="IZB23" s="32"/>
      <c r="IZE23" s="57"/>
      <c r="IZF23" s="58"/>
      <c r="IZI23" s="35"/>
      <c r="IZJ23" s="32"/>
      <c r="IZM23" s="57"/>
      <c r="IZN23" s="58"/>
      <c r="IZQ23" s="35"/>
      <c r="IZR23" s="32"/>
      <c r="IZU23" s="57"/>
      <c r="IZV23" s="58"/>
      <c r="IZY23" s="35"/>
      <c r="IZZ23" s="32"/>
      <c r="JAC23" s="57"/>
      <c r="JAD23" s="58"/>
      <c r="JAG23" s="35"/>
      <c r="JAH23" s="32"/>
      <c r="JAK23" s="57"/>
      <c r="JAL23" s="58"/>
      <c r="JAO23" s="35"/>
      <c r="JAP23" s="32"/>
      <c r="JAS23" s="57"/>
      <c r="JAT23" s="58"/>
      <c r="JAW23" s="35"/>
      <c r="JAX23" s="32"/>
      <c r="JBA23" s="57"/>
      <c r="JBB23" s="58"/>
      <c r="JBE23" s="35"/>
      <c r="JBF23" s="32"/>
      <c r="JBI23" s="57"/>
      <c r="JBJ23" s="58"/>
      <c r="JBM23" s="35"/>
      <c r="JBN23" s="32"/>
      <c r="JBQ23" s="57"/>
      <c r="JBR23" s="58"/>
      <c r="JBU23" s="35"/>
      <c r="JBV23" s="32"/>
      <c r="JBY23" s="57"/>
      <c r="JBZ23" s="58"/>
      <c r="JCC23" s="35"/>
      <c r="JCD23" s="32"/>
      <c r="JCG23" s="57"/>
      <c r="JCH23" s="58"/>
      <c r="JCK23" s="35"/>
      <c r="JCL23" s="32"/>
      <c r="JCO23" s="57"/>
      <c r="JCP23" s="58"/>
      <c r="JCS23" s="35"/>
      <c r="JCT23" s="32"/>
      <c r="JCW23" s="57"/>
      <c r="JCX23" s="58"/>
      <c r="JDA23" s="35"/>
      <c r="JDB23" s="32"/>
      <c r="JDE23" s="57"/>
      <c r="JDF23" s="58"/>
      <c r="JDI23" s="35"/>
      <c r="JDJ23" s="32"/>
      <c r="JDM23" s="57"/>
      <c r="JDN23" s="58"/>
      <c r="JDQ23" s="35"/>
      <c r="JDR23" s="32"/>
      <c r="JDU23" s="57"/>
      <c r="JDV23" s="58"/>
      <c r="JDY23" s="35"/>
      <c r="JDZ23" s="32"/>
      <c r="JEC23" s="57"/>
      <c r="JED23" s="58"/>
      <c r="JEG23" s="35"/>
      <c r="JEH23" s="32"/>
      <c r="JEK23" s="57"/>
      <c r="JEL23" s="58"/>
      <c r="JEO23" s="35"/>
      <c r="JEP23" s="32"/>
      <c r="JES23" s="57"/>
      <c r="JET23" s="58"/>
      <c r="JEW23" s="35"/>
      <c r="JEX23" s="32"/>
      <c r="JFA23" s="57"/>
      <c r="JFB23" s="58"/>
      <c r="JFE23" s="35"/>
      <c r="JFF23" s="32"/>
      <c r="JFI23" s="57"/>
      <c r="JFJ23" s="58"/>
      <c r="JFM23" s="35"/>
      <c r="JFN23" s="32"/>
      <c r="JFQ23" s="57"/>
      <c r="JFR23" s="58"/>
      <c r="JFU23" s="35"/>
      <c r="JFV23" s="32"/>
      <c r="JFY23" s="57"/>
      <c r="JFZ23" s="58"/>
      <c r="JGC23" s="35"/>
      <c r="JGD23" s="32"/>
      <c r="JGG23" s="57"/>
      <c r="JGH23" s="58"/>
      <c r="JGK23" s="35"/>
      <c r="JGL23" s="32"/>
      <c r="JGO23" s="57"/>
      <c r="JGP23" s="58"/>
      <c r="JGS23" s="35"/>
      <c r="JGT23" s="32"/>
      <c r="JGW23" s="57"/>
      <c r="JGX23" s="58"/>
      <c r="JHA23" s="35"/>
      <c r="JHB23" s="32"/>
      <c r="JHE23" s="57"/>
      <c r="JHF23" s="58"/>
      <c r="JHI23" s="35"/>
      <c r="JHJ23" s="32"/>
      <c r="JHM23" s="57"/>
      <c r="JHN23" s="58"/>
      <c r="JHQ23" s="35"/>
      <c r="JHR23" s="32"/>
      <c r="JHU23" s="57"/>
      <c r="JHV23" s="58"/>
      <c r="JHY23" s="35"/>
      <c r="JHZ23" s="32"/>
      <c r="JIC23" s="57"/>
      <c r="JID23" s="58"/>
      <c r="JIG23" s="35"/>
      <c r="JIH23" s="32"/>
      <c r="JIK23" s="57"/>
      <c r="JIL23" s="58"/>
      <c r="JIO23" s="35"/>
      <c r="JIP23" s="32"/>
      <c r="JIS23" s="57"/>
      <c r="JIT23" s="58"/>
      <c r="JIW23" s="35"/>
      <c r="JIX23" s="32"/>
      <c r="JJA23" s="57"/>
      <c r="JJB23" s="58"/>
      <c r="JJE23" s="35"/>
      <c r="JJF23" s="32"/>
      <c r="JJI23" s="57"/>
      <c r="JJJ23" s="58"/>
      <c r="JJM23" s="35"/>
      <c r="JJN23" s="32"/>
      <c r="JJQ23" s="57"/>
      <c r="JJR23" s="58"/>
      <c r="JJU23" s="35"/>
      <c r="JJV23" s="32"/>
      <c r="JJY23" s="57"/>
      <c r="JJZ23" s="58"/>
      <c r="JKC23" s="35"/>
      <c r="JKD23" s="32"/>
      <c r="JKG23" s="57"/>
      <c r="JKH23" s="58"/>
      <c r="JKK23" s="35"/>
      <c r="JKL23" s="32"/>
      <c r="JKO23" s="57"/>
      <c r="JKP23" s="58"/>
      <c r="JKS23" s="35"/>
      <c r="JKT23" s="32"/>
      <c r="JKW23" s="57"/>
      <c r="JKX23" s="58"/>
      <c r="JLA23" s="35"/>
      <c r="JLB23" s="32"/>
      <c r="JLE23" s="57"/>
      <c r="JLF23" s="58"/>
      <c r="JLI23" s="35"/>
      <c r="JLJ23" s="32"/>
      <c r="JLM23" s="57"/>
      <c r="JLN23" s="58"/>
      <c r="JLQ23" s="35"/>
      <c r="JLR23" s="32"/>
      <c r="JLU23" s="57"/>
      <c r="JLV23" s="58"/>
      <c r="JLY23" s="35"/>
      <c r="JLZ23" s="32"/>
      <c r="JMC23" s="57"/>
      <c r="JMD23" s="58"/>
      <c r="JMG23" s="35"/>
      <c r="JMH23" s="32"/>
      <c r="JMK23" s="57"/>
      <c r="JML23" s="58"/>
      <c r="JMO23" s="35"/>
      <c r="JMP23" s="32"/>
      <c r="JMS23" s="57"/>
      <c r="JMT23" s="58"/>
      <c r="JMW23" s="35"/>
      <c r="JMX23" s="32"/>
      <c r="JNA23" s="57"/>
      <c r="JNB23" s="58"/>
      <c r="JNE23" s="35"/>
      <c r="JNF23" s="32"/>
      <c r="JNI23" s="57"/>
      <c r="JNJ23" s="58"/>
      <c r="JNM23" s="35"/>
      <c r="JNN23" s="32"/>
      <c r="JNQ23" s="57"/>
      <c r="JNR23" s="58"/>
      <c r="JNU23" s="35"/>
      <c r="JNV23" s="32"/>
      <c r="JNY23" s="57"/>
      <c r="JNZ23" s="58"/>
      <c r="JOC23" s="35"/>
      <c r="JOD23" s="32"/>
      <c r="JOG23" s="57"/>
      <c r="JOH23" s="58"/>
      <c r="JOK23" s="35"/>
      <c r="JOL23" s="32"/>
      <c r="JOO23" s="57"/>
      <c r="JOP23" s="58"/>
      <c r="JOS23" s="35"/>
      <c r="JOT23" s="32"/>
      <c r="JOW23" s="57"/>
      <c r="JOX23" s="58"/>
      <c r="JPA23" s="35"/>
      <c r="JPB23" s="32"/>
      <c r="JPE23" s="57"/>
      <c r="JPF23" s="58"/>
      <c r="JPI23" s="35"/>
      <c r="JPJ23" s="32"/>
      <c r="JPM23" s="57"/>
      <c r="JPN23" s="58"/>
      <c r="JPQ23" s="35"/>
      <c r="JPR23" s="32"/>
      <c r="JPU23" s="57"/>
      <c r="JPV23" s="58"/>
      <c r="JPY23" s="35"/>
      <c r="JPZ23" s="32"/>
      <c r="JQC23" s="57"/>
      <c r="JQD23" s="58"/>
      <c r="JQG23" s="35"/>
      <c r="JQH23" s="32"/>
      <c r="JQK23" s="57"/>
      <c r="JQL23" s="58"/>
      <c r="JQO23" s="35"/>
      <c r="JQP23" s="32"/>
      <c r="JQS23" s="57"/>
      <c r="JQT23" s="58"/>
      <c r="JQW23" s="35"/>
      <c r="JQX23" s="32"/>
      <c r="JRA23" s="57"/>
      <c r="JRB23" s="58"/>
      <c r="JRE23" s="35"/>
      <c r="JRF23" s="32"/>
      <c r="JRI23" s="57"/>
      <c r="JRJ23" s="58"/>
      <c r="JRM23" s="35"/>
      <c r="JRN23" s="32"/>
      <c r="JRQ23" s="57"/>
      <c r="JRR23" s="58"/>
      <c r="JRU23" s="35"/>
      <c r="JRV23" s="32"/>
      <c r="JRY23" s="57"/>
      <c r="JRZ23" s="58"/>
      <c r="JSC23" s="35"/>
      <c r="JSD23" s="32"/>
      <c r="JSG23" s="57"/>
      <c r="JSH23" s="58"/>
      <c r="JSK23" s="35"/>
      <c r="JSL23" s="32"/>
      <c r="JSO23" s="57"/>
      <c r="JSP23" s="58"/>
      <c r="JSS23" s="35"/>
      <c r="JST23" s="32"/>
      <c r="JSW23" s="57"/>
      <c r="JSX23" s="58"/>
      <c r="JTA23" s="35"/>
      <c r="JTB23" s="32"/>
      <c r="JTE23" s="57"/>
      <c r="JTF23" s="58"/>
      <c r="JTI23" s="35"/>
      <c r="JTJ23" s="32"/>
      <c r="JTM23" s="57"/>
      <c r="JTN23" s="58"/>
      <c r="JTQ23" s="35"/>
      <c r="JTR23" s="32"/>
      <c r="JTU23" s="57"/>
      <c r="JTV23" s="58"/>
      <c r="JTY23" s="35"/>
      <c r="JTZ23" s="32"/>
      <c r="JUC23" s="57"/>
      <c r="JUD23" s="58"/>
      <c r="JUG23" s="35"/>
      <c r="JUH23" s="32"/>
      <c r="JUK23" s="57"/>
      <c r="JUL23" s="58"/>
      <c r="JUO23" s="35"/>
      <c r="JUP23" s="32"/>
      <c r="JUS23" s="57"/>
      <c r="JUT23" s="58"/>
      <c r="JUW23" s="35"/>
      <c r="JUX23" s="32"/>
      <c r="JVA23" s="57"/>
      <c r="JVB23" s="58"/>
      <c r="JVE23" s="35"/>
      <c r="JVF23" s="32"/>
      <c r="JVI23" s="57"/>
      <c r="JVJ23" s="58"/>
      <c r="JVM23" s="35"/>
      <c r="JVN23" s="32"/>
      <c r="JVQ23" s="57"/>
      <c r="JVR23" s="58"/>
      <c r="JVU23" s="35"/>
      <c r="JVV23" s="32"/>
      <c r="JVY23" s="57"/>
      <c r="JVZ23" s="58"/>
      <c r="JWC23" s="35"/>
      <c r="JWD23" s="32"/>
      <c r="JWG23" s="57"/>
      <c r="JWH23" s="58"/>
      <c r="JWK23" s="35"/>
      <c r="JWL23" s="32"/>
      <c r="JWO23" s="57"/>
      <c r="JWP23" s="58"/>
      <c r="JWS23" s="35"/>
      <c r="JWT23" s="32"/>
      <c r="JWW23" s="57"/>
      <c r="JWX23" s="58"/>
      <c r="JXA23" s="35"/>
      <c r="JXB23" s="32"/>
      <c r="JXE23" s="57"/>
      <c r="JXF23" s="58"/>
      <c r="JXI23" s="35"/>
      <c r="JXJ23" s="32"/>
      <c r="JXM23" s="57"/>
      <c r="JXN23" s="58"/>
      <c r="JXQ23" s="35"/>
      <c r="JXR23" s="32"/>
      <c r="JXU23" s="57"/>
      <c r="JXV23" s="58"/>
      <c r="JXY23" s="35"/>
      <c r="JXZ23" s="32"/>
      <c r="JYC23" s="57"/>
      <c r="JYD23" s="58"/>
      <c r="JYG23" s="35"/>
      <c r="JYH23" s="32"/>
      <c r="JYK23" s="57"/>
      <c r="JYL23" s="58"/>
      <c r="JYO23" s="35"/>
      <c r="JYP23" s="32"/>
      <c r="JYS23" s="57"/>
      <c r="JYT23" s="58"/>
      <c r="JYW23" s="35"/>
      <c r="JYX23" s="32"/>
      <c r="JZA23" s="57"/>
      <c r="JZB23" s="58"/>
      <c r="JZE23" s="35"/>
      <c r="JZF23" s="32"/>
      <c r="JZI23" s="57"/>
      <c r="JZJ23" s="58"/>
      <c r="JZM23" s="35"/>
      <c r="JZN23" s="32"/>
      <c r="JZQ23" s="57"/>
      <c r="JZR23" s="58"/>
      <c r="JZU23" s="35"/>
      <c r="JZV23" s="32"/>
      <c r="JZY23" s="57"/>
      <c r="JZZ23" s="58"/>
      <c r="KAC23" s="35"/>
      <c r="KAD23" s="32"/>
      <c r="KAG23" s="57"/>
      <c r="KAH23" s="58"/>
      <c r="KAK23" s="35"/>
      <c r="KAL23" s="32"/>
      <c r="KAO23" s="57"/>
      <c r="KAP23" s="58"/>
      <c r="KAS23" s="35"/>
      <c r="KAT23" s="32"/>
      <c r="KAW23" s="57"/>
      <c r="KAX23" s="58"/>
      <c r="KBA23" s="35"/>
      <c r="KBB23" s="32"/>
      <c r="KBE23" s="57"/>
      <c r="KBF23" s="58"/>
      <c r="KBI23" s="35"/>
      <c r="KBJ23" s="32"/>
      <c r="KBM23" s="57"/>
      <c r="KBN23" s="58"/>
      <c r="KBQ23" s="35"/>
      <c r="KBR23" s="32"/>
      <c r="KBU23" s="57"/>
      <c r="KBV23" s="58"/>
      <c r="KBY23" s="35"/>
      <c r="KBZ23" s="32"/>
      <c r="KCC23" s="57"/>
      <c r="KCD23" s="58"/>
      <c r="KCG23" s="35"/>
      <c r="KCH23" s="32"/>
      <c r="KCK23" s="57"/>
      <c r="KCL23" s="58"/>
      <c r="KCO23" s="35"/>
      <c r="KCP23" s="32"/>
      <c r="KCS23" s="57"/>
      <c r="KCT23" s="58"/>
      <c r="KCW23" s="35"/>
      <c r="KCX23" s="32"/>
      <c r="KDA23" s="57"/>
      <c r="KDB23" s="58"/>
      <c r="KDE23" s="35"/>
      <c r="KDF23" s="32"/>
      <c r="KDI23" s="57"/>
      <c r="KDJ23" s="58"/>
      <c r="KDM23" s="35"/>
      <c r="KDN23" s="32"/>
      <c r="KDQ23" s="57"/>
      <c r="KDR23" s="58"/>
      <c r="KDU23" s="35"/>
      <c r="KDV23" s="32"/>
      <c r="KDY23" s="57"/>
      <c r="KDZ23" s="58"/>
      <c r="KEC23" s="35"/>
      <c r="KED23" s="32"/>
      <c r="KEG23" s="57"/>
      <c r="KEH23" s="58"/>
      <c r="KEK23" s="35"/>
      <c r="KEL23" s="32"/>
      <c r="KEO23" s="57"/>
      <c r="KEP23" s="58"/>
      <c r="KES23" s="35"/>
      <c r="KET23" s="32"/>
      <c r="KEW23" s="57"/>
      <c r="KEX23" s="58"/>
      <c r="KFA23" s="35"/>
      <c r="KFB23" s="32"/>
      <c r="KFE23" s="57"/>
      <c r="KFF23" s="58"/>
      <c r="KFI23" s="35"/>
      <c r="KFJ23" s="32"/>
      <c r="KFM23" s="57"/>
      <c r="KFN23" s="58"/>
      <c r="KFQ23" s="35"/>
      <c r="KFR23" s="32"/>
      <c r="KFU23" s="57"/>
      <c r="KFV23" s="58"/>
      <c r="KFY23" s="35"/>
      <c r="KFZ23" s="32"/>
      <c r="KGC23" s="57"/>
      <c r="KGD23" s="58"/>
      <c r="KGG23" s="35"/>
      <c r="KGH23" s="32"/>
      <c r="KGK23" s="57"/>
      <c r="KGL23" s="58"/>
      <c r="KGO23" s="35"/>
      <c r="KGP23" s="32"/>
      <c r="KGS23" s="57"/>
      <c r="KGT23" s="58"/>
      <c r="KGW23" s="35"/>
      <c r="KGX23" s="32"/>
      <c r="KHA23" s="57"/>
      <c r="KHB23" s="58"/>
      <c r="KHE23" s="35"/>
      <c r="KHF23" s="32"/>
      <c r="KHI23" s="57"/>
      <c r="KHJ23" s="58"/>
      <c r="KHM23" s="35"/>
      <c r="KHN23" s="32"/>
      <c r="KHQ23" s="57"/>
      <c r="KHR23" s="58"/>
      <c r="KHU23" s="35"/>
      <c r="KHV23" s="32"/>
      <c r="KHY23" s="57"/>
      <c r="KHZ23" s="58"/>
      <c r="KIC23" s="35"/>
      <c r="KID23" s="32"/>
      <c r="KIG23" s="57"/>
      <c r="KIH23" s="58"/>
      <c r="KIK23" s="35"/>
      <c r="KIL23" s="32"/>
      <c r="KIO23" s="57"/>
      <c r="KIP23" s="58"/>
      <c r="KIS23" s="35"/>
      <c r="KIT23" s="32"/>
      <c r="KIW23" s="57"/>
      <c r="KIX23" s="58"/>
      <c r="KJA23" s="35"/>
      <c r="KJB23" s="32"/>
      <c r="KJE23" s="57"/>
      <c r="KJF23" s="58"/>
      <c r="KJI23" s="35"/>
      <c r="KJJ23" s="32"/>
      <c r="KJM23" s="57"/>
      <c r="KJN23" s="58"/>
      <c r="KJQ23" s="35"/>
      <c r="KJR23" s="32"/>
      <c r="KJU23" s="57"/>
      <c r="KJV23" s="58"/>
      <c r="KJY23" s="35"/>
      <c r="KJZ23" s="32"/>
      <c r="KKC23" s="57"/>
      <c r="KKD23" s="58"/>
      <c r="KKG23" s="35"/>
      <c r="KKH23" s="32"/>
      <c r="KKK23" s="57"/>
      <c r="KKL23" s="58"/>
      <c r="KKO23" s="35"/>
      <c r="KKP23" s="32"/>
      <c r="KKS23" s="57"/>
      <c r="KKT23" s="58"/>
      <c r="KKW23" s="35"/>
      <c r="KKX23" s="32"/>
      <c r="KLA23" s="57"/>
      <c r="KLB23" s="58"/>
      <c r="KLE23" s="35"/>
      <c r="KLF23" s="32"/>
      <c r="KLI23" s="57"/>
      <c r="KLJ23" s="58"/>
      <c r="KLM23" s="35"/>
      <c r="KLN23" s="32"/>
      <c r="KLQ23" s="57"/>
      <c r="KLR23" s="58"/>
      <c r="KLU23" s="35"/>
      <c r="KLV23" s="32"/>
      <c r="KLY23" s="57"/>
      <c r="KLZ23" s="58"/>
      <c r="KMC23" s="35"/>
      <c r="KMD23" s="32"/>
      <c r="KMG23" s="57"/>
      <c r="KMH23" s="58"/>
      <c r="KMK23" s="35"/>
      <c r="KML23" s="32"/>
      <c r="KMO23" s="57"/>
      <c r="KMP23" s="58"/>
      <c r="KMS23" s="35"/>
      <c r="KMT23" s="32"/>
      <c r="KMW23" s="57"/>
      <c r="KMX23" s="58"/>
      <c r="KNA23" s="35"/>
      <c r="KNB23" s="32"/>
      <c r="KNE23" s="57"/>
      <c r="KNF23" s="58"/>
      <c r="KNI23" s="35"/>
      <c r="KNJ23" s="32"/>
      <c r="KNM23" s="57"/>
      <c r="KNN23" s="58"/>
      <c r="KNQ23" s="35"/>
      <c r="KNR23" s="32"/>
      <c r="KNU23" s="57"/>
      <c r="KNV23" s="58"/>
      <c r="KNY23" s="35"/>
      <c r="KNZ23" s="32"/>
      <c r="KOC23" s="57"/>
      <c r="KOD23" s="58"/>
      <c r="KOG23" s="35"/>
      <c r="KOH23" s="32"/>
      <c r="KOK23" s="57"/>
      <c r="KOL23" s="58"/>
      <c r="KOO23" s="35"/>
      <c r="KOP23" s="32"/>
      <c r="KOS23" s="57"/>
      <c r="KOT23" s="58"/>
      <c r="KOW23" s="35"/>
      <c r="KOX23" s="32"/>
      <c r="KPA23" s="57"/>
      <c r="KPB23" s="58"/>
      <c r="KPE23" s="35"/>
      <c r="KPF23" s="32"/>
      <c r="KPI23" s="57"/>
      <c r="KPJ23" s="58"/>
      <c r="KPM23" s="35"/>
      <c r="KPN23" s="32"/>
      <c r="KPQ23" s="57"/>
      <c r="KPR23" s="58"/>
      <c r="KPU23" s="35"/>
      <c r="KPV23" s="32"/>
      <c r="KPY23" s="57"/>
      <c r="KPZ23" s="58"/>
      <c r="KQC23" s="35"/>
      <c r="KQD23" s="32"/>
      <c r="KQG23" s="57"/>
      <c r="KQH23" s="58"/>
      <c r="KQK23" s="35"/>
      <c r="KQL23" s="32"/>
      <c r="KQO23" s="57"/>
      <c r="KQP23" s="58"/>
      <c r="KQS23" s="35"/>
      <c r="KQT23" s="32"/>
      <c r="KQW23" s="57"/>
      <c r="KQX23" s="58"/>
      <c r="KRA23" s="35"/>
      <c r="KRB23" s="32"/>
      <c r="KRE23" s="57"/>
      <c r="KRF23" s="58"/>
      <c r="KRI23" s="35"/>
      <c r="KRJ23" s="32"/>
      <c r="KRM23" s="57"/>
      <c r="KRN23" s="58"/>
      <c r="KRQ23" s="35"/>
      <c r="KRR23" s="32"/>
      <c r="KRU23" s="57"/>
      <c r="KRV23" s="58"/>
      <c r="KRY23" s="35"/>
      <c r="KRZ23" s="32"/>
      <c r="KSC23" s="57"/>
      <c r="KSD23" s="58"/>
      <c r="KSG23" s="35"/>
      <c r="KSH23" s="32"/>
      <c r="KSK23" s="57"/>
      <c r="KSL23" s="58"/>
      <c r="KSO23" s="35"/>
      <c r="KSP23" s="32"/>
      <c r="KSS23" s="57"/>
      <c r="KST23" s="58"/>
      <c r="KSW23" s="35"/>
      <c r="KSX23" s="32"/>
      <c r="KTA23" s="57"/>
      <c r="KTB23" s="58"/>
      <c r="KTE23" s="35"/>
      <c r="KTF23" s="32"/>
      <c r="KTI23" s="57"/>
      <c r="KTJ23" s="58"/>
      <c r="KTM23" s="35"/>
      <c r="KTN23" s="32"/>
      <c r="KTQ23" s="57"/>
      <c r="KTR23" s="58"/>
      <c r="KTU23" s="35"/>
      <c r="KTV23" s="32"/>
      <c r="KTY23" s="57"/>
      <c r="KTZ23" s="58"/>
      <c r="KUC23" s="35"/>
      <c r="KUD23" s="32"/>
      <c r="KUG23" s="57"/>
      <c r="KUH23" s="58"/>
      <c r="KUK23" s="35"/>
      <c r="KUL23" s="32"/>
      <c r="KUO23" s="57"/>
      <c r="KUP23" s="58"/>
      <c r="KUS23" s="35"/>
      <c r="KUT23" s="32"/>
      <c r="KUW23" s="57"/>
      <c r="KUX23" s="58"/>
      <c r="KVA23" s="35"/>
      <c r="KVB23" s="32"/>
      <c r="KVE23" s="57"/>
      <c r="KVF23" s="58"/>
      <c r="KVI23" s="35"/>
      <c r="KVJ23" s="32"/>
      <c r="KVM23" s="57"/>
      <c r="KVN23" s="58"/>
      <c r="KVQ23" s="35"/>
      <c r="KVR23" s="32"/>
      <c r="KVU23" s="57"/>
      <c r="KVV23" s="58"/>
      <c r="KVY23" s="35"/>
      <c r="KVZ23" s="32"/>
      <c r="KWC23" s="57"/>
      <c r="KWD23" s="58"/>
      <c r="KWG23" s="35"/>
      <c r="KWH23" s="32"/>
      <c r="KWK23" s="57"/>
      <c r="KWL23" s="58"/>
      <c r="KWO23" s="35"/>
      <c r="KWP23" s="32"/>
      <c r="KWS23" s="57"/>
      <c r="KWT23" s="58"/>
      <c r="KWW23" s="35"/>
      <c r="KWX23" s="32"/>
      <c r="KXA23" s="57"/>
      <c r="KXB23" s="58"/>
      <c r="KXE23" s="35"/>
      <c r="KXF23" s="32"/>
      <c r="KXI23" s="57"/>
      <c r="KXJ23" s="58"/>
      <c r="KXM23" s="35"/>
      <c r="KXN23" s="32"/>
      <c r="KXQ23" s="57"/>
      <c r="KXR23" s="58"/>
      <c r="KXU23" s="35"/>
      <c r="KXV23" s="32"/>
      <c r="KXY23" s="57"/>
      <c r="KXZ23" s="58"/>
      <c r="KYC23" s="35"/>
      <c r="KYD23" s="32"/>
      <c r="KYG23" s="57"/>
      <c r="KYH23" s="58"/>
      <c r="KYK23" s="35"/>
      <c r="KYL23" s="32"/>
      <c r="KYO23" s="57"/>
      <c r="KYP23" s="58"/>
      <c r="KYS23" s="35"/>
      <c r="KYT23" s="32"/>
      <c r="KYW23" s="57"/>
      <c r="KYX23" s="58"/>
      <c r="KZA23" s="35"/>
      <c r="KZB23" s="32"/>
      <c r="KZE23" s="57"/>
      <c r="KZF23" s="58"/>
      <c r="KZI23" s="35"/>
      <c r="KZJ23" s="32"/>
      <c r="KZM23" s="57"/>
      <c r="KZN23" s="58"/>
      <c r="KZQ23" s="35"/>
      <c r="KZR23" s="32"/>
      <c r="KZU23" s="57"/>
      <c r="KZV23" s="58"/>
      <c r="KZY23" s="35"/>
      <c r="KZZ23" s="32"/>
      <c r="LAC23" s="57"/>
      <c r="LAD23" s="58"/>
      <c r="LAG23" s="35"/>
      <c r="LAH23" s="32"/>
      <c r="LAK23" s="57"/>
      <c r="LAL23" s="58"/>
      <c r="LAO23" s="35"/>
      <c r="LAP23" s="32"/>
      <c r="LAS23" s="57"/>
      <c r="LAT23" s="58"/>
      <c r="LAW23" s="35"/>
      <c r="LAX23" s="32"/>
      <c r="LBA23" s="57"/>
      <c r="LBB23" s="58"/>
      <c r="LBE23" s="35"/>
      <c r="LBF23" s="32"/>
      <c r="LBI23" s="57"/>
      <c r="LBJ23" s="58"/>
      <c r="LBM23" s="35"/>
      <c r="LBN23" s="32"/>
      <c r="LBQ23" s="57"/>
      <c r="LBR23" s="58"/>
      <c r="LBU23" s="35"/>
      <c r="LBV23" s="32"/>
      <c r="LBY23" s="57"/>
      <c r="LBZ23" s="58"/>
      <c r="LCC23" s="35"/>
      <c r="LCD23" s="32"/>
      <c r="LCG23" s="57"/>
      <c r="LCH23" s="58"/>
      <c r="LCK23" s="35"/>
      <c r="LCL23" s="32"/>
      <c r="LCO23" s="57"/>
      <c r="LCP23" s="58"/>
      <c r="LCS23" s="35"/>
      <c r="LCT23" s="32"/>
      <c r="LCW23" s="57"/>
      <c r="LCX23" s="58"/>
      <c r="LDA23" s="35"/>
      <c r="LDB23" s="32"/>
      <c r="LDE23" s="57"/>
      <c r="LDF23" s="58"/>
      <c r="LDI23" s="35"/>
      <c r="LDJ23" s="32"/>
      <c r="LDM23" s="57"/>
      <c r="LDN23" s="58"/>
      <c r="LDQ23" s="35"/>
      <c r="LDR23" s="32"/>
      <c r="LDU23" s="57"/>
      <c r="LDV23" s="58"/>
      <c r="LDY23" s="35"/>
      <c r="LDZ23" s="32"/>
      <c r="LEC23" s="57"/>
      <c r="LED23" s="58"/>
      <c r="LEG23" s="35"/>
      <c r="LEH23" s="32"/>
      <c r="LEK23" s="57"/>
      <c r="LEL23" s="58"/>
      <c r="LEO23" s="35"/>
      <c r="LEP23" s="32"/>
      <c r="LES23" s="57"/>
      <c r="LET23" s="58"/>
      <c r="LEW23" s="35"/>
      <c r="LEX23" s="32"/>
      <c r="LFA23" s="57"/>
      <c r="LFB23" s="58"/>
      <c r="LFE23" s="35"/>
      <c r="LFF23" s="32"/>
      <c r="LFI23" s="57"/>
      <c r="LFJ23" s="58"/>
      <c r="LFM23" s="35"/>
      <c r="LFN23" s="32"/>
      <c r="LFQ23" s="57"/>
      <c r="LFR23" s="58"/>
      <c r="LFU23" s="35"/>
      <c r="LFV23" s="32"/>
      <c r="LFY23" s="57"/>
      <c r="LFZ23" s="58"/>
      <c r="LGC23" s="35"/>
      <c r="LGD23" s="32"/>
      <c r="LGG23" s="57"/>
      <c r="LGH23" s="58"/>
      <c r="LGK23" s="35"/>
      <c r="LGL23" s="32"/>
      <c r="LGO23" s="57"/>
      <c r="LGP23" s="58"/>
      <c r="LGS23" s="35"/>
      <c r="LGT23" s="32"/>
      <c r="LGW23" s="57"/>
      <c r="LGX23" s="58"/>
      <c r="LHA23" s="35"/>
      <c r="LHB23" s="32"/>
      <c r="LHE23" s="57"/>
      <c r="LHF23" s="58"/>
      <c r="LHI23" s="35"/>
      <c r="LHJ23" s="32"/>
      <c r="LHM23" s="57"/>
      <c r="LHN23" s="58"/>
      <c r="LHQ23" s="35"/>
      <c r="LHR23" s="32"/>
      <c r="LHU23" s="57"/>
      <c r="LHV23" s="58"/>
      <c r="LHY23" s="35"/>
      <c r="LHZ23" s="32"/>
      <c r="LIC23" s="57"/>
      <c r="LID23" s="58"/>
      <c r="LIG23" s="35"/>
      <c r="LIH23" s="32"/>
      <c r="LIK23" s="57"/>
      <c r="LIL23" s="58"/>
      <c r="LIO23" s="35"/>
      <c r="LIP23" s="32"/>
      <c r="LIS23" s="57"/>
      <c r="LIT23" s="58"/>
      <c r="LIW23" s="35"/>
      <c r="LIX23" s="32"/>
      <c r="LJA23" s="57"/>
      <c r="LJB23" s="58"/>
      <c r="LJE23" s="35"/>
      <c r="LJF23" s="32"/>
      <c r="LJI23" s="57"/>
      <c r="LJJ23" s="58"/>
      <c r="LJM23" s="35"/>
      <c r="LJN23" s="32"/>
      <c r="LJQ23" s="57"/>
      <c r="LJR23" s="58"/>
      <c r="LJU23" s="35"/>
      <c r="LJV23" s="32"/>
      <c r="LJY23" s="57"/>
      <c r="LJZ23" s="58"/>
      <c r="LKC23" s="35"/>
      <c r="LKD23" s="32"/>
      <c r="LKG23" s="57"/>
      <c r="LKH23" s="58"/>
      <c r="LKK23" s="35"/>
      <c r="LKL23" s="32"/>
      <c r="LKO23" s="57"/>
      <c r="LKP23" s="58"/>
      <c r="LKS23" s="35"/>
      <c r="LKT23" s="32"/>
      <c r="LKW23" s="57"/>
      <c r="LKX23" s="58"/>
      <c r="LLA23" s="35"/>
      <c r="LLB23" s="32"/>
      <c r="LLE23" s="57"/>
      <c r="LLF23" s="58"/>
      <c r="LLI23" s="35"/>
      <c r="LLJ23" s="32"/>
      <c r="LLM23" s="57"/>
      <c r="LLN23" s="58"/>
      <c r="LLQ23" s="35"/>
      <c r="LLR23" s="32"/>
      <c r="LLU23" s="57"/>
      <c r="LLV23" s="58"/>
      <c r="LLY23" s="35"/>
      <c r="LLZ23" s="32"/>
      <c r="LMC23" s="57"/>
      <c r="LMD23" s="58"/>
      <c r="LMG23" s="35"/>
      <c r="LMH23" s="32"/>
      <c r="LMK23" s="57"/>
      <c r="LML23" s="58"/>
      <c r="LMO23" s="35"/>
      <c r="LMP23" s="32"/>
      <c r="LMS23" s="57"/>
      <c r="LMT23" s="58"/>
      <c r="LMW23" s="35"/>
      <c r="LMX23" s="32"/>
      <c r="LNA23" s="57"/>
      <c r="LNB23" s="58"/>
      <c r="LNE23" s="35"/>
      <c r="LNF23" s="32"/>
      <c r="LNI23" s="57"/>
      <c r="LNJ23" s="58"/>
      <c r="LNM23" s="35"/>
      <c r="LNN23" s="32"/>
      <c r="LNQ23" s="57"/>
      <c r="LNR23" s="58"/>
      <c r="LNU23" s="35"/>
      <c r="LNV23" s="32"/>
      <c r="LNY23" s="57"/>
      <c r="LNZ23" s="58"/>
      <c r="LOC23" s="35"/>
      <c r="LOD23" s="32"/>
      <c r="LOG23" s="57"/>
      <c r="LOH23" s="58"/>
      <c r="LOK23" s="35"/>
      <c r="LOL23" s="32"/>
      <c r="LOO23" s="57"/>
      <c r="LOP23" s="58"/>
      <c r="LOS23" s="35"/>
      <c r="LOT23" s="32"/>
      <c r="LOW23" s="57"/>
      <c r="LOX23" s="58"/>
      <c r="LPA23" s="35"/>
      <c r="LPB23" s="32"/>
      <c r="LPE23" s="57"/>
      <c r="LPF23" s="58"/>
      <c r="LPI23" s="35"/>
      <c r="LPJ23" s="32"/>
      <c r="LPM23" s="57"/>
      <c r="LPN23" s="58"/>
      <c r="LPQ23" s="35"/>
      <c r="LPR23" s="32"/>
      <c r="LPU23" s="57"/>
      <c r="LPV23" s="58"/>
      <c r="LPY23" s="35"/>
      <c r="LPZ23" s="32"/>
      <c r="LQC23" s="57"/>
      <c r="LQD23" s="58"/>
      <c r="LQG23" s="35"/>
      <c r="LQH23" s="32"/>
      <c r="LQK23" s="57"/>
      <c r="LQL23" s="58"/>
      <c r="LQO23" s="35"/>
      <c r="LQP23" s="32"/>
      <c r="LQS23" s="57"/>
      <c r="LQT23" s="58"/>
      <c r="LQW23" s="35"/>
      <c r="LQX23" s="32"/>
      <c r="LRA23" s="57"/>
      <c r="LRB23" s="58"/>
      <c r="LRE23" s="35"/>
      <c r="LRF23" s="32"/>
      <c r="LRI23" s="57"/>
      <c r="LRJ23" s="58"/>
      <c r="LRM23" s="35"/>
      <c r="LRN23" s="32"/>
      <c r="LRQ23" s="57"/>
      <c r="LRR23" s="58"/>
      <c r="LRU23" s="35"/>
      <c r="LRV23" s="32"/>
      <c r="LRY23" s="57"/>
      <c r="LRZ23" s="58"/>
      <c r="LSC23" s="35"/>
      <c r="LSD23" s="32"/>
      <c r="LSG23" s="57"/>
      <c r="LSH23" s="58"/>
      <c r="LSK23" s="35"/>
      <c r="LSL23" s="32"/>
      <c r="LSO23" s="57"/>
      <c r="LSP23" s="58"/>
      <c r="LSS23" s="35"/>
      <c r="LST23" s="32"/>
      <c r="LSW23" s="57"/>
      <c r="LSX23" s="58"/>
      <c r="LTA23" s="35"/>
      <c r="LTB23" s="32"/>
      <c r="LTE23" s="57"/>
      <c r="LTF23" s="58"/>
      <c r="LTI23" s="35"/>
      <c r="LTJ23" s="32"/>
      <c r="LTM23" s="57"/>
      <c r="LTN23" s="58"/>
      <c r="LTQ23" s="35"/>
      <c r="LTR23" s="32"/>
      <c r="LTU23" s="57"/>
      <c r="LTV23" s="58"/>
      <c r="LTY23" s="35"/>
      <c r="LTZ23" s="32"/>
      <c r="LUC23" s="57"/>
      <c r="LUD23" s="58"/>
      <c r="LUG23" s="35"/>
      <c r="LUH23" s="32"/>
      <c r="LUK23" s="57"/>
      <c r="LUL23" s="58"/>
      <c r="LUO23" s="35"/>
      <c r="LUP23" s="32"/>
      <c r="LUS23" s="57"/>
      <c r="LUT23" s="58"/>
      <c r="LUW23" s="35"/>
      <c r="LUX23" s="32"/>
      <c r="LVA23" s="57"/>
      <c r="LVB23" s="58"/>
      <c r="LVE23" s="35"/>
      <c r="LVF23" s="32"/>
      <c r="LVI23" s="57"/>
      <c r="LVJ23" s="58"/>
      <c r="LVM23" s="35"/>
      <c r="LVN23" s="32"/>
      <c r="LVQ23" s="57"/>
      <c r="LVR23" s="58"/>
      <c r="LVU23" s="35"/>
      <c r="LVV23" s="32"/>
      <c r="LVY23" s="57"/>
      <c r="LVZ23" s="58"/>
      <c r="LWC23" s="35"/>
      <c r="LWD23" s="32"/>
      <c r="LWG23" s="57"/>
      <c r="LWH23" s="58"/>
      <c r="LWK23" s="35"/>
      <c r="LWL23" s="32"/>
      <c r="LWO23" s="57"/>
      <c r="LWP23" s="58"/>
      <c r="LWS23" s="35"/>
      <c r="LWT23" s="32"/>
      <c r="LWW23" s="57"/>
      <c r="LWX23" s="58"/>
      <c r="LXA23" s="35"/>
      <c r="LXB23" s="32"/>
      <c r="LXE23" s="57"/>
      <c r="LXF23" s="58"/>
      <c r="LXI23" s="35"/>
      <c r="LXJ23" s="32"/>
      <c r="LXM23" s="57"/>
      <c r="LXN23" s="58"/>
      <c r="LXQ23" s="35"/>
      <c r="LXR23" s="32"/>
      <c r="LXU23" s="57"/>
      <c r="LXV23" s="58"/>
      <c r="LXY23" s="35"/>
      <c r="LXZ23" s="32"/>
      <c r="LYC23" s="57"/>
      <c r="LYD23" s="58"/>
      <c r="LYG23" s="35"/>
      <c r="LYH23" s="32"/>
      <c r="LYK23" s="57"/>
      <c r="LYL23" s="58"/>
      <c r="LYO23" s="35"/>
      <c r="LYP23" s="32"/>
      <c r="LYS23" s="57"/>
      <c r="LYT23" s="58"/>
      <c r="LYW23" s="35"/>
      <c r="LYX23" s="32"/>
      <c r="LZA23" s="57"/>
      <c r="LZB23" s="58"/>
      <c r="LZE23" s="35"/>
      <c r="LZF23" s="32"/>
      <c r="LZI23" s="57"/>
      <c r="LZJ23" s="58"/>
      <c r="LZM23" s="35"/>
      <c r="LZN23" s="32"/>
      <c r="LZQ23" s="57"/>
      <c r="LZR23" s="58"/>
      <c r="LZU23" s="35"/>
      <c r="LZV23" s="32"/>
      <c r="LZY23" s="57"/>
      <c r="LZZ23" s="58"/>
      <c r="MAC23" s="35"/>
      <c r="MAD23" s="32"/>
      <c r="MAG23" s="57"/>
      <c r="MAH23" s="58"/>
      <c r="MAK23" s="35"/>
      <c r="MAL23" s="32"/>
      <c r="MAO23" s="57"/>
      <c r="MAP23" s="58"/>
      <c r="MAS23" s="35"/>
      <c r="MAT23" s="32"/>
      <c r="MAW23" s="57"/>
      <c r="MAX23" s="58"/>
      <c r="MBA23" s="35"/>
      <c r="MBB23" s="32"/>
      <c r="MBE23" s="57"/>
      <c r="MBF23" s="58"/>
      <c r="MBI23" s="35"/>
      <c r="MBJ23" s="32"/>
      <c r="MBM23" s="57"/>
      <c r="MBN23" s="58"/>
      <c r="MBQ23" s="35"/>
      <c r="MBR23" s="32"/>
      <c r="MBU23" s="57"/>
      <c r="MBV23" s="58"/>
      <c r="MBY23" s="35"/>
      <c r="MBZ23" s="32"/>
      <c r="MCC23" s="57"/>
      <c r="MCD23" s="58"/>
      <c r="MCG23" s="35"/>
      <c r="MCH23" s="32"/>
      <c r="MCK23" s="57"/>
      <c r="MCL23" s="58"/>
      <c r="MCO23" s="35"/>
      <c r="MCP23" s="32"/>
      <c r="MCS23" s="57"/>
      <c r="MCT23" s="58"/>
      <c r="MCW23" s="35"/>
      <c r="MCX23" s="32"/>
      <c r="MDA23" s="57"/>
      <c r="MDB23" s="58"/>
      <c r="MDE23" s="35"/>
      <c r="MDF23" s="32"/>
      <c r="MDI23" s="57"/>
      <c r="MDJ23" s="58"/>
      <c r="MDM23" s="35"/>
      <c r="MDN23" s="32"/>
      <c r="MDQ23" s="57"/>
      <c r="MDR23" s="58"/>
      <c r="MDU23" s="35"/>
      <c r="MDV23" s="32"/>
      <c r="MDY23" s="57"/>
      <c r="MDZ23" s="58"/>
      <c r="MEC23" s="35"/>
      <c r="MED23" s="32"/>
      <c r="MEG23" s="57"/>
      <c r="MEH23" s="58"/>
      <c r="MEK23" s="35"/>
      <c r="MEL23" s="32"/>
      <c r="MEO23" s="57"/>
      <c r="MEP23" s="58"/>
      <c r="MES23" s="35"/>
      <c r="MET23" s="32"/>
      <c r="MEW23" s="57"/>
      <c r="MEX23" s="58"/>
      <c r="MFA23" s="35"/>
      <c r="MFB23" s="32"/>
      <c r="MFE23" s="57"/>
      <c r="MFF23" s="58"/>
      <c r="MFI23" s="35"/>
      <c r="MFJ23" s="32"/>
      <c r="MFM23" s="57"/>
      <c r="MFN23" s="58"/>
      <c r="MFQ23" s="35"/>
      <c r="MFR23" s="32"/>
      <c r="MFU23" s="57"/>
      <c r="MFV23" s="58"/>
      <c r="MFY23" s="35"/>
      <c r="MFZ23" s="32"/>
      <c r="MGC23" s="57"/>
      <c r="MGD23" s="58"/>
      <c r="MGG23" s="35"/>
      <c r="MGH23" s="32"/>
      <c r="MGK23" s="57"/>
      <c r="MGL23" s="58"/>
      <c r="MGO23" s="35"/>
      <c r="MGP23" s="32"/>
      <c r="MGS23" s="57"/>
      <c r="MGT23" s="58"/>
      <c r="MGW23" s="35"/>
      <c r="MGX23" s="32"/>
      <c r="MHA23" s="57"/>
      <c r="MHB23" s="58"/>
      <c r="MHE23" s="35"/>
      <c r="MHF23" s="32"/>
      <c r="MHI23" s="57"/>
      <c r="MHJ23" s="58"/>
      <c r="MHM23" s="35"/>
      <c r="MHN23" s="32"/>
      <c r="MHQ23" s="57"/>
      <c r="MHR23" s="58"/>
      <c r="MHU23" s="35"/>
      <c r="MHV23" s="32"/>
      <c r="MHY23" s="57"/>
      <c r="MHZ23" s="58"/>
      <c r="MIC23" s="35"/>
      <c r="MID23" s="32"/>
      <c r="MIG23" s="57"/>
      <c r="MIH23" s="58"/>
      <c r="MIK23" s="35"/>
      <c r="MIL23" s="32"/>
      <c r="MIO23" s="57"/>
      <c r="MIP23" s="58"/>
      <c r="MIS23" s="35"/>
      <c r="MIT23" s="32"/>
      <c r="MIW23" s="57"/>
      <c r="MIX23" s="58"/>
      <c r="MJA23" s="35"/>
      <c r="MJB23" s="32"/>
      <c r="MJE23" s="57"/>
      <c r="MJF23" s="58"/>
      <c r="MJI23" s="35"/>
      <c r="MJJ23" s="32"/>
      <c r="MJM23" s="57"/>
      <c r="MJN23" s="58"/>
      <c r="MJQ23" s="35"/>
      <c r="MJR23" s="32"/>
      <c r="MJU23" s="57"/>
      <c r="MJV23" s="58"/>
      <c r="MJY23" s="35"/>
      <c r="MJZ23" s="32"/>
      <c r="MKC23" s="57"/>
      <c r="MKD23" s="58"/>
      <c r="MKG23" s="35"/>
      <c r="MKH23" s="32"/>
      <c r="MKK23" s="57"/>
      <c r="MKL23" s="58"/>
      <c r="MKO23" s="35"/>
      <c r="MKP23" s="32"/>
      <c r="MKS23" s="57"/>
      <c r="MKT23" s="58"/>
      <c r="MKW23" s="35"/>
      <c r="MKX23" s="32"/>
      <c r="MLA23" s="57"/>
      <c r="MLB23" s="58"/>
      <c r="MLE23" s="35"/>
      <c r="MLF23" s="32"/>
      <c r="MLI23" s="57"/>
      <c r="MLJ23" s="58"/>
      <c r="MLM23" s="35"/>
      <c r="MLN23" s="32"/>
      <c r="MLQ23" s="57"/>
      <c r="MLR23" s="58"/>
      <c r="MLU23" s="35"/>
      <c r="MLV23" s="32"/>
      <c r="MLY23" s="57"/>
      <c r="MLZ23" s="58"/>
      <c r="MMC23" s="35"/>
      <c r="MMD23" s="32"/>
      <c r="MMG23" s="57"/>
      <c r="MMH23" s="58"/>
      <c r="MMK23" s="35"/>
      <c r="MML23" s="32"/>
      <c r="MMO23" s="57"/>
      <c r="MMP23" s="58"/>
      <c r="MMS23" s="35"/>
      <c r="MMT23" s="32"/>
      <c r="MMW23" s="57"/>
      <c r="MMX23" s="58"/>
      <c r="MNA23" s="35"/>
      <c r="MNB23" s="32"/>
      <c r="MNE23" s="57"/>
      <c r="MNF23" s="58"/>
      <c r="MNI23" s="35"/>
      <c r="MNJ23" s="32"/>
      <c r="MNM23" s="57"/>
      <c r="MNN23" s="58"/>
      <c r="MNQ23" s="35"/>
      <c r="MNR23" s="32"/>
      <c r="MNU23" s="57"/>
      <c r="MNV23" s="58"/>
      <c r="MNY23" s="35"/>
      <c r="MNZ23" s="32"/>
      <c r="MOC23" s="57"/>
      <c r="MOD23" s="58"/>
      <c r="MOG23" s="35"/>
      <c r="MOH23" s="32"/>
      <c r="MOK23" s="57"/>
      <c r="MOL23" s="58"/>
      <c r="MOO23" s="35"/>
      <c r="MOP23" s="32"/>
      <c r="MOS23" s="57"/>
      <c r="MOT23" s="58"/>
      <c r="MOW23" s="35"/>
      <c r="MOX23" s="32"/>
      <c r="MPA23" s="57"/>
      <c r="MPB23" s="58"/>
      <c r="MPE23" s="35"/>
      <c r="MPF23" s="32"/>
      <c r="MPI23" s="57"/>
      <c r="MPJ23" s="58"/>
      <c r="MPM23" s="35"/>
      <c r="MPN23" s="32"/>
      <c r="MPQ23" s="57"/>
      <c r="MPR23" s="58"/>
      <c r="MPU23" s="35"/>
      <c r="MPV23" s="32"/>
      <c r="MPY23" s="57"/>
      <c r="MPZ23" s="58"/>
      <c r="MQC23" s="35"/>
      <c r="MQD23" s="32"/>
      <c r="MQG23" s="57"/>
      <c r="MQH23" s="58"/>
      <c r="MQK23" s="35"/>
      <c r="MQL23" s="32"/>
      <c r="MQO23" s="57"/>
      <c r="MQP23" s="58"/>
      <c r="MQS23" s="35"/>
      <c r="MQT23" s="32"/>
      <c r="MQW23" s="57"/>
      <c r="MQX23" s="58"/>
      <c r="MRA23" s="35"/>
      <c r="MRB23" s="32"/>
      <c r="MRE23" s="57"/>
      <c r="MRF23" s="58"/>
      <c r="MRI23" s="35"/>
      <c r="MRJ23" s="32"/>
      <c r="MRM23" s="57"/>
      <c r="MRN23" s="58"/>
      <c r="MRQ23" s="35"/>
      <c r="MRR23" s="32"/>
      <c r="MRU23" s="57"/>
      <c r="MRV23" s="58"/>
      <c r="MRY23" s="35"/>
      <c r="MRZ23" s="32"/>
      <c r="MSC23" s="57"/>
      <c r="MSD23" s="58"/>
      <c r="MSG23" s="35"/>
      <c r="MSH23" s="32"/>
      <c r="MSK23" s="57"/>
      <c r="MSL23" s="58"/>
      <c r="MSO23" s="35"/>
      <c r="MSP23" s="32"/>
      <c r="MSS23" s="57"/>
      <c r="MST23" s="58"/>
      <c r="MSW23" s="35"/>
      <c r="MSX23" s="32"/>
      <c r="MTA23" s="57"/>
      <c r="MTB23" s="58"/>
      <c r="MTE23" s="35"/>
      <c r="MTF23" s="32"/>
      <c r="MTI23" s="57"/>
      <c r="MTJ23" s="58"/>
      <c r="MTM23" s="35"/>
      <c r="MTN23" s="32"/>
      <c r="MTQ23" s="57"/>
      <c r="MTR23" s="58"/>
      <c r="MTU23" s="35"/>
      <c r="MTV23" s="32"/>
      <c r="MTY23" s="57"/>
      <c r="MTZ23" s="58"/>
      <c r="MUC23" s="35"/>
      <c r="MUD23" s="32"/>
      <c r="MUG23" s="57"/>
      <c r="MUH23" s="58"/>
      <c r="MUK23" s="35"/>
      <c r="MUL23" s="32"/>
      <c r="MUO23" s="57"/>
      <c r="MUP23" s="58"/>
      <c r="MUS23" s="35"/>
      <c r="MUT23" s="32"/>
      <c r="MUW23" s="57"/>
      <c r="MUX23" s="58"/>
      <c r="MVA23" s="35"/>
      <c r="MVB23" s="32"/>
      <c r="MVE23" s="57"/>
      <c r="MVF23" s="58"/>
      <c r="MVI23" s="35"/>
      <c r="MVJ23" s="32"/>
      <c r="MVM23" s="57"/>
      <c r="MVN23" s="58"/>
      <c r="MVQ23" s="35"/>
      <c r="MVR23" s="32"/>
      <c r="MVU23" s="57"/>
      <c r="MVV23" s="58"/>
      <c r="MVY23" s="35"/>
      <c r="MVZ23" s="32"/>
      <c r="MWC23" s="57"/>
      <c r="MWD23" s="58"/>
      <c r="MWG23" s="35"/>
      <c r="MWH23" s="32"/>
      <c r="MWK23" s="57"/>
      <c r="MWL23" s="58"/>
      <c r="MWO23" s="35"/>
      <c r="MWP23" s="32"/>
      <c r="MWS23" s="57"/>
      <c r="MWT23" s="58"/>
      <c r="MWW23" s="35"/>
      <c r="MWX23" s="32"/>
      <c r="MXA23" s="57"/>
      <c r="MXB23" s="58"/>
      <c r="MXE23" s="35"/>
      <c r="MXF23" s="32"/>
      <c r="MXI23" s="57"/>
      <c r="MXJ23" s="58"/>
      <c r="MXM23" s="35"/>
      <c r="MXN23" s="32"/>
      <c r="MXQ23" s="57"/>
      <c r="MXR23" s="58"/>
      <c r="MXU23" s="35"/>
      <c r="MXV23" s="32"/>
      <c r="MXY23" s="57"/>
      <c r="MXZ23" s="58"/>
      <c r="MYC23" s="35"/>
      <c r="MYD23" s="32"/>
      <c r="MYG23" s="57"/>
      <c r="MYH23" s="58"/>
      <c r="MYK23" s="35"/>
      <c r="MYL23" s="32"/>
      <c r="MYO23" s="57"/>
      <c r="MYP23" s="58"/>
      <c r="MYS23" s="35"/>
      <c r="MYT23" s="32"/>
      <c r="MYW23" s="57"/>
      <c r="MYX23" s="58"/>
      <c r="MZA23" s="35"/>
      <c r="MZB23" s="32"/>
      <c r="MZE23" s="57"/>
      <c r="MZF23" s="58"/>
      <c r="MZI23" s="35"/>
      <c r="MZJ23" s="32"/>
      <c r="MZM23" s="57"/>
      <c r="MZN23" s="58"/>
      <c r="MZQ23" s="35"/>
      <c r="MZR23" s="32"/>
      <c r="MZU23" s="57"/>
      <c r="MZV23" s="58"/>
      <c r="MZY23" s="35"/>
      <c r="MZZ23" s="32"/>
      <c r="NAC23" s="57"/>
      <c r="NAD23" s="58"/>
      <c r="NAG23" s="35"/>
      <c r="NAH23" s="32"/>
      <c r="NAK23" s="57"/>
      <c r="NAL23" s="58"/>
      <c r="NAO23" s="35"/>
      <c r="NAP23" s="32"/>
      <c r="NAS23" s="57"/>
      <c r="NAT23" s="58"/>
      <c r="NAW23" s="35"/>
      <c r="NAX23" s="32"/>
      <c r="NBA23" s="57"/>
      <c r="NBB23" s="58"/>
      <c r="NBE23" s="35"/>
      <c r="NBF23" s="32"/>
      <c r="NBI23" s="57"/>
      <c r="NBJ23" s="58"/>
      <c r="NBM23" s="35"/>
      <c r="NBN23" s="32"/>
      <c r="NBQ23" s="57"/>
      <c r="NBR23" s="58"/>
      <c r="NBU23" s="35"/>
      <c r="NBV23" s="32"/>
      <c r="NBY23" s="57"/>
      <c r="NBZ23" s="58"/>
      <c r="NCC23" s="35"/>
      <c r="NCD23" s="32"/>
      <c r="NCG23" s="57"/>
      <c r="NCH23" s="58"/>
      <c r="NCK23" s="35"/>
      <c r="NCL23" s="32"/>
      <c r="NCO23" s="57"/>
      <c r="NCP23" s="58"/>
      <c r="NCS23" s="35"/>
      <c r="NCT23" s="32"/>
      <c r="NCW23" s="57"/>
      <c r="NCX23" s="58"/>
      <c r="NDA23" s="35"/>
      <c r="NDB23" s="32"/>
      <c r="NDE23" s="57"/>
      <c r="NDF23" s="58"/>
      <c r="NDI23" s="35"/>
      <c r="NDJ23" s="32"/>
      <c r="NDM23" s="57"/>
      <c r="NDN23" s="58"/>
      <c r="NDQ23" s="35"/>
      <c r="NDR23" s="32"/>
      <c r="NDU23" s="57"/>
      <c r="NDV23" s="58"/>
      <c r="NDY23" s="35"/>
      <c r="NDZ23" s="32"/>
      <c r="NEC23" s="57"/>
      <c r="NED23" s="58"/>
      <c r="NEG23" s="35"/>
      <c r="NEH23" s="32"/>
      <c r="NEK23" s="57"/>
      <c r="NEL23" s="58"/>
      <c r="NEO23" s="35"/>
      <c r="NEP23" s="32"/>
      <c r="NES23" s="57"/>
      <c r="NET23" s="58"/>
      <c r="NEW23" s="35"/>
      <c r="NEX23" s="32"/>
      <c r="NFA23" s="57"/>
      <c r="NFB23" s="58"/>
      <c r="NFE23" s="35"/>
      <c r="NFF23" s="32"/>
      <c r="NFI23" s="57"/>
      <c r="NFJ23" s="58"/>
      <c r="NFM23" s="35"/>
      <c r="NFN23" s="32"/>
      <c r="NFQ23" s="57"/>
      <c r="NFR23" s="58"/>
      <c r="NFU23" s="35"/>
      <c r="NFV23" s="32"/>
      <c r="NFY23" s="57"/>
      <c r="NFZ23" s="58"/>
      <c r="NGC23" s="35"/>
      <c r="NGD23" s="32"/>
      <c r="NGG23" s="57"/>
      <c r="NGH23" s="58"/>
      <c r="NGK23" s="35"/>
      <c r="NGL23" s="32"/>
      <c r="NGO23" s="57"/>
      <c r="NGP23" s="58"/>
      <c r="NGS23" s="35"/>
      <c r="NGT23" s="32"/>
      <c r="NGW23" s="57"/>
      <c r="NGX23" s="58"/>
      <c r="NHA23" s="35"/>
      <c r="NHB23" s="32"/>
      <c r="NHE23" s="57"/>
      <c r="NHF23" s="58"/>
      <c r="NHI23" s="35"/>
      <c r="NHJ23" s="32"/>
      <c r="NHM23" s="57"/>
      <c r="NHN23" s="58"/>
      <c r="NHQ23" s="35"/>
      <c r="NHR23" s="32"/>
      <c r="NHU23" s="57"/>
      <c r="NHV23" s="58"/>
      <c r="NHY23" s="35"/>
      <c r="NHZ23" s="32"/>
      <c r="NIC23" s="57"/>
      <c r="NID23" s="58"/>
      <c r="NIG23" s="35"/>
      <c r="NIH23" s="32"/>
      <c r="NIK23" s="57"/>
      <c r="NIL23" s="58"/>
      <c r="NIO23" s="35"/>
      <c r="NIP23" s="32"/>
      <c r="NIS23" s="57"/>
      <c r="NIT23" s="58"/>
      <c r="NIW23" s="35"/>
      <c r="NIX23" s="32"/>
      <c r="NJA23" s="57"/>
      <c r="NJB23" s="58"/>
      <c r="NJE23" s="35"/>
      <c r="NJF23" s="32"/>
      <c r="NJI23" s="57"/>
      <c r="NJJ23" s="58"/>
      <c r="NJM23" s="35"/>
      <c r="NJN23" s="32"/>
      <c r="NJQ23" s="57"/>
      <c r="NJR23" s="58"/>
      <c r="NJU23" s="35"/>
      <c r="NJV23" s="32"/>
      <c r="NJY23" s="57"/>
      <c r="NJZ23" s="58"/>
      <c r="NKC23" s="35"/>
      <c r="NKD23" s="32"/>
      <c r="NKG23" s="57"/>
      <c r="NKH23" s="58"/>
      <c r="NKK23" s="35"/>
      <c r="NKL23" s="32"/>
      <c r="NKO23" s="57"/>
      <c r="NKP23" s="58"/>
      <c r="NKS23" s="35"/>
      <c r="NKT23" s="32"/>
      <c r="NKW23" s="57"/>
      <c r="NKX23" s="58"/>
      <c r="NLA23" s="35"/>
      <c r="NLB23" s="32"/>
      <c r="NLE23" s="57"/>
      <c r="NLF23" s="58"/>
      <c r="NLI23" s="35"/>
      <c r="NLJ23" s="32"/>
      <c r="NLM23" s="57"/>
      <c r="NLN23" s="58"/>
      <c r="NLQ23" s="35"/>
      <c r="NLR23" s="32"/>
      <c r="NLU23" s="57"/>
      <c r="NLV23" s="58"/>
      <c r="NLY23" s="35"/>
      <c r="NLZ23" s="32"/>
      <c r="NMC23" s="57"/>
      <c r="NMD23" s="58"/>
      <c r="NMG23" s="35"/>
      <c r="NMH23" s="32"/>
      <c r="NMK23" s="57"/>
      <c r="NML23" s="58"/>
      <c r="NMO23" s="35"/>
      <c r="NMP23" s="32"/>
      <c r="NMS23" s="57"/>
      <c r="NMT23" s="58"/>
      <c r="NMW23" s="35"/>
      <c r="NMX23" s="32"/>
      <c r="NNA23" s="57"/>
      <c r="NNB23" s="58"/>
      <c r="NNE23" s="35"/>
      <c r="NNF23" s="32"/>
      <c r="NNI23" s="57"/>
      <c r="NNJ23" s="58"/>
      <c r="NNM23" s="35"/>
      <c r="NNN23" s="32"/>
      <c r="NNQ23" s="57"/>
      <c r="NNR23" s="58"/>
      <c r="NNU23" s="35"/>
      <c r="NNV23" s="32"/>
      <c r="NNY23" s="57"/>
      <c r="NNZ23" s="58"/>
      <c r="NOC23" s="35"/>
      <c r="NOD23" s="32"/>
      <c r="NOG23" s="57"/>
      <c r="NOH23" s="58"/>
      <c r="NOK23" s="35"/>
      <c r="NOL23" s="32"/>
      <c r="NOO23" s="57"/>
      <c r="NOP23" s="58"/>
      <c r="NOS23" s="35"/>
      <c r="NOT23" s="32"/>
      <c r="NOW23" s="57"/>
      <c r="NOX23" s="58"/>
      <c r="NPA23" s="35"/>
      <c r="NPB23" s="32"/>
      <c r="NPE23" s="57"/>
      <c r="NPF23" s="58"/>
      <c r="NPI23" s="35"/>
      <c r="NPJ23" s="32"/>
      <c r="NPM23" s="57"/>
      <c r="NPN23" s="58"/>
      <c r="NPQ23" s="35"/>
      <c r="NPR23" s="32"/>
      <c r="NPU23" s="57"/>
      <c r="NPV23" s="58"/>
      <c r="NPY23" s="35"/>
      <c r="NPZ23" s="32"/>
      <c r="NQC23" s="57"/>
      <c r="NQD23" s="58"/>
      <c r="NQG23" s="35"/>
      <c r="NQH23" s="32"/>
      <c r="NQK23" s="57"/>
      <c r="NQL23" s="58"/>
      <c r="NQO23" s="35"/>
      <c r="NQP23" s="32"/>
      <c r="NQS23" s="57"/>
      <c r="NQT23" s="58"/>
      <c r="NQW23" s="35"/>
      <c r="NQX23" s="32"/>
      <c r="NRA23" s="57"/>
      <c r="NRB23" s="58"/>
      <c r="NRE23" s="35"/>
      <c r="NRF23" s="32"/>
      <c r="NRI23" s="57"/>
      <c r="NRJ23" s="58"/>
      <c r="NRM23" s="35"/>
      <c r="NRN23" s="32"/>
      <c r="NRQ23" s="57"/>
      <c r="NRR23" s="58"/>
      <c r="NRU23" s="35"/>
      <c r="NRV23" s="32"/>
      <c r="NRY23" s="57"/>
      <c r="NRZ23" s="58"/>
      <c r="NSC23" s="35"/>
      <c r="NSD23" s="32"/>
      <c r="NSG23" s="57"/>
      <c r="NSH23" s="58"/>
      <c r="NSK23" s="35"/>
      <c r="NSL23" s="32"/>
      <c r="NSO23" s="57"/>
      <c r="NSP23" s="58"/>
      <c r="NSS23" s="35"/>
      <c r="NST23" s="32"/>
      <c r="NSW23" s="57"/>
      <c r="NSX23" s="58"/>
      <c r="NTA23" s="35"/>
      <c r="NTB23" s="32"/>
      <c r="NTE23" s="57"/>
      <c r="NTF23" s="58"/>
      <c r="NTI23" s="35"/>
      <c r="NTJ23" s="32"/>
      <c r="NTM23" s="57"/>
      <c r="NTN23" s="58"/>
      <c r="NTQ23" s="35"/>
      <c r="NTR23" s="32"/>
      <c r="NTU23" s="57"/>
      <c r="NTV23" s="58"/>
      <c r="NTY23" s="35"/>
      <c r="NTZ23" s="32"/>
      <c r="NUC23" s="57"/>
      <c r="NUD23" s="58"/>
      <c r="NUG23" s="35"/>
      <c r="NUH23" s="32"/>
      <c r="NUK23" s="57"/>
      <c r="NUL23" s="58"/>
      <c r="NUO23" s="35"/>
      <c r="NUP23" s="32"/>
      <c r="NUS23" s="57"/>
      <c r="NUT23" s="58"/>
      <c r="NUW23" s="35"/>
      <c r="NUX23" s="32"/>
      <c r="NVA23" s="57"/>
      <c r="NVB23" s="58"/>
      <c r="NVE23" s="35"/>
      <c r="NVF23" s="32"/>
      <c r="NVI23" s="57"/>
      <c r="NVJ23" s="58"/>
      <c r="NVM23" s="35"/>
      <c r="NVN23" s="32"/>
      <c r="NVQ23" s="57"/>
      <c r="NVR23" s="58"/>
      <c r="NVU23" s="35"/>
      <c r="NVV23" s="32"/>
      <c r="NVY23" s="57"/>
      <c r="NVZ23" s="58"/>
      <c r="NWC23" s="35"/>
      <c r="NWD23" s="32"/>
      <c r="NWG23" s="57"/>
      <c r="NWH23" s="58"/>
      <c r="NWK23" s="35"/>
      <c r="NWL23" s="32"/>
      <c r="NWO23" s="57"/>
      <c r="NWP23" s="58"/>
      <c r="NWS23" s="35"/>
      <c r="NWT23" s="32"/>
      <c r="NWW23" s="57"/>
      <c r="NWX23" s="58"/>
      <c r="NXA23" s="35"/>
      <c r="NXB23" s="32"/>
      <c r="NXE23" s="57"/>
      <c r="NXF23" s="58"/>
      <c r="NXI23" s="35"/>
      <c r="NXJ23" s="32"/>
      <c r="NXM23" s="57"/>
      <c r="NXN23" s="58"/>
      <c r="NXQ23" s="35"/>
      <c r="NXR23" s="32"/>
      <c r="NXU23" s="57"/>
      <c r="NXV23" s="58"/>
      <c r="NXY23" s="35"/>
      <c r="NXZ23" s="32"/>
      <c r="NYC23" s="57"/>
      <c r="NYD23" s="58"/>
      <c r="NYG23" s="35"/>
      <c r="NYH23" s="32"/>
      <c r="NYK23" s="57"/>
      <c r="NYL23" s="58"/>
      <c r="NYO23" s="35"/>
      <c r="NYP23" s="32"/>
      <c r="NYS23" s="57"/>
      <c r="NYT23" s="58"/>
      <c r="NYW23" s="35"/>
      <c r="NYX23" s="32"/>
      <c r="NZA23" s="57"/>
      <c r="NZB23" s="58"/>
      <c r="NZE23" s="35"/>
      <c r="NZF23" s="32"/>
      <c r="NZI23" s="57"/>
      <c r="NZJ23" s="58"/>
      <c r="NZM23" s="35"/>
      <c r="NZN23" s="32"/>
      <c r="NZQ23" s="57"/>
      <c r="NZR23" s="58"/>
      <c r="NZU23" s="35"/>
      <c r="NZV23" s="32"/>
      <c r="NZY23" s="57"/>
      <c r="NZZ23" s="58"/>
      <c r="OAC23" s="35"/>
      <c r="OAD23" s="32"/>
      <c r="OAG23" s="57"/>
      <c r="OAH23" s="58"/>
      <c r="OAK23" s="35"/>
      <c r="OAL23" s="32"/>
      <c r="OAO23" s="57"/>
      <c r="OAP23" s="58"/>
      <c r="OAS23" s="35"/>
      <c r="OAT23" s="32"/>
      <c r="OAW23" s="57"/>
      <c r="OAX23" s="58"/>
      <c r="OBA23" s="35"/>
      <c r="OBB23" s="32"/>
      <c r="OBE23" s="57"/>
      <c r="OBF23" s="58"/>
      <c r="OBI23" s="35"/>
      <c r="OBJ23" s="32"/>
      <c r="OBM23" s="57"/>
      <c r="OBN23" s="58"/>
      <c r="OBQ23" s="35"/>
      <c r="OBR23" s="32"/>
      <c r="OBU23" s="57"/>
      <c r="OBV23" s="58"/>
      <c r="OBY23" s="35"/>
      <c r="OBZ23" s="32"/>
      <c r="OCC23" s="57"/>
      <c r="OCD23" s="58"/>
      <c r="OCG23" s="35"/>
      <c r="OCH23" s="32"/>
      <c r="OCK23" s="57"/>
      <c r="OCL23" s="58"/>
      <c r="OCO23" s="35"/>
      <c r="OCP23" s="32"/>
      <c r="OCS23" s="57"/>
      <c r="OCT23" s="58"/>
      <c r="OCW23" s="35"/>
      <c r="OCX23" s="32"/>
      <c r="ODA23" s="57"/>
      <c r="ODB23" s="58"/>
      <c r="ODE23" s="35"/>
      <c r="ODF23" s="32"/>
      <c r="ODI23" s="57"/>
      <c r="ODJ23" s="58"/>
      <c r="ODM23" s="35"/>
      <c r="ODN23" s="32"/>
      <c r="ODQ23" s="57"/>
      <c r="ODR23" s="58"/>
      <c r="ODU23" s="35"/>
      <c r="ODV23" s="32"/>
      <c r="ODY23" s="57"/>
      <c r="ODZ23" s="58"/>
      <c r="OEC23" s="35"/>
      <c r="OED23" s="32"/>
      <c r="OEG23" s="57"/>
      <c r="OEH23" s="58"/>
      <c r="OEK23" s="35"/>
      <c r="OEL23" s="32"/>
      <c r="OEO23" s="57"/>
      <c r="OEP23" s="58"/>
      <c r="OES23" s="35"/>
      <c r="OET23" s="32"/>
      <c r="OEW23" s="57"/>
      <c r="OEX23" s="58"/>
      <c r="OFA23" s="35"/>
      <c r="OFB23" s="32"/>
      <c r="OFE23" s="57"/>
      <c r="OFF23" s="58"/>
      <c r="OFI23" s="35"/>
      <c r="OFJ23" s="32"/>
      <c r="OFM23" s="57"/>
      <c r="OFN23" s="58"/>
      <c r="OFQ23" s="35"/>
      <c r="OFR23" s="32"/>
      <c r="OFU23" s="57"/>
      <c r="OFV23" s="58"/>
      <c r="OFY23" s="35"/>
      <c r="OFZ23" s="32"/>
      <c r="OGC23" s="57"/>
      <c r="OGD23" s="58"/>
      <c r="OGG23" s="35"/>
      <c r="OGH23" s="32"/>
      <c r="OGK23" s="57"/>
      <c r="OGL23" s="58"/>
      <c r="OGO23" s="35"/>
      <c r="OGP23" s="32"/>
      <c r="OGS23" s="57"/>
      <c r="OGT23" s="58"/>
      <c r="OGW23" s="35"/>
      <c r="OGX23" s="32"/>
      <c r="OHA23" s="57"/>
      <c r="OHB23" s="58"/>
      <c r="OHE23" s="35"/>
      <c r="OHF23" s="32"/>
      <c r="OHI23" s="57"/>
      <c r="OHJ23" s="58"/>
      <c r="OHM23" s="35"/>
      <c r="OHN23" s="32"/>
      <c r="OHQ23" s="57"/>
      <c r="OHR23" s="58"/>
      <c r="OHU23" s="35"/>
      <c r="OHV23" s="32"/>
      <c r="OHY23" s="57"/>
      <c r="OHZ23" s="58"/>
      <c r="OIC23" s="35"/>
      <c r="OID23" s="32"/>
      <c r="OIG23" s="57"/>
      <c r="OIH23" s="58"/>
      <c r="OIK23" s="35"/>
      <c r="OIL23" s="32"/>
      <c r="OIO23" s="57"/>
      <c r="OIP23" s="58"/>
      <c r="OIS23" s="35"/>
      <c r="OIT23" s="32"/>
      <c r="OIW23" s="57"/>
      <c r="OIX23" s="58"/>
      <c r="OJA23" s="35"/>
      <c r="OJB23" s="32"/>
      <c r="OJE23" s="57"/>
      <c r="OJF23" s="58"/>
      <c r="OJI23" s="35"/>
      <c r="OJJ23" s="32"/>
      <c r="OJM23" s="57"/>
      <c r="OJN23" s="58"/>
      <c r="OJQ23" s="35"/>
      <c r="OJR23" s="32"/>
      <c r="OJU23" s="57"/>
      <c r="OJV23" s="58"/>
      <c r="OJY23" s="35"/>
      <c r="OJZ23" s="32"/>
      <c r="OKC23" s="57"/>
      <c r="OKD23" s="58"/>
      <c r="OKG23" s="35"/>
      <c r="OKH23" s="32"/>
      <c r="OKK23" s="57"/>
      <c r="OKL23" s="58"/>
      <c r="OKO23" s="35"/>
      <c r="OKP23" s="32"/>
      <c r="OKS23" s="57"/>
      <c r="OKT23" s="58"/>
      <c r="OKW23" s="35"/>
      <c r="OKX23" s="32"/>
      <c r="OLA23" s="57"/>
      <c r="OLB23" s="58"/>
      <c r="OLE23" s="35"/>
      <c r="OLF23" s="32"/>
      <c r="OLI23" s="57"/>
      <c r="OLJ23" s="58"/>
      <c r="OLM23" s="35"/>
      <c r="OLN23" s="32"/>
      <c r="OLQ23" s="57"/>
      <c r="OLR23" s="58"/>
      <c r="OLU23" s="35"/>
      <c r="OLV23" s="32"/>
      <c r="OLY23" s="57"/>
      <c r="OLZ23" s="58"/>
      <c r="OMC23" s="35"/>
      <c r="OMD23" s="32"/>
      <c r="OMG23" s="57"/>
      <c r="OMH23" s="58"/>
      <c r="OMK23" s="35"/>
      <c r="OML23" s="32"/>
      <c r="OMO23" s="57"/>
      <c r="OMP23" s="58"/>
      <c r="OMS23" s="35"/>
      <c r="OMT23" s="32"/>
      <c r="OMW23" s="57"/>
      <c r="OMX23" s="58"/>
      <c r="ONA23" s="35"/>
      <c r="ONB23" s="32"/>
      <c r="ONE23" s="57"/>
      <c r="ONF23" s="58"/>
      <c r="ONI23" s="35"/>
      <c r="ONJ23" s="32"/>
      <c r="ONM23" s="57"/>
      <c r="ONN23" s="58"/>
      <c r="ONQ23" s="35"/>
      <c r="ONR23" s="32"/>
      <c r="ONU23" s="57"/>
      <c r="ONV23" s="58"/>
      <c r="ONY23" s="35"/>
      <c r="ONZ23" s="32"/>
      <c r="OOC23" s="57"/>
      <c r="OOD23" s="58"/>
      <c r="OOG23" s="35"/>
      <c r="OOH23" s="32"/>
      <c r="OOK23" s="57"/>
      <c r="OOL23" s="58"/>
      <c r="OOO23" s="35"/>
      <c r="OOP23" s="32"/>
      <c r="OOS23" s="57"/>
      <c r="OOT23" s="58"/>
      <c r="OOW23" s="35"/>
      <c r="OOX23" s="32"/>
      <c r="OPA23" s="57"/>
      <c r="OPB23" s="58"/>
      <c r="OPE23" s="35"/>
      <c r="OPF23" s="32"/>
      <c r="OPI23" s="57"/>
      <c r="OPJ23" s="58"/>
      <c r="OPM23" s="35"/>
      <c r="OPN23" s="32"/>
      <c r="OPQ23" s="57"/>
      <c r="OPR23" s="58"/>
      <c r="OPU23" s="35"/>
      <c r="OPV23" s="32"/>
      <c r="OPY23" s="57"/>
      <c r="OPZ23" s="58"/>
      <c r="OQC23" s="35"/>
      <c r="OQD23" s="32"/>
      <c r="OQG23" s="57"/>
      <c r="OQH23" s="58"/>
      <c r="OQK23" s="35"/>
      <c r="OQL23" s="32"/>
      <c r="OQO23" s="57"/>
      <c r="OQP23" s="58"/>
      <c r="OQS23" s="35"/>
      <c r="OQT23" s="32"/>
      <c r="OQW23" s="57"/>
      <c r="OQX23" s="58"/>
      <c r="ORA23" s="35"/>
      <c r="ORB23" s="32"/>
      <c r="ORE23" s="57"/>
      <c r="ORF23" s="58"/>
      <c r="ORI23" s="35"/>
      <c r="ORJ23" s="32"/>
      <c r="ORM23" s="57"/>
      <c r="ORN23" s="58"/>
      <c r="ORQ23" s="35"/>
      <c r="ORR23" s="32"/>
      <c r="ORU23" s="57"/>
      <c r="ORV23" s="58"/>
      <c r="ORY23" s="35"/>
      <c r="ORZ23" s="32"/>
      <c r="OSC23" s="57"/>
      <c r="OSD23" s="58"/>
      <c r="OSG23" s="35"/>
      <c r="OSH23" s="32"/>
      <c r="OSK23" s="57"/>
      <c r="OSL23" s="58"/>
      <c r="OSO23" s="35"/>
      <c r="OSP23" s="32"/>
      <c r="OSS23" s="57"/>
      <c r="OST23" s="58"/>
      <c r="OSW23" s="35"/>
      <c r="OSX23" s="32"/>
      <c r="OTA23" s="57"/>
      <c r="OTB23" s="58"/>
      <c r="OTE23" s="35"/>
      <c r="OTF23" s="32"/>
      <c r="OTI23" s="57"/>
      <c r="OTJ23" s="58"/>
      <c r="OTM23" s="35"/>
      <c r="OTN23" s="32"/>
      <c r="OTQ23" s="57"/>
      <c r="OTR23" s="58"/>
      <c r="OTU23" s="35"/>
      <c r="OTV23" s="32"/>
      <c r="OTY23" s="57"/>
      <c r="OTZ23" s="58"/>
      <c r="OUC23" s="35"/>
      <c r="OUD23" s="32"/>
      <c r="OUG23" s="57"/>
      <c r="OUH23" s="58"/>
      <c r="OUK23" s="35"/>
      <c r="OUL23" s="32"/>
      <c r="OUO23" s="57"/>
      <c r="OUP23" s="58"/>
      <c r="OUS23" s="35"/>
      <c r="OUT23" s="32"/>
      <c r="OUW23" s="57"/>
      <c r="OUX23" s="58"/>
      <c r="OVA23" s="35"/>
      <c r="OVB23" s="32"/>
      <c r="OVE23" s="57"/>
      <c r="OVF23" s="58"/>
      <c r="OVI23" s="35"/>
      <c r="OVJ23" s="32"/>
      <c r="OVM23" s="57"/>
      <c r="OVN23" s="58"/>
      <c r="OVQ23" s="35"/>
      <c r="OVR23" s="32"/>
      <c r="OVU23" s="57"/>
      <c r="OVV23" s="58"/>
      <c r="OVY23" s="35"/>
      <c r="OVZ23" s="32"/>
      <c r="OWC23" s="57"/>
      <c r="OWD23" s="58"/>
      <c r="OWG23" s="35"/>
      <c r="OWH23" s="32"/>
      <c r="OWK23" s="57"/>
      <c r="OWL23" s="58"/>
      <c r="OWO23" s="35"/>
      <c r="OWP23" s="32"/>
      <c r="OWS23" s="57"/>
      <c r="OWT23" s="58"/>
      <c r="OWW23" s="35"/>
      <c r="OWX23" s="32"/>
      <c r="OXA23" s="57"/>
      <c r="OXB23" s="58"/>
      <c r="OXE23" s="35"/>
      <c r="OXF23" s="32"/>
      <c r="OXI23" s="57"/>
      <c r="OXJ23" s="58"/>
      <c r="OXM23" s="35"/>
      <c r="OXN23" s="32"/>
      <c r="OXQ23" s="57"/>
      <c r="OXR23" s="58"/>
      <c r="OXU23" s="35"/>
      <c r="OXV23" s="32"/>
      <c r="OXY23" s="57"/>
      <c r="OXZ23" s="58"/>
      <c r="OYC23" s="35"/>
      <c r="OYD23" s="32"/>
      <c r="OYG23" s="57"/>
      <c r="OYH23" s="58"/>
      <c r="OYK23" s="35"/>
      <c r="OYL23" s="32"/>
      <c r="OYO23" s="57"/>
      <c r="OYP23" s="58"/>
      <c r="OYS23" s="35"/>
      <c r="OYT23" s="32"/>
      <c r="OYW23" s="57"/>
      <c r="OYX23" s="58"/>
      <c r="OZA23" s="35"/>
      <c r="OZB23" s="32"/>
      <c r="OZE23" s="57"/>
      <c r="OZF23" s="58"/>
      <c r="OZI23" s="35"/>
      <c r="OZJ23" s="32"/>
      <c r="OZM23" s="57"/>
      <c r="OZN23" s="58"/>
      <c r="OZQ23" s="35"/>
      <c r="OZR23" s="32"/>
      <c r="OZU23" s="57"/>
      <c r="OZV23" s="58"/>
      <c r="OZY23" s="35"/>
      <c r="OZZ23" s="32"/>
      <c r="PAC23" s="57"/>
      <c r="PAD23" s="58"/>
      <c r="PAG23" s="35"/>
      <c r="PAH23" s="32"/>
      <c r="PAK23" s="57"/>
      <c r="PAL23" s="58"/>
      <c r="PAO23" s="35"/>
      <c r="PAP23" s="32"/>
      <c r="PAS23" s="57"/>
      <c r="PAT23" s="58"/>
      <c r="PAW23" s="35"/>
      <c r="PAX23" s="32"/>
      <c r="PBA23" s="57"/>
      <c r="PBB23" s="58"/>
      <c r="PBE23" s="35"/>
      <c r="PBF23" s="32"/>
      <c r="PBI23" s="57"/>
      <c r="PBJ23" s="58"/>
      <c r="PBM23" s="35"/>
      <c r="PBN23" s="32"/>
      <c r="PBQ23" s="57"/>
      <c r="PBR23" s="58"/>
      <c r="PBU23" s="35"/>
      <c r="PBV23" s="32"/>
      <c r="PBY23" s="57"/>
      <c r="PBZ23" s="58"/>
      <c r="PCC23" s="35"/>
      <c r="PCD23" s="32"/>
      <c r="PCG23" s="57"/>
      <c r="PCH23" s="58"/>
      <c r="PCK23" s="35"/>
      <c r="PCL23" s="32"/>
      <c r="PCO23" s="57"/>
      <c r="PCP23" s="58"/>
      <c r="PCS23" s="35"/>
      <c r="PCT23" s="32"/>
      <c r="PCW23" s="57"/>
      <c r="PCX23" s="58"/>
      <c r="PDA23" s="35"/>
      <c r="PDB23" s="32"/>
      <c r="PDE23" s="57"/>
      <c r="PDF23" s="58"/>
      <c r="PDI23" s="35"/>
      <c r="PDJ23" s="32"/>
      <c r="PDM23" s="57"/>
      <c r="PDN23" s="58"/>
      <c r="PDQ23" s="35"/>
      <c r="PDR23" s="32"/>
      <c r="PDU23" s="57"/>
      <c r="PDV23" s="58"/>
      <c r="PDY23" s="35"/>
      <c r="PDZ23" s="32"/>
      <c r="PEC23" s="57"/>
      <c r="PED23" s="58"/>
      <c r="PEG23" s="35"/>
      <c r="PEH23" s="32"/>
      <c r="PEK23" s="57"/>
      <c r="PEL23" s="58"/>
      <c r="PEO23" s="35"/>
      <c r="PEP23" s="32"/>
      <c r="PES23" s="57"/>
      <c r="PET23" s="58"/>
      <c r="PEW23" s="35"/>
      <c r="PEX23" s="32"/>
      <c r="PFA23" s="57"/>
      <c r="PFB23" s="58"/>
      <c r="PFE23" s="35"/>
      <c r="PFF23" s="32"/>
      <c r="PFI23" s="57"/>
      <c r="PFJ23" s="58"/>
      <c r="PFM23" s="35"/>
      <c r="PFN23" s="32"/>
      <c r="PFQ23" s="57"/>
      <c r="PFR23" s="58"/>
      <c r="PFU23" s="35"/>
      <c r="PFV23" s="32"/>
      <c r="PFY23" s="57"/>
      <c r="PFZ23" s="58"/>
      <c r="PGC23" s="35"/>
      <c r="PGD23" s="32"/>
      <c r="PGG23" s="57"/>
      <c r="PGH23" s="58"/>
      <c r="PGK23" s="35"/>
      <c r="PGL23" s="32"/>
      <c r="PGO23" s="57"/>
      <c r="PGP23" s="58"/>
      <c r="PGS23" s="35"/>
      <c r="PGT23" s="32"/>
      <c r="PGW23" s="57"/>
      <c r="PGX23" s="58"/>
      <c r="PHA23" s="35"/>
      <c r="PHB23" s="32"/>
      <c r="PHE23" s="57"/>
      <c r="PHF23" s="58"/>
      <c r="PHI23" s="35"/>
      <c r="PHJ23" s="32"/>
      <c r="PHM23" s="57"/>
      <c r="PHN23" s="58"/>
      <c r="PHQ23" s="35"/>
      <c r="PHR23" s="32"/>
      <c r="PHU23" s="57"/>
      <c r="PHV23" s="58"/>
      <c r="PHY23" s="35"/>
      <c r="PHZ23" s="32"/>
      <c r="PIC23" s="57"/>
      <c r="PID23" s="58"/>
      <c r="PIG23" s="35"/>
      <c r="PIH23" s="32"/>
      <c r="PIK23" s="57"/>
      <c r="PIL23" s="58"/>
      <c r="PIO23" s="35"/>
      <c r="PIP23" s="32"/>
      <c r="PIS23" s="57"/>
      <c r="PIT23" s="58"/>
      <c r="PIW23" s="35"/>
      <c r="PIX23" s="32"/>
      <c r="PJA23" s="57"/>
      <c r="PJB23" s="58"/>
      <c r="PJE23" s="35"/>
      <c r="PJF23" s="32"/>
      <c r="PJI23" s="57"/>
      <c r="PJJ23" s="58"/>
      <c r="PJM23" s="35"/>
      <c r="PJN23" s="32"/>
      <c r="PJQ23" s="57"/>
      <c r="PJR23" s="58"/>
      <c r="PJU23" s="35"/>
      <c r="PJV23" s="32"/>
      <c r="PJY23" s="57"/>
      <c r="PJZ23" s="58"/>
      <c r="PKC23" s="35"/>
      <c r="PKD23" s="32"/>
      <c r="PKG23" s="57"/>
      <c r="PKH23" s="58"/>
      <c r="PKK23" s="35"/>
      <c r="PKL23" s="32"/>
      <c r="PKO23" s="57"/>
      <c r="PKP23" s="58"/>
      <c r="PKS23" s="35"/>
      <c r="PKT23" s="32"/>
      <c r="PKW23" s="57"/>
      <c r="PKX23" s="58"/>
      <c r="PLA23" s="35"/>
      <c r="PLB23" s="32"/>
      <c r="PLE23" s="57"/>
      <c r="PLF23" s="58"/>
      <c r="PLI23" s="35"/>
      <c r="PLJ23" s="32"/>
      <c r="PLM23" s="57"/>
      <c r="PLN23" s="58"/>
      <c r="PLQ23" s="35"/>
      <c r="PLR23" s="32"/>
      <c r="PLU23" s="57"/>
      <c r="PLV23" s="58"/>
      <c r="PLY23" s="35"/>
      <c r="PLZ23" s="32"/>
      <c r="PMC23" s="57"/>
      <c r="PMD23" s="58"/>
      <c r="PMG23" s="35"/>
      <c r="PMH23" s="32"/>
      <c r="PMK23" s="57"/>
      <c r="PML23" s="58"/>
      <c r="PMO23" s="35"/>
      <c r="PMP23" s="32"/>
      <c r="PMS23" s="57"/>
      <c r="PMT23" s="58"/>
      <c r="PMW23" s="35"/>
      <c r="PMX23" s="32"/>
      <c r="PNA23" s="57"/>
      <c r="PNB23" s="58"/>
      <c r="PNE23" s="35"/>
      <c r="PNF23" s="32"/>
      <c r="PNI23" s="57"/>
      <c r="PNJ23" s="58"/>
      <c r="PNM23" s="35"/>
      <c r="PNN23" s="32"/>
      <c r="PNQ23" s="57"/>
      <c r="PNR23" s="58"/>
      <c r="PNU23" s="35"/>
      <c r="PNV23" s="32"/>
      <c r="PNY23" s="57"/>
      <c r="PNZ23" s="58"/>
      <c r="POC23" s="35"/>
      <c r="POD23" s="32"/>
      <c r="POG23" s="57"/>
      <c r="POH23" s="58"/>
      <c r="POK23" s="35"/>
      <c r="POL23" s="32"/>
      <c r="POO23" s="57"/>
      <c r="POP23" s="58"/>
      <c r="POS23" s="35"/>
      <c r="POT23" s="32"/>
      <c r="POW23" s="57"/>
      <c r="POX23" s="58"/>
      <c r="PPA23" s="35"/>
      <c r="PPB23" s="32"/>
      <c r="PPE23" s="57"/>
      <c r="PPF23" s="58"/>
      <c r="PPI23" s="35"/>
      <c r="PPJ23" s="32"/>
      <c r="PPM23" s="57"/>
      <c r="PPN23" s="58"/>
      <c r="PPQ23" s="35"/>
      <c r="PPR23" s="32"/>
      <c r="PPU23" s="57"/>
      <c r="PPV23" s="58"/>
      <c r="PPY23" s="35"/>
      <c r="PPZ23" s="32"/>
      <c r="PQC23" s="57"/>
      <c r="PQD23" s="58"/>
      <c r="PQG23" s="35"/>
      <c r="PQH23" s="32"/>
      <c r="PQK23" s="57"/>
      <c r="PQL23" s="58"/>
      <c r="PQO23" s="35"/>
      <c r="PQP23" s="32"/>
      <c r="PQS23" s="57"/>
      <c r="PQT23" s="58"/>
      <c r="PQW23" s="35"/>
      <c r="PQX23" s="32"/>
      <c r="PRA23" s="57"/>
      <c r="PRB23" s="58"/>
      <c r="PRE23" s="35"/>
      <c r="PRF23" s="32"/>
      <c r="PRI23" s="57"/>
      <c r="PRJ23" s="58"/>
      <c r="PRM23" s="35"/>
      <c r="PRN23" s="32"/>
      <c r="PRQ23" s="57"/>
      <c r="PRR23" s="58"/>
      <c r="PRU23" s="35"/>
      <c r="PRV23" s="32"/>
      <c r="PRY23" s="57"/>
      <c r="PRZ23" s="58"/>
      <c r="PSC23" s="35"/>
      <c r="PSD23" s="32"/>
      <c r="PSG23" s="57"/>
      <c r="PSH23" s="58"/>
      <c r="PSK23" s="35"/>
      <c r="PSL23" s="32"/>
      <c r="PSO23" s="57"/>
      <c r="PSP23" s="58"/>
      <c r="PSS23" s="35"/>
      <c r="PST23" s="32"/>
      <c r="PSW23" s="57"/>
      <c r="PSX23" s="58"/>
      <c r="PTA23" s="35"/>
      <c r="PTB23" s="32"/>
      <c r="PTE23" s="57"/>
      <c r="PTF23" s="58"/>
      <c r="PTI23" s="35"/>
      <c r="PTJ23" s="32"/>
      <c r="PTM23" s="57"/>
      <c r="PTN23" s="58"/>
      <c r="PTQ23" s="35"/>
      <c r="PTR23" s="32"/>
      <c r="PTU23" s="57"/>
      <c r="PTV23" s="58"/>
      <c r="PTY23" s="35"/>
      <c r="PTZ23" s="32"/>
      <c r="PUC23" s="57"/>
      <c r="PUD23" s="58"/>
      <c r="PUG23" s="35"/>
      <c r="PUH23" s="32"/>
      <c r="PUK23" s="57"/>
      <c r="PUL23" s="58"/>
      <c r="PUO23" s="35"/>
      <c r="PUP23" s="32"/>
      <c r="PUS23" s="57"/>
      <c r="PUT23" s="58"/>
      <c r="PUW23" s="35"/>
      <c r="PUX23" s="32"/>
      <c r="PVA23" s="57"/>
      <c r="PVB23" s="58"/>
      <c r="PVE23" s="35"/>
      <c r="PVF23" s="32"/>
      <c r="PVI23" s="57"/>
      <c r="PVJ23" s="58"/>
      <c r="PVM23" s="35"/>
      <c r="PVN23" s="32"/>
      <c r="PVQ23" s="57"/>
      <c r="PVR23" s="58"/>
      <c r="PVU23" s="35"/>
      <c r="PVV23" s="32"/>
      <c r="PVY23" s="57"/>
      <c r="PVZ23" s="58"/>
      <c r="PWC23" s="35"/>
      <c r="PWD23" s="32"/>
      <c r="PWG23" s="57"/>
      <c r="PWH23" s="58"/>
      <c r="PWK23" s="35"/>
      <c r="PWL23" s="32"/>
      <c r="PWO23" s="57"/>
      <c r="PWP23" s="58"/>
      <c r="PWS23" s="35"/>
      <c r="PWT23" s="32"/>
      <c r="PWW23" s="57"/>
      <c r="PWX23" s="58"/>
      <c r="PXA23" s="35"/>
      <c r="PXB23" s="32"/>
      <c r="PXE23" s="57"/>
      <c r="PXF23" s="58"/>
      <c r="PXI23" s="35"/>
      <c r="PXJ23" s="32"/>
      <c r="PXM23" s="57"/>
      <c r="PXN23" s="58"/>
      <c r="PXQ23" s="35"/>
      <c r="PXR23" s="32"/>
      <c r="PXU23" s="57"/>
      <c r="PXV23" s="58"/>
      <c r="PXY23" s="35"/>
      <c r="PXZ23" s="32"/>
      <c r="PYC23" s="57"/>
      <c r="PYD23" s="58"/>
      <c r="PYG23" s="35"/>
      <c r="PYH23" s="32"/>
      <c r="PYK23" s="57"/>
      <c r="PYL23" s="58"/>
      <c r="PYO23" s="35"/>
      <c r="PYP23" s="32"/>
      <c r="PYS23" s="57"/>
      <c r="PYT23" s="58"/>
      <c r="PYW23" s="35"/>
      <c r="PYX23" s="32"/>
      <c r="PZA23" s="57"/>
      <c r="PZB23" s="58"/>
      <c r="PZE23" s="35"/>
      <c r="PZF23" s="32"/>
      <c r="PZI23" s="57"/>
      <c r="PZJ23" s="58"/>
      <c r="PZM23" s="35"/>
      <c r="PZN23" s="32"/>
      <c r="PZQ23" s="57"/>
      <c r="PZR23" s="58"/>
      <c r="PZU23" s="35"/>
      <c r="PZV23" s="32"/>
      <c r="PZY23" s="57"/>
      <c r="PZZ23" s="58"/>
      <c r="QAC23" s="35"/>
      <c r="QAD23" s="32"/>
      <c r="QAG23" s="57"/>
      <c r="QAH23" s="58"/>
      <c r="QAK23" s="35"/>
      <c r="QAL23" s="32"/>
      <c r="QAO23" s="57"/>
      <c r="QAP23" s="58"/>
      <c r="QAS23" s="35"/>
      <c r="QAT23" s="32"/>
      <c r="QAW23" s="57"/>
      <c r="QAX23" s="58"/>
      <c r="QBA23" s="35"/>
      <c r="QBB23" s="32"/>
      <c r="QBE23" s="57"/>
      <c r="QBF23" s="58"/>
      <c r="QBI23" s="35"/>
      <c r="QBJ23" s="32"/>
      <c r="QBM23" s="57"/>
      <c r="QBN23" s="58"/>
      <c r="QBQ23" s="35"/>
      <c r="QBR23" s="32"/>
      <c r="QBU23" s="57"/>
      <c r="QBV23" s="58"/>
      <c r="QBY23" s="35"/>
      <c r="QBZ23" s="32"/>
      <c r="QCC23" s="57"/>
      <c r="QCD23" s="58"/>
      <c r="QCG23" s="35"/>
      <c r="QCH23" s="32"/>
      <c r="QCK23" s="57"/>
      <c r="QCL23" s="58"/>
      <c r="QCO23" s="35"/>
      <c r="QCP23" s="32"/>
      <c r="QCS23" s="57"/>
      <c r="QCT23" s="58"/>
      <c r="QCW23" s="35"/>
      <c r="QCX23" s="32"/>
      <c r="QDA23" s="57"/>
      <c r="QDB23" s="58"/>
      <c r="QDE23" s="35"/>
      <c r="QDF23" s="32"/>
      <c r="QDI23" s="57"/>
      <c r="QDJ23" s="58"/>
      <c r="QDM23" s="35"/>
      <c r="QDN23" s="32"/>
      <c r="QDQ23" s="57"/>
      <c r="QDR23" s="58"/>
      <c r="QDU23" s="35"/>
      <c r="QDV23" s="32"/>
      <c r="QDY23" s="57"/>
      <c r="QDZ23" s="58"/>
      <c r="QEC23" s="35"/>
      <c r="QED23" s="32"/>
      <c r="QEG23" s="57"/>
      <c r="QEH23" s="58"/>
      <c r="QEK23" s="35"/>
      <c r="QEL23" s="32"/>
      <c r="QEO23" s="57"/>
      <c r="QEP23" s="58"/>
      <c r="QES23" s="35"/>
      <c r="QET23" s="32"/>
      <c r="QEW23" s="57"/>
      <c r="QEX23" s="58"/>
      <c r="QFA23" s="35"/>
      <c r="QFB23" s="32"/>
      <c r="QFE23" s="57"/>
      <c r="QFF23" s="58"/>
      <c r="QFI23" s="35"/>
      <c r="QFJ23" s="32"/>
      <c r="QFM23" s="57"/>
      <c r="QFN23" s="58"/>
      <c r="QFQ23" s="35"/>
      <c r="QFR23" s="32"/>
      <c r="QFU23" s="57"/>
      <c r="QFV23" s="58"/>
      <c r="QFY23" s="35"/>
      <c r="QFZ23" s="32"/>
      <c r="QGC23" s="57"/>
      <c r="QGD23" s="58"/>
      <c r="QGG23" s="35"/>
      <c r="QGH23" s="32"/>
      <c r="QGK23" s="57"/>
      <c r="QGL23" s="58"/>
      <c r="QGO23" s="35"/>
      <c r="QGP23" s="32"/>
      <c r="QGS23" s="57"/>
      <c r="QGT23" s="58"/>
      <c r="QGW23" s="35"/>
      <c r="QGX23" s="32"/>
      <c r="QHA23" s="57"/>
      <c r="QHB23" s="58"/>
      <c r="QHE23" s="35"/>
      <c r="QHF23" s="32"/>
      <c r="QHI23" s="57"/>
      <c r="QHJ23" s="58"/>
      <c r="QHM23" s="35"/>
      <c r="QHN23" s="32"/>
      <c r="QHQ23" s="57"/>
      <c r="QHR23" s="58"/>
      <c r="QHU23" s="35"/>
      <c r="QHV23" s="32"/>
      <c r="QHY23" s="57"/>
      <c r="QHZ23" s="58"/>
      <c r="QIC23" s="35"/>
      <c r="QID23" s="32"/>
      <c r="QIG23" s="57"/>
      <c r="QIH23" s="58"/>
      <c r="QIK23" s="35"/>
      <c r="QIL23" s="32"/>
      <c r="QIO23" s="57"/>
      <c r="QIP23" s="58"/>
      <c r="QIS23" s="35"/>
      <c r="QIT23" s="32"/>
      <c r="QIW23" s="57"/>
      <c r="QIX23" s="58"/>
      <c r="QJA23" s="35"/>
      <c r="QJB23" s="32"/>
      <c r="QJE23" s="57"/>
      <c r="QJF23" s="58"/>
      <c r="QJI23" s="35"/>
      <c r="QJJ23" s="32"/>
      <c r="QJM23" s="57"/>
      <c r="QJN23" s="58"/>
      <c r="QJQ23" s="35"/>
      <c r="QJR23" s="32"/>
      <c r="QJU23" s="57"/>
      <c r="QJV23" s="58"/>
      <c r="QJY23" s="35"/>
      <c r="QJZ23" s="32"/>
      <c r="QKC23" s="57"/>
      <c r="QKD23" s="58"/>
      <c r="QKG23" s="35"/>
      <c r="QKH23" s="32"/>
      <c r="QKK23" s="57"/>
      <c r="QKL23" s="58"/>
      <c r="QKO23" s="35"/>
      <c r="QKP23" s="32"/>
      <c r="QKS23" s="57"/>
      <c r="QKT23" s="58"/>
      <c r="QKW23" s="35"/>
      <c r="QKX23" s="32"/>
      <c r="QLA23" s="57"/>
      <c r="QLB23" s="58"/>
      <c r="QLE23" s="35"/>
      <c r="QLF23" s="32"/>
      <c r="QLI23" s="57"/>
      <c r="QLJ23" s="58"/>
      <c r="QLM23" s="35"/>
      <c r="QLN23" s="32"/>
      <c r="QLQ23" s="57"/>
      <c r="QLR23" s="58"/>
      <c r="QLU23" s="35"/>
      <c r="QLV23" s="32"/>
      <c r="QLY23" s="57"/>
      <c r="QLZ23" s="58"/>
      <c r="QMC23" s="35"/>
      <c r="QMD23" s="32"/>
      <c r="QMG23" s="57"/>
      <c r="QMH23" s="58"/>
      <c r="QMK23" s="35"/>
      <c r="QML23" s="32"/>
      <c r="QMO23" s="57"/>
      <c r="QMP23" s="58"/>
      <c r="QMS23" s="35"/>
      <c r="QMT23" s="32"/>
      <c r="QMW23" s="57"/>
      <c r="QMX23" s="58"/>
      <c r="QNA23" s="35"/>
      <c r="QNB23" s="32"/>
      <c r="QNE23" s="57"/>
      <c r="QNF23" s="58"/>
      <c r="QNI23" s="35"/>
      <c r="QNJ23" s="32"/>
      <c r="QNM23" s="57"/>
      <c r="QNN23" s="58"/>
      <c r="QNQ23" s="35"/>
      <c r="QNR23" s="32"/>
      <c r="QNU23" s="57"/>
      <c r="QNV23" s="58"/>
      <c r="QNY23" s="35"/>
      <c r="QNZ23" s="32"/>
      <c r="QOC23" s="57"/>
      <c r="QOD23" s="58"/>
      <c r="QOG23" s="35"/>
      <c r="QOH23" s="32"/>
      <c r="QOK23" s="57"/>
      <c r="QOL23" s="58"/>
      <c r="QOO23" s="35"/>
      <c r="QOP23" s="32"/>
      <c r="QOS23" s="57"/>
      <c r="QOT23" s="58"/>
      <c r="QOW23" s="35"/>
      <c r="QOX23" s="32"/>
      <c r="QPA23" s="57"/>
      <c r="QPB23" s="58"/>
      <c r="QPE23" s="35"/>
      <c r="QPF23" s="32"/>
      <c r="QPI23" s="57"/>
      <c r="QPJ23" s="58"/>
      <c r="QPM23" s="35"/>
      <c r="QPN23" s="32"/>
      <c r="QPQ23" s="57"/>
      <c r="QPR23" s="58"/>
      <c r="QPU23" s="35"/>
      <c r="QPV23" s="32"/>
      <c r="QPY23" s="57"/>
      <c r="QPZ23" s="58"/>
      <c r="QQC23" s="35"/>
      <c r="QQD23" s="32"/>
      <c r="QQG23" s="57"/>
      <c r="QQH23" s="58"/>
      <c r="QQK23" s="35"/>
      <c r="QQL23" s="32"/>
      <c r="QQO23" s="57"/>
      <c r="QQP23" s="58"/>
      <c r="QQS23" s="35"/>
      <c r="QQT23" s="32"/>
      <c r="QQW23" s="57"/>
      <c r="QQX23" s="58"/>
      <c r="QRA23" s="35"/>
      <c r="QRB23" s="32"/>
      <c r="QRE23" s="57"/>
      <c r="QRF23" s="58"/>
      <c r="QRI23" s="35"/>
      <c r="QRJ23" s="32"/>
      <c r="QRM23" s="57"/>
      <c r="QRN23" s="58"/>
      <c r="QRQ23" s="35"/>
      <c r="QRR23" s="32"/>
      <c r="QRU23" s="57"/>
      <c r="QRV23" s="58"/>
      <c r="QRY23" s="35"/>
      <c r="QRZ23" s="32"/>
      <c r="QSC23" s="57"/>
      <c r="QSD23" s="58"/>
      <c r="QSG23" s="35"/>
      <c r="QSH23" s="32"/>
      <c r="QSK23" s="57"/>
      <c r="QSL23" s="58"/>
      <c r="QSO23" s="35"/>
      <c r="QSP23" s="32"/>
      <c r="QSS23" s="57"/>
      <c r="QST23" s="58"/>
      <c r="QSW23" s="35"/>
      <c r="QSX23" s="32"/>
      <c r="QTA23" s="57"/>
      <c r="QTB23" s="58"/>
      <c r="QTE23" s="35"/>
      <c r="QTF23" s="32"/>
      <c r="QTI23" s="57"/>
      <c r="QTJ23" s="58"/>
      <c r="QTM23" s="35"/>
      <c r="QTN23" s="32"/>
      <c r="QTQ23" s="57"/>
      <c r="QTR23" s="58"/>
      <c r="QTU23" s="35"/>
      <c r="QTV23" s="32"/>
      <c r="QTY23" s="57"/>
      <c r="QTZ23" s="58"/>
      <c r="QUC23" s="35"/>
      <c r="QUD23" s="32"/>
      <c r="QUG23" s="57"/>
      <c r="QUH23" s="58"/>
      <c r="QUK23" s="35"/>
      <c r="QUL23" s="32"/>
      <c r="QUO23" s="57"/>
      <c r="QUP23" s="58"/>
      <c r="QUS23" s="35"/>
      <c r="QUT23" s="32"/>
      <c r="QUW23" s="57"/>
      <c r="QUX23" s="58"/>
      <c r="QVA23" s="35"/>
      <c r="QVB23" s="32"/>
      <c r="QVE23" s="57"/>
      <c r="QVF23" s="58"/>
      <c r="QVI23" s="35"/>
      <c r="QVJ23" s="32"/>
      <c r="QVM23" s="57"/>
      <c r="QVN23" s="58"/>
      <c r="QVQ23" s="35"/>
      <c r="QVR23" s="32"/>
      <c r="QVU23" s="57"/>
      <c r="QVV23" s="58"/>
      <c r="QVY23" s="35"/>
      <c r="QVZ23" s="32"/>
      <c r="QWC23" s="57"/>
      <c r="QWD23" s="58"/>
      <c r="QWG23" s="35"/>
      <c r="QWH23" s="32"/>
      <c r="QWK23" s="57"/>
      <c r="QWL23" s="58"/>
      <c r="QWO23" s="35"/>
      <c r="QWP23" s="32"/>
      <c r="QWS23" s="57"/>
      <c r="QWT23" s="58"/>
      <c r="QWW23" s="35"/>
      <c r="QWX23" s="32"/>
      <c r="QXA23" s="57"/>
      <c r="QXB23" s="58"/>
      <c r="QXE23" s="35"/>
      <c r="QXF23" s="32"/>
      <c r="QXI23" s="57"/>
      <c r="QXJ23" s="58"/>
      <c r="QXM23" s="35"/>
      <c r="QXN23" s="32"/>
      <c r="QXQ23" s="57"/>
      <c r="QXR23" s="58"/>
      <c r="QXU23" s="35"/>
      <c r="QXV23" s="32"/>
      <c r="QXY23" s="57"/>
      <c r="QXZ23" s="58"/>
      <c r="QYC23" s="35"/>
      <c r="QYD23" s="32"/>
      <c r="QYG23" s="57"/>
      <c r="QYH23" s="58"/>
      <c r="QYK23" s="35"/>
      <c r="QYL23" s="32"/>
      <c r="QYO23" s="57"/>
      <c r="QYP23" s="58"/>
      <c r="QYS23" s="35"/>
      <c r="QYT23" s="32"/>
      <c r="QYW23" s="57"/>
      <c r="QYX23" s="58"/>
      <c r="QZA23" s="35"/>
      <c r="QZB23" s="32"/>
      <c r="QZE23" s="57"/>
      <c r="QZF23" s="58"/>
      <c r="QZI23" s="35"/>
      <c r="QZJ23" s="32"/>
      <c r="QZM23" s="57"/>
      <c r="QZN23" s="58"/>
      <c r="QZQ23" s="35"/>
      <c r="QZR23" s="32"/>
      <c r="QZU23" s="57"/>
      <c r="QZV23" s="58"/>
      <c r="QZY23" s="35"/>
      <c r="QZZ23" s="32"/>
      <c r="RAC23" s="57"/>
      <c r="RAD23" s="58"/>
      <c r="RAG23" s="35"/>
      <c r="RAH23" s="32"/>
      <c r="RAK23" s="57"/>
      <c r="RAL23" s="58"/>
      <c r="RAO23" s="35"/>
      <c r="RAP23" s="32"/>
      <c r="RAS23" s="57"/>
      <c r="RAT23" s="58"/>
      <c r="RAW23" s="35"/>
      <c r="RAX23" s="32"/>
      <c r="RBA23" s="57"/>
      <c r="RBB23" s="58"/>
      <c r="RBE23" s="35"/>
      <c r="RBF23" s="32"/>
      <c r="RBI23" s="57"/>
      <c r="RBJ23" s="58"/>
      <c r="RBM23" s="35"/>
      <c r="RBN23" s="32"/>
      <c r="RBQ23" s="57"/>
      <c r="RBR23" s="58"/>
      <c r="RBU23" s="35"/>
      <c r="RBV23" s="32"/>
      <c r="RBY23" s="57"/>
      <c r="RBZ23" s="58"/>
      <c r="RCC23" s="35"/>
      <c r="RCD23" s="32"/>
      <c r="RCG23" s="57"/>
      <c r="RCH23" s="58"/>
      <c r="RCK23" s="35"/>
      <c r="RCL23" s="32"/>
      <c r="RCO23" s="57"/>
      <c r="RCP23" s="58"/>
      <c r="RCS23" s="35"/>
      <c r="RCT23" s="32"/>
      <c r="RCW23" s="57"/>
      <c r="RCX23" s="58"/>
      <c r="RDA23" s="35"/>
      <c r="RDB23" s="32"/>
      <c r="RDE23" s="57"/>
      <c r="RDF23" s="58"/>
      <c r="RDI23" s="35"/>
      <c r="RDJ23" s="32"/>
      <c r="RDM23" s="57"/>
      <c r="RDN23" s="58"/>
      <c r="RDQ23" s="35"/>
      <c r="RDR23" s="32"/>
      <c r="RDU23" s="57"/>
      <c r="RDV23" s="58"/>
      <c r="RDY23" s="35"/>
      <c r="RDZ23" s="32"/>
      <c r="REC23" s="57"/>
      <c r="RED23" s="58"/>
      <c r="REG23" s="35"/>
      <c r="REH23" s="32"/>
      <c r="REK23" s="57"/>
      <c r="REL23" s="58"/>
      <c r="REO23" s="35"/>
      <c r="REP23" s="32"/>
      <c r="RES23" s="57"/>
      <c r="RET23" s="58"/>
      <c r="REW23" s="35"/>
      <c r="REX23" s="32"/>
      <c r="RFA23" s="57"/>
      <c r="RFB23" s="58"/>
      <c r="RFE23" s="35"/>
      <c r="RFF23" s="32"/>
      <c r="RFI23" s="57"/>
      <c r="RFJ23" s="58"/>
      <c r="RFM23" s="35"/>
      <c r="RFN23" s="32"/>
      <c r="RFQ23" s="57"/>
      <c r="RFR23" s="58"/>
      <c r="RFU23" s="35"/>
      <c r="RFV23" s="32"/>
      <c r="RFY23" s="57"/>
      <c r="RFZ23" s="58"/>
      <c r="RGC23" s="35"/>
      <c r="RGD23" s="32"/>
      <c r="RGG23" s="57"/>
      <c r="RGH23" s="58"/>
      <c r="RGK23" s="35"/>
      <c r="RGL23" s="32"/>
      <c r="RGO23" s="57"/>
      <c r="RGP23" s="58"/>
      <c r="RGS23" s="35"/>
      <c r="RGT23" s="32"/>
      <c r="RGW23" s="57"/>
      <c r="RGX23" s="58"/>
      <c r="RHA23" s="35"/>
      <c r="RHB23" s="32"/>
      <c r="RHE23" s="57"/>
      <c r="RHF23" s="58"/>
      <c r="RHI23" s="35"/>
      <c r="RHJ23" s="32"/>
      <c r="RHM23" s="57"/>
      <c r="RHN23" s="58"/>
      <c r="RHQ23" s="35"/>
      <c r="RHR23" s="32"/>
      <c r="RHU23" s="57"/>
      <c r="RHV23" s="58"/>
      <c r="RHY23" s="35"/>
      <c r="RHZ23" s="32"/>
      <c r="RIC23" s="57"/>
      <c r="RID23" s="58"/>
      <c r="RIG23" s="35"/>
      <c r="RIH23" s="32"/>
      <c r="RIK23" s="57"/>
      <c r="RIL23" s="58"/>
      <c r="RIO23" s="35"/>
      <c r="RIP23" s="32"/>
      <c r="RIS23" s="57"/>
      <c r="RIT23" s="58"/>
      <c r="RIW23" s="35"/>
      <c r="RIX23" s="32"/>
      <c r="RJA23" s="57"/>
      <c r="RJB23" s="58"/>
      <c r="RJE23" s="35"/>
      <c r="RJF23" s="32"/>
      <c r="RJI23" s="57"/>
      <c r="RJJ23" s="58"/>
      <c r="RJM23" s="35"/>
      <c r="RJN23" s="32"/>
      <c r="RJQ23" s="57"/>
      <c r="RJR23" s="58"/>
      <c r="RJU23" s="35"/>
      <c r="RJV23" s="32"/>
      <c r="RJY23" s="57"/>
      <c r="RJZ23" s="58"/>
      <c r="RKC23" s="35"/>
      <c r="RKD23" s="32"/>
      <c r="RKG23" s="57"/>
      <c r="RKH23" s="58"/>
      <c r="RKK23" s="35"/>
      <c r="RKL23" s="32"/>
      <c r="RKO23" s="57"/>
      <c r="RKP23" s="58"/>
      <c r="RKS23" s="35"/>
      <c r="RKT23" s="32"/>
      <c r="RKW23" s="57"/>
      <c r="RKX23" s="58"/>
      <c r="RLA23" s="35"/>
      <c r="RLB23" s="32"/>
      <c r="RLE23" s="57"/>
      <c r="RLF23" s="58"/>
      <c r="RLI23" s="35"/>
      <c r="RLJ23" s="32"/>
      <c r="RLM23" s="57"/>
      <c r="RLN23" s="58"/>
      <c r="RLQ23" s="35"/>
      <c r="RLR23" s="32"/>
      <c r="RLU23" s="57"/>
      <c r="RLV23" s="58"/>
      <c r="RLY23" s="35"/>
      <c r="RLZ23" s="32"/>
      <c r="RMC23" s="57"/>
      <c r="RMD23" s="58"/>
      <c r="RMG23" s="35"/>
      <c r="RMH23" s="32"/>
      <c r="RMK23" s="57"/>
      <c r="RML23" s="58"/>
      <c r="RMO23" s="35"/>
      <c r="RMP23" s="32"/>
      <c r="RMS23" s="57"/>
      <c r="RMT23" s="58"/>
      <c r="RMW23" s="35"/>
      <c r="RMX23" s="32"/>
      <c r="RNA23" s="57"/>
      <c r="RNB23" s="58"/>
      <c r="RNE23" s="35"/>
      <c r="RNF23" s="32"/>
      <c r="RNI23" s="57"/>
      <c r="RNJ23" s="58"/>
      <c r="RNM23" s="35"/>
      <c r="RNN23" s="32"/>
      <c r="RNQ23" s="57"/>
      <c r="RNR23" s="58"/>
      <c r="RNU23" s="35"/>
      <c r="RNV23" s="32"/>
      <c r="RNY23" s="57"/>
      <c r="RNZ23" s="58"/>
      <c r="ROC23" s="35"/>
      <c r="ROD23" s="32"/>
      <c r="ROG23" s="57"/>
      <c r="ROH23" s="58"/>
      <c r="ROK23" s="35"/>
      <c r="ROL23" s="32"/>
      <c r="ROO23" s="57"/>
      <c r="ROP23" s="58"/>
      <c r="ROS23" s="35"/>
      <c r="ROT23" s="32"/>
      <c r="ROW23" s="57"/>
      <c r="ROX23" s="58"/>
      <c r="RPA23" s="35"/>
      <c r="RPB23" s="32"/>
      <c r="RPE23" s="57"/>
      <c r="RPF23" s="58"/>
      <c r="RPI23" s="35"/>
      <c r="RPJ23" s="32"/>
      <c r="RPM23" s="57"/>
      <c r="RPN23" s="58"/>
      <c r="RPQ23" s="35"/>
      <c r="RPR23" s="32"/>
      <c r="RPU23" s="57"/>
      <c r="RPV23" s="58"/>
      <c r="RPY23" s="35"/>
      <c r="RPZ23" s="32"/>
      <c r="RQC23" s="57"/>
      <c r="RQD23" s="58"/>
      <c r="RQG23" s="35"/>
      <c r="RQH23" s="32"/>
      <c r="RQK23" s="57"/>
      <c r="RQL23" s="58"/>
      <c r="RQO23" s="35"/>
      <c r="RQP23" s="32"/>
      <c r="RQS23" s="57"/>
      <c r="RQT23" s="58"/>
      <c r="RQW23" s="35"/>
      <c r="RQX23" s="32"/>
      <c r="RRA23" s="57"/>
      <c r="RRB23" s="58"/>
      <c r="RRE23" s="35"/>
      <c r="RRF23" s="32"/>
      <c r="RRI23" s="57"/>
      <c r="RRJ23" s="58"/>
      <c r="RRM23" s="35"/>
      <c r="RRN23" s="32"/>
      <c r="RRQ23" s="57"/>
      <c r="RRR23" s="58"/>
      <c r="RRU23" s="35"/>
      <c r="RRV23" s="32"/>
      <c r="RRY23" s="57"/>
      <c r="RRZ23" s="58"/>
      <c r="RSC23" s="35"/>
      <c r="RSD23" s="32"/>
      <c r="RSG23" s="57"/>
      <c r="RSH23" s="58"/>
      <c r="RSK23" s="35"/>
      <c r="RSL23" s="32"/>
      <c r="RSO23" s="57"/>
      <c r="RSP23" s="58"/>
      <c r="RSS23" s="35"/>
      <c r="RST23" s="32"/>
      <c r="RSW23" s="57"/>
      <c r="RSX23" s="58"/>
      <c r="RTA23" s="35"/>
      <c r="RTB23" s="32"/>
      <c r="RTE23" s="57"/>
      <c r="RTF23" s="58"/>
      <c r="RTI23" s="35"/>
      <c r="RTJ23" s="32"/>
      <c r="RTM23" s="57"/>
      <c r="RTN23" s="58"/>
      <c r="RTQ23" s="35"/>
      <c r="RTR23" s="32"/>
      <c r="RTU23" s="57"/>
      <c r="RTV23" s="58"/>
      <c r="RTY23" s="35"/>
      <c r="RTZ23" s="32"/>
      <c r="RUC23" s="57"/>
      <c r="RUD23" s="58"/>
      <c r="RUG23" s="35"/>
      <c r="RUH23" s="32"/>
      <c r="RUK23" s="57"/>
      <c r="RUL23" s="58"/>
      <c r="RUO23" s="35"/>
      <c r="RUP23" s="32"/>
      <c r="RUS23" s="57"/>
      <c r="RUT23" s="58"/>
      <c r="RUW23" s="35"/>
      <c r="RUX23" s="32"/>
      <c r="RVA23" s="57"/>
      <c r="RVB23" s="58"/>
      <c r="RVE23" s="35"/>
      <c r="RVF23" s="32"/>
      <c r="RVI23" s="57"/>
      <c r="RVJ23" s="58"/>
      <c r="RVM23" s="35"/>
      <c r="RVN23" s="32"/>
      <c r="RVQ23" s="57"/>
      <c r="RVR23" s="58"/>
      <c r="RVU23" s="35"/>
      <c r="RVV23" s="32"/>
      <c r="RVY23" s="57"/>
      <c r="RVZ23" s="58"/>
      <c r="RWC23" s="35"/>
      <c r="RWD23" s="32"/>
      <c r="RWG23" s="57"/>
      <c r="RWH23" s="58"/>
      <c r="RWK23" s="35"/>
      <c r="RWL23" s="32"/>
      <c r="RWO23" s="57"/>
      <c r="RWP23" s="58"/>
      <c r="RWS23" s="35"/>
      <c r="RWT23" s="32"/>
      <c r="RWW23" s="57"/>
      <c r="RWX23" s="58"/>
      <c r="RXA23" s="35"/>
      <c r="RXB23" s="32"/>
      <c r="RXE23" s="57"/>
      <c r="RXF23" s="58"/>
      <c r="RXI23" s="35"/>
      <c r="RXJ23" s="32"/>
      <c r="RXM23" s="57"/>
      <c r="RXN23" s="58"/>
      <c r="RXQ23" s="35"/>
      <c r="RXR23" s="32"/>
      <c r="RXU23" s="57"/>
      <c r="RXV23" s="58"/>
      <c r="RXY23" s="35"/>
      <c r="RXZ23" s="32"/>
      <c r="RYC23" s="57"/>
      <c r="RYD23" s="58"/>
      <c r="RYG23" s="35"/>
      <c r="RYH23" s="32"/>
      <c r="RYK23" s="57"/>
      <c r="RYL23" s="58"/>
      <c r="RYO23" s="35"/>
      <c r="RYP23" s="32"/>
      <c r="RYS23" s="57"/>
      <c r="RYT23" s="58"/>
      <c r="RYW23" s="35"/>
      <c r="RYX23" s="32"/>
      <c r="RZA23" s="57"/>
      <c r="RZB23" s="58"/>
      <c r="RZE23" s="35"/>
      <c r="RZF23" s="32"/>
      <c r="RZI23" s="57"/>
      <c r="RZJ23" s="58"/>
      <c r="RZM23" s="35"/>
      <c r="RZN23" s="32"/>
      <c r="RZQ23" s="57"/>
      <c r="RZR23" s="58"/>
      <c r="RZU23" s="35"/>
      <c r="RZV23" s="32"/>
      <c r="RZY23" s="57"/>
      <c r="RZZ23" s="58"/>
      <c r="SAC23" s="35"/>
      <c r="SAD23" s="32"/>
      <c r="SAG23" s="57"/>
      <c r="SAH23" s="58"/>
      <c r="SAK23" s="35"/>
      <c r="SAL23" s="32"/>
      <c r="SAO23" s="57"/>
      <c r="SAP23" s="58"/>
      <c r="SAS23" s="35"/>
      <c r="SAT23" s="32"/>
      <c r="SAW23" s="57"/>
      <c r="SAX23" s="58"/>
      <c r="SBA23" s="35"/>
      <c r="SBB23" s="32"/>
      <c r="SBE23" s="57"/>
      <c r="SBF23" s="58"/>
      <c r="SBI23" s="35"/>
      <c r="SBJ23" s="32"/>
      <c r="SBM23" s="57"/>
      <c r="SBN23" s="58"/>
      <c r="SBQ23" s="35"/>
      <c r="SBR23" s="32"/>
      <c r="SBU23" s="57"/>
      <c r="SBV23" s="58"/>
      <c r="SBY23" s="35"/>
      <c r="SBZ23" s="32"/>
      <c r="SCC23" s="57"/>
      <c r="SCD23" s="58"/>
      <c r="SCG23" s="35"/>
      <c r="SCH23" s="32"/>
      <c r="SCK23" s="57"/>
      <c r="SCL23" s="58"/>
      <c r="SCO23" s="35"/>
      <c r="SCP23" s="32"/>
      <c r="SCS23" s="57"/>
      <c r="SCT23" s="58"/>
      <c r="SCW23" s="35"/>
      <c r="SCX23" s="32"/>
      <c r="SDA23" s="57"/>
      <c r="SDB23" s="58"/>
      <c r="SDE23" s="35"/>
      <c r="SDF23" s="32"/>
      <c r="SDI23" s="57"/>
      <c r="SDJ23" s="58"/>
      <c r="SDM23" s="35"/>
      <c r="SDN23" s="32"/>
      <c r="SDQ23" s="57"/>
      <c r="SDR23" s="58"/>
      <c r="SDU23" s="35"/>
      <c r="SDV23" s="32"/>
      <c r="SDY23" s="57"/>
      <c r="SDZ23" s="58"/>
      <c r="SEC23" s="35"/>
      <c r="SED23" s="32"/>
      <c r="SEG23" s="57"/>
      <c r="SEH23" s="58"/>
      <c r="SEK23" s="35"/>
      <c r="SEL23" s="32"/>
      <c r="SEO23" s="57"/>
      <c r="SEP23" s="58"/>
      <c r="SES23" s="35"/>
      <c r="SET23" s="32"/>
      <c r="SEW23" s="57"/>
      <c r="SEX23" s="58"/>
      <c r="SFA23" s="35"/>
      <c r="SFB23" s="32"/>
      <c r="SFE23" s="57"/>
      <c r="SFF23" s="58"/>
      <c r="SFI23" s="35"/>
      <c r="SFJ23" s="32"/>
      <c r="SFM23" s="57"/>
      <c r="SFN23" s="58"/>
      <c r="SFQ23" s="35"/>
      <c r="SFR23" s="32"/>
      <c r="SFU23" s="57"/>
      <c r="SFV23" s="58"/>
      <c r="SFY23" s="35"/>
      <c r="SFZ23" s="32"/>
      <c r="SGC23" s="57"/>
      <c r="SGD23" s="58"/>
      <c r="SGG23" s="35"/>
      <c r="SGH23" s="32"/>
      <c r="SGK23" s="57"/>
      <c r="SGL23" s="58"/>
      <c r="SGO23" s="35"/>
      <c r="SGP23" s="32"/>
      <c r="SGS23" s="57"/>
      <c r="SGT23" s="58"/>
      <c r="SGW23" s="35"/>
      <c r="SGX23" s="32"/>
      <c r="SHA23" s="57"/>
      <c r="SHB23" s="58"/>
      <c r="SHE23" s="35"/>
      <c r="SHF23" s="32"/>
      <c r="SHI23" s="57"/>
      <c r="SHJ23" s="58"/>
      <c r="SHM23" s="35"/>
      <c r="SHN23" s="32"/>
      <c r="SHQ23" s="57"/>
      <c r="SHR23" s="58"/>
      <c r="SHU23" s="35"/>
      <c r="SHV23" s="32"/>
      <c r="SHY23" s="57"/>
      <c r="SHZ23" s="58"/>
      <c r="SIC23" s="35"/>
      <c r="SID23" s="32"/>
      <c r="SIG23" s="57"/>
      <c r="SIH23" s="58"/>
      <c r="SIK23" s="35"/>
      <c r="SIL23" s="32"/>
      <c r="SIO23" s="57"/>
      <c r="SIP23" s="58"/>
      <c r="SIS23" s="35"/>
      <c r="SIT23" s="32"/>
      <c r="SIW23" s="57"/>
      <c r="SIX23" s="58"/>
      <c r="SJA23" s="35"/>
      <c r="SJB23" s="32"/>
      <c r="SJE23" s="57"/>
      <c r="SJF23" s="58"/>
      <c r="SJI23" s="35"/>
      <c r="SJJ23" s="32"/>
      <c r="SJM23" s="57"/>
      <c r="SJN23" s="58"/>
      <c r="SJQ23" s="35"/>
      <c r="SJR23" s="32"/>
      <c r="SJU23" s="57"/>
      <c r="SJV23" s="58"/>
      <c r="SJY23" s="35"/>
      <c r="SJZ23" s="32"/>
      <c r="SKC23" s="57"/>
      <c r="SKD23" s="58"/>
      <c r="SKG23" s="35"/>
      <c r="SKH23" s="32"/>
      <c r="SKK23" s="57"/>
      <c r="SKL23" s="58"/>
      <c r="SKO23" s="35"/>
      <c r="SKP23" s="32"/>
      <c r="SKS23" s="57"/>
      <c r="SKT23" s="58"/>
      <c r="SKW23" s="35"/>
      <c r="SKX23" s="32"/>
      <c r="SLA23" s="57"/>
      <c r="SLB23" s="58"/>
      <c r="SLE23" s="35"/>
      <c r="SLF23" s="32"/>
      <c r="SLI23" s="57"/>
      <c r="SLJ23" s="58"/>
      <c r="SLM23" s="35"/>
      <c r="SLN23" s="32"/>
      <c r="SLQ23" s="57"/>
      <c r="SLR23" s="58"/>
      <c r="SLU23" s="35"/>
      <c r="SLV23" s="32"/>
      <c r="SLY23" s="57"/>
      <c r="SLZ23" s="58"/>
      <c r="SMC23" s="35"/>
      <c r="SMD23" s="32"/>
      <c r="SMG23" s="57"/>
      <c r="SMH23" s="58"/>
      <c r="SMK23" s="35"/>
      <c r="SML23" s="32"/>
      <c r="SMO23" s="57"/>
      <c r="SMP23" s="58"/>
      <c r="SMS23" s="35"/>
      <c r="SMT23" s="32"/>
      <c r="SMW23" s="57"/>
      <c r="SMX23" s="58"/>
      <c r="SNA23" s="35"/>
      <c r="SNB23" s="32"/>
      <c r="SNE23" s="57"/>
      <c r="SNF23" s="58"/>
      <c r="SNI23" s="35"/>
      <c r="SNJ23" s="32"/>
      <c r="SNM23" s="57"/>
      <c r="SNN23" s="58"/>
      <c r="SNQ23" s="35"/>
      <c r="SNR23" s="32"/>
      <c r="SNU23" s="57"/>
      <c r="SNV23" s="58"/>
      <c r="SNY23" s="35"/>
      <c r="SNZ23" s="32"/>
      <c r="SOC23" s="57"/>
      <c r="SOD23" s="58"/>
      <c r="SOG23" s="35"/>
      <c r="SOH23" s="32"/>
      <c r="SOK23" s="57"/>
      <c r="SOL23" s="58"/>
      <c r="SOO23" s="35"/>
      <c r="SOP23" s="32"/>
      <c r="SOS23" s="57"/>
      <c r="SOT23" s="58"/>
      <c r="SOW23" s="35"/>
      <c r="SOX23" s="32"/>
      <c r="SPA23" s="57"/>
      <c r="SPB23" s="58"/>
      <c r="SPE23" s="35"/>
      <c r="SPF23" s="32"/>
      <c r="SPI23" s="57"/>
      <c r="SPJ23" s="58"/>
      <c r="SPM23" s="35"/>
      <c r="SPN23" s="32"/>
      <c r="SPQ23" s="57"/>
      <c r="SPR23" s="58"/>
      <c r="SPU23" s="35"/>
      <c r="SPV23" s="32"/>
      <c r="SPY23" s="57"/>
      <c r="SPZ23" s="58"/>
      <c r="SQC23" s="35"/>
      <c r="SQD23" s="32"/>
      <c r="SQG23" s="57"/>
      <c r="SQH23" s="58"/>
      <c r="SQK23" s="35"/>
      <c r="SQL23" s="32"/>
      <c r="SQO23" s="57"/>
      <c r="SQP23" s="58"/>
      <c r="SQS23" s="35"/>
      <c r="SQT23" s="32"/>
      <c r="SQW23" s="57"/>
      <c r="SQX23" s="58"/>
      <c r="SRA23" s="35"/>
      <c r="SRB23" s="32"/>
      <c r="SRE23" s="57"/>
      <c r="SRF23" s="58"/>
      <c r="SRI23" s="35"/>
      <c r="SRJ23" s="32"/>
      <c r="SRM23" s="57"/>
      <c r="SRN23" s="58"/>
      <c r="SRQ23" s="35"/>
      <c r="SRR23" s="32"/>
      <c r="SRU23" s="57"/>
      <c r="SRV23" s="58"/>
      <c r="SRY23" s="35"/>
      <c r="SRZ23" s="32"/>
      <c r="SSC23" s="57"/>
      <c r="SSD23" s="58"/>
      <c r="SSG23" s="35"/>
      <c r="SSH23" s="32"/>
      <c r="SSK23" s="57"/>
      <c r="SSL23" s="58"/>
      <c r="SSO23" s="35"/>
      <c r="SSP23" s="32"/>
      <c r="SSS23" s="57"/>
      <c r="SST23" s="58"/>
      <c r="SSW23" s="35"/>
      <c r="SSX23" s="32"/>
      <c r="STA23" s="57"/>
      <c r="STB23" s="58"/>
      <c r="STE23" s="35"/>
      <c r="STF23" s="32"/>
      <c r="STI23" s="57"/>
      <c r="STJ23" s="58"/>
      <c r="STM23" s="35"/>
      <c r="STN23" s="32"/>
      <c r="STQ23" s="57"/>
      <c r="STR23" s="58"/>
      <c r="STU23" s="35"/>
      <c r="STV23" s="32"/>
      <c r="STY23" s="57"/>
      <c r="STZ23" s="58"/>
      <c r="SUC23" s="35"/>
      <c r="SUD23" s="32"/>
      <c r="SUG23" s="57"/>
      <c r="SUH23" s="58"/>
      <c r="SUK23" s="35"/>
      <c r="SUL23" s="32"/>
      <c r="SUO23" s="57"/>
      <c r="SUP23" s="58"/>
      <c r="SUS23" s="35"/>
      <c r="SUT23" s="32"/>
      <c r="SUW23" s="57"/>
      <c r="SUX23" s="58"/>
      <c r="SVA23" s="35"/>
      <c r="SVB23" s="32"/>
      <c r="SVE23" s="57"/>
      <c r="SVF23" s="58"/>
      <c r="SVI23" s="35"/>
      <c r="SVJ23" s="32"/>
      <c r="SVM23" s="57"/>
      <c r="SVN23" s="58"/>
      <c r="SVQ23" s="35"/>
      <c r="SVR23" s="32"/>
      <c r="SVU23" s="57"/>
      <c r="SVV23" s="58"/>
      <c r="SVY23" s="35"/>
      <c r="SVZ23" s="32"/>
      <c r="SWC23" s="57"/>
      <c r="SWD23" s="58"/>
      <c r="SWG23" s="35"/>
      <c r="SWH23" s="32"/>
      <c r="SWK23" s="57"/>
      <c r="SWL23" s="58"/>
      <c r="SWO23" s="35"/>
      <c r="SWP23" s="32"/>
      <c r="SWS23" s="57"/>
      <c r="SWT23" s="58"/>
      <c r="SWW23" s="35"/>
      <c r="SWX23" s="32"/>
      <c r="SXA23" s="57"/>
      <c r="SXB23" s="58"/>
      <c r="SXE23" s="35"/>
      <c r="SXF23" s="32"/>
      <c r="SXI23" s="57"/>
      <c r="SXJ23" s="58"/>
      <c r="SXM23" s="35"/>
      <c r="SXN23" s="32"/>
      <c r="SXQ23" s="57"/>
      <c r="SXR23" s="58"/>
      <c r="SXU23" s="35"/>
      <c r="SXV23" s="32"/>
      <c r="SXY23" s="57"/>
      <c r="SXZ23" s="58"/>
      <c r="SYC23" s="35"/>
      <c r="SYD23" s="32"/>
      <c r="SYG23" s="57"/>
      <c r="SYH23" s="58"/>
      <c r="SYK23" s="35"/>
      <c r="SYL23" s="32"/>
      <c r="SYO23" s="57"/>
      <c r="SYP23" s="58"/>
      <c r="SYS23" s="35"/>
      <c r="SYT23" s="32"/>
      <c r="SYW23" s="57"/>
      <c r="SYX23" s="58"/>
      <c r="SZA23" s="35"/>
      <c r="SZB23" s="32"/>
      <c r="SZE23" s="57"/>
      <c r="SZF23" s="58"/>
      <c r="SZI23" s="35"/>
      <c r="SZJ23" s="32"/>
      <c r="SZM23" s="57"/>
      <c r="SZN23" s="58"/>
      <c r="SZQ23" s="35"/>
      <c r="SZR23" s="32"/>
      <c r="SZU23" s="57"/>
      <c r="SZV23" s="58"/>
      <c r="SZY23" s="35"/>
      <c r="SZZ23" s="32"/>
      <c r="TAC23" s="57"/>
      <c r="TAD23" s="58"/>
      <c r="TAG23" s="35"/>
      <c r="TAH23" s="32"/>
      <c r="TAK23" s="57"/>
      <c r="TAL23" s="58"/>
      <c r="TAO23" s="35"/>
      <c r="TAP23" s="32"/>
      <c r="TAS23" s="57"/>
      <c r="TAT23" s="58"/>
      <c r="TAW23" s="35"/>
      <c r="TAX23" s="32"/>
      <c r="TBA23" s="57"/>
      <c r="TBB23" s="58"/>
      <c r="TBE23" s="35"/>
      <c r="TBF23" s="32"/>
      <c r="TBI23" s="57"/>
      <c r="TBJ23" s="58"/>
      <c r="TBM23" s="35"/>
      <c r="TBN23" s="32"/>
      <c r="TBQ23" s="57"/>
      <c r="TBR23" s="58"/>
      <c r="TBU23" s="35"/>
      <c r="TBV23" s="32"/>
      <c r="TBY23" s="57"/>
      <c r="TBZ23" s="58"/>
      <c r="TCC23" s="35"/>
      <c r="TCD23" s="32"/>
      <c r="TCG23" s="57"/>
      <c r="TCH23" s="58"/>
      <c r="TCK23" s="35"/>
      <c r="TCL23" s="32"/>
      <c r="TCO23" s="57"/>
      <c r="TCP23" s="58"/>
      <c r="TCS23" s="35"/>
      <c r="TCT23" s="32"/>
      <c r="TCW23" s="57"/>
      <c r="TCX23" s="58"/>
      <c r="TDA23" s="35"/>
      <c r="TDB23" s="32"/>
      <c r="TDE23" s="57"/>
      <c r="TDF23" s="58"/>
      <c r="TDI23" s="35"/>
      <c r="TDJ23" s="32"/>
      <c r="TDM23" s="57"/>
      <c r="TDN23" s="58"/>
      <c r="TDQ23" s="35"/>
      <c r="TDR23" s="32"/>
      <c r="TDU23" s="57"/>
      <c r="TDV23" s="58"/>
      <c r="TDY23" s="35"/>
      <c r="TDZ23" s="32"/>
      <c r="TEC23" s="57"/>
      <c r="TED23" s="58"/>
      <c r="TEG23" s="35"/>
      <c r="TEH23" s="32"/>
      <c r="TEK23" s="57"/>
      <c r="TEL23" s="58"/>
      <c r="TEO23" s="35"/>
      <c r="TEP23" s="32"/>
      <c r="TES23" s="57"/>
      <c r="TET23" s="58"/>
      <c r="TEW23" s="35"/>
      <c r="TEX23" s="32"/>
      <c r="TFA23" s="57"/>
      <c r="TFB23" s="58"/>
      <c r="TFE23" s="35"/>
      <c r="TFF23" s="32"/>
      <c r="TFI23" s="57"/>
      <c r="TFJ23" s="58"/>
      <c r="TFM23" s="35"/>
      <c r="TFN23" s="32"/>
      <c r="TFQ23" s="57"/>
      <c r="TFR23" s="58"/>
      <c r="TFU23" s="35"/>
      <c r="TFV23" s="32"/>
      <c r="TFY23" s="57"/>
      <c r="TFZ23" s="58"/>
      <c r="TGC23" s="35"/>
      <c r="TGD23" s="32"/>
      <c r="TGG23" s="57"/>
      <c r="TGH23" s="58"/>
      <c r="TGK23" s="35"/>
      <c r="TGL23" s="32"/>
      <c r="TGO23" s="57"/>
      <c r="TGP23" s="58"/>
      <c r="TGS23" s="35"/>
      <c r="TGT23" s="32"/>
      <c r="TGW23" s="57"/>
      <c r="TGX23" s="58"/>
      <c r="THA23" s="35"/>
      <c r="THB23" s="32"/>
      <c r="THE23" s="57"/>
      <c r="THF23" s="58"/>
      <c r="THI23" s="35"/>
      <c r="THJ23" s="32"/>
      <c r="THM23" s="57"/>
      <c r="THN23" s="58"/>
      <c r="THQ23" s="35"/>
      <c r="THR23" s="32"/>
      <c r="THU23" s="57"/>
      <c r="THV23" s="58"/>
      <c r="THY23" s="35"/>
      <c r="THZ23" s="32"/>
      <c r="TIC23" s="57"/>
      <c r="TID23" s="58"/>
      <c r="TIG23" s="35"/>
      <c r="TIH23" s="32"/>
      <c r="TIK23" s="57"/>
      <c r="TIL23" s="58"/>
      <c r="TIO23" s="35"/>
      <c r="TIP23" s="32"/>
      <c r="TIS23" s="57"/>
      <c r="TIT23" s="58"/>
      <c r="TIW23" s="35"/>
      <c r="TIX23" s="32"/>
      <c r="TJA23" s="57"/>
      <c r="TJB23" s="58"/>
      <c r="TJE23" s="35"/>
      <c r="TJF23" s="32"/>
      <c r="TJI23" s="57"/>
      <c r="TJJ23" s="58"/>
      <c r="TJM23" s="35"/>
      <c r="TJN23" s="32"/>
      <c r="TJQ23" s="57"/>
      <c r="TJR23" s="58"/>
      <c r="TJU23" s="35"/>
      <c r="TJV23" s="32"/>
      <c r="TJY23" s="57"/>
      <c r="TJZ23" s="58"/>
      <c r="TKC23" s="35"/>
      <c r="TKD23" s="32"/>
      <c r="TKG23" s="57"/>
      <c r="TKH23" s="58"/>
      <c r="TKK23" s="35"/>
      <c r="TKL23" s="32"/>
      <c r="TKO23" s="57"/>
      <c r="TKP23" s="58"/>
      <c r="TKS23" s="35"/>
      <c r="TKT23" s="32"/>
      <c r="TKW23" s="57"/>
      <c r="TKX23" s="58"/>
      <c r="TLA23" s="35"/>
      <c r="TLB23" s="32"/>
      <c r="TLE23" s="57"/>
      <c r="TLF23" s="58"/>
      <c r="TLI23" s="35"/>
      <c r="TLJ23" s="32"/>
      <c r="TLM23" s="57"/>
      <c r="TLN23" s="58"/>
      <c r="TLQ23" s="35"/>
      <c r="TLR23" s="32"/>
      <c r="TLU23" s="57"/>
      <c r="TLV23" s="58"/>
      <c r="TLY23" s="35"/>
      <c r="TLZ23" s="32"/>
      <c r="TMC23" s="57"/>
      <c r="TMD23" s="58"/>
      <c r="TMG23" s="35"/>
      <c r="TMH23" s="32"/>
      <c r="TMK23" s="57"/>
      <c r="TML23" s="58"/>
      <c r="TMO23" s="35"/>
      <c r="TMP23" s="32"/>
      <c r="TMS23" s="57"/>
      <c r="TMT23" s="58"/>
      <c r="TMW23" s="35"/>
      <c r="TMX23" s="32"/>
      <c r="TNA23" s="57"/>
      <c r="TNB23" s="58"/>
      <c r="TNE23" s="35"/>
      <c r="TNF23" s="32"/>
      <c r="TNI23" s="57"/>
      <c r="TNJ23" s="58"/>
      <c r="TNM23" s="35"/>
      <c r="TNN23" s="32"/>
      <c r="TNQ23" s="57"/>
      <c r="TNR23" s="58"/>
      <c r="TNU23" s="35"/>
      <c r="TNV23" s="32"/>
      <c r="TNY23" s="57"/>
      <c r="TNZ23" s="58"/>
      <c r="TOC23" s="35"/>
      <c r="TOD23" s="32"/>
      <c r="TOG23" s="57"/>
      <c r="TOH23" s="58"/>
      <c r="TOK23" s="35"/>
      <c r="TOL23" s="32"/>
      <c r="TOO23" s="57"/>
      <c r="TOP23" s="58"/>
      <c r="TOS23" s="35"/>
      <c r="TOT23" s="32"/>
      <c r="TOW23" s="57"/>
      <c r="TOX23" s="58"/>
      <c r="TPA23" s="35"/>
      <c r="TPB23" s="32"/>
      <c r="TPE23" s="57"/>
      <c r="TPF23" s="58"/>
      <c r="TPI23" s="35"/>
      <c r="TPJ23" s="32"/>
      <c r="TPM23" s="57"/>
      <c r="TPN23" s="58"/>
      <c r="TPQ23" s="35"/>
      <c r="TPR23" s="32"/>
      <c r="TPU23" s="57"/>
      <c r="TPV23" s="58"/>
      <c r="TPY23" s="35"/>
      <c r="TPZ23" s="32"/>
      <c r="TQC23" s="57"/>
      <c r="TQD23" s="58"/>
      <c r="TQG23" s="35"/>
      <c r="TQH23" s="32"/>
      <c r="TQK23" s="57"/>
      <c r="TQL23" s="58"/>
      <c r="TQO23" s="35"/>
      <c r="TQP23" s="32"/>
      <c r="TQS23" s="57"/>
      <c r="TQT23" s="58"/>
      <c r="TQW23" s="35"/>
      <c r="TQX23" s="32"/>
      <c r="TRA23" s="57"/>
      <c r="TRB23" s="58"/>
      <c r="TRE23" s="35"/>
      <c r="TRF23" s="32"/>
      <c r="TRI23" s="57"/>
      <c r="TRJ23" s="58"/>
      <c r="TRM23" s="35"/>
      <c r="TRN23" s="32"/>
      <c r="TRQ23" s="57"/>
      <c r="TRR23" s="58"/>
      <c r="TRU23" s="35"/>
      <c r="TRV23" s="32"/>
      <c r="TRY23" s="57"/>
      <c r="TRZ23" s="58"/>
      <c r="TSC23" s="35"/>
      <c r="TSD23" s="32"/>
      <c r="TSG23" s="57"/>
      <c r="TSH23" s="58"/>
      <c r="TSK23" s="35"/>
      <c r="TSL23" s="32"/>
      <c r="TSO23" s="57"/>
      <c r="TSP23" s="58"/>
      <c r="TSS23" s="35"/>
      <c r="TST23" s="32"/>
      <c r="TSW23" s="57"/>
      <c r="TSX23" s="58"/>
      <c r="TTA23" s="35"/>
      <c r="TTB23" s="32"/>
      <c r="TTE23" s="57"/>
      <c r="TTF23" s="58"/>
      <c r="TTI23" s="35"/>
      <c r="TTJ23" s="32"/>
      <c r="TTM23" s="57"/>
      <c r="TTN23" s="58"/>
      <c r="TTQ23" s="35"/>
      <c r="TTR23" s="32"/>
      <c r="TTU23" s="57"/>
      <c r="TTV23" s="58"/>
      <c r="TTY23" s="35"/>
      <c r="TTZ23" s="32"/>
      <c r="TUC23" s="57"/>
      <c r="TUD23" s="58"/>
      <c r="TUG23" s="35"/>
      <c r="TUH23" s="32"/>
      <c r="TUK23" s="57"/>
      <c r="TUL23" s="58"/>
      <c r="TUO23" s="35"/>
      <c r="TUP23" s="32"/>
      <c r="TUS23" s="57"/>
      <c r="TUT23" s="58"/>
      <c r="TUW23" s="35"/>
      <c r="TUX23" s="32"/>
      <c r="TVA23" s="57"/>
      <c r="TVB23" s="58"/>
      <c r="TVE23" s="35"/>
      <c r="TVF23" s="32"/>
      <c r="TVI23" s="57"/>
      <c r="TVJ23" s="58"/>
      <c r="TVM23" s="35"/>
      <c r="TVN23" s="32"/>
      <c r="TVQ23" s="57"/>
      <c r="TVR23" s="58"/>
      <c r="TVU23" s="35"/>
      <c r="TVV23" s="32"/>
      <c r="TVY23" s="57"/>
      <c r="TVZ23" s="58"/>
      <c r="TWC23" s="35"/>
      <c r="TWD23" s="32"/>
      <c r="TWG23" s="57"/>
      <c r="TWH23" s="58"/>
      <c r="TWK23" s="35"/>
      <c r="TWL23" s="32"/>
      <c r="TWO23" s="57"/>
      <c r="TWP23" s="58"/>
      <c r="TWS23" s="35"/>
      <c r="TWT23" s="32"/>
      <c r="TWW23" s="57"/>
      <c r="TWX23" s="58"/>
      <c r="TXA23" s="35"/>
      <c r="TXB23" s="32"/>
      <c r="TXE23" s="57"/>
      <c r="TXF23" s="58"/>
      <c r="TXI23" s="35"/>
      <c r="TXJ23" s="32"/>
      <c r="TXM23" s="57"/>
      <c r="TXN23" s="58"/>
      <c r="TXQ23" s="35"/>
      <c r="TXR23" s="32"/>
      <c r="TXU23" s="57"/>
      <c r="TXV23" s="58"/>
      <c r="TXY23" s="35"/>
      <c r="TXZ23" s="32"/>
      <c r="TYC23" s="57"/>
      <c r="TYD23" s="58"/>
      <c r="TYG23" s="35"/>
      <c r="TYH23" s="32"/>
      <c r="TYK23" s="57"/>
      <c r="TYL23" s="58"/>
      <c r="TYO23" s="35"/>
      <c r="TYP23" s="32"/>
      <c r="TYS23" s="57"/>
      <c r="TYT23" s="58"/>
      <c r="TYW23" s="35"/>
      <c r="TYX23" s="32"/>
      <c r="TZA23" s="57"/>
      <c r="TZB23" s="58"/>
      <c r="TZE23" s="35"/>
      <c r="TZF23" s="32"/>
      <c r="TZI23" s="57"/>
      <c r="TZJ23" s="58"/>
      <c r="TZM23" s="35"/>
      <c r="TZN23" s="32"/>
      <c r="TZQ23" s="57"/>
      <c r="TZR23" s="58"/>
      <c r="TZU23" s="35"/>
      <c r="TZV23" s="32"/>
      <c r="TZY23" s="57"/>
      <c r="TZZ23" s="58"/>
      <c r="UAC23" s="35"/>
      <c r="UAD23" s="32"/>
      <c r="UAG23" s="57"/>
      <c r="UAH23" s="58"/>
      <c r="UAK23" s="35"/>
      <c r="UAL23" s="32"/>
      <c r="UAO23" s="57"/>
      <c r="UAP23" s="58"/>
      <c r="UAS23" s="35"/>
      <c r="UAT23" s="32"/>
      <c r="UAW23" s="57"/>
      <c r="UAX23" s="58"/>
      <c r="UBA23" s="35"/>
      <c r="UBB23" s="32"/>
      <c r="UBE23" s="57"/>
      <c r="UBF23" s="58"/>
      <c r="UBI23" s="35"/>
      <c r="UBJ23" s="32"/>
      <c r="UBM23" s="57"/>
      <c r="UBN23" s="58"/>
      <c r="UBQ23" s="35"/>
      <c r="UBR23" s="32"/>
      <c r="UBU23" s="57"/>
      <c r="UBV23" s="58"/>
      <c r="UBY23" s="35"/>
      <c r="UBZ23" s="32"/>
      <c r="UCC23" s="57"/>
      <c r="UCD23" s="58"/>
      <c r="UCG23" s="35"/>
      <c r="UCH23" s="32"/>
      <c r="UCK23" s="57"/>
      <c r="UCL23" s="58"/>
      <c r="UCO23" s="35"/>
      <c r="UCP23" s="32"/>
      <c r="UCS23" s="57"/>
      <c r="UCT23" s="58"/>
      <c r="UCW23" s="35"/>
      <c r="UCX23" s="32"/>
      <c r="UDA23" s="57"/>
      <c r="UDB23" s="58"/>
      <c r="UDE23" s="35"/>
      <c r="UDF23" s="32"/>
      <c r="UDI23" s="57"/>
      <c r="UDJ23" s="58"/>
      <c r="UDM23" s="35"/>
      <c r="UDN23" s="32"/>
      <c r="UDQ23" s="57"/>
      <c r="UDR23" s="58"/>
      <c r="UDU23" s="35"/>
      <c r="UDV23" s="32"/>
      <c r="UDY23" s="57"/>
      <c r="UDZ23" s="58"/>
      <c r="UEC23" s="35"/>
      <c r="UED23" s="32"/>
      <c r="UEG23" s="57"/>
      <c r="UEH23" s="58"/>
      <c r="UEK23" s="35"/>
      <c r="UEL23" s="32"/>
      <c r="UEO23" s="57"/>
      <c r="UEP23" s="58"/>
      <c r="UES23" s="35"/>
      <c r="UET23" s="32"/>
      <c r="UEW23" s="57"/>
      <c r="UEX23" s="58"/>
      <c r="UFA23" s="35"/>
      <c r="UFB23" s="32"/>
      <c r="UFE23" s="57"/>
      <c r="UFF23" s="58"/>
      <c r="UFI23" s="35"/>
      <c r="UFJ23" s="32"/>
      <c r="UFM23" s="57"/>
      <c r="UFN23" s="58"/>
      <c r="UFQ23" s="35"/>
      <c r="UFR23" s="32"/>
      <c r="UFU23" s="57"/>
      <c r="UFV23" s="58"/>
      <c r="UFY23" s="35"/>
      <c r="UFZ23" s="32"/>
      <c r="UGC23" s="57"/>
      <c r="UGD23" s="58"/>
      <c r="UGG23" s="35"/>
      <c r="UGH23" s="32"/>
      <c r="UGK23" s="57"/>
      <c r="UGL23" s="58"/>
      <c r="UGO23" s="35"/>
      <c r="UGP23" s="32"/>
      <c r="UGS23" s="57"/>
      <c r="UGT23" s="58"/>
      <c r="UGW23" s="35"/>
      <c r="UGX23" s="32"/>
      <c r="UHA23" s="57"/>
      <c r="UHB23" s="58"/>
      <c r="UHE23" s="35"/>
      <c r="UHF23" s="32"/>
      <c r="UHI23" s="57"/>
      <c r="UHJ23" s="58"/>
      <c r="UHM23" s="35"/>
      <c r="UHN23" s="32"/>
      <c r="UHQ23" s="57"/>
      <c r="UHR23" s="58"/>
      <c r="UHU23" s="35"/>
      <c r="UHV23" s="32"/>
      <c r="UHY23" s="57"/>
      <c r="UHZ23" s="58"/>
      <c r="UIC23" s="35"/>
      <c r="UID23" s="32"/>
      <c r="UIG23" s="57"/>
      <c r="UIH23" s="58"/>
      <c r="UIK23" s="35"/>
      <c r="UIL23" s="32"/>
      <c r="UIO23" s="57"/>
      <c r="UIP23" s="58"/>
      <c r="UIS23" s="35"/>
      <c r="UIT23" s="32"/>
      <c r="UIW23" s="57"/>
      <c r="UIX23" s="58"/>
      <c r="UJA23" s="35"/>
      <c r="UJB23" s="32"/>
      <c r="UJE23" s="57"/>
      <c r="UJF23" s="58"/>
      <c r="UJI23" s="35"/>
      <c r="UJJ23" s="32"/>
      <c r="UJM23" s="57"/>
      <c r="UJN23" s="58"/>
      <c r="UJQ23" s="35"/>
      <c r="UJR23" s="32"/>
      <c r="UJU23" s="57"/>
      <c r="UJV23" s="58"/>
      <c r="UJY23" s="35"/>
      <c r="UJZ23" s="32"/>
      <c r="UKC23" s="57"/>
      <c r="UKD23" s="58"/>
      <c r="UKG23" s="35"/>
      <c r="UKH23" s="32"/>
      <c r="UKK23" s="57"/>
      <c r="UKL23" s="58"/>
      <c r="UKO23" s="35"/>
      <c r="UKP23" s="32"/>
      <c r="UKS23" s="57"/>
      <c r="UKT23" s="58"/>
      <c r="UKW23" s="35"/>
      <c r="UKX23" s="32"/>
      <c r="ULA23" s="57"/>
      <c r="ULB23" s="58"/>
      <c r="ULE23" s="35"/>
      <c r="ULF23" s="32"/>
      <c r="ULI23" s="57"/>
      <c r="ULJ23" s="58"/>
      <c r="ULM23" s="35"/>
      <c r="ULN23" s="32"/>
      <c r="ULQ23" s="57"/>
      <c r="ULR23" s="58"/>
      <c r="ULU23" s="35"/>
      <c r="ULV23" s="32"/>
      <c r="ULY23" s="57"/>
      <c r="ULZ23" s="58"/>
      <c r="UMC23" s="35"/>
      <c r="UMD23" s="32"/>
      <c r="UMG23" s="57"/>
      <c r="UMH23" s="58"/>
      <c r="UMK23" s="35"/>
      <c r="UML23" s="32"/>
      <c r="UMO23" s="57"/>
      <c r="UMP23" s="58"/>
      <c r="UMS23" s="35"/>
      <c r="UMT23" s="32"/>
      <c r="UMW23" s="57"/>
      <c r="UMX23" s="58"/>
      <c r="UNA23" s="35"/>
      <c r="UNB23" s="32"/>
      <c r="UNE23" s="57"/>
      <c r="UNF23" s="58"/>
      <c r="UNI23" s="35"/>
      <c r="UNJ23" s="32"/>
      <c r="UNM23" s="57"/>
      <c r="UNN23" s="58"/>
      <c r="UNQ23" s="35"/>
      <c r="UNR23" s="32"/>
      <c r="UNU23" s="57"/>
      <c r="UNV23" s="58"/>
      <c r="UNY23" s="35"/>
      <c r="UNZ23" s="32"/>
      <c r="UOC23" s="57"/>
      <c r="UOD23" s="58"/>
      <c r="UOG23" s="35"/>
      <c r="UOH23" s="32"/>
      <c r="UOK23" s="57"/>
      <c r="UOL23" s="58"/>
      <c r="UOO23" s="35"/>
      <c r="UOP23" s="32"/>
      <c r="UOS23" s="57"/>
      <c r="UOT23" s="58"/>
      <c r="UOW23" s="35"/>
      <c r="UOX23" s="32"/>
      <c r="UPA23" s="57"/>
      <c r="UPB23" s="58"/>
      <c r="UPE23" s="35"/>
      <c r="UPF23" s="32"/>
      <c r="UPI23" s="57"/>
      <c r="UPJ23" s="58"/>
      <c r="UPM23" s="35"/>
      <c r="UPN23" s="32"/>
      <c r="UPQ23" s="57"/>
      <c r="UPR23" s="58"/>
      <c r="UPU23" s="35"/>
      <c r="UPV23" s="32"/>
      <c r="UPY23" s="57"/>
      <c r="UPZ23" s="58"/>
      <c r="UQC23" s="35"/>
      <c r="UQD23" s="32"/>
      <c r="UQG23" s="57"/>
      <c r="UQH23" s="58"/>
      <c r="UQK23" s="35"/>
      <c r="UQL23" s="32"/>
      <c r="UQO23" s="57"/>
      <c r="UQP23" s="58"/>
      <c r="UQS23" s="35"/>
      <c r="UQT23" s="32"/>
      <c r="UQW23" s="57"/>
      <c r="UQX23" s="58"/>
      <c r="URA23" s="35"/>
      <c r="URB23" s="32"/>
      <c r="URE23" s="57"/>
      <c r="URF23" s="58"/>
      <c r="URI23" s="35"/>
      <c r="URJ23" s="32"/>
      <c r="URM23" s="57"/>
      <c r="URN23" s="58"/>
      <c r="URQ23" s="35"/>
      <c r="URR23" s="32"/>
      <c r="URU23" s="57"/>
      <c r="URV23" s="58"/>
      <c r="URY23" s="35"/>
      <c r="URZ23" s="32"/>
      <c r="USC23" s="57"/>
      <c r="USD23" s="58"/>
      <c r="USG23" s="35"/>
      <c r="USH23" s="32"/>
      <c r="USK23" s="57"/>
      <c r="USL23" s="58"/>
      <c r="USO23" s="35"/>
      <c r="USP23" s="32"/>
      <c r="USS23" s="57"/>
      <c r="UST23" s="58"/>
      <c r="USW23" s="35"/>
      <c r="USX23" s="32"/>
      <c r="UTA23" s="57"/>
      <c r="UTB23" s="58"/>
      <c r="UTE23" s="35"/>
      <c r="UTF23" s="32"/>
      <c r="UTI23" s="57"/>
      <c r="UTJ23" s="58"/>
      <c r="UTM23" s="35"/>
      <c r="UTN23" s="32"/>
      <c r="UTQ23" s="57"/>
      <c r="UTR23" s="58"/>
      <c r="UTU23" s="35"/>
      <c r="UTV23" s="32"/>
      <c r="UTY23" s="57"/>
      <c r="UTZ23" s="58"/>
      <c r="UUC23" s="35"/>
      <c r="UUD23" s="32"/>
      <c r="UUG23" s="57"/>
      <c r="UUH23" s="58"/>
      <c r="UUK23" s="35"/>
      <c r="UUL23" s="32"/>
      <c r="UUO23" s="57"/>
      <c r="UUP23" s="58"/>
      <c r="UUS23" s="35"/>
      <c r="UUT23" s="32"/>
      <c r="UUW23" s="57"/>
      <c r="UUX23" s="58"/>
      <c r="UVA23" s="35"/>
      <c r="UVB23" s="32"/>
      <c r="UVE23" s="57"/>
      <c r="UVF23" s="58"/>
      <c r="UVI23" s="35"/>
      <c r="UVJ23" s="32"/>
      <c r="UVM23" s="57"/>
      <c r="UVN23" s="58"/>
      <c r="UVQ23" s="35"/>
      <c r="UVR23" s="32"/>
      <c r="UVU23" s="57"/>
      <c r="UVV23" s="58"/>
      <c r="UVY23" s="35"/>
      <c r="UVZ23" s="32"/>
      <c r="UWC23" s="57"/>
      <c r="UWD23" s="58"/>
      <c r="UWG23" s="35"/>
      <c r="UWH23" s="32"/>
      <c r="UWK23" s="57"/>
      <c r="UWL23" s="58"/>
      <c r="UWO23" s="35"/>
      <c r="UWP23" s="32"/>
      <c r="UWS23" s="57"/>
      <c r="UWT23" s="58"/>
      <c r="UWW23" s="35"/>
      <c r="UWX23" s="32"/>
      <c r="UXA23" s="57"/>
      <c r="UXB23" s="58"/>
      <c r="UXE23" s="35"/>
      <c r="UXF23" s="32"/>
      <c r="UXI23" s="57"/>
      <c r="UXJ23" s="58"/>
      <c r="UXM23" s="35"/>
      <c r="UXN23" s="32"/>
      <c r="UXQ23" s="57"/>
      <c r="UXR23" s="58"/>
      <c r="UXU23" s="35"/>
      <c r="UXV23" s="32"/>
      <c r="UXY23" s="57"/>
      <c r="UXZ23" s="58"/>
      <c r="UYC23" s="35"/>
      <c r="UYD23" s="32"/>
      <c r="UYG23" s="57"/>
      <c r="UYH23" s="58"/>
      <c r="UYK23" s="35"/>
      <c r="UYL23" s="32"/>
      <c r="UYO23" s="57"/>
      <c r="UYP23" s="58"/>
      <c r="UYS23" s="35"/>
      <c r="UYT23" s="32"/>
      <c r="UYW23" s="57"/>
      <c r="UYX23" s="58"/>
      <c r="UZA23" s="35"/>
      <c r="UZB23" s="32"/>
      <c r="UZE23" s="57"/>
      <c r="UZF23" s="58"/>
      <c r="UZI23" s="35"/>
      <c r="UZJ23" s="32"/>
      <c r="UZM23" s="57"/>
      <c r="UZN23" s="58"/>
      <c r="UZQ23" s="35"/>
      <c r="UZR23" s="32"/>
      <c r="UZU23" s="57"/>
      <c r="UZV23" s="58"/>
      <c r="UZY23" s="35"/>
      <c r="UZZ23" s="32"/>
      <c r="VAC23" s="57"/>
      <c r="VAD23" s="58"/>
      <c r="VAG23" s="35"/>
      <c r="VAH23" s="32"/>
      <c r="VAK23" s="57"/>
      <c r="VAL23" s="58"/>
      <c r="VAO23" s="35"/>
      <c r="VAP23" s="32"/>
      <c r="VAS23" s="57"/>
      <c r="VAT23" s="58"/>
      <c r="VAW23" s="35"/>
      <c r="VAX23" s="32"/>
      <c r="VBA23" s="57"/>
      <c r="VBB23" s="58"/>
      <c r="VBE23" s="35"/>
      <c r="VBF23" s="32"/>
      <c r="VBI23" s="57"/>
      <c r="VBJ23" s="58"/>
      <c r="VBM23" s="35"/>
      <c r="VBN23" s="32"/>
      <c r="VBQ23" s="57"/>
      <c r="VBR23" s="58"/>
      <c r="VBU23" s="35"/>
      <c r="VBV23" s="32"/>
      <c r="VBY23" s="57"/>
      <c r="VBZ23" s="58"/>
      <c r="VCC23" s="35"/>
      <c r="VCD23" s="32"/>
      <c r="VCG23" s="57"/>
      <c r="VCH23" s="58"/>
      <c r="VCK23" s="35"/>
      <c r="VCL23" s="32"/>
      <c r="VCO23" s="57"/>
      <c r="VCP23" s="58"/>
      <c r="VCS23" s="35"/>
      <c r="VCT23" s="32"/>
      <c r="VCW23" s="57"/>
      <c r="VCX23" s="58"/>
      <c r="VDA23" s="35"/>
      <c r="VDB23" s="32"/>
      <c r="VDE23" s="57"/>
      <c r="VDF23" s="58"/>
      <c r="VDI23" s="35"/>
      <c r="VDJ23" s="32"/>
      <c r="VDM23" s="57"/>
      <c r="VDN23" s="58"/>
      <c r="VDQ23" s="35"/>
      <c r="VDR23" s="32"/>
      <c r="VDU23" s="57"/>
      <c r="VDV23" s="58"/>
      <c r="VDY23" s="35"/>
      <c r="VDZ23" s="32"/>
      <c r="VEC23" s="57"/>
      <c r="VED23" s="58"/>
      <c r="VEG23" s="35"/>
      <c r="VEH23" s="32"/>
      <c r="VEK23" s="57"/>
      <c r="VEL23" s="58"/>
      <c r="VEO23" s="35"/>
      <c r="VEP23" s="32"/>
      <c r="VES23" s="57"/>
      <c r="VET23" s="58"/>
      <c r="VEW23" s="35"/>
      <c r="VEX23" s="32"/>
      <c r="VFA23" s="57"/>
      <c r="VFB23" s="58"/>
      <c r="VFE23" s="35"/>
      <c r="VFF23" s="32"/>
      <c r="VFI23" s="57"/>
      <c r="VFJ23" s="58"/>
      <c r="VFM23" s="35"/>
      <c r="VFN23" s="32"/>
      <c r="VFQ23" s="57"/>
      <c r="VFR23" s="58"/>
      <c r="VFU23" s="35"/>
      <c r="VFV23" s="32"/>
      <c r="VFY23" s="57"/>
      <c r="VFZ23" s="58"/>
      <c r="VGC23" s="35"/>
      <c r="VGD23" s="32"/>
      <c r="VGG23" s="57"/>
      <c r="VGH23" s="58"/>
      <c r="VGK23" s="35"/>
      <c r="VGL23" s="32"/>
      <c r="VGO23" s="57"/>
      <c r="VGP23" s="58"/>
      <c r="VGS23" s="35"/>
      <c r="VGT23" s="32"/>
      <c r="VGW23" s="57"/>
      <c r="VGX23" s="58"/>
      <c r="VHA23" s="35"/>
      <c r="VHB23" s="32"/>
      <c r="VHE23" s="57"/>
      <c r="VHF23" s="58"/>
      <c r="VHI23" s="35"/>
      <c r="VHJ23" s="32"/>
      <c r="VHM23" s="57"/>
      <c r="VHN23" s="58"/>
      <c r="VHQ23" s="35"/>
      <c r="VHR23" s="32"/>
      <c r="VHU23" s="57"/>
      <c r="VHV23" s="58"/>
      <c r="VHY23" s="35"/>
      <c r="VHZ23" s="32"/>
      <c r="VIC23" s="57"/>
      <c r="VID23" s="58"/>
      <c r="VIG23" s="35"/>
      <c r="VIH23" s="32"/>
      <c r="VIK23" s="57"/>
      <c r="VIL23" s="58"/>
      <c r="VIO23" s="35"/>
      <c r="VIP23" s="32"/>
      <c r="VIS23" s="57"/>
      <c r="VIT23" s="58"/>
      <c r="VIW23" s="35"/>
      <c r="VIX23" s="32"/>
      <c r="VJA23" s="57"/>
      <c r="VJB23" s="58"/>
      <c r="VJE23" s="35"/>
      <c r="VJF23" s="32"/>
      <c r="VJI23" s="57"/>
      <c r="VJJ23" s="58"/>
      <c r="VJM23" s="35"/>
      <c r="VJN23" s="32"/>
      <c r="VJQ23" s="57"/>
      <c r="VJR23" s="58"/>
      <c r="VJU23" s="35"/>
      <c r="VJV23" s="32"/>
      <c r="VJY23" s="57"/>
      <c r="VJZ23" s="58"/>
      <c r="VKC23" s="35"/>
      <c r="VKD23" s="32"/>
      <c r="VKG23" s="57"/>
      <c r="VKH23" s="58"/>
      <c r="VKK23" s="35"/>
      <c r="VKL23" s="32"/>
      <c r="VKO23" s="57"/>
      <c r="VKP23" s="58"/>
      <c r="VKS23" s="35"/>
      <c r="VKT23" s="32"/>
      <c r="VKW23" s="57"/>
      <c r="VKX23" s="58"/>
      <c r="VLA23" s="35"/>
      <c r="VLB23" s="32"/>
      <c r="VLE23" s="57"/>
      <c r="VLF23" s="58"/>
      <c r="VLI23" s="35"/>
      <c r="VLJ23" s="32"/>
      <c r="VLM23" s="57"/>
      <c r="VLN23" s="58"/>
      <c r="VLQ23" s="35"/>
      <c r="VLR23" s="32"/>
      <c r="VLU23" s="57"/>
      <c r="VLV23" s="58"/>
      <c r="VLY23" s="35"/>
      <c r="VLZ23" s="32"/>
      <c r="VMC23" s="57"/>
      <c r="VMD23" s="58"/>
      <c r="VMG23" s="35"/>
      <c r="VMH23" s="32"/>
      <c r="VMK23" s="57"/>
      <c r="VML23" s="58"/>
      <c r="VMO23" s="35"/>
      <c r="VMP23" s="32"/>
      <c r="VMS23" s="57"/>
      <c r="VMT23" s="58"/>
      <c r="VMW23" s="35"/>
      <c r="VMX23" s="32"/>
      <c r="VNA23" s="57"/>
      <c r="VNB23" s="58"/>
      <c r="VNE23" s="35"/>
      <c r="VNF23" s="32"/>
      <c r="VNI23" s="57"/>
      <c r="VNJ23" s="58"/>
      <c r="VNM23" s="35"/>
      <c r="VNN23" s="32"/>
      <c r="VNQ23" s="57"/>
      <c r="VNR23" s="58"/>
      <c r="VNU23" s="35"/>
      <c r="VNV23" s="32"/>
      <c r="VNY23" s="57"/>
      <c r="VNZ23" s="58"/>
      <c r="VOC23" s="35"/>
      <c r="VOD23" s="32"/>
      <c r="VOG23" s="57"/>
      <c r="VOH23" s="58"/>
      <c r="VOK23" s="35"/>
      <c r="VOL23" s="32"/>
      <c r="VOO23" s="57"/>
      <c r="VOP23" s="58"/>
      <c r="VOS23" s="35"/>
      <c r="VOT23" s="32"/>
      <c r="VOW23" s="57"/>
      <c r="VOX23" s="58"/>
      <c r="VPA23" s="35"/>
      <c r="VPB23" s="32"/>
      <c r="VPE23" s="57"/>
      <c r="VPF23" s="58"/>
      <c r="VPI23" s="35"/>
      <c r="VPJ23" s="32"/>
      <c r="VPM23" s="57"/>
      <c r="VPN23" s="58"/>
      <c r="VPQ23" s="35"/>
      <c r="VPR23" s="32"/>
      <c r="VPU23" s="57"/>
      <c r="VPV23" s="58"/>
      <c r="VPY23" s="35"/>
      <c r="VPZ23" s="32"/>
      <c r="VQC23" s="57"/>
      <c r="VQD23" s="58"/>
      <c r="VQG23" s="35"/>
      <c r="VQH23" s="32"/>
      <c r="VQK23" s="57"/>
      <c r="VQL23" s="58"/>
      <c r="VQO23" s="35"/>
      <c r="VQP23" s="32"/>
      <c r="VQS23" s="57"/>
      <c r="VQT23" s="58"/>
      <c r="VQW23" s="35"/>
      <c r="VQX23" s="32"/>
      <c r="VRA23" s="57"/>
      <c r="VRB23" s="58"/>
      <c r="VRE23" s="35"/>
      <c r="VRF23" s="32"/>
      <c r="VRI23" s="57"/>
      <c r="VRJ23" s="58"/>
      <c r="VRM23" s="35"/>
      <c r="VRN23" s="32"/>
      <c r="VRQ23" s="57"/>
      <c r="VRR23" s="58"/>
      <c r="VRU23" s="35"/>
      <c r="VRV23" s="32"/>
      <c r="VRY23" s="57"/>
      <c r="VRZ23" s="58"/>
      <c r="VSC23" s="35"/>
      <c r="VSD23" s="32"/>
      <c r="VSG23" s="57"/>
      <c r="VSH23" s="58"/>
      <c r="VSK23" s="35"/>
      <c r="VSL23" s="32"/>
      <c r="VSO23" s="57"/>
      <c r="VSP23" s="58"/>
      <c r="VSS23" s="35"/>
      <c r="VST23" s="32"/>
      <c r="VSW23" s="57"/>
      <c r="VSX23" s="58"/>
      <c r="VTA23" s="35"/>
      <c r="VTB23" s="32"/>
      <c r="VTE23" s="57"/>
      <c r="VTF23" s="58"/>
      <c r="VTI23" s="35"/>
      <c r="VTJ23" s="32"/>
      <c r="VTM23" s="57"/>
      <c r="VTN23" s="58"/>
      <c r="VTQ23" s="35"/>
      <c r="VTR23" s="32"/>
      <c r="VTU23" s="57"/>
      <c r="VTV23" s="58"/>
      <c r="VTY23" s="35"/>
      <c r="VTZ23" s="32"/>
      <c r="VUC23" s="57"/>
      <c r="VUD23" s="58"/>
      <c r="VUG23" s="35"/>
      <c r="VUH23" s="32"/>
      <c r="VUK23" s="57"/>
      <c r="VUL23" s="58"/>
      <c r="VUO23" s="35"/>
      <c r="VUP23" s="32"/>
      <c r="VUS23" s="57"/>
      <c r="VUT23" s="58"/>
      <c r="VUW23" s="35"/>
      <c r="VUX23" s="32"/>
      <c r="VVA23" s="57"/>
      <c r="VVB23" s="58"/>
      <c r="VVE23" s="35"/>
      <c r="VVF23" s="32"/>
      <c r="VVI23" s="57"/>
      <c r="VVJ23" s="58"/>
      <c r="VVM23" s="35"/>
      <c r="VVN23" s="32"/>
      <c r="VVQ23" s="57"/>
      <c r="VVR23" s="58"/>
      <c r="VVU23" s="35"/>
      <c r="VVV23" s="32"/>
      <c r="VVY23" s="57"/>
      <c r="VVZ23" s="58"/>
      <c r="VWC23" s="35"/>
      <c r="VWD23" s="32"/>
      <c r="VWG23" s="57"/>
      <c r="VWH23" s="58"/>
      <c r="VWK23" s="35"/>
      <c r="VWL23" s="32"/>
      <c r="VWO23" s="57"/>
      <c r="VWP23" s="58"/>
      <c r="VWS23" s="35"/>
      <c r="VWT23" s="32"/>
      <c r="VWW23" s="57"/>
      <c r="VWX23" s="58"/>
      <c r="VXA23" s="35"/>
      <c r="VXB23" s="32"/>
      <c r="VXE23" s="57"/>
      <c r="VXF23" s="58"/>
      <c r="VXI23" s="35"/>
      <c r="VXJ23" s="32"/>
      <c r="VXM23" s="57"/>
      <c r="VXN23" s="58"/>
      <c r="VXQ23" s="35"/>
      <c r="VXR23" s="32"/>
      <c r="VXU23" s="57"/>
      <c r="VXV23" s="58"/>
      <c r="VXY23" s="35"/>
      <c r="VXZ23" s="32"/>
      <c r="VYC23" s="57"/>
      <c r="VYD23" s="58"/>
      <c r="VYG23" s="35"/>
      <c r="VYH23" s="32"/>
      <c r="VYK23" s="57"/>
      <c r="VYL23" s="58"/>
      <c r="VYO23" s="35"/>
      <c r="VYP23" s="32"/>
      <c r="VYS23" s="57"/>
      <c r="VYT23" s="58"/>
      <c r="VYW23" s="35"/>
      <c r="VYX23" s="32"/>
      <c r="VZA23" s="57"/>
      <c r="VZB23" s="58"/>
      <c r="VZE23" s="35"/>
      <c r="VZF23" s="32"/>
      <c r="VZI23" s="57"/>
      <c r="VZJ23" s="58"/>
      <c r="VZM23" s="35"/>
      <c r="VZN23" s="32"/>
      <c r="VZQ23" s="57"/>
      <c r="VZR23" s="58"/>
      <c r="VZU23" s="35"/>
      <c r="VZV23" s="32"/>
      <c r="VZY23" s="57"/>
      <c r="VZZ23" s="58"/>
      <c r="WAC23" s="35"/>
      <c r="WAD23" s="32"/>
      <c r="WAG23" s="57"/>
      <c r="WAH23" s="58"/>
      <c r="WAK23" s="35"/>
      <c r="WAL23" s="32"/>
      <c r="WAO23" s="57"/>
      <c r="WAP23" s="58"/>
      <c r="WAS23" s="35"/>
      <c r="WAT23" s="32"/>
      <c r="WAW23" s="57"/>
      <c r="WAX23" s="58"/>
      <c r="WBA23" s="35"/>
      <c r="WBB23" s="32"/>
      <c r="WBE23" s="57"/>
      <c r="WBF23" s="58"/>
      <c r="WBI23" s="35"/>
      <c r="WBJ23" s="32"/>
      <c r="WBM23" s="57"/>
      <c r="WBN23" s="58"/>
      <c r="WBQ23" s="35"/>
      <c r="WBR23" s="32"/>
      <c r="WBU23" s="57"/>
      <c r="WBV23" s="58"/>
      <c r="WBY23" s="35"/>
      <c r="WBZ23" s="32"/>
      <c r="WCC23" s="57"/>
      <c r="WCD23" s="58"/>
      <c r="WCG23" s="35"/>
      <c r="WCH23" s="32"/>
      <c r="WCK23" s="57"/>
      <c r="WCL23" s="58"/>
      <c r="WCO23" s="35"/>
      <c r="WCP23" s="32"/>
      <c r="WCS23" s="57"/>
      <c r="WCT23" s="58"/>
      <c r="WCW23" s="35"/>
      <c r="WCX23" s="32"/>
      <c r="WDA23" s="57"/>
      <c r="WDB23" s="58"/>
      <c r="WDE23" s="35"/>
      <c r="WDF23" s="32"/>
      <c r="WDI23" s="57"/>
      <c r="WDJ23" s="58"/>
      <c r="WDM23" s="35"/>
      <c r="WDN23" s="32"/>
      <c r="WDQ23" s="57"/>
      <c r="WDR23" s="58"/>
      <c r="WDU23" s="35"/>
      <c r="WDV23" s="32"/>
      <c r="WDY23" s="57"/>
      <c r="WDZ23" s="58"/>
      <c r="WEC23" s="35"/>
      <c r="WED23" s="32"/>
      <c r="WEG23" s="57"/>
      <c r="WEH23" s="58"/>
      <c r="WEK23" s="35"/>
      <c r="WEL23" s="32"/>
      <c r="WEO23" s="57"/>
      <c r="WEP23" s="58"/>
      <c r="WES23" s="35"/>
      <c r="WET23" s="32"/>
      <c r="WEW23" s="57"/>
      <c r="WEX23" s="58"/>
      <c r="WFA23" s="35"/>
      <c r="WFB23" s="32"/>
      <c r="WFE23" s="57"/>
      <c r="WFF23" s="58"/>
      <c r="WFI23" s="35"/>
      <c r="WFJ23" s="32"/>
      <c r="WFM23" s="57"/>
      <c r="WFN23" s="58"/>
      <c r="WFQ23" s="35"/>
      <c r="WFR23" s="32"/>
      <c r="WFU23" s="57"/>
      <c r="WFV23" s="58"/>
      <c r="WFY23" s="35"/>
      <c r="WFZ23" s="32"/>
      <c r="WGC23" s="57"/>
      <c r="WGD23" s="58"/>
      <c r="WGG23" s="35"/>
      <c r="WGH23" s="32"/>
      <c r="WGK23" s="57"/>
      <c r="WGL23" s="58"/>
      <c r="WGO23" s="35"/>
      <c r="WGP23" s="32"/>
      <c r="WGS23" s="57"/>
      <c r="WGT23" s="58"/>
      <c r="WGW23" s="35"/>
      <c r="WGX23" s="32"/>
      <c r="WHA23" s="57"/>
      <c r="WHB23" s="58"/>
      <c r="WHE23" s="35"/>
      <c r="WHF23" s="32"/>
      <c r="WHI23" s="57"/>
      <c r="WHJ23" s="58"/>
      <c r="WHM23" s="35"/>
      <c r="WHN23" s="32"/>
      <c r="WHQ23" s="57"/>
      <c r="WHR23" s="58"/>
      <c r="WHU23" s="35"/>
      <c r="WHV23" s="32"/>
      <c r="WHY23" s="57"/>
      <c r="WHZ23" s="58"/>
      <c r="WIC23" s="35"/>
      <c r="WID23" s="32"/>
      <c r="WIG23" s="57"/>
      <c r="WIH23" s="58"/>
      <c r="WIK23" s="35"/>
      <c r="WIL23" s="32"/>
      <c r="WIO23" s="57"/>
      <c r="WIP23" s="58"/>
      <c r="WIS23" s="35"/>
      <c r="WIT23" s="32"/>
      <c r="WIW23" s="57"/>
      <c r="WIX23" s="58"/>
      <c r="WJA23" s="35"/>
      <c r="WJB23" s="32"/>
      <c r="WJE23" s="57"/>
      <c r="WJF23" s="58"/>
      <c r="WJI23" s="35"/>
      <c r="WJJ23" s="32"/>
      <c r="WJM23" s="57"/>
      <c r="WJN23" s="58"/>
      <c r="WJQ23" s="35"/>
      <c r="WJR23" s="32"/>
      <c r="WJU23" s="57"/>
      <c r="WJV23" s="58"/>
      <c r="WJY23" s="35"/>
      <c r="WJZ23" s="32"/>
      <c r="WKC23" s="57"/>
      <c r="WKD23" s="58"/>
      <c r="WKG23" s="35"/>
      <c r="WKH23" s="32"/>
      <c r="WKK23" s="57"/>
      <c r="WKL23" s="58"/>
      <c r="WKO23" s="35"/>
      <c r="WKP23" s="32"/>
      <c r="WKS23" s="57"/>
      <c r="WKT23" s="58"/>
      <c r="WKW23" s="35"/>
      <c r="WKX23" s="32"/>
      <c r="WLA23" s="57"/>
      <c r="WLB23" s="58"/>
      <c r="WLE23" s="35"/>
      <c r="WLF23" s="32"/>
      <c r="WLI23" s="57"/>
      <c r="WLJ23" s="58"/>
      <c r="WLM23" s="35"/>
      <c r="WLN23" s="32"/>
      <c r="WLQ23" s="57"/>
      <c r="WLR23" s="58"/>
      <c r="WLU23" s="35"/>
      <c r="WLV23" s="32"/>
      <c r="WLY23" s="57"/>
      <c r="WLZ23" s="58"/>
      <c r="WMC23" s="35"/>
      <c r="WMD23" s="32"/>
      <c r="WMG23" s="57"/>
      <c r="WMH23" s="58"/>
      <c r="WMK23" s="35"/>
      <c r="WML23" s="32"/>
      <c r="WMO23" s="57"/>
      <c r="WMP23" s="58"/>
      <c r="WMS23" s="35"/>
      <c r="WMT23" s="32"/>
      <c r="WMW23" s="57"/>
      <c r="WMX23" s="58"/>
      <c r="WNA23" s="35"/>
      <c r="WNB23" s="32"/>
      <c r="WNE23" s="57"/>
      <c r="WNF23" s="58"/>
      <c r="WNI23" s="35"/>
      <c r="WNJ23" s="32"/>
      <c r="WNM23" s="57"/>
      <c r="WNN23" s="58"/>
      <c r="WNQ23" s="35"/>
      <c r="WNR23" s="32"/>
      <c r="WNU23" s="57"/>
      <c r="WNV23" s="58"/>
      <c r="WNY23" s="35"/>
      <c r="WNZ23" s="32"/>
      <c r="WOC23" s="57"/>
      <c r="WOD23" s="58"/>
      <c r="WOG23" s="35"/>
      <c r="WOH23" s="32"/>
      <c r="WOK23" s="57"/>
      <c r="WOL23" s="58"/>
      <c r="WOO23" s="35"/>
      <c r="WOP23" s="32"/>
      <c r="WOS23" s="57"/>
      <c r="WOT23" s="58"/>
      <c r="WOW23" s="35"/>
      <c r="WOX23" s="32"/>
      <c r="WPA23" s="57"/>
      <c r="WPB23" s="58"/>
      <c r="WPE23" s="35"/>
      <c r="WPF23" s="32"/>
      <c r="WPI23" s="57"/>
      <c r="WPJ23" s="58"/>
      <c r="WPM23" s="35"/>
      <c r="WPN23" s="32"/>
      <c r="WPQ23" s="57"/>
      <c r="WPR23" s="58"/>
      <c r="WPU23" s="35"/>
      <c r="WPV23" s="32"/>
      <c r="WPY23" s="57"/>
      <c r="WPZ23" s="58"/>
      <c r="WQC23" s="35"/>
      <c r="WQD23" s="32"/>
      <c r="WQG23" s="57"/>
      <c r="WQH23" s="58"/>
      <c r="WQK23" s="35"/>
      <c r="WQL23" s="32"/>
      <c r="WQO23" s="57"/>
      <c r="WQP23" s="58"/>
      <c r="WQS23" s="35"/>
      <c r="WQT23" s="32"/>
      <c r="WQW23" s="57"/>
      <c r="WQX23" s="58"/>
      <c r="WRA23" s="35"/>
      <c r="WRB23" s="32"/>
      <c r="WRE23" s="57"/>
      <c r="WRF23" s="58"/>
      <c r="WRI23" s="35"/>
      <c r="WRJ23" s="32"/>
      <c r="WRM23" s="57"/>
      <c r="WRN23" s="58"/>
      <c r="WRQ23" s="35"/>
      <c r="WRR23" s="32"/>
      <c r="WRU23" s="57"/>
      <c r="WRV23" s="58"/>
      <c r="WRY23" s="35"/>
      <c r="WRZ23" s="32"/>
      <c r="WSC23" s="57"/>
      <c r="WSD23" s="58"/>
      <c r="WSG23" s="35"/>
      <c r="WSH23" s="32"/>
      <c r="WSK23" s="57"/>
      <c r="WSL23" s="58"/>
      <c r="WSO23" s="35"/>
      <c r="WSP23" s="32"/>
      <c r="WSS23" s="57"/>
      <c r="WST23" s="58"/>
      <c r="WSW23" s="35"/>
      <c r="WSX23" s="32"/>
      <c r="WTA23" s="57"/>
      <c r="WTB23" s="58"/>
      <c r="WTE23" s="35"/>
      <c r="WTF23" s="32"/>
      <c r="WTI23" s="57"/>
      <c r="WTJ23" s="58"/>
      <c r="WTM23" s="35"/>
      <c r="WTN23" s="32"/>
      <c r="WTQ23" s="57"/>
      <c r="WTR23" s="58"/>
      <c r="WTU23" s="35"/>
      <c r="WTV23" s="32"/>
      <c r="WTY23" s="57"/>
      <c r="WTZ23" s="58"/>
      <c r="WUC23" s="35"/>
      <c r="WUD23" s="32"/>
      <c r="WUG23" s="57"/>
      <c r="WUH23" s="58"/>
      <c r="WUK23" s="35"/>
      <c r="WUL23" s="32"/>
      <c r="WUO23" s="57"/>
      <c r="WUP23" s="58"/>
      <c r="WUS23" s="35"/>
      <c r="WUT23" s="32"/>
      <c r="WUW23" s="57"/>
      <c r="WUX23" s="58"/>
      <c r="WVA23" s="35"/>
      <c r="WVB23" s="32"/>
      <c r="WVE23" s="57"/>
      <c r="WVF23" s="58"/>
      <c r="WVI23" s="35"/>
      <c r="WVJ23" s="32"/>
      <c r="WVM23" s="57"/>
      <c r="WVN23" s="58"/>
      <c r="WVQ23" s="35"/>
      <c r="WVR23" s="32"/>
      <c r="WVU23" s="57"/>
      <c r="WVV23" s="58"/>
      <c r="WVY23" s="35"/>
      <c r="WVZ23" s="32"/>
      <c r="WWC23" s="57"/>
      <c r="WWD23" s="58"/>
      <c r="WWG23" s="35"/>
      <c r="WWH23" s="32"/>
      <c r="WWK23" s="57"/>
      <c r="WWL23" s="58"/>
      <c r="WWO23" s="35"/>
      <c r="WWP23" s="32"/>
      <c r="WWS23" s="57"/>
      <c r="WWT23" s="58"/>
      <c r="WWW23" s="35"/>
      <c r="WWX23" s="32"/>
      <c r="WXA23" s="57"/>
      <c r="WXB23" s="58"/>
      <c r="WXE23" s="35"/>
      <c r="WXF23" s="32"/>
      <c r="WXI23" s="57"/>
      <c r="WXJ23" s="58"/>
      <c r="WXM23" s="35"/>
      <c r="WXN23" s="32"/>
      <c r="WXQ23" s="57"/>
      <c r="WXR23" s="58"/>
      <c r="WXU23" s="35"/>
      <c r="WXV23" s="32"/>
      <c r="WXY23" s="57"/>
      <c r="WXZ23" s="58"/>
      <c r="WYC23" s="35"/>
      <c r="WYD23" s="32"/>
      <c r="WYG23" s="57"/>
      <c r="WYH23" s="58"/>
      <c r="WYK23" s="35"/>
      <c r="WYL23" s="32"/>
      <c r="WYO23" s="57"/>
      <c r="WYP23" s="58"/>
      <c r="WYS23" s="35"/>
      <c r="WYT23" s="32"/>
      <c r="WYW23" s="57"/>
      <c r="WYX23" s="58"/>
      <c r="WZA23" s="35"/>
      <c r="WZB23" s="32"/>
      <c r="WZE23" s="57"/>
      <c r="WZF23" s="58"/>
      <c r="WZI23" s="35"/>
      <c r="WZJ23" s="32"/>
      <c r="WZM23" s="57"/>
      <c r="WZN23" s="58"/>
      <c r="WZQ23" s="35"/>
      <c r="WZR23" s="32"/>
      <c r="WZU23" s="57"/>
      <c r="WZV23" s="58"/>
      <c r="WZY23" s="35"/>
      <c r="WZZ23" s="32"/>
      <c r="XAC23" s="57"/>
      <c r="XAD23" s="58"/>
      <c r="XAG23" s="35"/>
      <c r="XAH23" s="32"/>
      <c r="XAK23" s="57"/>
      <c r="XAL23" s="58"/>
      <c r="XAO23" s="35"/>
      <c r="XAP23" s="32"/>
      <c r="XAS23" s="57"/>
      <c r="XAT23" s="58"/>
      <c r="XAW23" s="35"/>
      <c r="XAX23" s="32"/>
      <c r="XBA23" s="57"/>
      <c r="XBB23" s="58"/>
      <c r="XBE23" s="35"/>
      <c r="XBF23" s="32"/>
      <c r="XBI23" s="57"/>
      <c r="XBJ23" s="58"/>
      <c r="XBM23" s="35"/>
      <c r="XBN23" s="32"/>
      <c r="XBQ23" s="57"/>
      <c r="XBR23" s="58"/>
      <c r="XBU23" s="35"/>
      <c r="XBV23" s="32"/>
      <c r="XBY23" s="57"/>
      <c r="XBZ23" s="58"/>
      <c r="XCC23" s="35"/>
      <c r="XCD23" s="32"/>
      <c r="XCG23" s="57"/>
      <c r="XCH23" s="58"/>
      <c r="XCK23" s="35"/>
      <c r="XCL23" s="32"/>
      <c r="XCO23" s="57"/>
      <c r="XCP23" s="58"/>
      <c r="XCS23" s="35"/>
      <c r="XCT23" s="32"/>
      <c r="XCW23" s="57"/>
      <c r="XCX23" s="58"/>
      <c r="XDA23" s="35"/>
      <c r="XDB23" s="32"/>
      <c r="XDE23" s="57"/>
      <c r="XDF23" s="58"/>
      <c r="XDI23" s="35"/>
      <c r="XDJ23" s="32"/>
      <c r="XDM23" s="57"/>
      <c r="XDN23" s="58"/>
      <c r="XDQ23" s="35"/>
      <c r="XDR23" s="32"/>
      <c r="XDU23" s="57"/>
      <c r="XDV23" s="58"/>
      <c r="XDY23" s="35"/>
      <c r="XDZ23" s="32"/>
      <c r="XEC23" s="57"/>
      <c r="XED23" s="58"/>
      <c r="XEG23" s="35"/>
      <c r="XEH23" s="32"/>
      <c r="XEK23" s="57"/>
      <c r="XEL23" s="58"/>
      <c r="XEO23" s="35"/>
      <c r="XEP23" s="32"/>
      <c r="XES23" s="57"/>
      <c r="XET23" s="58"/>
      <c r="XEW23" s="35"/>
      <c r="XEX23" s="32"/>
      <c r="XFA23" s="57"/>
      <c r="XFB23" s="58"/>
    </row>
    <row r="24" spans="1:1022 1025:2046 2049:3070 3073:4094 4097:5118 5121:6142 6145:7166 7169:8190 8193:9214 9217:10238 10241:11262 11265:12286 12289:13310 13313:14334 14337:15358 15361:16382" ht="13" thickBot="1" x14ac:dyDescent="0.3">
      <c r="B24" s="142"/>
      <c r="C24" s="142"/>
      <c r="D24" s="143" t="s">
        <v>54</v>
      </c>
      <c r="E24" s="144" t="s">
        <v>41</v>
      </c>
      <c r="F24" s="144" t="s">
        <v>42</v>
      </c>
      <c r="G24" s="144" t="s">
        <v>43</v>
      </c>
      <c r="H24" s="144" t="s">
        <v>44</v>
      </c>
      <c r="I24" s="144" t="s">
        <v>45</v>
      </c>
      <c r="J24" s="144" t="s">
        <v>46</v>
      </c>
      <c r="K24" s="145" t="s">
        <v>55</v>
      </c>
      <c r="M24" s="72"/>
      <c r="N24" s="73" t="s">
        <v>54</v>
      </c>
      <c r="O24" s="74" t="s">
        <v>41</v>
      </c>
      <c r="P24" s="74" t="s">
        <v>42</v>
      </c>
      <c r="Q24" s="74" t="s">
        <v>43</v>
      </c>
      <c r="R24" s="74" t="s">
        <v>44</v>
      </c>
      <c r="S24" s="74" t="s">
        <v>45</v>
      </c>
      <c r="T24" s="74" t="s">
        <v>46</v>
      </c>
      <c r="U24" s="71" t="s">
        <v>55</v>
      </c>
    </row>
    <row r="25" spans="1:1022 1025:2046 2049:3070 3073:4094 4097:5118 5121:6142 6145:7166 7169:8190 8193:9214 9217:10238 10241:11262 11265:12286 12289:13310 13313:14334 14337:15358 15361:16382" x14ac:dyDescent="0.25">
      <c r="B25" s="75"/>
      <c r="C25" s="75" t="s">
        <v>9</v>
      </c>
      <c r="D25" s="76" t="s">
        <v>40</v>
      </c>
      <c r="E25" s="77">
        <v>2057924.9380000001</v>
      </c>
      <c r="F25" s="77">
        <v>0</v>
      </c>
      <c r="G25" s="77">
        <v>569479.16700000002</v>
      </c>
      <c r="H25" s="77">
        <v>203045.36600000001</v>
      </c>
      <c r="I25" s="77" t="s">
        <v>38</v>
      </c>
      <c r="J25" s="78">
        <v>0</v>
      </c>
      <c r="K25" s="79">
        <f t="shared" ref="K25:K30" si="0">SUM(E25:J25)</f>
        <v>2830449.4709999999</v>
      </c>
      <c r="M25" s="80" t="s">
        <v>9</v>
      </c>
      <c r="N25" s="81" t="s">
        <v>40</v>
      </c>
      <c r="O25" s="82">
        <f>E25/E31</f>
        <v>0.3429133254013888</v>
      </c>
      <c r="P25" s="82">
        <f>F25/F31</f>
        <v>0</v>
      </c>
      <c r="Q25" s="82">
        <f>G25/G31</f>
        <v>0.39410713646409873</v>
      </c>
      <c r="R25" s="82">
        <f>H25/H31</f>
        <v>0.32799734811201475</v>
      </c>
      <c r="S25" s="82"/>
      <c r="T25" s="82">
        <f>J25/J31</f>
        <v>0</v>
      </c>
      <c r="U25" s="83">
        <f>K25/K31</f>
        <v>0.29481922350438089</v>
      </c>
    </row>
    <row r="26" spans="1:1022 1025:2046 2049:3070 3073:4094 4097:5118 5121:6142 6145:7166 7169:8190 8193:9214 9217:10238 10241:11262 11265:12286 12289:13310 13313:14334 14337:15358 15361:16382" x14ac:dyDescent="0.25">
      <c r="B26" s="43"/>
      <c r="C26" s="43" t="s">
        <v>12</v>
      </c>
      <c r="D26" s="84" t="s">
        <v>40</v>
      </c>
      <c r="E26" s="85">
        <v>391429.48</v>
      </c>
      <c r="F26" s="33">
        <v>60758.642</v>
      </c>
      <c r="G26" s="85">
        <v>265615.92700000003</v>
      </c>
      <c r="H26" s="85">
        <v>319356.79700000002</v>
      </c>
      <c r="I26" s="85">
        <v>1392978.432</v>
      </c>
      <c r="J26" s="86">
        <v>58982.904000000002</v>
      </c>
      <c r="K26" s="79">
        <f t="shared" si="0"/>
        <v>2489122.182</v>
      </c>
      <c r="M26" s="87" t="s">
        <v>12</v>
      </c>
      <c r="N26" s="84" t="s">
        <v>40</v>
      </c>
      <c r="O26" s="88">
        <f t="shared" ref="O26:U26" si="1">E26/E31</f>
        <v>6.5224140185299803E-2</v>
      </c>
      <c r="P26" s="88">
        <f t="shared" si="1"/>
        <v>1</v>
      </c>
      <c r="Q26" s="88">
        <f t="shared" si="1"/>
        <v>0.18381907268124364</v>
      </c>
      <c r="R26" s="88">
        <f t="shared" si="1"/>
        <v>0.51588561010324674</v>
      </c>
      <c r="S26" s="88">
        <f t="shared" si="1"/>
        <v>1</v>
      </c>
      <c r="T26" s="88">
        <f t="shared" si="1"/>
        <v>0.72317460522195376</v>
      </c>
      <c r="U26" s="89">
        <f t="shared" si="1"/>
        <v>0.25926662052211225</v>
      </c>
    </row>
    <row r="27" spans="1:1022 1025:2046 2049:3070 3073:4094 4097:5118 5121:6142 6145:7166 7169:8190 8193:9214 9217:10238 10241:11262 11265:12286 12289:13310 13313:14334 14337:15358 15361:16382" x14ac:dyDescent="0.25">
      <c r="B27" s="43"/>
      <c r="C27" s="43" t="s">
        <v>11</v>
      </c>
      <c r="D27" s="84" t="s">
        <v>40</v>
      </c>
      <c r="E27" s="85">
        <v>1980183.1470000001</v>
      </c>
      <c r="F27" s="85">
        <v>0</v>
      </c>
      <c r="G27" s="85">
        <v>234066.245</v>
      </c>
      <c r="H27" s="85">
        <v>27750.771000000001</v>
      </c>
      <c r="I27" s="90" t="s">
        <v>38</v>
      </c>
      <c r="J27" s="86">
        <v>9295.402</v>
      </c>
      <c r="K27" s="79">
        <f t="shared" si="0"/>
        <v>2251295.5649999999</v>
      </c>
      <c r="M27" s="87" t="s">
        <v>11</v>
      </c>
      <c r="N27" s="84" t="s">
        <v>40</v>
      </c>
      <c r="O27" s="88">
        <f>E27/E31</f>
        <v>0.32995916192233693</v>
      </c>
      <c r="P27" s="88">
        <f>F27/F31</f>
        <v>0</v>
      </c>
      <c r="Q27" s="88">
        <f>G27/G31</f>
        <v>0.16198516628063789</v>
      </c>
      <c r="R27" s="88">
        <f>H27/H31</f>
        <v>4.482830352338011E-2</v>
      </c>
      <c r="S27" s="88"/>
      <c r="T27" s="88">
        <f>J27/J31</f>
        <v>0.11396859455630329</v>
      </c>
      <c r="U27" s="89">
        <f>K27/K31</f>
        <v>0.2344946331501413</v>
      </c>
    </row>
    <row r="28" spans="1:1022 1025:2046 2049:3070 3073:4094 4097:5118 5121:6142 6145:7166 7169:8190 8193:9214 9217:10238 10241:11262 11265:12286 12289:13310 13313:14334 14337:15358 15361:16382" x14ac:dyDescent="0.25">
      <c r="B28" s="43"/>
      <c r="C28" s="43" t="s">
        <v>50</v>
      </c>
      <c r="D28" s="84" t="s">
        <v>40</v>
      </c>
      <c r="E28" s="85">
        <v>763079.93799999997</v>
      </c>
      <c r="F28" s="85">
        <v>0</v>
      </c>
      <c r="G28" s="85">
        <v>149214.12</v>
      </c>
      <c r="H28" s="85">
        <v>66972.258000000002</v>
      </c>
      <c r="I28" s="85" t="s">
        <v>38</v>
      </c>
      <c r="J28" s="86">
        <v>13282.777</v>
      </c>
      <c r="K28" s="79">
        <f t="shared" si="0"/>
        <v>992549.09299999999</v>
      </c>
      <c r="M28" s="87" t="s">
        <v>10</v>
      </c>
      <c r="N28" s="84" t="s">
        <v>40</v>
      </c>
      <c r="O28" s="88">
        <f>E28/E31</f>
        <v>0.12715248950769339</v>
      </c>
      <c r="P28" s="88">
        <f>F28/F31</f>
        <v>0</v>
      </c>
      <c r="Q28" s="88">
        <f>G28/G31</f>
        <v>0.10326339041162923</v>
      </c>
      <c r="R28" s="88">
        <f>H28/H31</f>
        <v>0.10818628099630535</v>
      </c>
      <c r="S28" s="88"/>
      <c r="T28" s="88">
        <f>J28/J31</f>
        <v>0.16285680022174301</v>
      </c>
      <c r="U28" s="89">
        <f>K28/K31</f>
        <v>0.10338377557570522</v>
      </c>
    </row>
    <row r="29" spans="1:1022 1025:2046 2049:3070 3073:4094 4097:5118 5121:6142 6145:7166 7169:8190 8193:9214 9217:10238 10241:11262 11265:12286 12289:13310 13313:14334 14337:15358 15361:16382" x14ac:dyDescent="0.25">
      <c r="B29" s="47"/>
      <c r="C29" s="47" t="s">
        <v>13</v>
      </c>
      <c r="D29" s="84" t="s">
        <v>40</v>
      </c>
      <c r="E29" s="85">
        <v>604203.74100000004</v>
      </c>
      <c r="F29" s="85">
        <v>0</v>
      </c>
      <c r="G29" s="91">
        <v>208708.88099999999</v>
      </c>
      <c r="H29" s="91">
        <v>0</v>
      </c>
      <c r="I29" s="85" t="s">
        <v>38</v>
      </c>
      <c r="J29" s="86">
        <v>0</v>
      </c>
      <c r="K29" s="79">
        <f t="shared" si="0"/>
        <v>812912.62199999997</v>
      </c>
      <c r="M29" s="87" t="s">
        <v>13</v>
      </c>
      <c r="N29" s="84" t="s">
        <v>40</v>
      </c>
      <c r="O29" s="88">
        <f>E29/E31</f>
        <v>0.10067884898057902</v>
      </c>
      <c r="P29" s="88">
        <f>F29/F31</f>
        <v>0</v>
      </c>
      <c r="Q29" s="88">
        <f>G29/G31</f>
        <v>0.14443664353666574</v>
      </c>
      <c r="R29" s="88">
        <f>H29/H31</f>
        <v>0</v>
      </c>
      <c r="S29" s="88"/>
      <c r="T29" s="88">
        <f>J29/J31</f>
        <v>0</v>
      </c>
      <c r="U29" s="89">
        <f>K29/K31</f>
        <v>8.4672865723434895E-2</v>
      </c>
    </row>
    <row r="30" spans="1:1022 1025:2046 2049:3070 3073:4094 4097:5118 5121:6142 6145:7166 7169:8190 8193:9214 9217:10238 10241:11262 11265:12286 12289:13310 13313:14334 14337:15358 15361:16382" ht="13.5" thickBot="1" x14ac:dyDescent="0.35">
      <c r="B30" s="92"/>
      <c r="C30" s="92" t="s">
        <v>51</v>
      </c>
      <c r="D30" s="93" t="s">
        <v>40</v>
      </c>
      <c r="E30" s="94">
        <v>204476.41800000001</v>
      </c>
      <c r="F30" s="94">
        <v>0</v>
      </c>
      <c r="G30" s="94">
        <v>17901.335999999999</v>
      </c>
      <c r="H30" s="94">
        <v>1920.5630000000001</v>
      </c>
      <c r="I30" s="94" t="s">
        <v>38</v>
      </c>
      <c r="J30" s="95">
        <v>0</v>
      </c>
      <c r="K30" s="96">
        <f t="shared" si="0"/>
        <v>224298.31700000001</v>
      </c>
      <c r="M30" s="97" t="s">
        <v>8</v>
      </c>
      <c r="N30" s="93" t="s">
        <v>40</v>
      </c>
      <c r="O30" s="98">
        <f>E30/E31</f>
        <v>3.4072034002701992E-2</v>
      </c>
      <c r="P30" s="98">
        <f>F30/F31</f>
        <v>0</v>
      </c>
      <c r="Q30" s="98">
        <f>G30/G31</f>
        <v>1.2388590625724651E-2</v>
      </c>
      <c r="R30" s="98">
        <f>H30/H31</f>
        <v>3.1024572650530493E-3</v>
      </c>
      <c r="S30" s="98"/>
      <c r="T30" s="98">
        <f>J30/J31</f>
        <v>0</v>
      </c>
      <c r="U30" s="99">
        <f>K30/K31</f>
        <v>2.3362881524225412E-2</v>
      </c>
    </row>
    <row r="31" spans="1:1022 1025:2046 2049:3070 3073:4094 4097:5118 5121:6142 6145:7166 7169:8190 8193:9214 9217:10238 10241:11262 11265:12286 12289:13310 13313:14334 14337:15358 15361:16382" ht="13" thickBot="1" x14ac:dyDescent="0.3">
      <c r="B31" s="100"/>
      <c r="C31" s="101" t="s">
        <v>55</v>
      </c>
      <c r="D31" s="101"/>
      <c r="E31" s="102">
        <f>SUM(E25:E30)</f>
        <v>6001297.6620000005</v>
      </c>
      <c r="F31" s="102">
        <f t="shared" ref="F31:K31" si="2">SUM(F25:F30)</f>
        <v>60758.642</v>
      </c>
      <c r="G31" s="102">
        <f t="shared" si="2"/>
        <v>1444985.6760000002</v>
      </c>
      <c r="H31" s="102">
        <f t="shared" si="2"/>
        <v>619045.755</v>
      </c>
      <c r="I31" s="102">
        <f t="shared" si="2"/>
        <v>1392978.432</v>
      </c>
      <c r="J31" s="102">
        <f t="shared" si="2"/>
        <v>81561.082999999999</v>
      </c>
      <c r="K31" s="103">
        <f t="shared" si="2"/>
        <v>9600627.25</v>
      </c>
      <c r="M31" s="104" t="s">
        <v>55</v>
      </c>
      <c r="N31" s="105"/>
      <c r="O31" s="106">
        <f>SUM(O25:O30)</f>
        <v>0.99999999999999989</v>
      </c>
      <c r="P31" s="106">
        <f>SUM(P25:P30)</f>
        <v>1</v>
      </c>
      <c r="Q31" s="106">
        <f>SUM(Q25:Q30)</f>
        <v>0.99999999999999978</v>
      </c>
      <c r="R31" s="106">
        <f>SUM(R25:R30)</f>
        <v>1</v>
      </c>
      <c r="S31" s="106">
        <v>1</v>
      </c>
      <c r="T31" s="106">
        <f>SUM(T25:T30)</f>
        <v>1</v>
      </c>
      <c r="U31" s="107">
        <f>SUM(U25:U30)</f>
        <v>0.99999999999999989</v>
      </c>
    </row>
    <row r="32" spans="1:1022 1025:2046 2049:3070 3073:4094 4097:5118 5121:6142 6145:7166 7169:8190 8193:9214 9217:10238 10241:11262 11265:12286 12289:13310 13313:14334 14337:15358 15361:16382" x14ac:dyDescent="0.25">
      <c r="C32" s="108"/>
    </row>
    <row r="33" spans="2:9" x14ac:dyDescent="0.25">
      <c r="B33" s="132" t="s">
        <v>56</v>
      </c>
      <c r="C33" s="122" t="s">
        <v>81</v>
      </c>
      <c r="D33" s="132"/>
      <c r="E33" s="132"/>
      <c r="F33" s="132"/>
      <c r="G33" s="132"/>
    </row>
    <row r="34" spans="2:9" x14ac:dyDescent="0.25">
      <c r="C34" s="1" t="s">
        <v>0</v>
      </c>
    </row>
    <row r="35" spans="2:9" x14ac:dyDescent="0.25">
      <c r="I35" s="109"/>
    </row>
    <row r="36" spans="2:9" x14ac:dyDescent="0.25">
      <c r="B36" s="33" t="s">
        <v>58</v>
      </c>
    </row>
    <row r="37" spans="2:9" x14ac:dyDescent="0.25">
      <c r="B37" s="33" t="s">
        <v>59</v>
      </c>
    </row>
    <row r="38" spans="2:9" x14ac:dyDescent="0.25">
      <c r="B38" s="33" t="s">
        <v>60</v>
      </c>
    </row>
    <row r="39" spans="2:9" x14ac:dyDescent="0.25">
      <c r="B39" s="33" t="s">
        <v>61</v>
      </c>
    </row>
    <row r="41" spans="2:9" ht="13" x14ac:dyDescent="0.3">
      <c r="B41" s="146"/>
      <c r="C41" s="132"/>
      <c r="D41" s="132"/>
      <c r="E41" s="132"/>
      <c r="F41" s="132"/>
    </row>
    <row r="42" spans="2:9" ht="13" x14ac:dyDescent="0.3">
      <c r="B42" s="146"/>
      <c r="C42" s="151"/>
      <c r="D42" s="132"/>
      <c r="E42" s="132"/>
      <c r="F42" s="132"/>
    </row>
    <row r="43" spans="2:9" x14ac:dyDescent="0.25">
      <c r="B43" s="132"/>
      <c r="C43" s="151"/>
      <c r="D43" s="132"/>
      <c r="E43" s="132"/>
      <c r="F43" s="132"/>
    </row>
    <row r="44" spans="2:9" ht="13" x14ac:dyDescent="0.3">
      <c r="B44" s="146"/>
      <c r="C44" s="132"/>
      <c r="D44" s="132"/>
      <c r="E44" s="132"/>
      <c r="F44" s="132"/>
    </row>
    <row r="45" spans="2:9" x14ac:dyDescent="0.25">
      <c r="B45" s="132"/>
      <c r="C45" s="151"/>
      <c r="D45" s="132"/>
      <c r="E45" s="132"/>
      <c r="F45" s="132"/>
    </row>
    <row r="46" spans="2:9" ht="14.5" x14ac:dyDescent="0.35">
      <c r="B46" s="132"/>
      <c r="C46" s="150"/>
      <c r="D46" s="132"/>
      <c r="E46" s="132"/>
      <c r="F46" s="132"/>
      <c r="H46" s="15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28BB0-D196-48D5-B448-2D9FD8CE81F5}">
  <dimension ref="A1:N45"/>
  <sheetViews>
    <sheetView showGridLines="0" topLeftCell="B7" zoomScaleNormal="100" workbookViewId="0">
      <selection activeCell="E34" sqref="E34"/>
    </sheetView>
  </sheetViews>
  <sheetFormatPr defaultColWidth="9.1796875" defaultRowHeight="11.5" customHeight="1" x14ac:dyDescent="0.25"/>
  <cols>
    <col min="1" max="1" width="29.81640625" style="35" customWidth="1"/>
    <col min="2" max="2" width="46.1796875" style="35" customWidth="1"/>
    <col min="3" max="3" width="0" style="35" hidden="1" customWidth="1"/>
    <col min="4" max="4" width="9.1796875" style="35" customWidth="1"/>
    <col min="5" max="16384" width="9.1796875" style="35"/>
  </cols>
  <sheetData>
    <row r="1" spans="1:12" ht="14.5" x14ac:dyDescent="0.35">
      <c r="A1" s="120" t="s">
        <v>62</v>
      </c>
      <c r="B1" s="121"/>
    </row>
    <row r="2" spans="1:12" ht="12.5" x14ac:dyDescent="0.25">
      <c r="A2" s="120" t="s">
        <v>31</v>
      </c>
      <c r="B2" s="122" t="s">
        <v>63</v>
      </c>
    </row>
    <row r="3" spans="1:12" ht="32.5" customHeight="1" x14ac:dyDescent="0.35">
      <c r="A3" s="120" t="s">
        <v>32</v>
      </c>
      <c r="B3" s="120" t="s">
        <v>64</v>
      </c>
      <c r="F3" s="482" t="s">
        <v>156</v>
      </c>
      <c r="G3" s="483"/>
      <c r="H3" s="483"/>
      <c r="I3" s="483"/>
      <c r="J3" s="483"/>
      <c r="K3" s="483"/>
      <c r="L3" s="483"/>
    </row>
    <row r="4" spans="1:12" ht="27.5" customHeight="1" x14ac:dyDescent="0.35">
      <c r="A4" s="121"/>
      <c r="B4" s="121"/>
      <c r="F4" s="35" t="s">
        <v>83</v>
      </c>
    </row>
    <row r="5" spans="1:12" ht="13" x14ac:dyDescent="0.3">
      <c r="A5" s="122" t="s">
        <v>2</v>
      </c>
      <c r="B5" s="120" t="s">
        <v>5</v>
      </c>
      <c r="F5" s="299" t="s">
        <v>155</v>
      </c>
    </row>
    <row r="6" spans="1:12" ht="12.5" x14ac:dyDescent="0.25">
      <c r="A6" s="122" t="s">
        <v>4</v>
      </c>
      <c r="B6" s="120" t="s">
        <v>7</v>
      </c>
      <c r="G6" s="300"/>
      <c r="H6" s="300"/>
      <c r="I6" s="300"/>
      <c r="J6" s="300"/>
      <c r="K6" s="300"/>
    </row>
    <row r="7" spans="1:12" ht="13" x14ac:dyDescent="0.25">
      <c r="A7" s="153" t="s">
        <v>4</v>
      </c>
      <c r="B7" s="152" t="s">
        <v>7</v>
      </c>
      <c r="G7" s="300"/>
      <c r="H7" s="300"/>
      <c r="I7" s="300"/>
      <c r="J7" s="300"/>
      <c r="K7" s="300"/>
    </row>
    <row r="8" spans="1:12" ht="13.5" thickBot="1" x14ac:dyDescent="0.3">
      <c r="A8" s="153" t="s">
        <v>28</v>
      </c>
      <c r="B8" s="152">
        <v>2023</v>
      </c>
    </row>
    <row r="9" spans="1:12" ht="13.5" thickBot="1" x14ac:dyDescent="0.3">
      <c r="A9" s="301"/>
      <c r="B9" s="302" t="s">
        <v>27</v>
      </c>
      <c r="C9" s="303" t="s">
        <v>47</v>
      </c>
      <c r="D9" s="304" t="s">
        <v>47</v>
      </c>
    </row>
    <row r="10" spans="1:12" ht="13.5" thickBot="1" x14ac:dyDescent="0.3">
      <c r="A10" s="154" t="s">
        <v>6</v>
      </c>
      <c r="B10" s="192">
        <v>9601509.6380000003</v>
      </c>
      <c r="C10" s="305"/>
      <c r="D10" s="306"/>
    </row>
    <row r="11" spans="1:12" ht="12.5" x14ac:dyDescent="0.25">
      <c r="A11" s="190" t="s">
        <v>51</v>
      </c>
      <c r="B11" s="193">
        <v>213798.24299999999</v>
      </c>
      <c r="C11" s="307">
        <f>B11/B17</f>
        <v>2.2267148715223731E-2</v>
      </c>
      <c r="D11" s="188">
        <f>B11/B10</f>
        <v>2.2267148715223731E-2</v>
      </c>
    </row>
    <row r="12" spans="1:12" ht="12.5" x14ac:dyDescent="0.25">
      <c r="A12" s="191" t="s">
        <v>9</v>
      </c>
      <c r="B12" s="194">
        <v>2832055.6609999998</v>
      </c>
      <c r="C12" s="307">
        <f>B12/B17</f>
        <v>0.29495941448535778</v>
      </c>
      <c r="D12" s="189">
        <f>B12/B10</f>
        <v>0.29495941448535778</v>
      </c>
    </row>
    <row r="13" spans="1:12" ht="12.5" x14ac:dyDescent="0.25">
      <c r="A13" s="191" t="s">
        <v>50</v>
      </c>
      <c r="B13" s="194">
        <v>990324.10400000005</v>
      </c>
      <c r="C13" s="307">
        <f>B13/B17</f>
        <v>0.10314254126044757</v>
      </c>
      <c r="D13" s="189">
        <f>B13/B10</f>
        <v>0.10314254126044757</v>
      </c>
    </row>
    <row r="14" spans="1:12" ht="12.5" x14ac:dyDescent="0.25">
      <c r="A14" s="191" t="s">
        <v>11</v>
      </c>
      <c r="B14" s="194">
        <v>2257075.5359999998</v>
      </c>
      <c r="C14" s="307">
        <f>B14/B17</f>
        <v>0.23507506851497051</v>
      </c>
      <c r="D14" s="189">
        <f>B14/B10</f>
        <v>0.23507506851497051</v>
      </c>
    </row>
    <row r="15" spans="1:12" ht="12.5" x14ac:dyDescent="0.25">
      <c r="A15" s="191" t="s">
        <v>12</v>
      </c>
      <c r="B15" s="194">
        <v>2489125.355</v>
      </c>
      <c r="C15" s="307">
        <f>B15/B17</f>
        <v>0.25924312413839184</v>
      </c>
      <c r="D15" s="189">
        <f>B15/B10</f>
        <v>0.25924312413839184</v>
      </c>
    </row>
    <row r="16" spans="1:12" ht="13" thickBot="1" x14ac:dyDescent="0.3">
      <c r="A16" s="195" t="s">
        <v>13</v>
      </c>
      <c r="B16" s="196">
        <v>812813.7</v>
      </c>
      <c r="C16" s="308">
        <f>B16/B17</f>
        <v>8.465478145052506E-2</v>
      </c>
      <c r="D16" s="197">
        <f>B16/B10</f>
        <v>8.465478145052506E-2</v>
      </c>
    </row>
    <row r="17" spans="1:4" ht="23.25" customHeight="1" thickBot="1" x14ac:dyDescent="0.3">
      <c r="A17" s="154" t="s">
        <v>6</v>
      </c>
      <c r="B17" s="192">
        <v>9601509.6380000003</v>
      </c>
      <c r="C17" s="309">
        <f>SUM(C11:C16)</f>
        <v>0.99934207856491664</v>
      </c>
      <c r="D17" s="310"/>
    </row>
    <row r="18" spans="1:4" ht="13" x14ac:dyDescent="0.25">
      <c r="A18" s="153"/>
    </row>
    <row r="19" spans="1:4" ht="13" x14ac:dyDescent="0.25">
      <c r="A19" s="153"/>
      <c r="B19" s="152"/>
    </row>
    <row r="44" spans="8:14" ht="56.9" customHeight="1" x14ac:dyDescent="0.3">
      <c r="H44" s="299"/>
      <c r="I44" s="299"/>
      <c r="J44" s="299"/>
      <c r="K44" s="299"/>
      <c r="L44" s="299"/>
      <c r="M44" s="299"/>
      <c r="N44" s="299"/>
    </row>
    <row r="45" spans="8:14" ht="19.5" customHeight="1" x14ac:dyDescent="0.25"/>
  </sheetData>
  <mergeCells count="1">
    <mergeCell ref="F3:L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F64E-79AA-41CC-8F5A-B42DEAD153A9}">
  <dimension ref="A1:Q46"/>
  <sheetViews>
    <sheetView topLeftCell="A12" zoomScaleNormal="100" workbookViewId="0">
      <selection activeCell="E23" sqref="E23"/>
    </sheetView>
  </sheetViews>
  <sheetFormatPr defaultColWidth="9.1796875" defaultRowHeight="11.5" customHeight="1" x14ac:dyDescent="0.25"/>
  <cols>
    <col min="1" max="1" width="29.81640625" style="35" customWidth="1"/>
    <col min="2" max="2" width="19.81640625" style="35" customWidth="1"/>
    <col min="3" max="3" width="12.7265625" style="35" customWidth="1"/>
    <col min="4" max="4" width="15.81640625" style="35" customWidth="1"/>
    <col min="5" max="16384" width="9.1796875" style="35"/>
  </cols>
  <sheetData>
    <row r="1" spans="1:17" ht="14.5" x14ac:dyDescent="0.35">
      <c r="A1" s="120" t="s">
        <v>62</v>
      </c>
      <c r="B1" s="121"/>
      <c r="C1" s="121"/>
    </row>
    <row r="2" spans="1:17" ht="14.5" x14ac:dyDescent="0.35">
      <c r="A2" s="120" t="s">
        <v>31</v>
      </c>
      <c r="B2" s="122" t="s">
        <v>63</v>
      </c>
      <c r="C2" s="121"/>
    </row>
    <row r="3" spans="1:17" ht="14.5" x14ac:dyDescent="0.35">
      <c r="A3" s="120" t="s">
        <v>32</v>
      </c>
      <c r="B3" s="120" t="s">
        <v>64</v>
      </c>
      <c r="C3" s="121"/>
    </row>
    <row r="4" spans="1:17" ht="14.5" x14ac:dyDescent="0.35">
      <c r="A4" s="121"/>
      <c r="B4" s="121"/>
      <c r="C4" s="121"/>
    </row>
    <row r="5" spans="1:17" ht="12.5" x14ac:dyDescent="0.25">
      <c r="A5" s="122" t="s">
        <v>2</v>
      </c>
      <c r="B5" s="120" t="s">
        <v>5</v>
      </c>
    </row>
    <row r="6" spans="1:17" ht="12.5" x14ac:dyDescent="0.25">
      <c r="A6" s="122" t="s">
        <v>4</v>
      </c>
      <c r="B6" s="120" t="s">
        <v>7</v>
      </c>
    </row>
    <row r="7" spans="1:17" ht="13" x14ac:dyDescent="0.25">
      <c r="A7" s="153" t="s">
        <v>4</v>
      </c>
      <c r="B7" s="152" t="s">
        <v>7</v>
      </c>
    </row>
    <row r="8" spans="1:17" ht="13" x14ac:dyDescent="0.25">
      <c r="A8" s="153" t="s">
        <v>28</v>
      </c>
      <c r="B8" s="152">
        <v>2023</v>
      </c>
    </row>
    <row r="9" spans="1:17" ht="34.5" customHeight="1" x14ac:dyDescent="0.35">
      <c r="F9" s="164" t="s">
        <v>157</v>
      </c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1:17" ht="16.5" customHeight="1" x14ac:dyDescent="0.3">
      <c r="F10" s="165" t="s">
        <v>83</v>
      </c>
    </row>
    <row r="11" spans="1:17" ht="16.5" customHeight="1" thickBot="1" x14ac:dyDescent="0.35">
      <c r="F11" s="166" t="s">
        <v>84</v>
      </c>
    </row>
    <row r="12" spans="1:17" ht="19.5" customHeight="1" thickBot="1" x14ac:dyDescent="0.35">
      <c r="A12" s="185" t="s">
        <v>85</v>
      </c>
      <c r="B12" s="186"/>
      <c r="C12" s="187" t="s">
        <v>47</v>
      </c>
    </row>
    <row r="13" spans="1:17" ht="11.5" customHeight="1" x14ac:dyDescent="0.3">
      <c r="A13" s="158"/>
      <c r="B13" s="159"/>
      <c r="C13" s="160"/>
    </row>
    <row r="14" spans="1:17" ht="11.5" customHeight="1" x14ac:dyDescent="0.3">
      <c r="A14" s="167"/>
      <c r="B14" s="168"/>
      <c r="C14" s="169"/>
    </row>
    <row r="15" spans="1:17" ht="13" customHeight="1" x14ac:dyDescent="0.3">
      <c r="A15" s="42" t="s">
        <v>41</v>
      </c>
      <c r="B15" s="198">
        <v>6001297.6629999997</v>
      </c>
      <c r="C15" s="201">
        <f>B15/B23</f>
        <v>0.62509433034698969</v>
      </c>
    </row>
    <row r="16" spans="1:17" ht="13" customHeight="1" x14ac:dyDescent="0.3">
      <c r="A16" s="42" t="s">
        <v>42</v>
      </c>
      <c r="B16" s="198">
        <v>60758.642</v>
      </c>
      <c r="C16" s="201">
        <f>B16/B23</f>
        <v>6.3286117047553093E-3</v>
      </c>
    </row>
    <row r="17" spans="1:4" ht="13" customHeight="1" x14ac:dyDescent="0.3">
      <c r="A17" s="42" t="s">
        <v>43</v>
      </c>
      <c r="B17" s="199">
        <v>1444985.6769999999</v>
      </c>
      <c r="C17" s="201">
        <f>B17/B23</f>
        <v>0.15050950725109974</v>
      </c>
    </row>
    <row r="18" spans="1:4" ht="13" customHeight="1" x14ac:dyDescent="0.3">
      <c r="A18" s="42" t="s">
        <v>44</v>
      </c>
      <c r="B18" s="198">
        <v>619045.755</v>
      </c>
      <c r="C18" s="201">
        <v>6.5000000000000002E-2</v>
      </c>
      <c r="D18" s="170"/>
    </row>
    <row r="19" spans="1:4" ht="13" customHeight="1" x14ac:dyDescent="0.3">
      <c r="A19" s="42" t="s">
        <v>45</v>
      </c>
      <c r="B19" s="198">
        <v>1392978.432</v>
      </c>
      <c r="C19" s="202">
        <f>B19/B23</f>
        <v>0.14509243984134632</v>
      </c>
    </row>
    <row r="20" spans="1:4" ht="13" customHeight="1" x14ac:dyDescent="0.3">
      <c r="A20" s="66" t="s">
        <v>46</v>
      </c>
      <c r="B20" s="199">
        <v>81561.082999999999</v>
      </c>
      <c r="C20" s="201">
        <f>B20/B23</f>
        <v>8.4953910676002151E-3</v>
      </c>
    </row>
    <row r="21" spans="1:4" ht="11.5" customHeight="1" x14ac:dyDescent="0.25">
      <c r="A21" s="171"/>
      <c r="B21" s="172"/>
      <c r="C21" s="173"/>
    </row>
    <row r="22" spans="1:4" ht="11.5" customHeight="1" thickBot="1" x14ac:dyDescent="0.35">
      <c r="A22" s="157"/>
      <c r="B22" s="161"/>
      <c r="C22" s="162"/>
    </row>
    <row r="23" spans="1:4" ht="21" customHeight="1" thickBot="1" x14ac:dyDescent="0.35">
      <c r="A23" s="184" t="s">
        <v>53</v>
      </c>
      <c r="B23" s="200">
        <f>SUM(B15:B22)</f>
        <v>9600627.2520000003</v>
      </c>
      <c r="C23" s="203">
        <f>SUM(C15:C20)</f>
        <v>1.0005202802117912</v>
      </c>
    </row>
    <row r="25" spans="1:4" ht="20.5" customHeight="1" x14ac:dyDescent="0.3">
      <c r="A25" s="175"/>
      <c r="B25" s="175"/>
      <c r="C25" s="176"/>
      <c r="D25" s="177"/>
    </row>
    <row r="26" spans="1:4" ht="11.5" customHeight="1" x14ac:dyDescent="0.3">
      <c r="A26" s="175"/>
      <c r="B26" s="175"/>
      <c r="C26" s="176"/>
      <c r="D26" s="177"/>
    </row>
    <row r="27" spans="1:4" ht="11.5" customHeight="1" x14ac:dyDescent="0.3">
      <c r="A27" s="136"/>
      <c r="B27" s="136"/>
      <c r="C27" s="178"/>
      <c r="D27" s="179"/>
    </row>
    <row r="28" spans="1:4" ht="11.5" customHeight="1" x14ac:dyDescent="0.3">
      <c r="A28" s="136"/>
      <c r="B28" s="136"/>
      <c r="C28" s="178"/>
      <c r="D28" s="179"/>
    </row>
    <row r="29" spans="1:4" ht="11.5" customHeight="1" x14ac:dyDescent="0.3">
      <c r="A29" s="136"/>
      <c r="B29" s="136"/>
      <c r="C29" s="178"/>
      <c r="D29" s="179"/>
    </row>
    <row r="30" spans="1:4" ht="11.5" customHeight="1" x14ac:dyDescent="0.3">
      <c r="A30" s="136"/>
      <c r="B30" s="136"/>
      <c r="C30" s="178"/>
      <c r="D30" s="179"/>
    </row>
    <row r="31" spans="1:4" ht="11.5" customHeight="1" x14ac:dyDescent="0.3">
      <c r="A31" s="136"/>
      <c r="B31" s="136"/>
      <c r="C31" s="178"/>
      <c r="D31" s="179"/>
    </row>
    <row r="32" spans="1:4" ht="11.5" customHeight="1" x14ac:dyDescent="0.3">
      <c r="A32" s="149"/>
      <c r="B32" s="149"/>
      <c r="C32" s="178"/>
      <c r="D32" s="180"/>
    </row>
    <row r="33" spans="1:6" ht="11.5" customHeight="1" x14ac:dyDescent="0.3">
      <c r="A33" s="149"/>
      <c r="B33" s="149"/>
      <c r="C33" s="181"/>
      <c r="D33" s="182"/>
    </row>
    <row r="34" spans="1:6" ht="11.5" customHeight="1" x14ac:dyDescent="0.25">
      <c r="A34" s="136"/>
      <c r="B34" s="136"/>
      <c r="C34" s="178"/>
      <c r="D34" s="183"/>
    </row>
    <row r="46" spans="1:6" ht="11.5" customHeight="1" x14ac:dyDescent="0.3">
      <c r="F46" s="17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BED-86A4-43AF-9A63-B09F3532A9E1}">
  <dimension ref="A1:I96"/>
  <sheetViews>
    <sheetView zoomScaleNormal="100" workbookViewId="0">
      <pane xSplit="1" ySplit="9" topLeftCell="B52" activePane="bottomRight" state="frozen"/>
      <selection pane="topRight"/>
      <selection pane="bottomLeft"/>
      <selection pane="bottomRight" activeCell="B13" sqref="B13"/>
    </sheetView>
  </sheetViews>
  <sheetFormatPr defaultColWidth="9.1796875" defaultRowHeight="11.5" customHeight="1" x14ac:dyDescent="0.25"/>
  <cols>
    <col min="1" max="1" width="29.81640625" style="35" customWidth="1"/>
    <col min="2" max="2" width="19.81640625" style="35" customWidth="1"/>
    <col min="3" max="3" width="20" style="35" customWidth="1"/>
    <col min="4" max="4" width="15.81640625" style="35" customWidth="1"/>
    <col min="5" max="5" width="20.1796875" style="35" customWidth="1"/>
    <col min="6" max="6" width="14.54296875" style="35" customWidth="1"/>
    <col min="7" max="7" width="21.26953125" style="35" customWidth="1"/>
    <col min="8" max="8" width="19.453125" style="35" customWidth="1"/>
    <col min="9" max="9" width="18.1796875" style="35" customWidth="1"/>
    <col min="10" max="16384" width="9.1796875" style="35"/>
  </cols>
  <sheetData>
    <row r="1" spans="1:8" ht="12.5" x14ac:dyDescent="0.25">
      <c r="A1" s="152" t="s">
        <v>82</v>
      </c>
    </row>
    <row r="2" spans="1:8" ht="14" x14ac:dyDescent="0.25">
      <c r="A2" s="152" t="s">
        <v>31</v>
      </c>
      <c r="B2" s="4" t="s">
        <v>0</v>
      </c>
      <c r="H2" s="4"/>
    </row>
    <row r="3" spans="1:8" ht="12.5" x14ac:dyDescent="0.25">
      <c r="A3" s="152" t="s">
        <v>32</v>
      </c>
      <c r="B3" s="3" t="s">
        <v>1</v>
      </c>
    </row>
    <row r="4" spans="1:8" ht="12.5" x14ac:dyDescent="0.25"/>
    <row r="5" spans="1:8" ht="13" x14ac:dyDescent="0.25">
      <c r="A5" s="153" t="s">
        <v>2</v>
      </c>
      <c r="B5" s="152" t="s">
        <v>5</v>
      </c>
    </row>
    <row r="6" spans="1:8" ht="13" x14ac:dyDescent="0.25">
      <c r="A6" s="153" t="s">
        <v>18</v>
      </c>
      <c r="B6" s="152" t="s">
        <v>19</v>
      </c>
    </row>
    <row r="7" spans="1:8" ht="13" x14ac:dyDescent="0.25">
      <c r="A7" s="153" t="s">
        <v>4</v>
      </c>
      <c r="B7" s="152" t="s">
        <v>7</v>
      </c>
    </row>
    <row r="8" spans="1:8" ht="13" x14ac:dyDescent="0.25">
      <c r="A8" s="153" t="s">
        <v>28</v>
      </c>
      <c r="B8" s="152">
        <v>2023</v>
      </c>
    </row>
    <row r="9" spans="1:8" ht="12.5" x14ac:dyDescent="0.25"/>
    <row r="11" spans="1:8" ht="11.5" customHeight="1" thickBot="1" x14ac:dyDescent="0.3"/>
    <row r="12" spans="1:8" ht="19.5" customHeight="1" thickBot="1" x14ac:dyDescent="0.35">
      <c r="A12" s="112" t="s">
        <v>49</v>
      </c>
      <c r="B12" s="113" t="s">
        <v>57</v>
      </c>
      <c r="C12" s="113"/>
      <c r="D12" s="138"/>
      <c r="E12" s="115" t="s">
        <v>47</v>
      </c>
    </row>
    <row r="13" spans="1:8" ht="11.5" customHeight="1" x14ac:dyDescent="0.3">
      <c r="A13" s="36"/>
      <c r="B13" s="37"/>
      <c r="C13" s="38"/>
      <c r="D13" s="39"/>
      <c r="E13" s="40"/>
    </row>
    <row r="14" spans="1:8" ht="13" customHeight="1" x14ac:dyDescent="0.3">
      <c r="A14" s="42"/>
      <c r="B14" s="43" t="s">
        <v>9</v>
      </c>
      <c r="C14" s="44"/>
      <c r="D14" s="44">
        <v>2830449.4709999999</v>
      </c>
      <c r="E14" s="46">
        <f>D14/D21</f>
        <v>0.29481922347367256</v>
      </c>
    </row>
    <row r="15" spans="1:8" ht="13" customHeight="1" x14ac:dyDescent="0.3">
      <c r="A15" s="42"/>
      <c r="B15" s="43" t="s">
        <v>12</v>
      </c>
      <c r="C15" s="44"/>
      <c r="D15" s="44">
        <v>2489122.182</v>
      </c>
      <c r="E15" s="46">
        <f>D15/D21</f>
        <v>0.25926662049510707</v>
      </c>
    </row>
    <row r="16" spans="1:8" ht="13" customHeight="1" x14ac:dyDescent="0.3">
      <c r="A16" s="42"/>
      <c r="B16" s="43" t="s">
        <v>11</v>
      </c>
      <c r="C16" s="44"/>
      <c r="D16" s="44">
        <v>2251295.5649999999</v>
      </c>
      <c r="E16" s="46">
        <f>D16/D21</f>
        <v>0.23449463312571636</v>
      </c>
    </row>
    <row r="17" spans="1:5" ht="13" customHeight="1" x14ac:dyDescent="0.3">
      <c r="A17" s="42"/>
      <c r="B17" s="43" t="s">
        <v>50</v>
      </c>
      <c r="C17" s="44"/>
      <c r="D17" s="44">
        <v>992549.09299999999</v>
      </c>
      <c r="E17" s="46">
        <f>D17/D21</f>
        <v>0.10338377556493678</v>
      </c>
    </row>
    <row r="18" spans="1:5" ht="13" customHeight="1" x14ac:dyDescent="0.3">
      <c r="A18" s="42"/>
      <c r="B18" s="47" t="s">
        <v>13</v>
      </c>
      <c r="C18" s="44"/>
      <c r="D18" s="44">
        <v>812912.62300000002</v>
      </c>
      <c r="E18" s="48">
        <f>D18/D21</f>
        <v>8.4672865818775242E-2</v>
      </c>
    </row>
    <row r="19" spans="1:5" ht="13" customHeight="1" thickBot="1" x14ac:dyDescent="0.35">
      <c r="A19" s="49"/>
      <c r="B19" s="43" t="s">
        <v>51</v>
      </c>
      <c r="C19" s="50"/>
      <c r="D19" s="50">
        <v>224298.31700000001</v>
      </c>
      <c r="E19" s="46">
        <f>D19/D21</f>
        <v>2.3362881521791935E-2</v>
      </c>
    </row>
    <row r="20" spans="1:5" ht="11.5" customHeight="1" thickBot="1" x14ac:dyDescent="0.35">
      <c r="A20" s="51"/>
      <c r="B20" s="52"/>
      <c r="C20" s="53"/>
      <c r="D20" s="54"/>
      <c r="E20" s="55"/>
    </row>
    <row r="21" spans="1:5" ht="21" customHeight="1" thickBot="1" x14ac:dyDescent="0.3">
      <c r="A21" s="139"/>
      <c r="B21" s="139" t="s">
        <v>6</v>
      </c>
      <c r="C21" s="140"/>
      <c r="D21" s="118">
        <f>SUM(D14:D19)</f>
        <v>9600627.2510000002</v>
      </c>
      <c r="E21" s="141"/>
    </row>
    <row r="22" spans="1:5" ht="21" customHeight="1" x14ac:dyDescent="0.25">
      <c r="A22" s="155"/>
      <c r="B22" s="156"/>
      <c r="C22" s="210"/>
    </row>
    <row r="23" spans="1:5" ht="21" customHeight="1" x14ac:dyDescent="0.25">
      <c r="A23" s="155"/>
      <c r="B23" s="156"/>
      <c r="C23" s="210"/>
    </row>
    <row r="24" spans="1:5" ht="21" customHeight="1" x14ac:dyDescent="0.3">
      <c r="A24" s="155"/>
      <c r="B24" s="170" t="s">
        <v>87</v>
      </c>
      <c r="C24" s="210"/>
    </row>
    <row r="25" spans="1:5" ht="21" customHeight="1" x14ac:dyDescent="0.3">
      <c r="A25" s="155"/>
      <c r="B25" s="152" t="s">
        <v>86</v>
      </c>
      <c r="C25" s="210"/>
      <c r="E25" s="170"/>
    </row>
    <row r="26" spans="1:5" ht="16" customHeight="1" x14ac:dyDescent="0.3">
      <c r="A26" s="155"/>
      <c r="B26" s="166" t="s">
        <v>84</v>
      </c>
      <c r="C26" s="210"/>
    </row>
    <row r="27" spans="1:5" ht="21" customHeight="1" x14ac:dyDescent="0.25"/>
    <row r="28" spans="1:5" ht="21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79" spans="1:9" ht="11.5" customHeight="1" thickBot="1" x14ac:dyDescent="0.3"/>
    <row r="80" spans="1:9" ht="16.5" customHeight="1" thickBot="1" x14ac:dyDescent="0.3">
      <c r="A80" s="142"/>
      <c r="B80" s="143" t="s">
        <v>54</v>
      </c>
      <c r="C80" s="144" t="s">
        <v>41</v>
      </c>
      <c r="D80" s="144" t="s">
        <v>42</v>
      </c>
      <c r="E80" s="144" t="s">
        <v>43</v>
      </c>
      <c r="F80" s="144" t="s">
        <v>44</v>
      </c>
      <c r="G80" s="144" t="s">
        <v>45</v>
      </c>
      <c r="H80" s="144" t="s">
        <v>46</v>
      </c>
      <c r="I80" s="145" t="s">
        <v>55</v>
      </c>
    </row>
    <row r="81" spans="1:9" ht="12" customHeight="1" x14ac:dyDescent="0.25">
      <c r="A81" s="75" t="s">
        <v>9</v>
      </c>
      <c r="B81" s="76" t="s">
        <v>40</v>
      </c>
      <c r="C81" s="77">
        <v>2057924.9380000001</v>
      </c>
      <c r="D81" s="77">
        <v>0</v>
      </c>
      <c r="E81" s="77">
        <v>569479.16700000002</v>
      </c>
      <c r="F81" s="77">
        <v>203045.36600000001</v>
      </c>
      <c r="G81" s="77" t="s">
        <v>38</v>
      </c>
      <c r="H81" s="78">
        <v>0</v>
      </c>
      <c r="I81" s="79">
        <f t="shared" ref="I81:I86" si="0">SUM(C81:H81)</f>
        <v>2830449.4709999999</v>
      </c>
    </row>
    <row r="82" spans="1:9" ht="12" customHeight="1" x14ac:dyDescent="0.25">
      <c r="A82" s="43" t="s">
        <v>12</v>
      </c>
      <c r="B82" s="84" t="s">
        <v>40</v>
      </c>
      <c r="C82" s="85">
        <v>391429.48</v>
      </c>
      <c r="D82" s="33">
        <v>60758.642</v>
      </c>
      <c r="E82" s="85">
        <v>265615.92700000003</v>
      </c>
      <c r="F82" s="85">
        <v>319356.79700000002</v>
      </c>
      <c r="G82" s="85">
        <v>1392978.432</v>
      </c>
      <c r="H82" s="86">
        <v>58982.904000000002</v>
      </c>
      <c r="I82" s="79">
        <f t="shared" si="0"/>
        <v>2489122.182</v>
      </c>
    </row>
    <row r="83" spans="1:9" ht="12" customHeight="1" x14ac:dyDescent="0.25">
      <c r="A83" s="43" t="s">
        <v>11</v>
      </c>
      <c r="B83" s="84" t="s">
        <v>40</v>
      </c>
      <c r="C83" s="85">
        <v>1980183.1470000001</v>
      </c>
      <c r="D83" s="85">
        <v>0</v>
      </c>
      <c r="E83" s="85">
        <v>234066.245</v>
      </c>
      <c r="F83" s="85">
        <v>27750.771000000001</v>
      </c>
      <c r="G83" s="90" t="s">
        <v>38</v>
      </c>
      <c r="H83" s="86">
        <v>9295.402</v>
      </c>
      <c r="I83" s="79">
        <f t="shared" si="0"/>
        <v>2251295.5649999999</v>
      </c>
    </row>
    <row r="84" spans="1:9" ht="12" customHeight="1" x14ac:dyDescent="0.25">
      <c r="A84" s="43" t="s">
        <v>50</v>
      </c>
      <c r="B84" s="84" t="s">
        <v>40</v>
      </c>
      <c r="C84" s="85">
        <v>763079.93799999997</v>
      </c>
      <c r="D84" s="85">
        <v>0</v>
      </c>
      <c r="E84" s="85">
        <v>149214.12</v>
      </c>
      <c r="F84" s="85">
        <v>66972.258000000002</v>
      </c>
      <c r="G84" s="85" t="s">
        <v>38</v>
      </c>
      <c r="H84" s="86">
        <v>13282.777</v>
      </c>
      <c r="I84" s="79">
        <f t="shared" si="0"/>
        <v>992549.09299999999</v>
      </c>
    </row>
    <row r="85" spans="1:9" ht="12" customHeight="1" x14ac:dyDescent="0.25">
      <c r="A85" s="47" t="s">
        <v>13</v>
      </c>
      <c r="B85" s="84" t="s">
        <v>40</v>
      </c>
      <c r="C85" s="85">
        <v>604203.74100000004</v>
      </c>
      <c r="D85" s="85">
        <v>0</v>
      </c>
      <c r="E85" s="91">
        <v>208708.88099999999</v>
      </c>
      <c r="F85" s="91">
        <v>0</v>
      </c>
      <c r="G85" s="85" t="s">
        <v>38</v>
      </c>
      <c r="H85" s="86">
        <v>0</v>
      </c>
      <c r="I85" s="79">
        <f t="shared" si="0"/>
        <v>812912.62199999997</v>
      </c>
    </row>
    <row r="86" spans="1:9" ht="12" customHeight="1" thickBot="1" x14ac:dyDescent="0.35">
      <c r="A86" s="92" t="s">
        <v>51</v>
      </c>
      <c r="B86" s="93" t="s">
        <v>40</v>
      </c>
      <c r="C86" s="94">
        <v>204476.41800000001</v>
      </c>
      <c r="D86" s="94">
        <v>0</v>
      </c>
      <c r="E86" s="94">
        <v>17901.335999999999</v>
      </c>
      <c r="F86" s="94">
        <v>1920.5630000000001</v>
      </c>
      <c r="G86" s="94" t="s">
        <v>38</v>
      </c>
      <c r="H86" s="95">
        <v>0</v>
      </c>
      <c r="I86" s="96">
        <f t="shared" si="0"/>
        <v>224298.31700000001</v>
      </c>
    </row>
    <row r="87" spans="1:9" ht="17.25" customHeight="1" thickBot="1" x14ac:dyDescent="0.3">
      <c r="A87" s="101" t="s">
        <v>55</v>
      </c>
      <c r="B87" s="101"/>
      <c r="C87" s="102">
        <f>SUM(C81:C86)</f>
        <v>6001297.6620000005</v>
      </c>
      <c r="D87" s="102">
        <f t="shared" ref="D87:I87" si="1">SUM(D81:D86)</f>
        <v>60758.642</v>
      </c>
      <c r="E87" s="102">
        <f t="shared" si="1"/>
        <v>1444985.6760000002</v>
      </c>
      <c r="F87" s="102">
        <f t="shared" si="1"/>
        <v>619045.755</v>
      </c>
      <c r="G87" s="102">
        <f t="shared" si="1"/>
        <v>1392978.432</v>
      </c>
      <c r="H87" s="102">
        <f t="shared" si="1"/>
        <v>81561.082999999999</v>
      </c>
      <c r="I87" s="103">
        <f t="shared" si="1"/>
        <v>9600627.25</v>
      </c>
    </row>
    <row r="88" spans="1:9" ht="11.5" customHeight="1" thickBot="1" x14ac:dyDescent="0.3"/>
    <row r="89" spans="1:9" ht="21" customHeight="1" thickBot="1" x14ac:dyDescent="0.3">
      <c r="A89" s="142"/>
      <c r="B89" s="143" t="s">
        <v>54</v>
      </c>
      <c r="C89" s="144" t="s">
        <v>41</v>
      </c>
      <c r="D89" s="144" t="s">
        <v>42</v>
      </c>
      <c r="E89" s="144" t="s">
        <v>43</v>
      </c>
      <c r="F89" s="144" t="s">
        <v>44</v>
      </c>
      <c r="G89" s="144" t="s">
        <v>45</v>
      </c>
      <c r="H89" s="144" t="s">
        <v>46</v>
      </c>
      <c r="I89" s="145" t="s">
        <v>55</v>
      </c>
    </row>
    <row r="90" spans="1:9" ht="12" customHeight="1" x14ac:dyDescent="0.25">
      <c r="A90" s="75" t="s">
        <v>9</v>
      </c>
      <c r="B90" s="76" t="s">
        <v>40</v>
      </c>
      <c r="C90" s="211">
        <f>C81/C87</f>
        <v>0.3429133254013888</v>
      </c>
      <c r="D90" s="211">
        <f>D81/60758.64</f>
        <v>0</v>
      </c>
      <c r="E90" s="211">
        <f>E81/1444985.68</f>
        <v>0.39410713537313397</v>
      </c>
      <c r="F90" s="211">
        <f>F81/619045.76</f>
        <v>0.32799734546279746</v>
      </c>
      <c r="G90" s="211"/>
      <c r="H90" s="211">
        <f>H81/81561.08</f>
        <v>0</v>
      </c>
      <c r="I90" s="211">
        <f>I81/9600627.25</f>
        <v>0.29481922350438089</v>
      </c>
    </row>
    <row r="91" spans="1:9" ht="12" customHeight="1" x14ac:dyDescent="0.25">
      <c r="A91" s="43" t="s">
        <v>12</v>
      </c>
      <c r="B91" s="84" t="s">
        <v>40</v>
      </c>
      <c r="C91" s="211">
        <f>C82/6001297.66</f>
        <v>6.5224140207036485E-2</v>
      </c>
      <c r="D91" s="211">
        <f>D82/60758.64</f>
        <v>1.0000000329171292</v>
      </c>
      <c r="E91" s="211">
        <f t="shared" ref="E91:E95" si="2">E82/1444985.68</f>
        <v>0.18381907217239693</v>
      </c>
      <c r="F91" s="211">
        <f t="shared" ref="F91:F95" si="3">F82/619045.76</f>
        <v>0.51588560593646582</v>
      </c>
      <c r="G91" s="211">
        <f>G82/1392978.43</f>
        <v>1.0000000014357724</v>
      </c>
      <c r="H91" s="211">
        <f t="shared" ref="H91:H95" si="4">H82/81561.08</f>
        <v>0.72317463182194253</v>
      </c>
      <c r="I91" s="211">
        <f t="shared" ref="I91:I95" si="5">I82/9600627.25</f>
        <v>0.25926662052211225</v>
      </c>
    </row>
    <row r="92" spans="1:9" ht="12" customHeight="1" x14ac:dyDescent="0.25">
      <c r="A92" s="43" t="s">
        <v>11</v>
      </c>
      <c r="B92" s="84" t="s">
        <v>40</v>
      </c>
      <c r="C92" s="211">
        <f t="shared" ref="C92" si="6">C83/6001297.66</f>
        <v>0.32995916203229952</v>
      </c>
      <c r="D92" s="211">
        <f t="shared" ref="D92:D95" si="7">D83/60758.64</f>
        <v>0</v>
      </c>
      <c r="E92" s="211">
        <f t="shared" si="2"/>
        <v>0.16198516583223163</v>
      </c>
      <c r="F92" s="211">
        <f t="shared" si="3"/>
        <v>4.4828303161304262E-2</v>
      </c>
      <c r="G92" s="211"/>
      <c r="H92" s="211">
        <f t="shared" si="4"/>
        <v>0.11396859874832457</v>
      </c>
      <c r="I92" s="211">
        <f t="shared" si="5"/>
        <v>0.2344946331501413</v>
      </c>
    </row>
    <row r="93" spans="1:9" ht="12" customHeight="1" x14ac:dyDescent="0.25">
      <c r="A93" s="43" t="s">
        <v>50</v>
      </c>
      <c r="B93" s="84" t="s">
        <v>40</v>
      </c>
      <c r="C93" s="211">
        <f t="shared" ref="C93" si="8">C84/6001297.66</f>
        <v>0.12715248955006839</v>
      </c>
      <c r="D93" s="211">
        <f t="shared" si="7"/>
        <v>0</v>
      </c>
      <c r="E93" s="211">
        <f t="shared" si="2"/>
        <v>0.10326339012577619</v>
      </c>
      <c r="F93" s="211">
        <f t="shared" si="3"/>
        <v>0.10818628012249046</v>
      </c>
      <c r="G93" s="211"/>
      <c r="H93" s="211">
        <f t="shared" si="4"/>
        <v>0.16285680621198248</v>
      </c>
      <c r="I93" s="211">
        <f t="shared" si="5"/>
        <v>0.10338377557570522</v>
      </c>
    </row>
    <row r="94" spans="1:9" ht="12" customHeight="1" x14ac:dyDescent="0.25">
      <c r="A94" s="47" t="s">
        <v>13</v>
      </c>
      <c r="B94" s="84" t="s">
        <v>40</v>
      </c>
      <c r="C94" s="211">
        <f t="shared" ref="C94" si="9">C85/6001297.66</f>
        <v>0.10067884901413139</v>
      </c>
      <c r="D94" s="211">
        <f t="shared" si="7"/>
        <v>0</v>
      </c>
      <c r="E94" s="211">
        <f t="shared" si="2"/>
        <v>0.14443664313683718</v>
      </c>
      <c r="F94" s="211">
        <f t="shared" si="3"/>
        <v>0</v>
      </c>
      <c r="G94" s="211"/>
      <c r="H94" s="211">
        <f t="shared" si="4"/>
        <v>0</v>
      </c>
      <c r="I94" s="211">
        <f t="shared" si="5"/>
        <v>8.4672865723434895E-2</v>
      </c>
    </row>
    <row r="95" spans="1:9" ht="12" customHeight="1" thickBot="1" x14ac:dyDescent="0.35">
      <c r="A95" s="92" t="s">
        <v>51</v>
      </c>
      <c r="B95" s="93" t="s">
        <v>40</v>
      </c>
      <c r="C95" s="211">
        <f t="shared" ref="C95" si="10">C86/6001297.66</f>
        <v>3.4072034014056889E-2</v>
      </c>
      <c r="D95" s="211">
        <f t="shared" si="7"/>
        <v>0</v>
      </c>
      <c r="E95" s="211">
        <f t="shared" si="2"/>
        <v>1.2388590591430637E-2</v>
      </c>
      <c r="F95" s="211">
        <f t="shared" si="3"/>
        <v>3.1024572399946655E-3</v>
      </c>
      <c r="G95" s="211"/>
      <c r="H95" s="211">
        <f t="shared" si="4"/>
        <v>0</v>
      </c>
      <c r="I95" s="211">
        <f t="shared" si="5"/>
        <v>2.3362881524225412E-2</v>
      </c>
    </row>
    <row r="96" spans="1:9" ht="17.25" customHeight="1" thickBot="1" x14ac:dyDescent="0.3">
      <c r="A96" s="101" t="s">
        <v>55</v>
      </c>
      <c r="B96" s="101"/>
      <c r="C96" s="212">
        <f t="shared" ref="C96" si="11">C87/6001297.66</f>
        <v>1.0000000003332614</v>
      </c>
      <c r="D96" s="212">
        <f t="shared" ref="D96:I96" si="12">SUM(D90:D95)</f>
        <v>1.0000000329171292</v>
      </c>
      <c r="E96" s="212">
        <f t="shared" si="12"/>
        <v>0.99999999723180666</v>
      </c>
      <c r="F96" s="212">
        <f t="shared" si="12"/>
        <v>0.99999999192305267</v>
      </c>
      <c r="G96" s="212">
        <f t="shared" si="12"/>
        <v>1.0000000014357724</v>
      </c>
      <c r="H96" s="212">
        <f t="shared" si="12"/>
        <v>1.0000000367822495</v>
      </c>
      <c r="I96" s="212">
        <f t="shared" si="12"/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4773-B3BC-450B-AACD-954C54FE1947}">
  <dimension ref="A1:AG57"/>
  <sheetViews>
    <sheetView zoomScaleNormal="100" workbookViewId="0">
      <pane xSplit="1" ySplit="8" topLeftCell="E9" activePane="bottomRight" state="frozen"/>
      <selection pane="topRight"/>
      <selection pane="bottomLeft"/>
      <selection pane="bottomRight" activeCell="A5" sqref="A5:P55"/>
    </sheetView>
  </sheetViews>
  <sheetFormatPr defaultColWidth="9.1796875" defaultRowHeight="11.5" customHeight="1" x14ac:dyDescent="0.35"/>
  <cols>
    <col min="1" max="1" width="29.81640625" style="121" customWidth="1"/>
    <col min="2" max="2" width="15.1796875" style="121" hidden="1" customWidth="1"/>
    <col min="3" max="3" width="10.1796875" style="121" hidden="1" customWidth="1"/>
    <col min="4" max="4" width="15.54296875" style="121" hidden="1" customWidth="1"/>
    <col min="5" max="5" width="16.26953125" style="121" customWidth="1"/>
    <col min="6" max="6" width="12.453125" style="121" hidden="1" customWidth="1"/>
    <col min="7" max="7" width="12.7265625" style="121" customWidth="1"/>
    <col min="8" max="8" width="20.26953125" style="121" hidden="1" customWidth="1"/>
    <col min="9" max="9" width="21" style="121" customWidth="1"/>
    <col min="10" max="10" width="15.81640625" style="121" hidden="1" customWidth="1"/>
    <col min="11" max="11" width="14" style="121" customWidth="1"/>
    <col min="12" max="12" width="11" style="121" hidden="1" customWidth="1"/>
    <col min="13" max="13" width="11.1796875" style="121" customWidth="1"/>
    <col min="14" max="14" width="10" style="121" hidden="1" customWidth="1"/>
    <col min="15" max="15" width="14.81640625" style="121" customWidth="1"/>
    <col min="16" max="16384" width="9.1796875" style="121"/>
  </cols>
  <sheetData>
    <row r="1" spans="1:33" ht="14.5" x14ac:dyDescent="0.35">
      <c r="A1" s="120" t="s">
        <v>132</v>
      </c>
    </row>
    <row r="2" spans="1:33" ht="14.5" x14ac:dyDescent="0.35">
      <c r="A2" s="120" t="s">
        <v>31</v>
      </c>
      <c r="E2" s="122" t="s">
        <v>131</v>
      </c>
    </row>
    <row r="3" spans="1:33" ht="14.5" x14ac:dyDescent="0.35">
      <c r="A3" s="120" t="s">
        <v>32</v>
      </c>
      <c r="E3" s="120" t="s">
        <v>64</v>
      </c>
    </row>
    <row r="4" spans="1:33" ht="14.5" x14ac:dyDescent="0.35"/>
    <row r="5" spans="1:33" ht="18.75" customHeight="1" x14ac:dyDescent="0.35">
      <c r="A5" s="213" t="s">
        <v>129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Q5" s="120"/>
    </row>
    <row r="6" spans="1:33" ht="15.5" x14ac:dyDescent="0.35">
      <c r="A6" s="165" t="s">
        <v>83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Q6" s="120"/>
    </row>
    <row r="7" spans="1:33" ht="15.5" x14ac:dyDescent="0.3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</row>
    <row r="8" spans="1:33" ht="51" customHeight="1" x14ac:dyDescent="0.35">
      <c r="A8" s="334"/>
      <c r="B8" s="449" t="s">
        <v>6</v>
      </c>
      <c r="C8" s="450" t="s">
        <v>34</v>
      </c>
      <c r="D8" s="450" t="s">
        <v>51</v>
      </c>
      <c r="E8" s="334" t="s">
        <v>8</v>
      </c>
      <c r="F8" s="450" t="s">
        <v>9</v>
      </c>
      <c r="G8" s="334" t="s">
        <v>9</v>
      </c>
      <c r="H8" s="450" t="s">
        <v>50</v>
      </c>
      <c r="I8" s="334" t="s">
        <v>10</v>
      </c>
      <c r="J8" s="450" t="s">
        <v>11</v>
      </c>
      <c r="K8" s="334" t="s">
        <v>11</v>
      </c>
      <c r="L8" s="450" t="s">
        <v>12</v>
      </c>
      <c r="M8" s="334" t="s">
        <v>12</v>
      </c>
      <c r="N8" s="450" t="s">
        <v>13</v>
      </c>
      <c r="O8" s="334" t="s">
        <v>13</v>
      </c>
      <c r="P8" s="328"/>
      <c r="R8" s="284"/>
      <c r="S8" s="284"/>
      <c r="T8" s="285"/>
      <c r="U8" s="285"/>
      <c r="V8" s="285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</row>
    <row r="9" spans="1:33" s="330" customFormat="1" ht="14.5" x14ac:dyDescent="0.35">
      <c r="A9" s="393" t="s">
        <v>158</v>
      </c>
      <c r="B9" s="315">
        <v>9601509.6380000003</v>
      </c>
      <c r="C9" s="316" t="s">
        <v>34</v>
      </c>
      <c r="D9" s="316">
        <v>213798.24299999999</v>
      </c>
      <c r="E9" s="348">
        <f>D9/B9</f>
        <v>2.2267148715223731E-2</v>
      </c>
      <c r="F9" s="448">
        <v>2832055.6609999998</v>
      </c>
      <c r="G9" s="350">
        <f>F9/B9</f>
        <v>0.29495941448535778</v>
      </c>
      <c r="H9" s="448">
        <v>990324.10400000005</v>
      </c>
      <c r="I9" s="350">
        <f t="shared" ref="I9:I16" si="0">H9/B9</f>
        <v>0.10314254126044757</v>
      </c>
      <c r="J9" s="448">
        <v>2257075.5359999998</v>
      </c>
      <c r="K9" s="350">
        <f>J9/B9</f>
        <v>0.23507506851497051</v>
      </c>
      <c r="L9" s="448">
        <v>2489125.355</v>
      </c>
      <c r="M9" s="350">
        <f>L9/B9</f>
        <v>0.25924312413839184</v>
      </c>
      <c r="N9" s="448">
        <v>812813.7</v>
      </c>
      <c r="O9" s="351">
        <f t="shared" ref="O9:O16" si="1">N9/B9</f>
        <v>8.465478145052506E-2</v>
      </c>
      <c r="P9" s="329"/>
    </row>
    <row r="10" spans="1:33" ht="14.5" x14ac:dyDescent="0.35">
      <c r="A10" s="317" t="s">
        <v>88</v>
      </c>
      <c r="B10" s="451">
        <v>291507.87099999998</v>
      </c>
      <c r="C10" s="451" t="s">
        <v>34</v>
      </c>
      <c r="D10" s="451">
        <v>1043.538</v>
      </c>
      <c r="E10" s="320">
        <f t="shared" ref="E10:E49" si="2">D10/B10</f>
        <v>3.5797935624180799E-3</v>
      </c>
      <c r="F10" s="321">
        <v>119699.037</v>
      </c>
      <c r="G10" s="322">
        <f t="shared" ref="G10:G49" si="3">F10/B10</f>
        <v>0.41062025731716867</v>
      </c>
      <c r="H10" s="321">
        <v>75679.539999999994</v>
      </c>
      <c r="I10" s="322">
        <f t="shared" si="0"/>
        <v>0.25961405344008703</v>
      </c>
      <c r="J10" s="321">
        <v>37441.375</v>
      </c>
      <c r="K10" s="322">
        <f t="shared" ref="K10:K49" si="4">J10/B10</f>
        <v>0.1284403569329351</v>
      </c>
      <c r="L10" s="321">
        <v>57183.48</v>
      </c>
      <c r="M10" s="322">
        <f t="shared" ref="M10:M49" si="5">L10/B10</f>
        <v>0.19616444593360571</v>
      </c>
      <c r="N10" s="321">
        <v>460.9</v>
      </c>
      <c r="O10" s="323">
        <f t="shared" si="1"/>
        <v>1.5810893833463591E-3</v>
      </c>
    </row>
    <row r="11" spans="1:33" ht="14.5" x14ac:dyDescent="0.35">
      <c r="A11" s="317" t="s">
        <v>89</v>
      </c>
      <c r="B11" s="451">
        <v>85686.298999999999</v>
      </c>
      <c r="C11" s="452" t="s">
        <v>34</v>
      </c>
      <c r="D11" s="452">
        <v>584.51700000000005</v>
      </c>
      <c r="E11" s="320">
        <f t="shared" si="2"/>
        <v>6.8215923294808198E-3</v>
      </c>
      <c r="F11" s="321">
        <v>2976.627</v>
      </c>
      <c r="G11" s="322">
        <f t="shared" si="3"/>
        <v>3.4738657576983224E-2</v>
      </c>
      <c r="H11" s="321">
        <v>541.91700000000003</v>
      </c>
      <c r="I11" s="322">
        <f t="shared" si="0"/>
        <v>6.3244300001800762E-3</v>
      </c>
      <c r="J11" s="321">
        <v>25030.913</v>
      </c>
      <c r="K11" s="322">
        <f t="shared" si="4"/>
        <v>0.29212269980291716</v>
      </c>
      <c r="L11" s="321">
        <v>44322.25</v>
      </c>
      <c r="M11" s="322">
        <f t="shared" si="5"/>
        <v>0.5172618086819224</v>
      </c>
      <c r="N11" s="321">
        <v>12230.075000000001</v>
      </c>
      <c r="O11" s="323">
        <f t="shared" si="1"/>
        <v>0.14273081160851633</v>
      </c>
    </row>
    <row r="12" spans="1:33" ht="14.5" x14ac:dyDescent="0.35">
      <c r="A12" s="317" t="s">
        <v>90</v>
      </c>
      <c r="B12" s="451">
        <v>268631.69500000001</v>
      </c>
      <c r="C12" s="451" t="s">
        <v>34</v>
      </c>
      <c r="D12" s="451">
        <v>17917.45</v>
      </c>
      <c r="E12" s="320">
        <f t="shared" si="2"/>
        <v>6.6698942580100243E-2</v>
      </c>
      <c r="F12" s="321">
        <v>62219.186000000002</v>
      </c>
      <c r="G12" s="322">
        <f t="shared" si="3"/>
        <v>0.23161520832454263</v>
      </c>
      <c r="H12" s="321">
        <v>2233.8000000000002</v>
      </c>
      <c r="I12" s="322">
        <f t="shared" si="0"/>
        <v>8.315474464024062E-3</v>
      </c>
      <c r="J12" s="321">
        <v>96671.998999999996</v>
      </c>
      <c r="K12" s="322">
        <f t="shared" si="4"/>
        <v>0.35986817936729315</v>
      </c>
      <c r="L12" s="321">
        <v>55716.008000000002</v>
      </c>
      <c r="M12" s="322">
        <f t="shared" si="5"/>
        <v>0.20740667998986492</v>
      </c>
      <c r="N12" s="321">
        <v>33873.250999999997</v>
      </c>
      <c r="O12" s="323">
        <f t="shared" si="1"/>
        <v>0.12609551155160598</v>
      </c>
    </row>
    <row r="13" spans="1:33" ht="14.5" x14ac:dyDescent="0.35">
      <c r="A13" s="317" t="s">
        <v>91</v>
      </c>
      <c r="B13" s="451">
        <v>173901.34099999999</v>
      </c>
      <c r="C13" s="452" t="s">
        <v>34</v>
      </c>
      <c r="D13" s="452">
        <v>0</v>
      </c>
      <c r="E13" s="320">
        <f t="shared" si="2"/>
        <v>0</v>
      </c>
      <c r="F13" s="321">
        <v>18549.174999999999</v>
      </c>
      <c r="G13" s="322">
        <f t="shared" si="3"/>
        <v>0.10666493365338683</v>
      </c>
      <c r="H13" s="321">
        <v>6245.1880000000001</v>
      </c>
      <c r="I13" s="322">
        <f t="shared" si="0"/>
        <v>3.5912247508200643E-2</v>
      </c>
      <c r="J13" s="321">
        <v>44428.779000000002</v>
      </c>
      <c r="K13" s="322">
        <f t="shared" si="4"/>
        <v>0.25548267048728512</v>
      </c>
      <c r="L13" s="321">
        <v>35107.870000000003</v>
      </c>
      <c r="M13" s="322">
        <f t="shared" si="5"/>
        <v>0.20188383711198643</v>
      </c>
      <c r="N13" s="321">
        <v>69570.33</v>
      </c>
      <c r="O13" s="323">
        <f t="shared" si="1"/>
        <v>0.40005631698952804</v>
      </c>
    </row>
    <row r="14" spans="1:33" ht="14.5" x14ac:dyDescent="0.35">
      <c r="A14" s="317" t="s">
        <v>92</v>
      </c>
      <c r="B14" s="451">
        <v>2213588.8509999998</v>
      </c>
      <c r="C14" s="451" t="s">
        <v>34</v>
      </c>
      <c r="D14" s="451">
        <v>13041.194</v>
      </c>
      <c r="E14" s="320">
        <f t="shared" si="2"/>
        <v>5.8914255888615338E-3</v>
      </c>
      <c r="F14" s="321">
        <v>825082.12300000002</v>
      </c>
      <c r="G14" s="322">
        <f t="shared" si="3"/>
        <v>0.37273503732514063</v>
      </c>
      <c r="H14" s="321">
        <v>416190.799</v>
      </c>
      <c r="I14" s="322">
        <f t="shared" si="0"/>
        <v>0.18801630610489556</v>
      </c>
      <c r="J14" s="321">
        <v>361149.83500000002</v>
      </c>
      <c r="K14" s="322">
        <f t="shared" si="4"/>
        <v>0.16315127122042053</v>
      </c>
      <c r="L14" s="321">
        <v>455979.6</v>
      </c>
      <c r="M14" s="322">
        <f t="shared" si="5"/>
        <v>0.20599109893149711</v>
      </c>
      <c r="N14" s="321">
        <v>142145.29999999999</v>
      </c>
      <c r="O14" s="323">
        <f t="shared" si="1"/>
        <v>6.4214860829184761E-2</v>
      </c>
    </row>
    <row r="15" spans="1:33" ht="14.5" x14ac:dyDescent="0.35">
      <c r="A15" s="317" t="s">
        <v>93</v>
      </c>
      <c r="B15" s="451">
        <v>39187.455000000002</v>
      </c>
      <c r="C15" s="452" t="s">
        <v>34</v>
      </c>
      <c r="D15" s="452">
        <v>9.9760000000000009</v>
      </c>
      <c r="E15" s="320">
        <f t="shared" si="2"/>
        <v>2.5457126521740185E-4</v>
      </c>
      <c r="F15" s="321">
        <v>2309.8580000000002</v>
      </c>
      <c r="G15" s="322">
        <f t="shared" si="3"/>
        <v>5.894381250326157E-2</v>
      </c>
      <c r="H15" s="321">
        <v>178.8</v>
      </c>
      <c r="I15" s="322">
        <f t="shared" si="0"/>
        <v>4.5626846652838263E-3</v>
      </c>
      <c r="J15" s="321">
        <v>15457.636</v>
      </c>
      <c r="K15" s="322">
        <f t="shared" si="4"/>
        <v>0.39445368422113658</v>
      </c>
      <c r="L15" s="321">
        <v>7787.6210000000001</v>
      </c>
      <c r="M15" s="322">
        <f t="shared" si="5"/>
        <v>0.19872739885761909</v>
      </c>
      <c r="N15" s="321">
        <v>13443.564</v>
      </c>
      <c r="O15" s="323">
        <f t="shared" si="1"/>
        <v>0.3430578484874815</v>
      </c>
    </row>
    <row r="16" spans="1:33" ht="14.5" x14ac:dyDescent="0.35">
      <c r="A16" s="317" t="s">
        <v>94</v>
      </c>
      <c r="B16" s="451">
        <v>106480.512</v>
      </c>
      <c r="C16" s="451" t="s">
        <v>34</v>
      </c>
      <c r="D16" s="451">
        <v>3054.739</v>
      </c>
      <c r="E16" s="320">
        <f t="shared" si="2"/>
        <v>2.8688244849912066E-2</v>
      </c>
      <c r="F16" s="321">
        <v>19421.691999999999</v>
      </c>
      <c r="G16" s="322">
        <f t="shared" si="3"/>
        <v>0.18239668118800931</v>
      </c>
      <c r="H16" s="321">
        <v>44426.720999999998</v>
      </c>
      <c r="I16" s="322">
        <f t="shared" si="0"/>
        <v>0.41722865682689425</v>
      </c>
      <c r="J16" s="321">
        <v>4628.2489999999998</v>
      </c>
      <c r="K16" s="322">
        <f t="shared" si="4"/>
        <v>4.3465690698406854E-2</v>
      </c>
      <c r="L16" s="321">
        <v>29097.166000000001</v>
      </c>
      <c r="M16" s="322">
        <f t="shared" si="5"/>
        <v>0.27326282954011338</v>
      </c>
      <c r="N16" s="321">
        <v>0</v>
      </c>
      <c r="O16" s="323">
        <f t="shared" si="1"/>
        <v>0</v>
      </c>
    </row>
    <row r="17" spans="1:21" ht="14.5" x14ac:dyDescent="0.35">
      <c r="A17" s="317" t="s">
        <v>95</v>
      </c>
      <c r="B17" s="451">
        <v>158004.54300000001</v>
      </c>
      <c r="C17" s="452" t="s">
        <v>34</v>
      </c>
      <c r="D17" s="452">
        <v>0</v>
      </c>
      <c r="E17" s="320">
        <f t="shared" si="2"/>
        <v>0</v>
      </c>
      <c r="F17" s="321">
        <v>15251.155000000001</v>
      </c>
      <c r="G17" s="322">
        <f t="shared" si="3"/>
        <v>9.6523522111639531E-2</v>
      </c>
      <c r="H17" s="321">
        <v>37563.351000000002</v>
      </c>
      <c r="I17" s="322">
        <f>H17/B17</f>
        <v>0.23773589218887206</v>
      </c>
      <c r="J17" s="321">
        <v>49653.866000000002</v>
      </c>
      <c r="K17" s="322">
        <f t="shared" si="4"/>
        <v>0.31425593883082209</v>
      </c>
      <c r="L17" s="321">
        <v>54465.364999999998</v>
      </c>
      <c r="M17" s="322">
        <f t="shared" si="5"/>
        <v>0.34470758856598188</v>
      </c>
      <c r="N17" s="321">
        <v>1070.807</v>
      </c>
      <c r="O17" s="323">
        <f>N17/B17</f>
        <v>6.7770646316163202E-3</v>
      </c>
    </row>
    <row r="18" spans="1:21" ht="14.5" x14ac:dyDescent="0.35">
      <c r="A18" s="317" t="s">
        <v>96</v>
      </c>
      <c r="B18" s="451">
        <v>580424.55700000003</v>
      </c>
      <c r="C18" s="451" t="s">
        <v>34</v>
      </c>
      <c r="D18" s="451">
        <v>0</v>
      </c>
      <c r="E18" s="320">
        <f t="shared" si="2"/>
        <v>0</v>
      </c>
      <c r="F18" s="321">
        <v>122420.7</v>
      </c>
      <c r="G18" s="322">
        <f t="shared" si="3"/>
        <v>0.21091578315146992</v>
      </c>
      <c r="H18" s="321">
        <v>95028.152000000002</v>
      </c>
      <c r="I18" s="322">
        <f t="shared" ref="I18:I49" si="6">H18/B18</f>
        <v>0.16372179787010629</v>
      </c>
      <c r="J18" s="321">
        <v>99629.945000000007</v>
      </c>
      <c r="K18" s="322">
        <f t="shared" si="4"/>
        <v>0.17165012024120821</v>
      </c>
      <c r="L18" s="321">
        <v>263345.76</v>
      </c>
      <c r="M18" s="322">
        <f t="shared" si="5"/>
        <v>0.45371229873721552</v>
      </c>
      <c r="N18" s="321">
        <v>0</v>
      </c>
      <c r="O18" s="323">
        <f t="shared" ref="O18:O49" si="7">N18/B18</f>
        <v>0</v>
      </c>
    </row>
    <row r="19" spans="1:21" ht="14.5" x14ac:dyDescent="0.35">
      <c r="A19" s="317" t="s">
        <v>97</v>
      </c>
      <c r="B19" s="451">
        <v>1520365.39</v>
      </c>
      <c r="C19" s="452" t="s">
        <v>34</v>
      </c>
      <c r="D19" s="452">
        <v>812.42200000000003</v>
      </c>
      <c r="E19" s="320">
        <f t="shared" si="2"/>
        <v>5.3435970414980312E-4</v>
      </c>
      <c r="F19" s="321">
        <v>364780.12099999998</v>
      </c>
      <c r="G19" s="322">
        <f t="shared" si="3"/>
        <v>0.2399292455611608</v>
      </c>
      <c r="H19" s="321">
        <v>128516.474</v>
      </c>
      <c r="I19" s="322">
        <f t="shared" si="6"/>
        <v>8.4529991833081658E-2</v>
      </c>
      <c r="J19" s="321">
        <v>429850.53899999999</v>
      </c>
      <c r="K19" s="322">
        <f t="shared" si="4"/>
        <v>0.28272844266732489</v>
      </c>
      <c r="L19" s="321">
        <v>542681.31999999995</v>
      </c>
      <c r="M19" s="322">
        <f t="shared" si="5"/>
        <v>0.35694137972977669</v>
      </c>
      <c r="N19" s="321">
        <v>53724.514000000003</v>
      </c>
      <c r="O19" s="323">
        <f t="shared" si="7"/>
        <v>3.5336580504506228E-2</v>
      </c>
    </row>
    <row r="20" spans="1:21" ht="14.5" x14ac:dyDescent="0.35">
      <c r="A20" s="317" t="s">
        <v>98</v>
      </c>
      <c r="B20" s="451">
        <v>93136.460999999996</v>
      </c>
      <c r="C20" s="451" t="s">
        <v>34</v>
      </c>
      <c r="D20" s="451">
        <v>45.517000000000003</v>
      </c>
      <c r="E20" s="320">
        <f t="shared" si="2"/>
        <v>4.8871300789494251E-4</v>
      </c>
      <c r="F20" s="321">
        <v>20083.599999999999</v>
      </c>
      <c r="G20" s="322">
        <f t="shared" si="3"/>
        <v>0.21563628018891548</v>
      </c>
      <c r="H20" s="321">
        <v>3746.19</v>
      </c>
      <c r="I20" s="322">
        <f t="shared" si="6"/>
        <v>4.0222593383701793E-2</v>
      </c>
      <c r="J20" s="321">
        <v>41816.694000000003</v>
      </c>
      <c r="K20" s="322">
        <f t="shared" si="4"/>
        <v>0.44898306797377674</v>
      </c>
      <c r="L20" s="321">
        <v>23115.96</v>
      </c>
      <c r="M20" s="322">
        <f t="shared" si="5"/>
        <v>0.24819452824173768</v>
      </c>
      <c r="N20" s="321">
        <v>4328.5</v>
      </c>
      <c r="O20" s="323">
        <f t="shared" si="7"/>
        <v>4.647481720397343E-2</v>
      </c>
    </row>
    <row r="21" spans="1:21" ht="14.5" x14ac:dyDescent="0.35">
      <c r="A21" s="317" t="s">
        <v>99</v>
      </c>
      <c r="B21" s="451">
        <v>1155020.243</v>
      </c>
      <c r="C21" s="452" t="s">
        <v>34</v>
      </c>
      <c r="D21" s="452">
        <v>0</v>
      </c>
      <c r="E21" s="320">
        <f t="shared" si="2"/>
        <v>0</v>
      </c>
      <c r="F21" s="321">
        <v>539367.152</v>
      </c>
      <c r="G21" s="322">
        <f t="shared" si="3"/>
        <v>0.46697636276838828</v>
      </c>
      <c r="H21" s="321">
        <v>66805.839000000007</v>
      </c>
      <c r="I21" s="322">
        <f t="shared" si="6"/>
        <v>5.7839539527447061E-2</v>
      </c>
      <c r="J21" s="321">
        <v>294946.96899999998</v>
      </c>
      <c r="K21" s="322">
        <f t="shared" si="4"/>
        <v>0.25536086556709808</v>
      </c>
      <c r="L21" s="321">
        <v>228286.742</v>
      </c>
      <c r="M21" s="322">
        <f t="shared" si="5"/>
        <v>0.19764739482578922</v>
      </c>
      <c r="N21" s="321">
        <v>25613.54</v>
      </c>
      <c r="O21" s="323">
        <f t="shared" si="7"/>
        <v>2.2175836445491631E-2</v>
      </c>
    </row>
    <row r="22" spans="1:21" ht="14.5" x14ac:dyDescent="0.35">
      <c r="A22" s="317" t="s">
        <v>100</v>
      </c>
      <c r="B22" s="451">
        <v>14086.87</v>
      </c>
      <c r="C22" s="451" t="s">
        <v>34</v>
      </c>
      <c r="D22" s="451">
        <v>0</v>
      </c>
      <c r="E22" s="320">
        <f t="shared" si="2"/>
        <v>0</v>
      </c>
      <c r="F22" s="321">
        <v>0</v>
      </c>
      <c r="G22" s="322">
        <f t="shared" si="3"/>
        <v>0</v>
      </c>
      <c r="H22" s="321">
        <v>3884.1260000000002</v>
      </c>
      <c r="I22" s="322">
        <f t="shared" si="6"/>
        <v>0.27572668733366601</v>
      </c>
      <c r="J22" s="321">
        <v>4106.1480000000001</v>
      </c>
      <c r="K22" s="322">
        <f t="shared" si="4"/>
        <v>0.29148760512448824</v>
      </c>
      <c r="L22" s="321">
        <v>6096.5959999999995</v>
      </c>
      <c r="M22" s="322">
        <f t="shared" si="5"/>
        <v>0.43278570754184564</v>
      </c>
      <c r="N22" s="321">
        <v>0</v>
      </c>
      <c r="O22" s="323">
        <f t="shared" si="7"/>
        <v>0</v>
      </c>
    </row>
    <row r="23" spans="1:21" ht="14.5" x14ac:dyDescent="0.35">
      <c r="A23" s="317" t="s">
        <v>101</v>
      </c>
      <c r="B23" s="451">
        <v>45133.552000000003</v>
      </c>
      <c r="C23" s="452" t="s">
        <v>34</v>
      </c>
      <c r="D23" s="452">
        <v>47.262</v>
      </c>
      <c r="E23" s="320">
        <f t="shared" si="2"/>
        <v>1.0471588852568039E-3</v>
      </c>
      <c r="F23" s="321">
        <v>3563.1390000000001</v>
      </c>
      <c r="G23" s="322">
        <f t="shared" si="3"/>
        <v>7.8946567289895547E-2</v>
      </c>
      <c r="H23" s="321">
        <v>2720.645</v>
      </c>
      <c r="I23" s="322">
        <f t="shared" si="6"/>
        <v>6.0279877816840112E-2</v>
      </c>
      <c r="J23" s="321">
        <v>18311.339</v>
      </c>
      <c r="K23" s="322">
        <f t="shared" si="4"/>
        <v>0.40571455576995136</v>
      </c>
      <c r="L23" s="321">
        <v>5939.2939999999999</v>
      </c>
      <c r="M23" s="322">
        <f t="shared" si="5"/>
        <v>0.13159376421337277</v>
      </c>
      <c r="N23" s="321">
        <v>14551.871999999999</v>
      </c>
      <c r="O23" s="323">
        <f t="shared" si="7"/>
        <v>0.32241805386821754</v>
      </c>
    </row>
    <row r="24" spans="1:21" ht="14.5" x14ac:dyDescent="0.35">
      <c r="A24" s="317" t="s">
        <v>102</v>
      </c>
      <c r="B24" s="451">
        <v>64097.59</v>
      </c>
      <c r="C24" s="451" t="s">
        <v>34</v>
      </c>
      <c r="D24" s="451">
        <v>575.24800000000005</v>
      </c>
      <c r="E24" s="320">
        <f t="shared" si="2"/>
        <v>8.9745651903605124E-3</v>
      </c>
      <c r="F24" s="321">
        <v>7610.48</v>
      </c>
      <c r="G24" s="322">
        <f t="shared" si="3"/>
        <v>0.11873270118268098</v>
      </c>
      <c r="H24" s="321">
        <v>3431.13</v>
      </c>
      <c r="I24" s="322">
        <f t="shared" si="6"/>
        <v>5.3529781696940559E-2</v>
      </c>
      <c r="J24" s="321">
        <v>21899</v>
      </c>
      <c r="K24" s="322">
        <f t="shared" si="4"/>
        <v>0.34165091074407011</v>
      </c>
      <c r="L24" s="321">
        <v>11330.28</v>
      </c>
      <c r="M24" s="322">
        <f t="shared" si="5"/>
        <v>0.17676608434108054</v>
      </c>
      <c r="N24" s="321">
        <v>18930</v>
      </c>
      <c r="O24" s="323">
        <f t="shared" si="7"/>
        <v>0.29533091649779658</v>
      </c>
    </row>
    <row r="25" spans="1:21" ht="14.5" x14ac:dyDescent="0.35">
      <c r="A25" s="317" t="s">
        <v>103</v>
      </c>
      <c r="B25" s="451">
        <v>19140.577000000001</v>
      </c>
      <c r="C25" s="452" t="s">
        <v>34</v>
      </c>
      <c r="D25" s="452">
        <v>10.132999999999999</v>
      </c>
      <c r="E25" s="320">
        <f t="shared" si="2"/>
        <v>5.2939887862314694E-4</v>
      </c>
      <c r="F25" s="321">
        <v>8668.9310000000005</v>
      </c>
      <c r="G25" s="322">
        <f t="shared" si="3"/>
        <v>0.45290855129393437</v>
      </c>
      <c r="H25" s="321">
        <v>5629.6</v>
      </c>
      <c r="I25" s="322">
        <f t="shared" si="6"/>
        <v>0.29411861512847809</v>
      </c>
      <c r="J25" s="321">
        <v>1517.54</v>
      </c>
      <c r="K25" s="322">
        <f t="shared" si="4"/>
        <v>7.9283921273637675E-2</v>
      </c>
      <c r="L25" s="321">
        <v>3314.3719999999998</v>
      </c>
      <c r="M25" s="322">
        <f t="shared" si="5"/>
        <v>0.17315946118029774</v>
      </c>
      <c r="N25" s="321">
        <v>0</v>
      </c>
      <c r="O25" s="323">
        <f t="shared" si="7"/>
        <v>0</v>
      </c>
    </row>
    <row r="26" spans="1:21" ht="14.5" x14ac:dyDescent="0.35">
      <c r="A26" s="317" t="s">
        <v>104</v>
      </c>
      <c r="B26" s="451">
        <v>224710.45800000001</v>
      </c>
      <c r="C26" s="451" t="s">
        <v>34</v>
      </c>
      <c r="D26" s="451">
        <v>1350.2670000000001</v>
      </c>
      <c r="E26" s="320">
        <f t="shared" si="2"/>
        <v>6.0089192644518577E-3</v>
      </c>
      <c r="F26" s="321">
        <v>104339.69899999999</v>
      </c>
      <c r="G26" s="322">
        <f t="shared" si="3"/>
        <v>0.46432951954554774</v>
      </c>
      <c r="H26" s="321">
        <v>2672.2919999999999</v>
      </c>
      <c r="I26" s="322">
        <f t="shared" si="6"/>
        <v>1.189215679494543E-2</v>
      </c>
      <c r="J26" s="321">
        <v>53162</v>
      </c>
      <c r="K26" s="322">
        <f t="shared" si="4"/>
        <v>0.23657999931627569</v>
      </c>
      <c r="L26" s="321">
        <v>45115.199999999997</v>
      </c>
      <c r="M26" s="322">
        <f t="shared" si="5"/>
        <v>0.20077036200958656</v>
      </c>
      <c r="N26" s="321">
        <v>18071</v>
      </c>
      <c r="O26" s="323">
        <f t="shared" si="7"/>
        <v>8.0419043069192619E-2</v>
      </c>
    </row>
    <row r="27" spans="1:21" ht="14.5" x14ac:dyDescent="0.35">
      <c r="A27" s="317" t="s">
        <v>105</v>
      </c>
      <c r="B27" s="451">
        <v>4755.942</v>
      </c>
      <c r="C27" s="452" t="s">
        <v>34</v>
      </c>
      <c r="D27" s="452">
        <v>0</v>
      </c>
      <c r="E27" s="320">
        <f t="shared" si="2"/>
        <v>0</v>
      </c>
      <c r="F27" s="321">
        <v>0</v>
      </c>
      <c r="G27" s="322">
        <f t="shared" si="3"/>
        <v>0</v>
      </c>
      <c r="H27" s="321">
        <v>467.70499999999998</v>
      </c>
      <c r="I27" s="322">
        <f t="shared" si="6"/>
        <v>9.8341190872386575E-2</v>
      </c>
      <c r="J27" s="321">
        <v>701.11800000000005</v>
      </c>
      <c r="K27" s="322">
        <f t="shared" si="4"/>
        <v>0.14741937559373097</v>
      </c>
      <c r="L27" s="321">
        <v>3587.1190000000001</v>
      </c>
      <c r="M27" s="322">
        <f t="shared" si="5"/>
        <v>0.75423943353388245</v>
      </c>
      <c r="N27" s="321">
        <v>0</v>
      </c>
      <c r="O27" s="323">
        <f t="shared" si="7"/>
        <v>0</v>
      </c>
    </row>
    <row r="28" spans="1:21" ht="14.5" x14ac:dyDescent="0.35">
      <c r="A28" s="317" t="s">
        <v>106</v>
      </c>
      <c r="B28" s="451">
        <v>322798.72899999999</v>
      </c>
      <c r="C28" s="451" t="s">
        <v>34</v>
      </c>
      <c r="D28" s="451">
        <v>2.4910000000000001</v>
      </c>
      <c r="E28" s="320">
        <f t="shared" si="2"/>
        <v>7.7168829249014803E-6</v>
      </c>
      <c r="F28" s="321">
        <v>201182.98499999999</v>
      </c>
      <c r="G28" s="322">
        <f t="shared" si="3"/>
        <v>0.62324590193786045</v>
      </c>
      <c r="H28" s="321">
        <v>2452.288</v>
      </c>
      <c r="I28" s="322">
        <f t="shared" si="6"/>
        <v>7.596956802144038E-3</v>
      </c>
      <c r="J28" s="321">
        <v>32489.968000000001</v>
      </c>
      <c r="K28" s="322">
        <f t="shared" si="4"/>
        <v>0.10065085479317362</v>
      </c>
      <c r="L28" s="321">
        <v>76764.740000000005</v>
      </c>
      <c r="M28" s="322">
        <f t="shared" si="5"/>
        <v>0.23780992024909742</v>
      </c>
      <c r="N28" s="321">
        <v>9906.2569999999996</v>
      </c>
      <c r="O28" s="323">
        <f t="shared" si="7"/>
        <v>3.0688649334799579E-2</v>
      </c>
    </row>
    <row r="29" spans="1:21" ht="14.5" x14ac:dyDescent="0.35">
      <c r="A29" s="317" t="s">
        <v>107</v>
      </c>
      <c r="B29" s="451">
        <v>275685.51299999998</v>
      </c>
      <c r="C29" s="452" t="s">
        <v>34</v>
      </c>
      <c r="D29" s="452">
        <v>308.63400000000001</v>
      </c>
      <c r="E29" s="320">
        <f t="shared" si="2"/>
        <v>1.1195147566568E-3</v>
      </c>
      <c r="F29" s="321">
        <v>49444.254000000001</v>
      </c>
      <c r="G29" s="322">
        <f t="shared" si="3"/>
        <v>0.17935020764039933</v>
      </c>
      <c r="H29" s="321">
        <v>28394.311000000002</v>
      </c>
      <c r="I29" s="322">
        <f t="shared" si="6"/>
        <v>0.10299529594795938</v>
      </c>
      <c r="J29" s="321">
        <v>87299.176999999996</v>
      </c>
      <c r="K29" s="322">
        <f t="shared" si="4"/>
        <v>0.31666218529226814</v>
      </c>
      <c r="L29" s="321">
        <v>78922.447</v>
      </c>
      <c r="M29" s="322">
        <f t="shared" si="5"/>
        <v>0.2862770921154642</v>
      </c>
      <c r="N29" s="321">
        <v>31316.69</v>
      </c>
      <c r="O29" s="323">
        <f t="shared" si="7"/>
        <v>0.1135957042472522</v>
      </c>
    </row>
    <row r="30" spans="1:21" ht="14.5" x14ac:dyDescent="0.35">
      <c r="A30" s="317" t="s">
        <v>108</v>
      </c>
      <c r="B30" s="451">
        <v>832761.37699999998</v>
      </c>
      <c r="C30" s="451" t="s">
        <v>34</v>
      </c>
      <c r="D30" s="451">
        <v>171672</v>
      </c>
      <c r="E30" s="320">
        <f t="shared" si="2"/>
        <v>0.206147889108935</v>
      </c>
      <c r="F30" s="321">
        <v>176065.291</v>
      </c>
      <c r="G30" s="322">
        <f t="shared" si="3"/>
        <v>0.21142345918379449</v>
      </c>
      <c r="H30" s="321">
        <v>23247.14</v>
      </c>
      <c r="I30" s="322">
        <f t="shared" si="6"/>
        <v>2.7915727892841503E-2</v>
      </c>
      <c r="J30" s="321">
        <v>212061.74600000001</v>
      </c>
      <c r="K30" s="322">
        <f t="shared" si="4"/>
        <v>0.25464887284271831</v>
      </c>
      <c r="L30" s="321">
        <v>103705.2</v>
      </c>
      <c r="M30" s="322">
        <f t="shared" si="5"/>
        <v>0.1245317120416837</v>
      </c>
      <c r="N30" s="321">
        <v>146010</v>
      </c>
      <c r="O30" s="323">
        <f t="shared" si="7"/>
        <v>0.175332338930027</v>
      </c>
    </row>
    <row r="31" spans="1:21" ht="15.5" x14ac:dyDescent="0.35">
      <c r="A31" s="317" t="s">
        <v>109</v>
      </c>
      <c r="B31" s="451">
        <v>126427.33900000001</v>
      </c>
      <c r="C31" s="452" t="s">
        <v>34</v>
      </c>
      <c r="D31" s="452">
        <v>0</v>
      </c>
      <c r="E31" s="320">
        <f t="shared" si="2"/>
        <v>0</v>
      </c>
      <c r="F31" s="321">
        <v>10536.236999999999</v>
      </c>
      <c r="G31" s="322">
        <f t="shared" si="3"/>
        <v>8.3338280180048699E-2</v>
      </c>
      <c r="H31" s="321">
        <v>13973.075999999999</v>
      </c>
      <c r="I31" s="322">
        <f t="shared" si="6"/>
        <v>0.11052258246137726</v>
      </c>
      <c r="J31" s="321">
        <v>49424.800000000003</v>
      </c>
      <c r="K31" s="322">
        <f t="shared" si="4"/>
        <v>0.39093443230660735</v>
      </c>
      <c r="L31" s="321">
        <v>52493.226999999999</v>
      </c>
      <c r="M31" s="322">
        <f t="shared" si="5"/>
        <v>0.41520471296164824</v>
      </c>
      <c r="N31" s="321">
        <v>0</v>
      </c>
      <c r="O31" s="323">
        <f t="shared" si="7"/>
        <v>0</v>
      </c>
      <c r="U31" s="164"/>
    </row>
    <row r="32" spans="1:21" ht="14.5" x14ac:dyDescent="0.35">
      <c r="A32" s="317" t="s">
        <v>110</v>
      </c>
      <c r="B32" s="451">
        <v>316194.41800000001</v>
      </c>
      <c r="C32" s="451" t="s">
        <v>34</v>
      </c>
      <c r="D32" s="451">
        <v>2025.07</v>
      </c>
      <c r="E32" s="320">
        <f t="shared" si="2"/>
        <v>6.4045090131856783E-3</v>
      </c>
      <c r="F32" s="321">
        <v>109672.62699999999</v>
      </c>
      <c r="G32" s="322">
        <f t="shared" si="3"/>
        <v>0.34685187579750376</v>
      </c>
      <c r="H32" s="321">
        <v>10958.018</v>
      </c>
      <c r="I32" s="322">
        <f t="shared" si="6"/>
        <v>3.4655950188216163E-2</v>
      </c>
      <c r="J32" s="321">
        <v>123033.867</v>
      </c>
      <c r="K32" s="322">
        <f t="shared" si="4"/>
        <v>0.38910828274014625</v>
      </c>
      <c r="L32" s="321">
        <v>47131.199999999997</v>
      </c>
      <c r="M32" s="322">
        <f t="shared" si="5"/>
        <v>0.1490576598350955</v>
      </c>
      <c r="N32" s="321">
        <v>23373.635999999999</v>
      </c>
      <c r="O32" s="323">
        <f t="shared" si="7"/>
        <v>7.3921722425852557E-2</v>
      </c>
    </row>
    <row r="33" spans="1:16" ht="14.5" x14ac:dyDescent="0.35">
      <c r="A33" s="317" t="s">
        <v>111</v>
      </c>
      <c r="B33" s="451">
        <v>43544.307000000001</v>
      </c>
      <c r="C33" s="452" t="s">
        <v>34</v>
      </c>
      <c r="D33" s="452">
        <v>8.5999999999999993E-2</v>
      </c>
      <c r="E33" s="320">
        <f t="shared" si="2"/>
        <v>1.9749998547456501E-6</v>
      </c>
      <c r="F33" s="321">
        <v>3520.6880000000001</v>
      </c>
      <c r="G33" s="322">
        <f t="shared" si="3"/>
        <v>8.085300335586923E-2</v>
      </c>
      <c r="H33" s="321">
        <v>5094.9210000000003</v>
      </c>
      <c r="I33" s="322">
        <f t="shared" si="6"/>
        <v>0.11700544459233213</v>
      </c>
      <c r="J33" s="321">
        <v>17420.810000000001</v>
      </c>
      <c r="K33" s="322">
        <f t="shared" si="4"/>
        <v>0.40007089790176248</v>
      </c>
      <c r="L33" s="321">
        <v>14683.338</v>
      </c>
      <c r="M33" s="322">
        <f t="shared" si="5"/>
        <v>0.33720453973466613</v>
      </c>
      <c r="N33" s="321">
        <v>2824.4639999999999</v>
      </c>
      <c r="O33" s="323">
        <f t="shared" si="7"/>
        <v>6.4864139415515332E-2</v>
      </c>
    </row>
    <row r="34" spans="1:16" ht="14.5" x14ac:dyDescent="0.35">
      <c r="A34" s="317" t="s">
        <v>112</v>
      </c>
      <c r="B34" s="451">
        <v>101549.489</v>
      </c>
      <c r="C34" s="451" t="s">
        <v>34</v>
      </c>
      <c r="D34" s="451">
        <v>1297.6990000000001</v>
      </c>
      <c r="E34" s="320">
        <f t="shared" si="2"/>
        <v>1.277898109364194E-2</v>
      </c>
      <c r="F34" s="321">
        <v>43948.800000000003</v>
      </c>
      <c r="G34" s="322">
        <f t="shared" si="3"/>
        <v>0.43278208913488481</v>
      </c>
      <c r="H34" s="321">
        <v>276</v>
      </c>
      <c r="I34" s="322">
        <f t="shared" si="6"/>
        <v>2.717886645397103E-3</v>
      </c>
      <c r="J34" s="321">
        <v>22630.19</v>
      </c>
      <c r="K34" s="322">
        <f t="shared" si="4"/>
        <v>0.22284888110072124</v>
      </c>
      <c r="L34" s="321">
        <v>21052.799999999999</v>
      </c>
      <c r="M34" s="322">
        <f t="shared" si="5"/>
        <v>0.20731566655150771</v>
      </c>
      <c r="N34" s="321">
        <v>12344</v>
      </c>
      <c r="O34" s="323">
        <f t="shared" si="7"/>
        <v>0.12155649547384724</v>
      </c>
    </row>
    <row r="35" spans="1:16" ht="14.5" x14ac:dyDescent="0.35">
      <c r="A35" s="317" t="s">
        <v>113</v>
      </c>
      <c r="B35" s="451">
        <v>229517.829</v>
      </c>
      <c r="C35" s="452" t="s">
        <v>34</v>
      </c>
      <c r="D35" s="452">
        <v>0</v>
      </c>
      <c r="E35" s="320">
        <f t="shared" si="2"/>
        <v>0</v>
      </c>
      <c r="F35" s="321">
        <v>369.76600000000002</v>
      </c>
      <c r="G35" s="322">
        <f t="shared" si="3"/>
        <v>1.6110556709736045E-3</v>
      </c>
      <c r="H35" s="321">
        <v>4411.7969999999996</v>
      </c>
      <c r="I35" s="322">
        <f t="shared" si="6"/>
        <v>1.9222023052509789E-2</v>
      </c>
      <c r="J35" s="321">
        <v>78155.225999999995</v>
      </c>
      <c r="K35" s="322">
        <f t="shared" si="4"/>
        <v>0.34051919339128983</v>
      </c>
      <c r="L35" s="321">
        <v>79520.399999999994</v>
      </c>
      <c r="M35" s="322">
        <f t="shared" si="5"/>
        <v>0.3464672019009033</v>
      </c>
      <c r="N35" s="321">
        <v>66917</v>
      </c>
      <c r="O35" s="323">
        <f t="shared" si="7"/>
        <v>0.29155469225007352</v>
      </c>
    </row>
    <row r="36" spans="1:16" ht="14.5" x14ac:dyDescent="0.35">
      <c r="A36" s="317" t="s">
        <v>114</v>
      </c>
      <c r="B36" s="451">
        <v>295170.43</v>
      </c>
      <c r="C36" s="451" t="s">
        <v>34</v>
      </c>
      <c r="D36" s="451">
        <v>0</v>
      </c>
      <c r="E36" s="320">
        <f t="shared" si="2"/>
        <v>0</v>
      </c>
      <c r="F36" s="321">
        <v>972.33799999999997</v>
      </c>
      <c r="G36" s="322">
        <f t="shared" si="3"/>
        <v>3.2941578870214067E-3</v>
      </c>
      <c r="H36" s="321">
        <v>5554.2839999999997</v>
      </c>
      <c r="I36" s="322">
        <f t="shared" si="6"/>
        <v>1.8817210111460012E-2</v>
      </c>
      <c r="J36" s="321">
        <v>34155.807999999997</v>
      </c>
      <c r="K36" s="322">
        <f t="shared" si="4"/>
        <v>0.11571554779386267</v>
      </c>
      <c r="L36" s="321">
        <v>142380</v>
      </c>
      <c r="M36" s="322">
        <f t="shared" si="5"/>
        <v>0.48236539141132806</v>
      </c>
      <c r="N36" s="321">
        <v>112108</v>
      </c>
      <c r="O36" s="323">
        <f t="shared" si="7"/>
        <v>0.37980769279632787</v>
      </c>
    </row>
    <row r="37" spans="1:16" ht="15.5" x14ac:dyDescent="0.35">
      <c r="A37" s="463" t="s">
        <v>115</v>
      </c>
      <c r="B37" s="453">
        <v>18976.973000000002</v>
      </c>
      <c r="C37" s="454" t="s">
        <v>34</v>
      </c>
      <c r="D37" s="454">
        <v>0</v>
      </c>
      <c r="E37" s="455">
        <f t="shared" si="2"/>
        <v>0</v>
      </c>
      <c r="F37" s="456">
        <v>0</v>
      </c>
      <c r="G37" s="455">
        <f t="shared" si="3"/>
        <v>0</v>
      </c>
      <c r="H37" s="456">
        <v>63.804000000000002</v>
      </c>
      <c r="I37" s="455">
        <f t="shared" si="6"/>
        <v>3.3621800484197346E-3</v>
      </c>
      <c r="J37" s="456">
        <v>510</v>
      </c>
      <c r="K37" s="455">
        <f t="shared" si="4"/>
        <v>2.6874675955959885E-2</v>
      </c>
      <c r="L37" s="456">
        <v>3119.8609999999999</v>
      </c>
      <c r="M37" s="455">
        <f t="shared" si="5"/>
        <v>0.16440245765222933</v>
      </c>
      <c r="N37" s="456">
        <v>15283.308999999999</v>
      </c>
      <c r="O37" s="464">
        <f t="shared" si="7"/>
        <v>0.80536073903883398</v>
      </c>
      <c r="P37" s="164"/>
    </row>
    <row r="38" spans="1:16" ht="14.5" x14ac:dyDescent="0.35">
      <c r="A38" s="457" t="s">
        <v>116</v>
      </c>
      <c r="B38" s="458">
        <v>195826.1</v>
      </c>
      <c r="C38" s="458" t="s">
        <v>34</v>
      </c>
      <c r="D38" s="458">
        <v>0</v>
      </c>
      <c r="E38" s="459">
        <f t="shared" si="2"/>
        <v>0</v>
      </c>
      <c r="F38" s="460">
        <v>76.929000000000002</v>
      </c>
      <c r="G38" s="461">
        <f t="shared" si="3"/>
        <v>3.9284344630261236E-4</v>
      </c>
      <c r="H38" s="460">
        <v>287.98700000000002</v>
      </c>
      <c r="I38" s="461">
        <f t="shared" si="6"/>
        <v>1.4706262341945228E-3</v>
      </c>
      <c r="J38" s="460">
        <v>48689.046999999999</v>
      </c>
      <c r="K38" s="461">
        <f t="shared" si="4"/>
        <v>0.2486341044426662</v>
      </c>
      <c r="L38" s="460">
        <v>139842.87100000001</v>
      </c>
      <c r="M38" s="461">
        <f t="shared" si="5"/>
        <v>0.714117632940655</v>
      </c>
      <c r="N38" s="460">
        <v>6929.2659999999996</v>
      </c>
      <c r="O38" s="462">
        <f t="shared" si="7"/>
        <v>3.5384792936181637E-2</v>
      </c>
    </row>
    <row r="39" spans="1:16" ht="15" hidden="1" customHeight="1" x14ac:dyDescent="0.35">
      <c r="A39" s="317" t="s">
        <v>117</v>
      </c>
      <c r="B39" s="451" t="s">
        <v>38</v>
      </c>
      <c r="C39" s="452" t="s">
        <v>34</v>
      </c>
      <c r="D39" s="452" t="s">
        <v>38</v>
      </c>
      <c r="E39" s="320"/>
      <c r="F39" s="321" t="s">
        <v>38</v>
      </c>
      <c r="G39" s="322"/>
      <c r="H39" s="321" t="s">
        <v>38</v>
      </c>
      <c r="I39" s="322"/>
      <c r="J39" s="321" t="s">
        <v>38</v>
      </c>
      <c r="K39" s="322"/>
      <c r="L39" s="321" t="s">
        <v>38</v>
      </c>
      <c r="M39" s="322"/>
      <c r="N39" s="321" t="s">
        <v>38</v>
      </c>
      <c r="O39" s="323"/>
    </row>
    <row r="40" spans="1:16" ht="14.5" x14ac:dyDescent="0.35">
      <c r="A40" s="317" t="s">
        <v>118</v>
      </c>
      <c r="B40" s="451">
        <v>74527.201000000001</v>
      </c>
      <c r="C40" s="451" t="s">
        <v>34</v>
      </c>
      <c r="D40" s="451">
        <v>1904.6120000000001</v>
      </c>
      <c r="E40" s="320">
        <f t="shared" si="2"/>
        <v>2.5555930914405334E-2</v>
      </c>
      <c r="F40" s="321">
        <v>1545.3050000000001</v>
      </c>
      <c r="G40" s="322">
        <f t="shared" si="3"/>
        <v>2.0734778433447409E-2</v>
      </c>
      <c r="H40" s="321">
        <v>1054.171</v>
      </c>
      <c r="I40" s="322">
        <f t="shared" si="6"/>
        <v>1.4144781849515588E-2</v>
      </c>
      <c r="J40" s="321">
        <v>48100.114000000001</v>
      </c>
      <c r="K40" s="322">
        <f t="shared" si="4"/>
        <v>0.64540346819143257</v>
      </c>
      <c r="L40" s="321">
        <v>18000</v>
      </c>
      <c r="M40" s="322">
        <f t="shared" si="5"/>
        <v>0.24152255496620623</v>
      </c>
      <c r="N40" s="321">
        <v>3923</v>
      </c>
      <c r="O40" s="323">
        <f t="shared" si="7"/>
        <v>5.2638499062912611E-2</v>
      </c>
    </row>
    <row r="41" spans="1:16" ht="14.5" x14ac:dyDescent="0.35">
      <c r="A41" s="317" t="s">
        <v>119</v>
      </c>
      <c r="B41" s="451">
        <v>10728.046</v>
      </c>
      <c r="C41" s="452" t="s">
        <v>34</v>
      </c>
      <c r="D41" s="452">
        <v>59.005000000000003</v>
      </c>
      <c r="E41" s="320">
        <f t="shared" si="2"/>
        <v>5.5000696305739184E-3</v>
      </c>
      <c r="F41" s="321">
        <v>0</v>
      </c>
      <c r="G41" s="322">
        <f t="shared" si="3"/>
        <v>0</v>
      </c>
      <c r="H41" s="321">
        <v>60.957000000000001</v>
      </c>
      <c r="I41" s="322">
        <f t="shared" si="6"/>
        <v>5.6820226162341211E-3</v>
      </c>
      <c r="J41" s="321">
        <v>5336.2430000000004</v>
      </c>
      <c r="K41" s="322">
        <f t="shared" si="4"/>
        <v>0.49741052564465144</v>
      </c>
      <c r="L41" s="321">
        <v>5271.84</v>
      </c>
      <c r="M41" s="322">
        <f t="shared" si="5"/>
        <v>0.49140728889492086</v>
      </c>
      <c r="N41" s="321">
        <v>0</v>
      </c>
      <c r="O41" s="323">
        <f t="shared" si="7"/>
        <v>0</v>
      </c>
    </row>
    <row r="42" spans="1:16" ht="14.5" x14ac:dyDescent="0.35">
      <c r="A42" s="317" t="s">
        <v>120</v>
      </c>
      <c r="B42" s="451">
        <v>42253.332000000002</v>
      </c>
      <c r="C42" s="451" t="s">
        <v>34</v>
      </c>
      <c r="D42" s="451">
        <v>1340.258</v>
      </c>
      <c r="E42" s="320">
        <f t="shared" si="2"/>
        <v>3.1719581310179275E-2</v>
      </c>
      <c r="F42" s="321">
        <v>8599.6409999999996</v>
      </c>
      <c r="G42" s="322">
        <f t="shared" si="3"/>
        <v>0.20352574798124795</v>
      </c>
      <c r="H42" s="321">
        <v>2097.2939999999999</v>
      </c>
      <c r="I42" s="322">
        <f t="shared" si="6"/>
        <v>4.9636180171542442E-2</v>
      </c>
      <c r="J42" s="321">
        <v>20158.739000000001</v>
      </c>
      <c r="K42" s="322">
        <f t="shared" si="4"/>
        <v>0.47709229179843143</v>
      </c>
      <c r="L42" s="321">
        <v>6008.4</v>
      </c>
      <c r="M42" s="322">
        <f t="shared" si="5"/>
        <v>0.1421994364846777</v>
      </c>
      <c r="N42" s="321">
        <v>4049</v>
      </c>
      <c r="O42" s="323">
        <f t="shared" si="7"/>
        <v>9.5826762253921172E-2</v>
      </c>
    </row>
    <row r="43" spans="1:16" ht="14.5" x14ac:dyDescent="0.35">
      <c r="A43" s="317" t="s">
        <v>121</v>
      </c>
      <c r="B43" s="451">
        <v>19859.84</v>
      </c>
      <c r="C43" s="452" t="s">
        <v>34</v>
      </c>
      <c r="D43" s="452">
        <v>7.61</v>
      </c>
      <c r="E43" s="320">
        <f t="shared" si="2"/>
        <v>3.8318536302407274E-4</v>
      </c>
      <c r="F43" s="321">
        <v>4.8719999999999999</v>
      </c>
      <c r="G43" s="322">
        <f t="shared" si="3"/>
        <v>2.4531919693210016E-4</v>
      </c>
      <c r="H43" s="321">
        <v>297.58</v>
      </c>
      <c r="I43" s="322">
        <f t="shared" si="6"/>
        <v>1.4984007927556314E-2</v>
      </c>
      <c r="J43" s="321">
        <v>7324.4579999999996</v>
      </c>
      <c r="K43" s="322">
        <f t="shared" si="4"/>
        <v>0.36880750298089005</v>
      </c>
      <c r="L43" s="321">
        <v>10783.912</v>
      </c>
      <c r="M43" s="322">
        <f t="shared" si="5"/>
        <v>0.54300095066224097</v>
      </c>
      <c r="N43" s="321">
        <v>1441.4079999999999</v>
      </c>
      <c r="O43" s="323">
        <f t="shared" si="7"/>
        <v>7.2579033869356449E-2</v>
      </c>
    </row>
    <row r="44" spans="1:16" ht="15" hidden="1" customHeight="1" x14ac:dyDescent="0.35">
      <c r="A44" s="317" t="s">
        <v>122</v>
      </c>
      <c r="B44" s="451" t="s">
        <v>38</v>
      </c>
      <c r="C44" s="451" t="s">
        <v>34</v>
      </c>
      <c r="D44" s="451" t="s">
        <v>38</v>
      </c>
      <c r="E44" s="320"/>
      <c r="F44" s="321" t="s">
        <v>38</v>
      </c>
      <c r="G44" s="322"/>
      <c r="H44" s="321" t="s">
        <v>38</v>
      </c>
      <c r="I44" s="322"/>
      <c r="J44" s="321" t="s">
        <v>38</v>
      </c>
      <c r="K44" s="322"/>
      <c r="L44" s="321" t="s">
        <v>38</v>
      </c>
      <c r="M44" s="322"/>
      <c r="N44" s="321" t="s">
        <v>38</v>
      </c>
      <c r="O44" s="323"/>
    </row>
    <row r="45" spans="1:16" ht="14.5" x14ac:dyDescent="0.35">
      <c r="A45" s="317" t="s">
        <v>123</v>
      </c>
      <c r="B45" s="451">
        <v>21497.815999999999</v>
      </c>
      <c r="C45" s="452" t="s">
        <v>34</v>
      </c>
      <c r="D45" s="452">
        <v>0</v>
      </c>
      <c r="E45" s="320">
        <f t="shared" si="2"/>
        <v>0</v>
      </c>
      <c r="F45" s="321">
        <v>0</v>
      </c>
      <c r="G45" s="322">
        <f t="shared" si="3"/>
        <v>0</v>
      </c>
      <c r="H45" s="321">
        <v>4619.9660000000003</v>
      </c>
      <c r="I45" s="322">
        <f t="shared" si="6"/>
        <v>0.21490396978000001</v>
      </c>
      <c r="J45" s="321">
        <v>5054.5140000000001</v>
      </c>
      <c r="K45" s="322">
        <f t="shared" si="4"/>
        <v>0.23511755798821612</v>
      </c>
      <c r="L45" s="321">
        <v>11823.335999999999</v>
      </c>
      <c r="M45" s="322">
        <f t="shared" si="5"/>
        <v>0.54997847223178387</v>
      </c>
      <c r="N45" s="321">
        <v>0</v>
      </c>
      <c r="O45" s="323">
        <f t="shared" si="7"/>
        <v>0</v>
      </c>
    </row>
    <row r="46" spans="1:16" ht="14.5" x14ac:dyDescent="0.35">
      <c r="A46" s="317" t="s">
        <v>124</v>
      </c>
      <c r="B46" s="451">
        <v>141881.07500000001</v>
      </c>
      <c r="C46" s="451" t="s">
        <v>34</v>
      </c>
      <c r="D46" s="451">
        <v>5783.2659999999996</v>
      </c>
      <c r="E46" s="320">
        <f t="shared" si="2"/>
        <v>4.0761362993619828E-2</v>
      </c>
      <c r="F46" s="321">
        <v>12170.571</v>
      </c>
      <c r="G46" s="322">
        <f t="shared" si="3"/>
        <v>8.5780087301988647E-2</v>
      </c>
      <c r="H46" s="321">
        <v>1460.443</v>
      </c>
      <c r="I46" s="322">
        <f t="shared" si="6"/>
        <v>1.0293430607288533E-2</v>
      </c>
      <c r="J46" s="321">
        <v>59860</v>
      </c>
      <c r="K46" s="322">
        <f t="shared" si="4"/>
        <v>0.42190263923500715</v>
      </c>
      <c r="L46" s="321">
        <v>46829.563000000002</v>
      </c>
      <c r="M46" s="322">
        <f t="shared" si="5"/>
        <v>0.33006208192318814</v>
      </c>
      <c r="N46" s="321">
        <v>15777.232</v>
      </c>
      <c r="O46" s="323">
        <f t="shared" si="7"/>
        <v>0.11120039793890762</v>
      </c>
    </row>
    <row r="47" spans="1:16" ht="14.5" x14ac:dyDescent="0.35">
      <c r="A47" s="317" t="s">
        <v>125</v>
      </c>
      <c r="B47" s="451">
        <v>1075907.094</v>
      </c>
      <c r="C47" s="452" t="s">
        <v>34</v>
      </c>
      <c r="D47" s="452">
        <v>107396.97500000001</v>
      </c>
      <c r="E47" s="320">
        <f t="shared" si="2"/>
        <v>9.9819933894775489E-2</v>
      </c>
      <c r="F47" s="321">
        <v>584893.92200000002</v>
      </c>
      <c r="G47" s="322">
        <f t="shared" si="3"/>
        <v>0.54362865089539036</v>
      </c>
      <c r="H47" s="321">
        <v>16175.258</v>
      </c>
      <c r="I47" s="322">
        <f t="shared" si="6"/>
        <v>1.5034065757354323E-2</v>
      </c>
      <c r="J47" s="321">
        <v>131491.58600000001</v>
      </c>
      <c r="K47" s="322">
        <f t="shared" si="4"/>
        <v>0.12221462869172234</v>
      </c>
      <c r="L47" s="321">
        <v>235949.353</v>
      </c>
      <c r="M47" s="322">
        <f t="shared" si="5"/>
        <v>0.21930272076075744</v>
      </c>
      <c r="N47" s="321">
        <v>0</v>
      </c>
      <c r="O47" s="323">
        <f t="shared" si="7"/>
        <v>0</v>
      </c>
    </row>
    <row r="48" spans="1:16" ht="15" hidden="1" customHeight="1" x14ac:dyDescent="0.35">
      <c r="A48" s="317" t="s">
        <v>126</v>
      </c>
      <c r="B48" s="451" t="s">
        <v>38</v>
      </c>
      <c r="C48" s="451" t="s">
        <v>34</v>
      </c>
      <c r="D48" s="451" t="s">
        <v>38</v>
      </c>
      <c r="E48" s="320"/>
      <c r="F48" s="321" t="s">
        <v>38</v>
      </c>
      <c r="G48" s="322"/>
      <c r="H48" s="321" t="s">
        <v>38</v>
      </c>
      <c r="I48" s="322"/>
      <c r="J48" s="321" t="s">
        <v>38</v>
      </c>
      <c r="K48" s="322"/>
      <c r="L48" s="321" t="s">
        <v>38</v>
      </c>
      <c r="M48" s="322"/>
      <c r="N48" s="321" t="s">
        <v>38</v>
      </c>
      <c r="O48" s="323"/>
    </row>
    <row r="49" spans="1:15" ht="14.5" x14ac:dyDescent="0.35">
      <c r="A49" s="319" t="s">
        <v>127</v>
      </c>
      <c r="B49" s="287">
        <v>22209.723000000002</v>
      </c>
      <c r="C49" s="288" t="s">
        <v>34</v>
      </c>
      <c r="D49" s="288">
        <v>109.774</v>
      </c>
      <c r="E49" s="324">
        <f t="shared" si="2"/>
        <v>4.9426100451590502E-3</v>
      </c>
      <c r="F49" s="325">
        <v>0</v>
      </c>
      <c r="G49" s="326">
        <f t="shared" si="3"/>
        <v>0</v>
      </c>
      <c r="H49" s="325">
        <v>649.05499999999995</v>
      </c>
      <c r="I49" s="326">
        <f t="shared" si="6"/>
        <v>2.9223912427903755E-2</v>
      </c>
      <c r="J49" s="325">
        <v>9629.3040000000001</v>
      </c>
      <c r="K49" s="326">
        <f t="shared" si="4"/>
        <v>0.43356254375617381</v>
      </c>
      <c r="L49" s="325">
        <v>11266.246999999999</v>
      </c>
      <c r="M49" s="326">
        <f t="shared" si="5"/>
        <v>0.50726643461514576</v>
      </c>
      <c r="N49" s="325">
        <v>555.34299999999996</v>
      </c>
      <c r="O49" s="327">
        <f t="shared" si="7"/>
        <v>2.500449915561756E-2</v>
      </c>
    </row>
    <row r="50" spans="1:15" ht="11.5" customHeight="1" x14ac:dyDescent="0.35">
      <c r="A50" s="289"/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</row>
    <row r="51" spans="1:15" ht="18" customHeight="1" x14ac:dyDescent="0.35">
      <c r="A51" s="214" t="s">
        <v>128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</row>
    <row r="52" spans="1:15" ht="11.5" customHeight="1" x14ac:dyDescent="0.35">
      <c r="A52" s="289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</row>
    <row r="53" spans="1:15" ht="11.5" customHeight="1" x14ac:dyDescent="0.35">
      <c r="A53" s="314" t="s">
        <v>159</v>
      </c>
      <c r="B53" s="265" t="s">
        <v>39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</row>
    <row r="54" spans="1:15" ht="11.5" customHeight="1" x14ac:dyDescent="0.35">
      <c r="A54" s="289"/>
      <c r="B54" s="265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</row>
    <row r="55" spans="1:15" ht="18" customHeight="1" x14ac:dyDescent="0.35">
      <c r="A55" s="314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</row>
    <row r="56" spans="1:15" ht="11.5" customHeight="1" x14ac:dyDescent="0.35">
      <c r="A56" s="35"/>
      <c r="B56" s="35"/>
    </row>
    <row r="57" spans="1:15" ht="11.5" customHeight="1" x14ac:dyDescent="0.35">
      <c r="A57" s="215"/>
      <c r="B57" s="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3426-1DAC-4902-96C6-17E6F8578658}">
  <dimension ref="A1:AE50"/>
  <sheetViews>
    <sheetView topLeftCell="B1" zoomScaleNormal="100" workbookViewId="0">
      <selection activeCell="B1" sqref="B1:I15"/>
    </sheetView>
  </sheetViews>
  <sheetFormatPr defaultColWidth="9.1796875" defaultRowHeight="12.5" x14ac:dyDescent="0.25"/>
  <cols>
    <col min="1" max="1" width="9.1796875" style="216"/>
    <col min="2" max="2" width="48.1796875" style="216" customWidth="1"/>
    <col min="3" max="3" width="19.54296875" style="216" customWidth="1"/>
    <col min="4" max="9" width="14.81640625" style="216" customWidth="1"/>
    <col min="10" max="10" width="13.54296875" style="216" customWidth="1"/>
    <col min="11" max="11" width="13.81640625" style="216" customWidth="1"/>
    <col min="12" max="12" width="9.1796875" style="216"/>
    <col min="13" max="13" width="24.26953125" style="216" customWidth="1"/>
    <col min="14" max="20" width="13.26953125" style="216" customWidth="1"/>
    <col min="21" max="16384" width="9.1796875" style="216"/>
  </cols>
  <sheetData>
    <row r="1" spans="1:10" ht="15.5" x14ac:dyDescent="0.35">
      <c r="B1" s="290" t="s">
        <v>134</v>
      </c>
    </row>
    <row r="2" spans="1:10" ht="14" x14ac:dyDescent="0.3">
      <c r="B2" s="469" t="s">
        <v>133</v>
      </c>
    </row>
    <row r="3" spans="1:10" ht="15.5" x14ac:dyDescent="0.35">
      <c r="B3" s="290"/>
    </row>
    <row r="4" spans="1:10" ht="39" x14ac:dyDescent="0.25">
      <c r="B4" s="311"/>
      <c r="C4" s="313" t="s">
        <v>160</v>
      </c>
      <c r="D4" s="313" t="s">
        <v>41</v>
      </c>
      <c r="E4" s="313" t="s">
        <v>42</v>
      </c>
      <c r="F4" s="313" t="s">
        <v>43</v>
      </c>
      <c r="G4" s="313" t="s">
        <v>44</v>
      </c>
      <c r="H4" s="313" t="s">
        <v>161</v>
      </c>
      <c r="I4" s="313" t="s">
        <v>162</v>
      </c>
    </row>
    <row r="5" spans="1:10" ht="15" customHeight="1" x14ac:dyDescent="0.25">
      <c r="A5" s="217"/>
      <c r="B5" s="333" t="s">
        <v>9</v>
      </c>
      <c r="C5" s="332">
        <f>F22</f>
        <v>0.29481922347367256</v>
      </c>
      <c r="D5" s="294">
        <f>O44</f>
        <v>0.3429133254013888</v>
      </c>
      <c r="E5" s="294">
        <f t="shared" ref="E5:I10" si="0">P44</f>
        <v>0</v>
      </c>
      <c r="F5" s="294">
        <f t="shared" si="0"/>
        <v>0.39410713646409873</v>
      </c>
      <c r="G5" s="294">
        <f t="shared" si="0"/>
        <v>0.32799734811201475</v>
      </c>
      <c r="H5" s="294">
        <f t="shared" si="0"/>
        <v>0</v>
      </c>
      <c r="I5" s="296">
        <f t="shared" si="0"/>
        <v>0</v>
      </c>
      <c r="J5" s="226"/>
    </row>
    <row r="6" spans="1:10" ht="15" customHeight="1" x14ac:dyDescent="0.25">
      <c r="A6" s="217"/>
      <c r="B6" s="331" t="s">
        <v>12</v>
      </c>
      <c r="C6" s="332">
        <f t="shared" ref="C6:C10" si="1">F23</f>
        <v>0.25926662049510707</v>
      </c>
      <c r="D6" s="294">
        <f t="shared" ref="D6:D10" si="2">O45</f>
        <v>6.5224140185299803E-2</v>
      </c>
      <c r="E6" s="294">
        <f t="shared" si="0"/>
        <v>1</v>
      </c>
      <c r="F6" s="294">
        <f t="shared" si="0"/>
        <v>0.18381907268124364</v>
      </c>
      <c r="G6" s="294">
        <f t="shared" si="0"/>
        <v>0.51588561010324674</v>
      </c>
      <c r="H6" s="294">
        <f t="shared" si="0"/>
        <v>1</v>
      </c>
      <c r="I6" s="296">
        <f t="shared" si="0"/>
        <v>0.72317460522195376</v>
      </c>
      <c r="J6" s="226"/>
    </row>
    <row r="7" spans="1:10" ht="15" customHeight="1" x14ac:dyDescent="0.25">
      <c r="A7" s="217"/>
      <c r="B7" s="331" t="s">
        <v>11</v>
      </c>
      <c r="C7" s="332">
        <f t="shared" si="1"/>
        <v>0.23449463312571636</v>
      </c>
      <c r="D7" s="294">
        <f t="shared" si="2"/>
        <v>0.32995916192233693</v>
      </c>
      <c r="E7" s="294">
        <f t="shared" si="0"/>
        <v>0</v>
      </c>
      <c r="F7" s="294">
        <f t="shared" si="0"/>
        <v>0.16198516628063789</v>
      </c>
      <c r="G7" s="294">
        <f t="shared" si="0"/>
        <v>4.482830352338011E-2</v>
      </c>
      <c r="H7" s="294">
        <f t="shared" si="0"/>
        <v>0</v>
      </c>
      <c r="I7" s="296">
        <f t="shared" si="0"/>
        <v>0.11396859455630329</v>
      </c>
      <c r="J7" s="226"/>
    </row>
    <row r="8" spans="1:10" ht="30" customHeight="1" x14ac:dyDescent="0.25">
      <c r="A8" s="217"/>
      <c r="B8" s="331" t="s">
        <v>50</v>
      </c>
      <c r="C8" s="332">
        <f t="shared" si="1"/>
        <v>0.10338377556493678</v>
      </c>
      <c r="D8" s="294">
        <f t="shared" si="2"/>
        <v>0.12715248950769339</v>
      </c>
      <c r="E8" s="294">
        <f t="shared" si="0"/>
        <v>0</v>
      </c>
      <c r="F8" s="294">
        <f t="shared" si="0"/>
        <v>0.10326339041162923</v>
      </c>
      <c r="G8" s="294">
        <f t="shared" si="0"/>
        <v>0.10818628099630535</v>
      </c>
      <c r="H8" s="294">
        <f t="shared" si="0"/>
        <v>0</v>
      </c>
      <c r="I8" s="296">
        <f t="shared" si="0"/>
        <v>0.16285680022174301</v>
      </c>
      <c r="J8" s="226"/>
    </row>
    <row r="9" spans="1:10" ht="15" customHeight="1" x14ac:dyDescent="0.25">
      <c r="A9" s="217"/>
      <c r="B9" s="331" t="s">
        <v>13</v>
      </c>
      <c r="C9" s="332">
        <f t="shared" si="1"/>
        <v>8.4672865818775242E-2</v>
      </c>
      <c r="D9" s="294">
        <f t="shared" si="2"/>
        <v>0.10067884898057902</v>
      </c>
      <c r="E9" s="294">
        <f t="shared" si="0"/>
        <v>0</v>
      </c>
      <c r="F9" s="294">
        <f t="shared" si="0"/>
        <v>0.14443664353666574</v>
      </c>
      <c r="G9" s="294">
        <f t="shared" si="0"/>
        <v>0</v>
      </c>
      <c r="H9" s="294">
        <f t="shared" si="0"/>
        <v>0</v>
      </c>
      <c r="I9" s="296">
        <f t="shared" si="0"/>
        <v>0</v>
      </c>
      <c r="J9" s="226"/>
    </row>
    <row r="10" spans="1:10" ht="15" customHeight="1" x14ac:dyDescent="0.25">
      <c r="A10" s="217"/>
      <c r="B10" s="331" t="s">
        <v>51</v>
      </c>
      <c r="C10" s="332">
        <f t="shared" si="1"/>
        <v>2.3362881521791935E-2</v>
      </c>
      <c r="D10" s="294">
        <f t="shared" si="2"/>
        <v>3.4072034002701992E-2</v>
      </c>
      <c r="E10" s="294">
        <f t="shared" si="0"/>
        <v>0</v>
      </c>
      <c r="F10" s="294">
        <f t="shared" si="0"/>
        <v>1.2388590625724651E-2</v>
      </c>
      <c r="G10" s="294">
        <f t="shared" si="0"/>
        <v>3.1024572650530493E-3</v>
      </c>
      <c r="H10" s="294">
        <f t="shared" si="0"/>
        <v>0</v>
      </c>
      <c r="I10" s="296">
        <f t="shared" si="0"/>
        <v>0</v>
      </c>
      <c r="J10" s="226"/>
    </row>
    <row r="11" spans="1:10" ht="15" customHeight="1" x14ac:dyDescent="0.25">
      <c r="A11" s="217"/>
      <c r="B11" s="334" t="s">
        <v>6</v>
      </c>
      <c r="C11" s="295">
        <v>1</v>
      </c>
      <c r="D11" s="295">
        <f>F33</f>
        <v>0.62509433047720919</v>
      </c>
      <c r="E11" s="295">
        <f>F34</f>
        <v>6.3286117060736835E-3</v>
      </c>
      <c r="F11" s="295">
        <f>F35</f>
        <v>0.15050950728245385</v>
      </c>
      <c r="G11" s="295">
        <f>F36</f>
        <v>6.5000000000000002E-2</v>
      </c>
      <c r="H11" s="295">
        <f>F37</f>
        <v>0.14509243987157194</v>
      </c>
      <c r="I11" s="297">
        <f>F38</f>
        <v>8.495391069369973E-3</v>
      </c>
      <c r="J11" s="226"/>
    </row>
    <row r="13" spans="1:10" ht="15.75" customHeight="1" x14ac:dyDescent="0.3">
      <c r="B13" s="335" t="s">
        <v>163</v>
      </c>
      <c r="C13" s="225"/>
    </row>
    <row r="15" spans="1:10" x14ac:dyDescent="0.25">
      <c r="B15" s="227"/>
      <c r="C15" s="227"/>
    </row>
    <row r="19" spans="2:21" ht="13.5" thickBot="1" x14ac:dyDescent="0.35">
      <c r="B19" s="220"/>
      <c r="C19" s="217"/>
      <c r="D19" s="217"/>
      <c r="E19" s="217"/>
      <c r="F19" s="224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</row>
    <row r="20" spans="2:21" ht="32.25" customHeight="1" thickBot="1" x14ac:dyDescent="0.4">
      <c r="B20" s="112" t="s">
        <v>49</v>
      </c>
      <c r="C20" s="484" t="s">
        <v>57</v>
      </c>
      <c r="D20" s="485"/>
      <c r="E20" s="486"/>
      <c r="F20" s="115" t="s">
        <v>47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</row>
    <row r="21" spans="2:21" ht="13" x14ac:dyDescent="0.3">
      <c r="B21" s="36"/>
      <c r="C21" s="37"/>
      <c r="D21" s="38"/>
      <c r="E21" s="39"/>
      <c r="F21" s="40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</row>
    <row r="22" spans="2:21" ht="13" x14ac:dyDescent="0.3">
      <c r="B22" s="42"/>
      <c r="C22" s="43" t="s">
        <v>9</v>
      </c>
      <c r="D22" s="44"/>
      <c r="E22" s="44">
        <v>2830449.4709999999</v>
      </c>
      <c r="F22" s="46">
        <f>E22/E29</f>
        <v>0.29481922347367256</v>
      </c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</row>
    <row r="23" spans="2:21" ht="13" x14ac:dyDescent="0.3">
      <c r="B23" s="42"/>
      <c r="C23" s="43" t="s">
        <v>12</v>
      </c>
      <c r="D23" s="44"/>
      <c r="E23" s="44">
        <v>2489122.182</v>
      </c>
      <c r="F23" s="46">
        <f>E23/E29</f>
        <v>0.25926662049510707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</row>
    <row r="24" spans="2:21" ht="13" x14ac:dyDescent="0.3">
      <c r="B24" s="42"/>
      <c r="C24" s="43" t="s">
        <v>11</v>
      </c>
      <c r="D24" s="44"/>
      <c r="E24" s="44">
        <v>2251295.5649999999</v>
      </c>
      <c r="F24" s="46">
        <f>E24/E29</f>
        <v>0.23449463312571636</v>
      </c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</row>
    <row r="25" spans="2:21" ht="13" x14ac:dyDescent="0.3">
      <c r="B25" s="42"/>
      <c r="C25" s="43" t="s">
        <v>50</v>
      </c>
      <c r="D25" s="44"/>
      <c r="E25" s="44">
        <v>992549.09299999999</v>
      </c>
      <c r="F25" s="46">
        <f>E25/E29</f>
        <v>0.10338377556493678</v>
      </c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</row>
    <row r="26" spans="2:21" ht="13" x14ac:dyDescent="0.3">
      <c r="B26" s="42"/>
      <c r="C26" s="47" t="s">
        <v>13</v>
      </c>
      <c r="D26" s="44"/>
      <c r="E26" s="44">
        <v>812912.62300000002</v>
      </c>
      <c r="F26" s="48">
        <f>E26/E29</f>
        <v>8.4672865818775242E-2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</row>
    <row r="27" spans="2:21" ht="13.5" thickBot="1" x14ac:dyDescent="0.35">
      <c r="B27" s="49"/>
      <c r="C27" s="43" t="s">
        <v>51</v>
      </c>
      <c r="D27" s="50"/>
      <c r="E27" s="50">
        <v>224298.31700000001</v>
      </c>
      <c r="F27" s="46">
        <f>E27/E29</f>
        <v>2.3362881521791935E-2</v>
      </c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</row>
    <row r="28" spans="2:21" ht="13.5" thickBot="1" x14ac:dyDescent="0.35">
      <c r="B28" s="51"/>
      <c r="C28" s="52"/>
      <c r="D28" s="53"/>
      <c r="E28" s="54"/>
      <c r="F28" s="55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</row>
    <row r="29" spans="2:21" ht="13" thickBot="1" x14ac:dyDescent="0.3">
      <c r="B29" s="139"/>
      <c r="C29" s="139" t="s">
        <v>6</v>
      </c>
      <c r="D29" s="140"/>
      <c r="E29" s="118">
        <f>SUM(E22:E27)</f>
        <v>9600627.2510000002</v>
      </c>
      <c r="F29" s="141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</row>
    <row r="30" spans="2:21" ht="13.5" thickBot="1" x14ac:dyDescent="0.35">
      <c r="B30" s="220"/>
      <c r="C30" s="217"/>
      <c r="D30" s="217"/>
      <c r="E30" s="219"/>
      <c r="F30" s="223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</row>
    <row r="31" spans="2:21" ht="31.5" customHeight="1" thickBot="1" x14ac:dyDescent="0.4">
      <c r="B31" s="112" t="s">
        <v>52</v>
      </c>
      <c r="C31" s="484" t="s">
        <v>57</v>
      </c>
      <c r="D31" s="485"/>
      <c r="E31" s="486"/>
      <c r="F31" s="115" t="s">
        <v>47</v>
      </c>
      <c r="G31" s="217"/>
      <c r="H31" s="228"/>
      <c r="I31" s="228"/>
      <c r="J31" s="228"/>
      <c r="K31" s="229"/>
      <c r="L31" s="230"/>
      <c r="M31" s="217"/>
      <c r="N31" s="217"/>
      <c r="O31" s="217"/>
      <c r="P31" s="217"/>
      <c r="Q31" s="217"/>
      <c r="R31" s="217"/>
      <c r="S31" s="217"/>
      <c r="T31" s="217"/>
      <c r="U31" s="217"/>
    </row>
    <row r="32" spans="2:21" ht="13" x14ac:dyDescent="0.3">
      <c r="B32" s="59"/>
      <c r="C32" s="59"/>
      <c r="D32" s="60"/>
      <c r="E32" s="61"/>
      <c r="F32" s="62"/>
      <c r="G32" s="217"/>
      <c r="H32" s="228"/>
      <c r="I32" s="228"/>
      <c r="J32" s="228"/>
      <c r="K32" s="229"/>
      <c r="L32" s="230"/>
      <c r="M32" s="222"/>
      <c r="N32" s="222"/>
      <c r="O32" s="222"/>
      <c r="P32" s="222"/>
      <c r="Q32" s="222"/>
      <c r="R32" s="222"/>
      <c r="S32" s="221"/>
      <c r="T32" s="221"/>
      <c r="U32" s="221"/>
    </row>
    <row r="33" spans="2:31" ht="13" x14ac:dyDescent="0.3">
      <c r="B33" s="42"/>
      <c r="C33" s="42" t="s">
        <v>41</v>
      </c>
      <c r="D33" s="43"/>
      <c r="E33" s="45">
        <v>6001297.6629999997</v>
      </c>
      <c r="F33" s="110">
        <v>0.62509433047720919</v>
      </c>
      <c r="G33" s="217"/>
      <c r="H33" s="233"/>
      <c r="I33" s="233"/>
      <c r="J33" s="233"/>
      <c r="K33" s="231"/>
      <c r="L33" s="232"/>
      <c r="M33" s="217"/>
      <c r="N33" s="217"/>
      <c r="O33" s="217"/>
      <c r="P33" s="217"/>
      <c r="Q33" s="217"/>
      <c r="R33" s="217"/>
      <c r="S33" s="217"/>
      <c r="T33" s="217"/>
      <c r="U33" s="217"/>
    </row>
    <row r="34" spans="2:31" ht="13" x14ac:dyDescent="0.3">
      <c r="B34" s="42"/>
      <c r="C34" s="42" t="s">
        <v>42</v>
      </c>
      <c r="D34" s="43"/>
      <c r="E34" s="45">
        <v>60758.642</v>
      </c>
      <c r="F34" s="110">
        <v>6.3286117060736835E-3</v>
      </c>
      <c r="G34" s="217"/>
      <c r="H34" s="233"/>
      <c r="I34" s="233"/>
      <c r="J34" s="233"/>
      <c r="K34" s="231"/>
      <c r="L34" s="232"/>
      <c r="M34" s="217"/>
      <c r="N34" s="217"/>
      <c r="O34" s="217"/>
      <c r="P34" s="217"/>
      <c r="Q34" s="217"/>
      <c r="R34" s="217"/>
      <c r="S34" s="217"/>
      <c r="T34" s="217"/>
      <c r="U34" s="217"/>
    </row>
    <row r="35" spans="2:31" ht="13" x14ac:dyDescent="0.3">
      <c r="B35" s="42"/>
      <c r="C35" s="42" t="s">
        <v>43</v>
      </c>
      <c r="D35" s="43"/>
      <c r="E35" s="65">
        <v>1444985.6769999999</v>
      </c>
      <c r="F35" s="110">
        <v>0.15050950728245385</v>
      </c>
      <c r="G35" s="217"/>
      <c r="H35" s="233"/>
      <c r="I35" s="233"/>
      <c r="J35" s="233"/>
      <c r="K35" s="234"/>
      <c r="L35" s="232"/>
      <c r="M35" s="217"/>
      <c r="N35" s="217"/>
      <c r="O35" s="217"/>
      <c r="P35" s="217"/>
      <c r="Q35" s="217"/>
      <c r="R35" s="217"/>
      <c r="S35" s="217"/>
      <c r="T35" s="217"/>
      <c r="U35" s="217"/>
    </row>
    <row r="36" spans="2:31" ht="13" x14ac:dyDescent="0.3">
      <c r="B36" s="42"/>
      <c r="C36" s="42" t="s">
        <v>44</v>
      </c>
      <c r="D36" s="43"/>
      <c r="E36" s="65">
        <v>619045.755</v>
      </c>
      <c r="F36" s="110">
        <v>6.5000000000000002E-2</v>
      </c>
      <c r="G36" s="298"/>
      <c r="H36" s="233"/>
      <c r="I36" s="233"/>
      <c r="J36" s="233"/>
      <c r="K36" s="234"/>
      <c r="L36" s="232"/>
      <c r="M36" s="217"/>
      <c r="N36" s="217"/>
      <c r="O36" s="217"/>
      <c r="P36" s="217"/>
      <c r="Q36" s="217"/>
      <c r="R36" s="217"/>
      <c r="S36" s="217"/>
      <c r="T36" s="217"/>
      <c r="U36" s="217"/>
    </row>
    <row r="37" spans="2:31" ht="13" x14ac:dyDescent="0.3">
      <c r="B37" s="42"/>
      <c r="C37" s="42" t="s">
        <v>45</v>
      </c>
      <c r="D37" s="43"/>
      <c r="E37" s="65">
        <v>1392978.432</v>
      </c>
      <c r="F37" s="110">
        <v>0.14509243987157194</v>
      </c>
      <c r="G37" s="217"/>
      <c r="H37" s="233"/>
      <c r="I37" s="233"/>
      <c r="J37" s="233"/>
      <c r="K37" s="234"/>
      <c r="L37" s="232"/>
      <c r="M37" s="217"/>
      <c r="N37" s="217"/>
      <c r="O37" s="217"/>
      <c r="P37" s="217"/>
      <c r="Q37" s="217"/>
      <c r="R37" s="217"/>
      <c r="S37" s="217"/>
      <c r="T37" s="217"/>
      <c r="U37" s="217"/>
    </row>
    <row r="38" spans="2:31" ht="13" x14ac:dyDescent="0.3">
      <c r="B38" s="42"/>
      <c r="C38" s="66" t="s">
        <v>46</v>
      </c>
      <c r="D38" s="67"/>
      <c r="E38" s="65">
        <v>81561.082999999999</v>
      </c>
      <c r="F38" s="111">
        <v>8.495391069369973E-3</v>
      </c>
      <c r="G38" s="217"/>
      <c r="H38" s="233"/>
      <c r="I38" s="235"/>
      <c r="J38" s="235"/>
      <c r="K38" s="234"/>
      <c r="L38" s="236"/>
      <c r="M38" s="217"/>
      <c r="N38" s="217"/>
      <c r="O38" s="217"/>
      <c r="P38" s="217"/>
      <c r="Q38" s="217"/>
      <c r="R38" s="217"/>
      <c r="S38" s="217"/>
      <c r="T38" s="217"/>
      <c r="U38" s="217"/>
    </row>
    <row r="39" spans="2:31" ht="13.5" thickBot="1" x14ac:dyDescent="0.35">
      <c r="B39" s="49"/>
      <c r="C39" s="68"/>
      <c r="D39" s="52"/>
      <c r="E39" s="69"/>
      <c r="F39" s="70"/>
      <c r="G39" s="217"/>
      <c r="H39" s="233"/>
      <c r="I39" s="235"/>
      <c r="J39" s="235"/>
      <c r="K39" s="237"/>
      <c r="L39" s="238"/>
      <c r="M39" s="217"/>
      <c r="N39" s="217"/>
      <c r="O39" s="217"/>
      <c r="P39" s="217"/>
      <c r="Q39" s="217"/>
      <c r="R39" s="217"/>
      <c r="S39" s="217"/>
      <c r="T39" s="217"/>
      <c r="U39" s="217"/>
    </row>
    <row r="40" spans="2:31" ht="13.5" customHeight="1" thickBot="1" x14ac:dyDescent="0.3">
      <c r="B40" s="116"/>
      <c r="C40" s="117" t="s">
        <v>53</v>
      </c>
      <c r="D40" s="117"/>
      <c r="E40" s="118">
        <f>SUM(E33:E38)</f>
        <v>9600627.2520000003</v>
      </c>
      <c r="F40" s="119"/>
      <c r="G40" s="217"/>
      <c r="H40" s="233"/>
      <c r="I40" s="233"/>
      <c r="J40" s="233"/>
      <c r="K40" s="231"/>
      <c r="L40" s="239"/>
      <c r="M40" s="217"/>
      <c r="N40" s="217"/>
      <c r="O40" s="217"/>
      <c r="P40" s="217"/>
      <c r="Q40" s="217"/>
      <c r="R40" s="217"/>
      <c r="S40" s="217"/>
      <c r="T40" s="217"/>
      <c r="U40" s="217"/>
    </row>
    <row r="41" spans="2:31" ht="13" hidden="1" x14ac:dyDescent="0.3">
      <c r="B41" s="220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35"/>
      <c r="R41" s="220"/>
      <c r="S41" s="217"/>
      <c r="T41" s="217"/>
      <c r="U41" s="219"/>
    </row>
    <row r="42" spans="2:31" ht="13.5" thickBot="1" x14ac:dyDescent="0.35">
      <c r="B42" s="220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35"/>
      <c r="R42" s="220"/>
      <c r="S42" s="217"/>
      <c r="T42" s="217"/>
      <c r="U42" s="219"/>
    </row>
    <row r="43" spans="2:31" ht="33" customHeight="1" thickBot="1" x14ac:dyDescent="0.3">
      <c r="B43" s="142"/>
      <c r="C43" s="142"/>
      <c r="D43" s="143" t="s">
        <v>54</v>
      </c>
      <c r="E43" s="251" t="s">
        <v>41</v>
      </c>
      <c r="F43" s="251" t="s">
        <v>42</v>
      </c>
      <c r="G43" s="251" t="s">
        <v>43</v>
      </c>
      <c r="H43" s="251" t="s">
        <v>44</v>
      </c>
      <c r="I43" s="251" t="s">
        <v>45</v>
      </c>
      <c r="J43" s="251" t="s">
        <v>46</v>
      </c>
      <c r="K43" s="145" t="s">
        <v>55</v>
      </c>
      <c r="L43" s="218"/>
      <c r="M43" s="252"/>
      <c r="N43" s="253" t="s">
        <v>54</v>
      </c>
      <c r="O43" s="254" t="s">
        <v>41</v>
      </c>
      <c r="P43" s="254" t="s">
        <v>42</v>
      </c>
      <c r="Q43" s="254" t="s">
        <v>43</v>
      </c>
      <c r="R43" s="254" t="s">
        <v>44</v>
      </c>
      <c r="S43" s="254" t="s">
        <v>45</v>
      </c>
      <c r="T43" s="254" t="s">
        <v>46</v>
      </c>
      <c r="U43" s="145" t="s">
        <v>55</v>
      </c>
      <c r="W43" s="240"/>
      <c r="X43" s="240"/>
      <c r="Y43" s="241"/>
      <c r="Z43" s="241"/>
      <c r="AA43" s="241"/>
      <c r="AB43" s="241"/>
      <c r="AC43" s="241"/>
      <c r="AD43" s="241"/>
      <c r="AE43" s="242"/>
    </row>
    <row r="44" spans="2:31" ht="16.5" customHeight="1" x14ac:dyDescent="0.25">
      <c r="B44" s="75"/>
      <c r="C44" s="75" t="s">
        <v>9</v>
      </c>
      <c r="D44" s="76" t="s">
        <v>40</v>
      </c>
      <c r="E44" s="77">
        <v>2057924.9380000001</v>
      </c>
      <c r="F44" s="77">
        <v>0</v>
      </c>
      <c r="G44" s="77">
        <v>569479.16700000002</v>
      </c>
      <c r="H44" s="77">
        <v>203045.36600000001</v>
      </c>
      <c r="I44" s="77" t="s">
        <v>38</v>
      </c>
      <c r="J44" s="78">
        <v>0</v>
      </c>
      <c r="K44" s="79">
        <f t="shared" ref="K44:K49" si="3">SUM(E44:J44)</f>
        <v>2830449.4709999999</v>
      </c>
      <c r="L44" s="217"/>
      <c r="M44" s="248" t="s">
        <v>9</v>
      </c>
      <c r="N44" s="81" t="s">
        <v>40</v>
      </c>
      <c r="O44" s="82">
        <f>E44/E50</f>
        <v>0.3429133254013888</v>
      </c>
      <c r="P44" s="82">
        <f>F44/F50</f>
        <v>0</v>
      </c>
      <c r="Q44" s="82">
        <f>G44/G50</f>
        <v>0.39410713646409873</v>
      </c>
      <c r="R44" s="82">
        <f>H44/H50</f>
        <v>0.32799734811201475</v>
      </c>
      <c r="S44" s="82"/>
      <c r="T44" s="82">
        <f>J44/J50</f>
        <v>0</v>
      </c>
      <c r="U44" s="83">
        <f>K44/K50</f>
        <v>0.29481922350438089</v>
      </c>
      <c r="W44" s="240"/>
      <c r="X44" s="240"/>
      <c r="Y44" s="241"/>
      <c r="Z44" s="241"/>
      <c r="AA44" s="241"/>
      <c r="AB44" s="241"/>
      <c r="AC44" s="241"/>
      <c r="AD44" s="241"/>
      <c r="AE44" s="241"/>
    </row>
    <row r="45" spans="2:31" ht="17.149999999999999" customHeight="1" x14ac:dyDescent="0.25">
      <c r="B45" s="43"/>
      <c r="C45" s="43" t="s">
        <v>12</v>
      </c>
      <c r="D45" s="84" t="s">
        <v>40</v>
      </c>
      <c r="E45" s="85">
        <v>391429.48</v>
      </c>
      <c r="F45" s="33">
        <v>60758.642</v>
      </c>
      <c r="G45" s="85">
        <v>265615.92700000003</v>
      </c>
      <c r="H45" s="85">
        <v>319356.79700000002</v>
      </c>
      <c r="I45" s="85">
        <v>1392978.432</v>
      </c>
      <c r="J45" s="86">
        <v>58982.904000000002</v>
      </c>
      <c r="K45" s="79">
        <f t="shared" si="3"/>
        <v>2489122.182</v>
      </c>
      <c r="L45" s="217"/>
      <c r="M45" s="249" t="s">
        <v>12</v>
      </c>
      <c r="N45" s="84" t="s">
        <v>40</v>
      </c>
      <c r="O45" s="88">
        <f t="shared" ref="O45:U45" si="4">E45/E50</f>
        <v>6.5224140185299803E-2</v>
      </c>
      <c r="P45" s="88">
        <f t="shared" si="4"/>
        <v>1</v>
      </c>
      <c r="Q45" s="88">
        <f t="shared" si="4"/>
        <v>0.18381907268124364</v>
      </c>
      <c r="R45" s="88">
        <f t="shared" si="4"/>
        <v>0.51588561010324674</v>
      </c>
      <c r="S45" s="88">
        <f t="shared" si="4"/>
        <v>1</v>
      </c>
      <c r="T45" s="88">
        <f t="shared" si="4"/>
        <v>0.72317460522195376</v>
      </c>
      <c r="U45" s="89">
        <f t="shared" si="4"/>
        <v>0.25926662052211225</v>
      </c>
      <c r="W45" s="240"/>
      <c r="X45" s="240"/>
      <c r="Y45" s="241"/>
      <c r="Z45" s="241"/>
      <c r="AA45" s="241"/>
      <c r="AB45" s="241"/>
      <c r="AC45" s="241"/>
      <c r="AD45" s="241"/>
      <c r="AE45" s="241"/>
    </row>
    <row r="46" spans="2:31" ht="19.5" customHeight="1" x14ac:dyDescent="0.25">
      <c r="B46" s="43"/>
      <c r="C46" s="43" t="s">
        <v>11</v>
      </c>
      <c r="D46" s="84" t="s">
        <v>40</v>
      </c>
      <c r="E46" s="85">
        <v>1980183.1470000001</v>
      </c>
      <c r="F46" s="85">
        <v>0</v>
      </c>
      <c r="G46" s="85">
        <v>234066.245</v>
      </c>
      <c r="H46" s="85">
        <v>27750.771000000001</v>
      </c>
      <c r="I46" s="90" t="s">
        <v>38</v>
      </c>
      <c r="J46" s="86">
        <v>9295.402</v>
      </c>
      <c r="K46" s="79">
        <f t="shared" si="3"/>
        <v>2251295.5649999999</v>
      </c>
      <c r="L46" s="217"/>
      <c r="M46" s="249" t="s">
        <v>11</v>
      </c>
      <c r="N46" s="84" t="s">
        <v>40</v>
      </c>
      <c r="O46" s="88">
        <f>E46/E50</f>
        <v>0.32995916192233693</v>
      </c>
      <c r="P46" s="88">
        <f>F46/F50</f>
        <v>0</v>
      </c>
      <c r="Q46" s="88">
        <f>G46/G50</f>
        <v>0.16198516628063789</v>
      </c>
      <c r="R46" s="88">
        <f>H46/H50</f>
        <v>4.482830352338011E-2</v>
      </c>
      <c r="S46" s="88"/>
      <c r="T46" s="88">
        <f>J46/J50</f>
        <v>0.11396859455630329</v>
      </c>
      <c r="U46" s="89">
        <f>K46/K50</f>
        <v>0.2344946331501413</v>
      </c>
      <c r="W46" s="240"/>
      <c r="X46" s="240"/>
      <c r="Y46" s="241"/>
      <c r="Z46" s="241"/>
      <c r="AA46" s="241"/>
      <c r="AB46" s="241"/>
      <c r="AC46" s="241"/>
      <c r="AD46" s="241"/>
      <c r="AE46" s="241"/>
    </row>
    <row r="47" spans="2:31" ht="18" customHeight="1" x14ac:dyDescent="0.25">
      <c r="B47" s="43"/>
      <c r="C47" s="43" t="s">
        <v>50</v>
      </c>
      <c r="D47" s="84" t="s">
        <v>40</v>
      </c>
      <c r="E47" s="85">
        <v>763079.93799999997</v>
      </c>
      <c r="F47" s="85">
        <v>0</v>
      </c>
      <c r="G47" s="85">
        <v>149214.12</v>
      </c>
      <c r="H47" s="85">
        <v>66972.258000000002</v>
      </c>
      <c r="I47" s="85" t="s">
        <v>38</v>
      </c>
      <c r="J47" s="86">
        <v>13282.777</v>
      </c>
      <c r="K47" s="79">
        <f t="shared" si="3"/>
        <v>992549.09299999999</v>
      </c>
      <c r="L47" s="217"/>
      <c r="M47" s="249" t="s">
        <v>10</v>
      </c>
      <c r="N47" s="84" t="s">
        <v>40</v>
      </c>
      <c r="O47" s="88">
        <f>E47/E50</f>
        <v>0.12715248950769339</v>
      </c>
      <c r="P47" s="88">
        <f>F47/F50</f>
        <v>0</v>
      </c>
      <c r="Q47" s="88">
        <f>G47/G50</f>
        <v>0.10326339041162923</v>
      </c>
      <c r="R47" s="88">
        <f>H47/H50</f>
        <v>0.10818628099630535</v>
      </c>
      <c r="S47" s="88"/>
      <c r="T47" s="88">
        <f>J47/J50</f>
        <v>0.16285680022174301</v>
      </c>
      <c r="U47" s="89">
        <f>K47/K50</f>
        <v>0.10338377557570522</v>
      </c>
      <c r="W47" s="240"/>
      <c r="X47" s="240"/>
      <c r="Y47" s="241"/>
      <c r="Z47" s="241"/>
      <c r="AA47" s="241"/>
      <c r="AB47" s="241"/>
      <c r="AC47" s="241"/>
      <c r="AD47" s="241"/>
      <c r="AE47" s="241"/>
    </row>
    <row r="48" spans="2:31" ht="19.5" customHeight="1" x14ac:dyDescent="0.25">
      <c r="B48" s="47"/>
      <c r="C48" s="47" t="s">
        <v>13</v>
      </c>
      <c r="D48" s="84" t="s">
        <v>40</v>
      </c>
      <c r="E48" s="85">
        <v>604203.74100000004</v>
      </c>
      <c r="F48" s="85">
        <v>0</v>
      </c>
      <c r="G48" s="91">
        <v>208708.88099999999</v>
      </c>
      <c r="H48" s="91">
        <v>0</v>
      </c>
      <c r="I48" s="85" t="s">
        <v>38</v>
      </c>
      <c r="J48" s="86">
        <v>0</v>
      </c>
      <c r="K48" s="79">
        <f t="shared" si="3"/>
        <v>812912.62199999997</v>
      </c>
      <c r="L48" s="217"/>
      <c r="M48" s="249" t="s">
        <v>13</v>
      </c>
      <c r="N48" s="84" t="s">
        <v>40</v>
      </c>
      <c r="O48" s="88">
        <f>E48/E50</f>
        <v>0.10067884898057902</v>
      </c>
      <c r="P48" s="88">
        <f>F48/F50</f>
        <v>0</v>
      </c>
      <c r="Q48" s="88">
        <f>G48/G50</f>
        <v>0.14443664353666574</v>
      </c>
      <c r="R48" s="88">
        <f>H48/H50</f>
        <v>0</v>
      </c>
      <c r="S48" s="88"/>
      <c r="T48" s="88">
        <f>J48/J50</f>
        <v>0</v>
      </c>
      <c r="U48" s="89">
        <f>K48/K50</f>
        <v>8.4672865723434895E-2</v>
      </c>
      <c r="W48" s="240"/>
      <c r="X48" s="240"/>
      <c r="Y48" s="241"/>
      <c r="Z48" s="241"/>
      <c r="AA48" s="241"/>
      <c r="AB48" s="241"/>
      <c r="AC48" s="241"/>
      <c r="AD48" s="241"/>
      <c r="AE48" s="241"/>
    </row>
    <row r="49" spans="2:31" ht="42" customHeight="1" thickBot="1" x14ac:dyDescent="0.35">
      <c r="B49" s="92"/>
      <c r="C49" s="92" t="s">
        <v>51</v>
      </c>
      <c r="D49" s="93" t="s">
        <v>40</v>
      </c>
      <c r="E49" s="94">
        <v>204476.41800000001</v>
      </c>
      <c r="F49" s="94">
        <v>0</v>
      </c>
      <c r="G49" s="94">
        <v>17901.335999999999</v>
      </c>
      <c r="H49" s="94">
        <v>1920.5630000000001</v>
      </c>
      <c r="I49" s="94" t="s">
        <v>38</v>
      </c>
      <c r="J49" s="95">
        <v>0</v>
      </c>
      <c r="K49" s="96">
        <f t="shared" si="3"/>
        <v>224298.31700000001</v>
      </c>
      <c r="L49" s="217"/>
      <c r="M49" s="250" t="s">
        <v>8</v>
      </c>
      <c r="N49" s="93" t="s">
        <v>40</v>
      </c>
      <c r="O49" s="98">
        <f>E49/E50</f>
        <v>3.4072034002701992E-2</v>
      </c>
      <c r="P49" s="98">
        <f>F49/F50</f>
        <v>0</v>
      </c>
      <c r="Q49" s="98">
        <f>G49/G50</f>
        <v>1.2388590625724651E-2</v>
      </c>
      <c r="R49" s="98">
        <f>H49/H50</f>
        <v>3.1024572650530493E-3</v>
      </c>
      <c r="S49" s="98"/>
      <c r="T49" s="98">
        <f>J49/J50</f>
        <v>0</v>
      </c>
      <c r="U49" s="99">
        <f>K49/K50</f>
        <v>2.3362881524225412E-2</v>
      </c>
      <c r="W49" s="243"/>
      <c r="X49" s="243"/>
      <c r="Y49" s="244"/>
      <c r="Z49" s="244"/>
      <c r="AA49" s="244"/>
      <c r="AB49" s="244"/>
      <c r="AC49" s="244"/>
      <c r="AD49" s="244"/>
      <c r="AE49" s="244"/>
    </row>
    <row r="50" spans="2:31" ht="13" thickBot="1" x14ac:dyDescent="0.3">
      <c r="B50" s="259"/>
      <c r="C50" s="260" t="s">
        <v>55</v>
      </c>
      <c r="D50" s="260"/>
      <c r="E50" s="261">
        <f>SUM(E44:E49)</f>
        <v>6001297.6620000005</v>
      </c>
      <c r="F50" s="261">
        <f t="shared" ref="F50:K50" si="5">SUM(F44:F49)</f>
        <v>60758.642</v>
      </c>
      <c r="G50" s="261">
        <f t="shared" si="5"/>
        <v>1444985.6760000002</v>
      </c>
      <c r="H50" s="261">
        <f t="shared" si="5"/>
        <v>619045.755</v>
      </c>
      <c r="I50" s="261">
        <f t="shared" si="5"/>
        <v>1392978.432</v>
      </c>
      <c r="J50" s="261">
        <f t="shared" si="5"/>
        <v>81561.082999999999</v>
      </c>
      <c r="K50" s="262">
        <f t="shared" si="5"/>
        <v>9600627.25</v>
      </c>
      <c r="L50" s="217"/>
      <c r="M50" s="255" t="s">
        <v>55</v>
      </c>
      <c r="N50" s="256"/>
      <c r="O50" s="257">
        <f>SUM(O44:O49)</f>
        <v>0.99999999999999989</v>
      </c>
      <c r="P50" s="257">
        <f>SUM(P44:P49)</f>
        <v>1</v>
      </c>
      <c r="Q50" s="257">
        <f>SUM(Q44:Q49)</f>
        <v>0.99999999999999978</v>
      </c>
      <c r="R50" s="257">
        <f>SUM(R44:R49)</f>
        <v>1</v>
      </c>
      <c r="S50" s="257">
        <v>1</v>
      </c>
      <c r="T50" s="257">
        <f>SUM(T44:T49)</f>
        <v>1</v>
      </c>
      <c r="U50" s="258">
        <f>SUM(U44:U49)</f>
        <v>0.99999999999999989</v>
      </c>
      <c r="W50" s="245"/>
      <c r="X50" s="246"/>
      <c r="Y50" s="247"/>
      <c r="Z50" s="247"/>
      <c r="AA50" s="247"/>
      <c r="AB50" s="247"/>
      <c r="AC50" s="247"/>
      <c r="AD50" s="247"/>
      <c r="AE50" s="247"/>
    </row>
  </sheetData>
  <mergeCells count="2">
    <mergeCell ref="C20:E20"/>
    <mergeCell ref="C31:E3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7927-309E-4706-807A-10D393E94FA8}">
  <dimension ref="A1:P59"/>
  <sheetViews>
    <sheetView zoomScaleNormal="100" workbookViewId="0">
      <selection activeCell="A9" sqref="A9:O61"/>
    </sheetView>
  </sheetViews>
  <sheetFormatPr defaultColWidth="9.1796875" defaultRowHeight="11.5" customHeight="1" x14ac:dyDescent="0.35"/>
  <cols>
    <col min="1" max="1" width="31.1796875" style="121" customWidth="1"/>
    <col min="2" max="2" width="19.81640625" style="121" hidden="1" customWidth="1"/>
    <col min="3" max="3" width="22.1796875" style="121" hidden="1" customWidth="1"/>
    <col min="4" max="4" width="19.81640625" style="121" hidden="1" customWidth="1"/>
    <col min="5" max="5" width="16.81640625" style="121" customWidth="1"/>
    <col min="6" max="6" width="19.81640625" style="121" hidden="1" customWidth="1"/>
    <col min="7" max="7" width="16.7265625" style="121" customWidth="1"/>
    <col min="8" max="8" width="19.81640625" style="121" hidden="1" customWidth="1"/>
    <col min="9" max="9" width="17.54296875" style="121" customWidth="1"/>
    <col min="10" max="10" width="1.7265625" style="121" hidden="1" customWidth="1"/>
    <col min="11" max="11" width="18.7265625" style="121" customWidth="1"/>
    <col min="12" max="12" width="17" style="121" hidden="1" customWidth="1"/>
    <col min="13" max="13" width="21.1796875" style="121" customWidth="1"/>
    <col min="14" max="14" width="19.81640625" style="121" hidden="1" customWidth="1"/>
    <col min="15" max="15" width="18.7265625" style="121" customWidth="1"/>
    <col min="16" max="16" width="12.81640625" style="121" customWidth="1"/>
    <col min="17" max="16384" width="9.1796875" style="121"/>
  </cols>
  <sheetData>
    <row r="1" spans="1:16" ht="14.5" x14ac:dyDescent="0.35">
      <c r="A1" s="265" t="s">
        <v>137</v>
      </c>
    </row>
    <row r="2" spans="1:16" ht="14.5" x14ac:dyDescent="0.35">
      <c r="A2" s="265" t="s">
        <v>31</v>
      </c>
      <c r="E2" s="266" t="s">
        <v>138</v>
      </c>
    </row>
    <row r="3" spans="1:16" ht="14.5" x14ac:dyDescent="0.35">
      <c r="A3" s="265" t="s">
        <v>32</v>
      </c>
      <c r="E3" s="265" t="s">
        <v>1</v>
      </c>
    </row>
    <row r="4" spans="1:16" ht="14.5" x14ac:dyDescent="0.35"/>
    <row r="5" spans="1:16" ht="14.5" x14ac:dyDescent="0.35">
      <c r="A5" s="266" t="s">
        <v>2</v>
      </c>
      <c r="E5" s="265"/>
      <c r="G5" s="152" t="s">
        <v>5</v>
      </c>
    </row>
    <row r="6" spans="1:16" ht="14.5" x14ac:dyDescent="0.35">
      <c r="A6" s="266" t="s">
        <v>3</v>
      </c>
      <c r="E6" s="265"/>
      <c r="G6" s="152" t="s">
        <v>6</v>
      </c>
    </row>
    <row r="7" spans="1:16" ht="14.5" x14ac:dyDescent="0.35">
      <c r="A7" s="266" t="s">
        <v>4</v>
      </c>
      <c r="E7" s="265"/>
      <c r="G7" s="152" t="s">
        <v>7</v>
      </c>
    </row>
    <row r="8" spans="1:16" ht="14.5" x14ac:dyDescent="0.35">
      <c r="A8" s="266"/>
      <c r="E8" s="265"/>
      <c r="G8" s="152"/>
    </row>
    <row r="9" spans="1:16" ht="15.5" x14ac:dyDescent="0.35">
      <c r="A9" s="291" t="s">
        <v>169</v>
      </c>
      <c r="E9" s="265"/>
    </row>
    <row r="10" spans="1:16" ht="14.5" x14ac:dyDescent="0.35">
      <c r="A10" s="465" t="s">
        <v>83</v>
      </c>
      <c r="E10" s="265"/>
    </row>
    <row r="11" spans="1:16" ht="14.5" x14ac:dyDescent="0.35"/>
    <row r="12" spans="1:16" ht="86.25" customHeight="1" x14ac:dyDescent="0.35">
      <c r="A12" s="312"/>
      <c r="B12" s="352"/>
      <c r="C12" s="353" t="s">
        <v>19</v>
      </c>
      <c r="D12" s="353" t="s">
        <v>34</v>
      </c>
      <c r="E12" s="313" t="s">
        <v>20</v>
      </c>
      <c r="F12" s="354" t="s">
        <v>34</v>
      </c>
      <c r="G12" s="313" t="s">
        <v>21</v>
      </c>
      <c r="H12" s="354" t="s">
        <v>34</v>
      </c>
      <c r="I12" s="313" t="s">
        <v>22</v>
      </c>
      <c r="J12" s="354" t="s">
        <v>34</v>
      </c>
      <c r="K12" s="313" t="s">
        <v>23</v>
      </c>
      <c r="L12" s="354" t="s">
        <v>34</v>
      </c>
      <c r="M12" s="313" t="s">
        <v>24</v>
      </c>
      <c r="N12" s="354" t="s">
        <v>34</v>
      </c>
      <c r="O12" s="313" t="s">
        <v>25</v>
      </c>
    </row>
    <row r="13" spans="1:16" ht="14.5" x14ac:dyDescent="0.35">
      <c r="A13" s="336" t="s">
        <v>158</v>
      </c>
      <c r="B13" s="339">
        <v>9600627.25</v>
      </c>
      <c r="C13" s="340" t="s">
        <v>34</v>
      </c>
      <c r="D13" s="341">
        <v>6001297.6629999997</v>
      </c>
      <c r="E13" s="342">
        <f>D13/B13</f>
        <v>0.62509433047720919</v>
      </c>
      <c r="F13" s="343">
        <v>60758.642</v>
      </c>
      <c r="G13" s="344">
        <f>F13/B13</f>
        <v>6.3286117060736835E-3</v>
      </c>
      <c r="H13" s="343">
        <v>1444985.6769999999</v>
      </c>
      <c r="I13" s="344">
        <f>H13/B13</f>
        <v>0.15050950728245385</v>
      </c>
      <c r="J13" s="343">
        <v>619045.755</v>
      </c>
      <c r="K13" s="344">
        <f>J13/B13</f>
        <v>6.4479719801641092E-2</v>
      </c>
      <c r="L13" s="343">
        <v>1392978.432</v>
      </c>
      <c r="M13" s="344">
        <f>L13/B13</f>
        <v>0.14509243987157194</v>
      </c>
      <c r="N13" s="343">
        <v>81561.082999999999</v>
      </c>
      <c r="O13" s="345">
        <f>N13/B13</f>
        <v>8.495391069369973E-3</v>
      </c>
      <c r="P13" s="286"/>
    </row>
    <row r="14" spans="1:16" ht="14.5" x14ac:dyDescent="0.35">
      <c r="A14" s="337" t="s">
        <v>164</v>
      </c>
      <c r="B14" s="346">
        <v>7403497.2319999998</v>
      </c>
      <c r="C14" s="347" t="s">
        <v>34</v>
      </c>
      <c r="D14" s="346">
        <v>4643080.9479999999</v>
      </c>
      <c r="E14" s="348">
        <f t="shared" ref="E14:E53" si="0">D14/B14</f>
        <v>0.62714698236548216</v>
      </c>
      <c r="F14" s="349">
        <v>57910.834000000003</v>
      </c>
      <c r="G14" s="350">
        <f t="shared" ref="G14:G53" si="1">F14/B14</f>
        <v>7.8220916663131954E-3</v>
      </c>
      <c r="H14" s="349">
        <v>1067359.014</v>
      </c>
      <c r="I14" s="350">
        <f t="shared" ref="I14:I53" si="2">H14/B14</f>
        <v>0.14416957021157159</v>
      </c>
      <c r="J14" s="349">
        <v>464244.56599999999</v>
      </c>
      <c r="K14" s="350">
        <f t="shared" ref="K14:K53" si="3">J14/B14</f>
        <v>6.2706117318907642E-2</v>
      </c>
      <c r="L14" s="349">
        <v>1107123.6680000001</v>
      </c>
      <c r="M14" s="350">
        <f t="shared" ref="M14:M53" si="4">L14/B14</f>
        <v>0.14954063374464432</v>
      </c>
      <c r="N14" s="349">
        <v>63778.201999999997</v>
      </c>
      <c r="O14" s="351">
        <f t="shared" ref="O14:O53" si="5">N14/B14</f>
        <v>8.6146046930810818E-3</v>
      </c>
      <c r="P14" s="286"/>
    </row>
    <row r="15" spans="1:16" ht="14.5" x14ac:dyDescent="0.35">
      <c r="A15" s="338" t="s">
        <v>88</v>
      </c>
      <c r="B15" s="276">
        <v>291107.05200000003</v>
      </c>
      <c r="C15" s="277" t="s">
        <v>34</v>
      </c>
      <c r="D15" s="276">
        <v>206224.981</v>
      </c>
      <c r="E15" s="355">
        <f t="shared" si="0"/>
        <v>0.7084163010932486</v>
      </c>
      <c r="F15" s="356">
        <v>500.04</v>
      </c>
      <c r="G15" s="357">
        <f t="shared" si="1"/>
        <v>1.717718607517622E-3</v>
      </c>
      <c r="H15" s="358">
        <v>42820.144999999997</v>
      </c>
      <c r="I15" s="357">
        <f t="shared" si="2"/>
        <v>0.14709415215403299</v>
      </c>
      <c r="J15" s="358">
        <v>5369.6360000000004</v>
      </c>
      <c r="K15" s="357">
        <f t="shared" si="3"/>
        <v>1.8445571699857E-2</v>
      </c>
      <c r="L15" s="356">
        <v>34153.56</v>
      </c>
      <c r="M15" s="357">
        <f t="shared" si="4"/>
        <v>0.11732302520792245</v>
      </c>
      <c r="N15" s="356">
        <v>2038.69</v>
      </c>
      <c r="O15" s="359">
        <f t="shared" si="5"/>
        <v>7.0032312374212081E-3</v>
      </c>
      <c r="P15" s="286"/>
    </row>
    <row r="16" spans="1:16" ht="14.5" x14ac:dyDescent="0.35">
      <c r="A16" s="317" t="s">
        <v>89</v>
      </c>
      <c r="B16" s="278">
        <v>85686.298999999999</v>
      </c>
      <c r="C16" s="279" t="s">
        <v>34</v>
      </c>
      <c r="D16" s="278">
        <v>38516.108999999997</v>
      </c>
      <c r="E16" s="360">
        <f t="shared" si="0"/>
        <v>0.44950137244228505</v>
      </c>
      <c r="F16" s="361">
        <v>488.52</v>
      </c>
      <c r="G16" s="362">
        <f t="shared" si="1"/>
        <v>5.7012615284037418E-3</v>
      </c>
      <c r="H16" s="363">
        <v>17343.071</v>
      </c>
      <c r="I16" s="362">
        <f t="shared" si="2"/>
        <v>0.20240191491991036</v>
      </c>
      <c r="J16" s="363">
        <v>8065.6369999999997</v>
      </c>
      <c r="K16" s="362">
        <f t="shared" si="3"/>
        <v>9.4129832821931075E-2</v>
      </c>
      <c r="L16" s="363">
        <v>21272.962</v>
      </c>
      <c r="M16" s="362">
        <f t="shared" si="4"/>
        <v>0.24826561828746974</v>
      </c>
      <c r="N16" s="361">
        <v>0</v>
      </c>
      <c r="O16" s="364">
        <f t="shared" si="5"/>
        <v>0</v>
      </c>
      <c r="P16" s="286"/>
    </row>
    <row r="17" spans="1:16" ht="14.5" x14ac:dyDescent="0.35">
      <c r="A17" s="317" t="s">
        <v>90</v>
      </c>
      <c r="B17" s="276">
        <v>271640.68400000001</v>
      </c>
      <c r="C17" s="277" t="s">
        <v>34</v>
      </c>
      <c r="D17" s="276">
        <v>181312.516</v>
      </c>
      <c r="E17" s="360">
        <f t="shared" si="0"/>
        <v>0.66747187251229279</v>
      </c>
      <c r="F17" s="363">
        <v>360.33800000000002</v>
      </c>
      <c r="G17" s="362">
        <f t="shared" si="1"/>
        <v>1.3265244170862123E-3</v>
      </c>
      <c r="H17" s="363">
        <v>44098.178</v>
      </c>
      <c r="I17" s="362">
        <f t="shared" si="2"/>
        <v>0.16234010808189542</v>
      </c>
      <c r="J17" s="363">
        <v>19765.464</v>
      </c>
      <c r="K17" s="362">
        <f t="shared" si="3"/>
        <v>7.2763268406436488E-2</v>
      </c>
      <c r="L17" s="361">
        <v>20652.169999999998</v>
      </c>
      <c r="M17" s="362">
        <f t="shared" si="4"/>
        <v>7.6027529072191555E-2</v>
      </c>
      <c r="N17" s="363">
        <v>5452.0169999999998</v>
      </c>
      <c r="O17" s="364">
        <f t="shared" si="5"/>
        <v>2.0070693828763881E-2</v>
      </c>
      <c r="P17" s="286"/>
    </row>
    <row r="18" spans="1:16" ht="14.5" x14ac:dyDescent="0.35">
      <c r="A18" s="317" t="s">
        <v>91</v>
      </c>
      <c r="B18" s="278">
        <v>173788.655</v>
      </c>
      <c r="C18" s="279" t="s">
        <v>34</v>
      </c>
      <c r="D18" s="278">
        <v>101058.538</v>
      </c>
      <c r="E18" s="360">
        <f t="shared" si="0"/>
        <v>0.58150250371636747</v>
      </c>
      <c r="F18" s="361">
        <v>0</v>
      </c>
      <c r="G18" s="362">
        <f t="shared" si="1"/>
        <v>0</v>
      </c>
      <c r="H18" s="361">
        <v>42059.39</v>
      </c>
      <c r="I18" s="362">
        <f t="shared" si="2"/>
        <v>0.24201458950240451</v>
      </c>
      <c r="J18" s="363">
        <v>3576.7739999999999</v>
      </c>
      <c r="K18" s="362">
        <f t="shared" si="3"/>
        <v>2.0581170848005009E-2</v>
      </c>
      <c r="L18" s="363">
        <v>26317.134999999998</v>
      </c>
      <c r="M18" s="362">
        <f t="shared" si="4"/>
        <v>0.15143183540950933</v>
      </c>
      <c r="N18" s="363">
        <v>776.81899999999996</v>
      </c>
      <c r="O18" s="364">
        <f t="shared" si="5"/>
        <v>4.4699062778292406E-3</v>
      </c>
      <c r="P18" s="286"/>
    </row>
    <row r="19" spans="1:16" ht="14.5" x14ac:dyDescent="0.35">
      <c r="A19" s="317" t="s">
        <v>92</v>
      </c>
      <c r="B19" s="276">
        <v>2215295.1979999999</v>
      </c>
      <c r="C19" s="277" t="s">
        <v>34</v>
      </c>
      <c r="D19" s="276">
        <v>1458703.1229999999</v>
      </c>
      <c r="E19" s="360">
        <f t="shared" si="0"/>
        <v>0.65846895904299252</v>
      </c>
      <c r="F19" s="363">
        <v>4547.0630000000001</v>
      </c>
      <c r="G19" s="362">
        <f t="shared" si="1"/>
        <v>2.0525765614014574E-3</v>
      </c>
      <c r="H19" s="363">
        <v>368579.88900000002</v>
      </c>
      <c r="I19" s="362">
        <f t="shared" si="2"/>
        <v>0.16637958197749864</v>
      </c>
      <c r="J19" s="363">
        <v>146994.06400000001</v>
      </c>
      <c r="K19" s="362">
        <f t="shared" si="3"/>
        <v>6.6354165409968094E-2</v>
      </c>
      <c r="L19" s="361">
        <v>216804.02</v>
      </c>
      <c r="M19" s="362">
        <f t="shared" si="4"/>
        <v>9.7866875798644698E-2</v>
      </c>
      <c r="N19" s="363">
        <v>19667.039000000001</v>
      </c>
      <c r="O19" s="364">
        <f t="shared" si="5"/>
        <v>8.8778412094946465E-3</v>
      </c>
      <c r="P19" s="286"/>
    </row>
    <row r="20" spans="1:16" ht="14.5" x14ac:dyDescent="0.35">
      <c r="A20" s="317" t="s">
        <v>93</v>
      </c>
      <c r="B20" s="278">
        <v>39185.436999999998</v>
      </c>
      <c r="C20" s="279" t="s">
        <v>34</v>
      </c>
      <c r="D20" s="278">
        <v>27834.541000000001</v>
      </c>
      <c r="E20" s="360">
        <f t="shared" si="0"/>
        <v>0.71032871216926841</v>
      </c>
      <c r="F20" s="361">
        <v>0</v>
      </c>
      <c r="G20" s="362">
        <f t="shared" si="1"/>
        <v>0</v>
      </c>
      <c r="H20" s="363">
        <v>4590.4480000000003</v>
      </c>
      <c r="I20" s="362">
        <f t="shared" si="2"/>
        <v>0.11714678593478492</v>
      </c>
      <c r="J20" s="363">
        <v>1880.2460000000001</v>
      </c>
      <c r="K20" s="362">
        <f t="shared" si="3"/>
        <v>4.7983285218944995E-2</v>
      </c>
      <c r="L20" s="363">
        <v>4880.2020000000002</v>
      </c>
      <c r="M20" s="362">
        <f t="shared" si="4"/>
        <v>0.12454121667700173</v>
      </c>
      <c r="N20" s="361">
        <v>0</v>
      </c>
      <c r="O20" s="364">
        <f t="shared" si="5"/>
        <v>0</v>
      </c>
      <c r="P20" s="286"/>
    </row>
    <row r="21" spans="1:16" ht="14.5" x14ac:dyDescent="0.35">
      <c r="A21" s="317" t="s">
        <v>94</v>
      </c>
      <c r="B21" s="276">
        <v>106480.447</v>
      </c>
      <c r="C21" s="277" t="s">
        <v>34</v>
      </c>
      <c r="D21" s="280">
        <v>59816.21</v>
      </c>
      <c r="E21" s="360">
        <f t="shared" si="0"/>
        <v>0.56175769059271508</v>
      </c>
      <c r="F21" s="361">
        <v>0</v>
      </c>
      <c r="G21" s="362">
        <f t="shared" si="1"/>
        <v>0</v>
      </c>
      <c r="H21" s="363">
        <v>22858.864000000001</v>
      </c>
      <c r="I21" s="362">
        <f t="shared" si="2"/>
        <v>0.21467663448107052</v>
      </c>
      <c r="J21" s="363">
        <v>2544.2739999999999</v>
      </c>
      <c r="K21" s="362">
        <f t="shared" si="3"/>
        <v>2.3894283614342829E-2</v>
      </c>
      <c r="L21" s="363">
        <v>20205.298999999999</v>
      </c>
      <c r="M21" s="362">
        <f t="shared" si="4"/>
        <v>0.18975595585168795</v>
      </c>
      <c r="N21" s="363">
        <v>1055.8009999999999</v>
      </c>
      <c r="O21" s="364">
        <f t="shared" si="5"/>
        <v>9.9154448515791811E-3</v>
      </c>
      <c r="P21" s="286"/>
    </row>
    <row r="22" spans="1:16" ht="14.5" x14ac:dyDescent="0.35">
      <c r="A22" s="317" t="s">
        <v>95</v>
      </c>
      <c r="B22" s="278">
        <v>157316.71299999999</v>
      </c>
      <c r="C22" s="279" t="s">
        <v>34</v>
      </c>
      <c r="D22" s="278">
        <v>83060.588000000003</v>
      </c>
      <c r="E22" s="360">
        <f t="shared" si="0"/>
        <v>0.52798324104318151</v>
      </c>
      <c r="F22" s="363">
        <v>8006.4070000000002</v>
      </c>
      <c r="G22" s="362">
        <f t="shared" si="1"/>
        <v>5.0893556363588659E-2</v>
      </c>
      <c r="H22" s="363">
        <v>25495.594000000001</v>
      </c>
      <c r="I22" s="362">
        <f t="shared" si="2"/>
        <v>0.16206538716582516</v>
      </c>
      <c r="J22" s="363">
        <v>10907.102999999999</v>
      </c>
      <c r="K22" s="362">
        <f t="shared" si="3"/>
        <v>6.9332131291098109E-2</v>
      </c>
      <c r="L22" s="361">
        <v>29847.02</v>
      </c>
      <c r="M22" s="362">
        <f t="shared" si="4"/>
        <v>0.18972567777970292</v>
      </c>
      <c r="N22" s="361">
        <v>0</v>
      </c>
      <c r="O22" s="364">
        <f t="shared" si="5"/>
        <v>0</v>
      </c>
      <c r="P22" s="286"/>
    </row>
    <row r="23" spans="1:16" ht="14.5" x14ac:dyDescent="0.35">
      <c r="A23" s="317" t="s">
        <v>96</v>
      </c>
      <c r="B23" s="276">
        <v>580422.27500000002</v>
      </c>
      <c r="C23" s="277" t="s">
        <v>34</v>
      </c>
      <c r="D23" s="276">
        <v>227611.73800000001</v>
      </c>
      <c r="E23" s="360">
        <f t="shared" si="0"/>
        <v>0.3921485232454251</v>
      </c>
      <c r="F23" s="363">
        <v>6147.2489999999998</v>
      </c>
      <c r="G23" s="362">
        <f t="shared" si="1"/>
        <v>1.0590994289459341E-2</v>
      </c>
      <c r="H23" s="363">
        <v>108304.639</v>
      </c>
      <c r="I23" s="362">
        <f t="shared" si="2"/>
        <v>0.18659628285285915</v>
      </c>
      <c r="J23" s="363">
        <v>44686.788999999997</v>
      </c>
      <c r="K23" s="362">
        <f t="shared" si="3"/>
        <v>7.6990134467185972E-2</v>
      </c>
      <c r="L23" s="361">
        <v>193670.75</v>
      </c>
      <c r="M23" s="362">
        <f t="shared" si="4"/>
        <v>0.33367215274431017</v>
      </c>
      <c r="N23" s="361">
        <v>1.1100000000000001</v>
      </c>
      <c r="O23" s="364">
        <f t="shared" si="5"/>
        <v>1.9124007602912899E-6</v>
      </c>
      <c r="P23" s="286"/>
    </row>
    <row r="24" spans="1:16" ht="14.5" x14ac:dyDescent="0.35">
      <c r="A24" s="317" t="s">
        <v>97</v>
      </c>
      <c r="B24" s="278">
        <v>1516985.547</v>
      </c>
      <c r="C24" s="279" t="s">
        <v>34</v>
      </c>
      <c r="D24" s="281">
        <v>1011830.12</v>
      </c>
      <c r="E24" s="360">
        <f t="shared" si="0"/>
        <v>0.66700050109310627</v>
      </c>
      <c r="F24" s="363">
        <v>7852.8220000000001</v>
      </c>
      <c r="G24" s="362">
        <f t="shared" si="1"/>
        <v>5.1765964517788516E-3</v>
      </c>
      <c r="H24" s="363">
        <v>144601.492</v>
      </c>
      <c r="I24" s="362">
        <f t="shared" si="2"/>
        <v>9.5321601636854617E-2</v>
      </c>
      <c r="J24" s="363">
        <v>84854.357999999993</v>
      </c>
      <c r="K24" s="362">
        <f t="shared" si="3"/>
        <v>5.5936167729355425E-2</v>
      </c>
      <c r="L24" s="363">
        <v>267846.75599999999</v>
      </c>
      <c r="M24" s="362">
        <f t="shared" si="4"/>
        <v>0.17656513374810681</v>
      </c>
      <c r="N24" s="361">
        <v>0</v>
      </c>
      <c r="O24" s="364">
        <f t="shared" si="5"/>
        <v>0</v>
      </c>
      <c r="P24" s="286"/>
    </row>
    <row r="25" spans="1:16" ht="14.5" x14ac:dyDescent="0.35">
      <c r="A25" s="317" t="s">
        <v>98</v>
      </c>
      <c r="B25" s="276">
        <v>93292.414999999994</v>
      </c>
      <c r="C25" s="277" t="s">
        <v>34</v>
      </c>
      <c r="D25" s="276">
        <v>62795.641000000003</v>
      </c>
      <c r="E25" s="360">
        <f t="shared" si="0"/>
        <v>0.67310553596452627</v>
      </c>
      <c r="F25" s="361">
        <v>1925.1</v>
      </c>
      <c r="G25" s="362">
        <f t="shared" si="1"/>
        <v>2.0635118085430632E-2</v>
      </c>
      <c r="H25" s="363">
        <v>9952.4089999999997</v>
      </c>
      <c r="I25" s="362">
        <f t="shared" si="2"/>
        <v>0.10667972310503486</v>
      </c>
      <c r="J25" s="361">
        <v>5455.9</v>
      </c>
      <c r="K25" s="362">
        <f t="shared" si="3"/>
        <v>5.8481710437016769E-2</v>
      </c>
      <c r="L25" s="363">
        <v>13163.364</v>
      </c>
      <c r="M25" s="362">
        <f t="shared" si="4"/>
        <v>0.14109790168900654</v>
      </c>
      <c r="N25" s="361">
        <v>0</v>
      </c>
      <c r="O25" s="364">
        <f t="shared" si="5"/>
        <v>0</v>
      </c>
      <c r="P25" s="286"/>
    </row>
    <row r="26" spans="1:16" ht="14.5" x14ac:dyDescent="0.35">
      <c r="A26" s="317" t="s">
        <v>99</v>
      </c>
      <c r="B26" s="278">
        <v>1155020.2420000001</v>
      </c>
      <c r="C26" s="279" t="s">
        <v>34</v>
      </c>
      <c r="D26" s="278">
        <v>765945.85600000003</v>
      </c>
      <c r="E26" s="360">
        <f t="shared" si="0"/>
        <v>0.66314496330705863</v>
      </c>
      <c r="F26" s="363">
        <v>22698.187999999998</v>
      </c>
      <c r="G26" s="362">
        <f t="shared" si="1"/>
        <v>1.965176641467033E-2</v>
      </c>
      <c r="H26" s="363">
        <v>123126.435</v>
      </c>
      <c r="I26" s="362">
        <f t="shared" si="2"/>
        <v>0.10660110578391058</v>
      </c>
      <c r="J26" s="363">
        <v>88694.176999999996</v>
      </c>
      <c r="K26" s="362">
        <f t="shared" si="3"/>
        <v>7.679014944917302E-2</v>
      </c>
      <c r="L26" s="363">
        <v>139738.74600000001</v>
      </c>
      <c r="M26" s="362">
        <f t="shared" si="4"/>
        <v>0.12098380696604277</v>
      </c>
      <c r="N26" s="363">
        <v>14816.841</v>
      </c>
      <c r="O26" s="364">
        <f t="shared" si="5"/>
        <v>1.2828208944930334E-2</v>
      </c>
      <c r="P26" s="286"/>
    </row>
    <row r="27" spans="1:16" ht="14.5" x14ac:dyDescent="0.35">
      <c r="A27" s="317" t="s">
        <v>100</v>
      </c>
      <c r="B27" s="276">
        <v>14091.218000000001</v>
      </c>
      <c r="C27" s="277" t="s">
        <v>34</v>
      </c>
      <c r="D27" s="276">
        <v>4724.4930000000004</v>
      </c>
      <c r="E27" s="360">
        <f t="shared" si="0"/>
        <v>0.33527924981360735</v>
      </c>
      <c r="F27" s="363">
        <v>1792.5119999999999</v>
      </c>
      <c r="G27" s="362">
        <f t="shared" si="1"/>
        <v>0.1272077403103124</v>
      </c>
      <c r="H27" s="361">
        <v>3408.49</v>
      </c>
      <c r="I27" s="362">
        <f t="shared" si="2"/>
        <v>0.24188753591066434</v>
      </c>
      <c r="J27" s="363">
        <v>1159.7529999999999</v>
      </c>
      <c r="K27" s="362">
        <f t="shared" si="3"/>
        <v>8.2303247313326625E-2</v>
      </c>
      <c r="L27" s="361">
        <v>2743.47</v>
      </c>
      <c r="M27" s="362">
        <f t="shared" si="4"/>
        <v>0.19469360278153383</v>
      </c>
      <c r="N27" s="361">
        <v>262.5</v>
      </c>
      <c r="O27" s="364">
        <f t="shared" si="5"/>
        <v>1.8628623870555406E-2</v>
      </c>
      <c r="P27" s="286"/>
    </row>
    <row r="28" spans="1:16" ht="14.5" x14ac:dyDescent="0.35">
      <c r="A28" s="317" t="s">
        <v>101</v>
      </c>
      <c r="B28" s="278">
        <v>44868.654000000002</v>
      </c>
      <c r="C28" s="279" t="s">
        <v>34</v>
      </c>
      <c r="D28" s="278">
        <v>28825.096000000001</v>
      </c>
      <c r="E28" s="360">
        <f t="shared" si="0"/>
        <v>0.64243282180918548</v>
      </c>
      <c r="F28" s="361">
        <v>0</v>
      </c>
      <c r="G28" s="362">
        <f t="shared" si="1"/>
        <v>0</v>
      </c>
      <c r="H28" s="363">
        <v>8406.7870000000003</v>
      </c>
      <c r="I28" s="362">
        <f t="shared" si="2"/>
        <v>0.18736436800622547</v>
      </c>
      <c r="J28" s="361">
        <v>3479.1</v>
      </c>
      <c r="K28" s="362">
        <f t="shared" si="3"/>
        <v>7.7539656081504024E-2</v>
      </c>
      <c r="L28" s="363">
        <v>3990.377</v>
      </c>
      <c r="M28" s="362">
        <f t="shared" si="4"/>
        <v>8.8934626833245309E-2</v>
      </c>
      <c r="N28" s="363">
        <v>167.29300000000001</v>
      </c>
      <c r="O28" s="364">
        <f t="shared" si="5"/>
        <v>3.7285049825653339E-3</v>
      </c>
      <c r="P28" s="286"/>
    </row>
    <row r="29" spans="1:16" ht="14.5" x14ac:dyDescent="0.35">
      <c r="A29" s="317" t="s">
        <v>102</v>
      </c>
      <c r="B29" s="276">
        <v>64097.800999999999</v>
      </c>
      <c r="C29" s="277" t="s">
        <v>34</v>
      </c>
      <c r="D29" s="276">
        <v>43329.677000000003</v>
      </c>
      <c r="E29" s="360">
        <f t="shared" si="0"/>
        <v>0.67599319046842188</v>
      </c>
      <c r="F29" s="361">
        <v>0</v>
      </c>
      <c r="G29" s="362">
        <f t="shared" si="1"/>
        <v>0</v>
      </c>
      <c r="H29" s="363">
        <v>7387.6139999999996</v>
      </c>
      <c r="I29" s="362">
        <f t="shared" si="2"/>
        <v>0.11525534237906226</v>
      </c>
      <c r="J29" s="361">
        <v>4848.87</v>
      </c>
      <c r="K29" s="362">
        <f t="shared" si="3"/>
        <v>7.5647992978729484E-2</v>
      </c>
      <c r="L29" s="361">
        <v>8531.64</v>
      </c>
      <c r="M29" s="362">
        <f t="shared" si="4"/>
        <v>0.1331034741737864</v>
      </c>
      <c r="N29" s="361">
        <v>0</v>
      </c>
      <c r="O29" s="364">
        <f t="shared" si="5"/>
        <v>0</v>
      </c>
      <c r="P29" s="286"/>
    </row>
    <row r="30" spans="1:16" ht="14.5" x14ac:dyDescent="0.35">
      <c r="A30" s="317" t="s">
        <v>103</v>
      </c>
      <c r="B30" s="278">
        <v>19140.172999999999</v>
      </c>
      <c r="C30" s="279" t="s">
        <v>34</v>
      </c>
      <c r="D30" s="278">
        <v>15170.411</v>
      </c>
      <c r="E30" s="360">
        <f t="shared" si="0"/>
        <v>0.79259529158905728</v>
      </c>
      <c r="F30" s="363">
        <v>102.431</v>
      </c>
      <c r="G30" s="362">
        <f t="shared" si="1"/>
        <v>5.3516235198083116E-3</v>
      </c>
      <c r="H30" s="363">
        <v>1653.8810000000001</v>
      </c>
      <c r="I30" s="362">
        <f t="shared" si="2"/>
        <v>8.6408884600990818E-2</v>
      </c>
      <c r="J30" s="363">
        <v>723.90300000000002</v>
      </c>
      <c r="K30" s="362">
        <f t="shared" si="3"/>
        <v>3.7821131501789458E-2</v>
      </c>
      <c r="L30" s="363">
        <v>1489.547</v>
      </c>
      <c r="M30" s="362">
        <f t="shared" si="4"/>
        <v>7.7823068788354224E-2</v>
      </c>
      <c r="N30" s="361">
        <v>0</v>
      </c>
      <c r="O30" s="364">
        <f t="shared" si="5"/>
        <v>0</v>
      </c>
      <c r="P30" s="286"/>
    </row>
    <row r="31" spans="1:16" ht="14.5" x14ac:dyDescent="0.35">
      <c r="A31" s="317" t="s">
        <v>104</v>
      </c>
      <c r="B31" s="276">
        <v>224710.36499999999</v>
      </c>
      <c r="C31" s="277" t="s">
        <v>34</v>
      </c>
      <c r="D31" s="276">
        <v>155899.03400000001</v>
      </c>
      <c r="E31" s="360">
        <f t="shared" si="0"/>
        <v>0.693777672427349</v>
      </c>
      <c r="F31" s="363">
        <v>928.38199999999995</v>
      </c>
      <c r="G31" s="362">
        <f t="shared" si="1"/>
        <v>4.1314605136260627E-3</v>
      </c>
      <c r="H31" s="363">
        <v>31160.452000000001</v>
      </c>
      <c r="I31" s="362">
        <f t="shared" si="2"/>
        <v>0.13866940227701557</v>
      </c>
      <c r="J31" s="363">
        <v>12505.041999999999</v>
      </c>
      <c r="K31" s="362">
        <f t="shared" si="3"/>
        <v>5.5649600319949637E-2</v>
      </c>
      <c r="L31" s="363">
        <v>24217.455999999998</v>
      </c>
      <c r="M31" s="362">
        <f t="shared" si="4"/>
        <v>0.10777186891223287</v>
      </c>
      <c r="N31" s="361">
        <v>0</v>
      </c>
      <c r="O31" s="364">
        <f t="shared" si="5"/>
        <v>0</v>
      </c>
      <c r="P31" s="286"/>
    </row>
    <row r="32" spans="1:16" ht="14.5" x14ac:dyDescent="0.35">
      <c r="A32" s="317" t="s">
        <v>105</v>
      </c>
      <c r="B32" s="278">
        <v>4755.942</v>
      </c>
      <c r="C32" s="279" t="s">
        <v>34</v>
      </c>
      <c r="D32" s="278">
        <v>1045.0450000000001</v>
      </c>
      <c r="E32" s="360">
        <f t="shared" si="0"/>
        <v>0.21973459726800706</v>
      </c>
      <c r="F32" s="363">
        <v>596.40499999999997</v>
      </c>
      <c r="G32" s="362">
        <f t="shared" si="1"/>
        <v>0.12540207597148997</v>
      </c>
      <c r="H32" s="363">
        <v>1081.1020000000001</v>
      </c>
      <c r="I32" s="362">
        <f t="shared" si="2"/>
        <v>0.22731606062479318</v>
      </c>
      <c r="J32" s="363">
        <v>502.20600000000002</v>
      </c>
      <c r="K32" s="362">
        <f t="shared" si="3"/>
        <v>0.10559548455384864</v>
      </c>
      <c r="L32" s="363">
        <v>1489.8420000000001</v>
      </c>
      <c r="M32" s="362">
        <f t="shared" si="4"/>
        <v>0.31325907675072573</v>
      </c>
      <c r="N32" s="363">
        <v>41.341999999999999</v>
      </c>
      <c r="O32" s="364">
        <f t="shared" si="5"/>
        <v>8.6927048311354511E-3</v>
      </c>
      <c r="P32" s="286"/>
    </row>
    <row r="33" spans="1:16" ht="14.5" x14ac:dyDescent="0.35">
      <c r="A33" s="317" t="s">
        <v>106</v>
      </c>
      <c r="B33" s="276">
        <v>322764.28399999999</v>
      </c>
      <c r="C33" s="277" t="s">
        <v>34</v>
      </c>
      <c r="D33" s="276">
        <v>186417.44899999999</v>
      </c>
      <c r="E33" s="360">
        <f t="shared" si="0"/>
        <v>0.57756529529766687</v>
      </c>
      <c r="F33" s="363">
        <v>1370.981</v>
      </c>
      <c r="G33" s="362">
        <f t="shared" si="1"/>
        <v>4.2476230114729795E-3</v>
      </c>
      <c r="H33" s="363">
        <v>68650.131999999998</v>
      </c>
      <c r="I33" s="362">
        <f t="shared" si="2"/>
        <v>0.21269432648873876</v>
      </c>
      <c r="J33" s="361">
        <v>8038.95</v>
      </c>
      <c r="K33" s="362">
        <f t="shared" si="3"/>
        <v>2.4906566180042399E-2</v>
      </c>
      <c r="L33" s="363">
        <v>57055.118000000002</v>
      </c>
      <c r="M33" s="362">
        <f t="shared" si="4"/>
        <v>0.17677023397049721</v>
      </c>
      <c r="N33" s="363">
        <v>1231.654</v>
      </c>
      <c r="O33" s="364">
        <f t="shared" si="5"/>
        <v>3.8159550515818536E-3</v>
      </c>
      <c r="P33" s="286"/>
    </row>
    <row r="34" spans="1:16" ht="14.5" x14ac:dyDescent="0.35">
      <c r="A34" s="317" t="s">
        <v>107</v>
      </c>
      <c r="B34" s="278">
        <v>276042.81300000002</v>
      </c>
      <c r="C34" s="279" t="s">
        <v>34</v>
      </c>
      <c r="D34" s="278">
        <v>181734.755</v>
      </c>
      <c r="E34" s="360">
        <f t="shared" si="0"/>
        <v>0.65835713317412103</v>
      </c>
      <c r="F34" s="363">
        <v>26.986000000000001</v>
      </c>
      <c r="G34" s="362">
        <f t="shared" si="1"/>
        <v>9.7760197799462355E-5</v>
      </c>
      <c r="H34" s="363">
        <v>40333.273999999998</v>
      </c>
      <c r="I34" s="362">
        <f t="shared" si="2"/>
        <v>0.14611238583487407</v>
      </c>
      <c r="J34" s="363">
        <v>7231.7719999999999</v>
      </c>
      <c r="K34" s="362">
        <f t="shared" si="3"/>
        <v>2.6198008640058307E-2</v>
      </c>
      <c r="L34" s="363">
        <v>34908.353999999999</v>
      </c>
      <c r="M34" s="362">
        <f t="shared" si="4"/>
        <v>0.12645992706935644</v>
      </c>
      <c r="N34" s="363">
        <v>11807.672</v>
      </c>
      <c r="O34" s="364">
        <f t="shared" si="5"/>
        <v>4.2774785083790602E-2</v>
      </c>
      <c r="P34" s="286"/>
    </row>
    <row r="35" spans="1:16" ht="14.5" x14ac:dyDescent="0.35">
      <c r="A35" s="317" t="s">
        <v>108</v>
      </c>
      <c r="B35" s="276">
        <v>831732.16599999997</v>
      </c>
      <c r="C35" s="277" t="s">
        <v>34</v>
      </c>
      <c r="D35" s="276">
        <v>516840.01500000001</v>
      </c>
      <c r="E35" s="360">
        <f t="shared" si="0"/>
        <v>0.621401980261997</v>
      </c>
      <c r="F35" s="361">
        <v>0</v>
      </c>
      <c r="G35" s="362">
        <f t="shared" si="1"/>
        <v>0</v>
      </c>
      <c r="H35" s="363">
        <v>154848.77499999999</v>
      </c>
      <c r="I35" s="362">
        <f t="shared" si="2"/>
        <v>0.18617624919414263</v>
      </c>
      <c r="J35" s="361">
        <v>75274.25</v>
      </c>
      <c r="K35" s="362">
        <f t="shared" si="3"/>
        <v>9.0502992522234621E-2</v>
      </c>
      <c r="L35" s="363">
        <v>84769.126000000004</v>
      </c>
      <c r="M35" s="362">
        <f t="shared" si="4"/>
        <v>0.10191877802162579</v>
      </c>
      <c r="N35" s="361">
        <v>0</v>
      </c>
      <c r="O35" s="364">
        <f t="shared" si="5"/>
        <v>0</v>
      </c>
      <c r="P35" s="286"/>
    </row>
    <row r="36" spans="1:16" ht="14.5" x14ac:dyDescent="0.35">
      <c r="A36" s="317" t="s">
        <v>109</v>
      </c>
      <c r="B36" s="278">
        <v>128035.143</v>
      </c>
      <c r="C36" s="279" t="s">
        <v>34</v>
      </c>
      <c r="D36" s="281">
        <v>41238.04</v>
      </c>
      <c r="E36" s="360">
        <f t="shared" si="0"/>
        <v>0.32208375789450244</v>
      </c>
      <c r="F36" s="363">
        <v>1396.3209999999999</v>
      </c>
      <c r="G36" s="362">
        <f t="shared" si="1"/>
        <v>1.090576358398725E-2</v>
      </c>
      <c r="H36" s="363">
        <v>21509.723000000002</v>
      </c>
      <c r="I36" s="362">
        <f t="shared" si="2"/>
        <v>0.16799858613818242</v>
      </c>
      <c r="J36" s="363">
        <v>37781.989000000001</v>
      </c>
      <c r="K36" s="362">
        <f t="shared" si="3"/>
        <v>0.29509077050821902</v>
      </c>
      <c r="L36" s="363">
        <v>26108.431</v>
      </c>
      <c r="M36" s="362">
        <f t="shared" si="4"/>
        <v>0.20391613105786122</v>
      </c>
      <c r="N36" s="363">
        <v>0.63900000000000001</v>
      </c>
      <c r="O36" s="364">
        <f t="shared" si="5"/>
        <v>4.9908172477301798E-6</v>
      </c>
      <c r="P36" s="286"/>
    </row>
    <row r="37" spans="1:16" ht="14.5" x14ac:dyDescent="0.35">
      <c r="A37" s="317" t="s">
        <v>110</v>
      </c>
      <c r="B37" s="276">
        <v>314324.38099999999</v>
      </c>
      <c r="C37" s="277" t="s">
        <v>34</v>
      </c>
      <c r="D37" s="280">
        <v>194117.04</v>
      </c>
      <c r="E37" s="360">
        <f t="shared" si="0"/>
        <v>0.61756914745980207</v>
      </c>
      <c r="F37" s="363">
        <v>1070.567</v>
      </c>
      <c r="G37" s="362">
        <f t="shared" si="1"/>
        <v>3.40593051227547E-3</v>
      </c>
      <c r="H37" s="363">
        <v>43915.135999999999</v>
      </c>
      <c r="I37" s="362">
        <f t="shared" si="2"/>
        <v>0.13971278925385047</v>
      </c>
      <c r="J37" s="363">
        <v>30495.723000000002</v>
      </c>
      <c r="K37" s="362">
        <f t="shared" si="3"/>
        <v>9.7019909505524499E-2</v>
      </c>
      <c r="L37" s="363">
        <v>44725.915999999997</v>
      </c>
      <c r="M37" s="362">
        <f t="shared" si="4"/>
        <v>0.1422922264499743</v>
      </c>
      <c r="N37" s="361">
        <v>0</v>
      </c>
      <c r="O37" s="364">
        <f t="shared" si="5"/>
        <v>0</v>
      </c>
      <c r="P37" s="286"/>
    </row>
    <row r="38" spans="1:16" ht="14.5" x14ac:dyDescent="0.35">
      <c r="A38" s="317" t="s">
        <v>111</v>
      </c>
      <c r="B38" s="278">
        <v>43551.654000000002</v>
      </c>
      <c r="C38" s="279" t="s">
        <v>34</v>
      </c>
      <c r="D38" s="278">
        <v>26011.062000000002</v>
      </c>
      <c r="E38" s="360">
        <f t="shared" si="0"/>
        <v>0.59724624924692871</v>
      </c>
      <c r="F38" s="361">
        <v>371.97</v>
      </c>
      <c r="G38" s="362">
        <f t="shared" si="1"/>
        <v>8.5408926145491507E-3</v>
      </c>
      <c r="H38" s="361">
        <v>7193.66</v>
      </c>
      <c r="I38" s="362">
        <f t="shared" si="2"/>
        <v>0.16517535705991784</v>
      </c>
      <c r="J38" s="363">
        <v>1628.3910000000001</v>
      </c>
      <c r="K38" s="362">
        <f t="shared" si="3"/>
        <v>3.7389877316714538E-2</v>
      </c>
      <c r="L38" s="363">
        <v>8346.5709999999999</v>
      </c>
      <c r="M38" s="362">
        <f t="shared" si="4"/>
        <v>0.19164762376188971</v>
      </c>
      <c r="N38" s="361">
        <v>0</v>
      </c>
      <c r="O38" s="364">
        <f t="shared" si="5"/>
        <v>0</v>
      </c>
      <c r="P38" s="286"/>
    </row>
    <row r="39" spans="1:16" ht="14.5" x14ac:dyDescent="0.35">
      <c r="A39" s="317" t="s">
        <v>112</v>
      </c>
      <c r="B39" s="276">
        <v>101523.914</v>
      </c>
      <c r="C39" s="277" t="s">
        <v>34</v>
      </c>
      <c r="D39" s="276">
        <v>60340.682000000001</v>
      </c>
      <c r="E39" s="360">
        <f t="shared" si="0"/>
        <v>0.59434944558973557</v>
      </c>
      <c r="F39" s="361">
        <v>90.36</v>
      </c>
      <c r="G39" s="362">
        <f t="shared" si="1"/>
        <v>8.9003660753268429E-4</v>
      </c>
      <c r="H39" s="363">
        <v>21000.663</v>
      </c>
      <c r="I39" s="362">
        <f t="shared" si="2"/>
        <v>0.20685434763675481</v>
      </c>
      <c r="J39" s="363">
        <v>4893.9089999999997</v>
      </c>
      <c r="K39" s="362">
        <f t="shared" si="3"/>
        <v>4.8204494952785205E-2</v>
      </c>
      <c r="L39" s="361">
        <v>15175.8</v>
      </c>
      <c r="M39" s="362">
        <f t="shared" si="4"/>
        <v>0.1494800525519534</v>
      </c>
      <c r="N39" s="361">
        <v>22.5</v>
      </c>
      <c r="O39" s="364">
        <f t="shared" si="5"/>
        <v>2.2162266123821822E-4</v>
      </c>
      <c r="P39" s="286"/>
    </row>
    <row r="40" spans="1:16" ht="14.5" x14ac:dyDescent="0.35">
      <c r="A40" s="317" t="s">
        <v>113</v>
      </c>
      <c r="B40" s="278">
        <v>229520.30799999999</v>
      </c>
      <c r="C40" s="279" t="s">
        <v>34</v>
      </c>
      <c r="D40" s="281">
        <v>150421.44</v>
      </c>
      <c r="E40" s="360">
        <f t="shared" si="0"/>
        <v>0.65537311844318369</v>
      </c>
      <c r="F40" s="361">
        <v>486</v>
      </c>
      <c r="G40" s="362">
        <f t="shared" si="1"/>
        <v>2.1174596890136625E-3</v>
      </c>
      <c r="H40" s="363">
        <v>36403.771999999997</v>
      </c>
      <c r="I40" s="362">
        <f t="shared" si="2"/>
        <v>0.15860806530461782</v>
      </c>
      <c r="J40" s="363">
        <v>2569.1759999999999</v>
      </c>
      <c r="K40" s="362">
        <f t="shared" si="3"/>
        <v>1.1193676160455484E-2</v>
      </c>
      <c r="L40" s="361">
        <v>26974.799999999999</v>
      </c>
      <c r="M40" s="362">
        <f t="shared" si="4"/>
        <v>0.11752685518355091</v>
      </c>
      <c r="N40" s="361">
        <v>12665.12</v>
      </c>
      <c r="O40" s="364">
        <f t="shared" si="5"/>
        <v>5.5180825219178435E-2</v>
      </c>
      <c r="P40" s="286"/>
    </row>
    <row r="41" spans="1:16" ht="14.5" x14ac:dyDescent="0.35">
      <c r="A41" s="317" t="s">
        <v>114</v>
      </c>
      <c r="B41" s="276">
        <v>295247.46899999998</v>
      </c>
      <c r="C41" s="277" t="s">
        <v>34</v>
      </c>
      <c r="D41" s="276">
        <v>170473.462</v>
      </c>
      <c r="E41" s="360">
        <f t="shared" si="0"/>
        <v>0.57739178112988332</v>
      </c>
      <c r="F41" s="361">
        <v>0</v>
      </c>
      <c r="G41" s="362">
        <f t="shared" si="1"/>
        <v>0</v>
      </c>
      <c r="H41" s="363">
        <v>44201.661999999997</v>
      </c>
      <c r="I41" s="362">
        <f t="shared" si="2"/>
        <v>0.14971055348826715</v>
      </c>
      <c r="J41" s="361">
        <v>5118.3</v>
      </c>
      <c r="K41" s="362">
        <f t="shared" si="3"/>
        <v>1.7335627015993151E-2</v>
      </c>
      <c r="L41" s="361">
        <v>63900</v>
      </c>
      <c r="M41" s="362">
        <f t="shared" si="4"/>
        <v>0.21642861229743515</v>
      </c>
      <c r="N41" s="363">
        <v>11554.045</v>
      </c>
      <c r="O41" s="364">
        <f t="shared" si="5"/>
        <v>3.9133426068421268E-2</v>
      </c>
      <c r="P41" s="286"/>
    </row>
    <row r="42" spans="1:16" ht="14.5" x14ac:dyDescent="0.35">
      <c r="A42" s="318" t="s">
        <v>116</v>
      </c>
      <c r="B42" s="272">
        <v>195826.1</v>
      </c>
      <c r="C42" s="271" t="s">
        <v>34</v>
      </c>
      <c r="D42" s="270">
        <v>132318.296</v>
      </c>
      <c r="E42" s="466">
        <f t="shared" si="0"/>
        <v>0.6756928519742772</v>
      </c>
      <c r="F42" s="467">
        <v>172.60599999999999</v>
      </c>
      <c r="G42" s="466">
        <f t="shared" si="1"/>
        <v>8.8142489688555303E-4</v>
      </c>
      <c r="H42" s="467">
        <v>24759.721000000001</v>
      </c>
      <c r="I42" s="466">
        <f t="shared" si="2"/>
        <v>0.12643728798153056</v>
      </c>
      <c r="J42" s="467">
        <v>2948.7350000000001</v>
      </c>
      <c r="K42" s="466">
        <f t="shared" si="3"/>
        <v>1.505792639489833E-2</v>
      </c>
      <c r="L42" s="467">
        <v>33937.235999999997</v>
      </c>
      <c r="M42" s="466">
        <f t="shared" si="4"/>
        <v>0.17330292540167014</v>
      </c>
      <c r="N42" s="467">
        <v>1689.5070000000001</v>
      </c>
      <c r="O42" s="468">
        <f t="shared" si="5"/>
        <v>8.6275884573098274E-3</v>
      </c>
      <c r="P42" s="286"/>
    </row>
    <row r="43" spans="1:16" ht="14.5" hidden="1" x14ac:dyDescent="0.35">
      <c r="A43" s="317" t="s">
        <v>117</v>
      </c>
      <c r="B43" s="277" t="s">
        <v>38</v>
      </c>
      <c r="C43" s="277" t="s">
        <v>34</v>
      </c>
      <c r="D43" s="277" t="s">
        <v>38</v>
      </c>
      <c r="E43" s="360"/>
      <c r="F43" s="365" t="s">
        <v>38</v>
      </c>
      <c r="G43" s="362"/>
      <c r="H43" s="365" t="s">
        <v>38</v>
      </c>
      <c r="I43" s="362"/>
      <c r="J43" s="365" t="s">
        <v>38</v>
      </c>
      <c r="K43" s="362"/>
      <c r="L43" s="365" t="s">
        <v>38</v>
      </c>
      <c r="M43" s="362"/>
      <c r="N43" s="365" t="s">
        <v>38</v>
      </c>
      <c r="O43" s="364"/>
      <c r="P43" s="286"/>
    </row>
    <row r="44" spans="1:16" ht="14.5" x14ac:dyDescent="0.35">
      <c r="A44" s="317" t="s">
        <v>118</v>
      </c>
      <c r="B44" s="278">
        <v>74322.077000000005</v>
      </c>
      <c r="C44" s="279" t="s">
        <v>34</v>
      </c>
      <c r="D44" s="278">
        <v>53614.589</v>
      </c>
      <c r="E44" s="360">
        <f t="shared" si="0"/>
        <v>0.72138173695011232</v>
      </c>
      <c r="F44" s="363">
        <v>462.31900000000002</v>
      </c>
      <c r="G44" s="362">
        <f t="shared" si="1"/>
        <v>6.2204800869598946E-3</v>
      </c>
      <c r="H44" s="363">
        <v>7331.9539999999997</v>
      </c>
      <c r="I44" s="362">
        <f t="shared" si="2"/>
        <v>9.8651091249777625E-2</v>
      </c>
      <c r="J44" s="363">
        <v>3867.0949999999998</v>
      </c>
      <c r="K44" s="362">
        <f t="shared" si="3"/>
        <v>5.203157871920075E-2</v>
      </c>
      <c r="L44" s="361">
        <v>9046.1200000000008</v>
      </c>
      <c r="M44" s="362">
        <f t="shared" si="4"/>
        <v>0.1217151129939493</v>
      </c>
      <c r="N44" s="361">
        <v>0</v>
      </c>
      <c r="O44" s="364">
        <f t="shared" si="5"/>
        <v>0</v>
      </c>
      <c r="P44" s="286"/>
    </row>
    <row r="45" spans="1:16" ht="14.5" x14ac:dyDescent="0.35">
      <c r="A45" s="317" t="s">
        <v>119</v>
      </c>
      <c r="B45" s="276">
        <v>10676.502</v>
      </c>
      <c r="C45" s="277" t="s">
        <v>34</v>
      </c>
      <c r="D45" s="276">
        <v>4362.223</v>
      </c>
      <c r="E45" s="360">
        <f t="shared" si="0"/>
        <v>0.40858166841536675</v>
      </c>
      <c r="F45" s="363">
        <v>335.81599999999997</v>
      </c>
      <c r="G45" s="362">
        <f t="shared" si="1"/>
        <v>3.1453747678780931E-2</v>
      </c>
      <c r="H45" s="363">
        <v>1587.7049999999999</v>
      </c>
      <c r="I45" s="362">
        <f t="shared" si="2"/>
        <v>0.14871022362942468</v>
      </c>
      <c r="J45" s="363">
        <v>2668.3209999999999</v>
      </c>
      <c r="K45" s="362">
        <f t="shared" si="3"/>
        <v>0.24992464760461805</v>
      </c>
      <c r="L45" s="363">
        <v>1549.921</v>
      </c>
      <c r="M45" s="362">
        <f t="shared" si="4"/>
        <v>0.14517123679647134</v>
      </c>
      <c r="N45" s="363">
        <v>172.51599999999999</v>
      </c>
      <c r="O45" s="364">
        <f t="shared" si="5"/>
        <v>1.6158475875338193E-2</v>
      </c>
      <c r="P45" s="286"/>
    </row>
    <row r="46" spans="1:16" ht="14.5" x14ac:dyDescent="0.35">
      <c r="A46" s="317" t="s">
        <v>120</v>
      </c>
      <c r="B46" s="278">
        <v>42258.544000000002</v>
      </c>
      <c r="C46" s="279" t="s">
        <v>34</v>
      </c>
      <c r="D46" s="278">
        <v>29501.526000000002</v>
      </c>
      <c r="E46" s="360">
        <f t="shared" si="0"/>
        <v>0.6981197932422849</v>
      </c>
      <c r="F46" s="363">
        <v>118.05500000000001</v>
      </c>
      <c r="G46" s="362">
        <f t="shared" si="1"/>
        <v>2.7936362407564256E-3</v>
      </c>
      <c r="H46" s="363">
        <v>3334.7350000000001</v>
      </c>
      <c r="I46" s="362">
        <f t="shared" si="2"/>
        <v>7.8912680948023201E-2</v>
      </c>
      <c r="J46" s="363">
        <v>5478.3130000000001</v>
      </c>
      <c r="K46" s="362">
        <f t="shared" si="3"/>
        <v>0.12963799699298678</v>
      </c>
      <c r="L46" s="363">
        <v>3825.9140000000002</v>
      </c>
      <c r="M46" s="362">
        <f t="shared" si="4"/>
        <v>9.053586891209503E-2</v>
      </c>
      <c r="N46" s="361">
        <v>0</v>
      </c>
      <c r="O46" s="364">
        <f t="shared" si="5"/>
        <v>0</v>
      </c>
      <c r="P46" s="286"/>
    </row>
    <row r="47" spans="1:16" ht="14.5" x14ac:dyDescent="0.35">
      <c r="A47" s="317" t="s">
        <v>121</v>
      </c>
      <c r="B47" s="276">
        <v>17540.661</v>
      </c>
      <c r="C47" s="277" t="s">
        <v>34</v>
      </c>
      <c r="D47" s="276">
        <v>13733.642</v>
      </c>
      <c r="E47" s="360">
        <f t="shared" si="0"/>
        <v>0.78296034567910522</v>
      </c>
      <c r="F47" s="361">
        <v>439.2</v>
      </c>
      <c r="G47" s="362">
        <f t="shared" si="1"/>
        <v>2.5038965179248376E-2</v>
      </c>
      <c r="H47" s="363">
        <v>1868.079</v>
      </c>
      <c r="I47" s="362">
        <f t="shared" si="2"/>
        <v>0.10649992038498435</v>
      </c>
      <c r="J47" s="361">
        <v>1499.74</v>
      </c>
      <c r="K47" s="362">
        <f t="shared" si="3"/>
        <v>8.5500768756662016E-2</v>
      </c>
      <c r="L47" s="361">
        <v>0</v>
      </c>
      <c r="M47" s="362">
        <f t="shared" si="4"/>
        <v>0</v>
      </c>
      <c r="N47" s="361">
        <v>0</v>
      </c>
      <c r="O47" s="364">
        <f t="shared" si="5"/>
        <v>0</v>
      </c>
      <c r="P47" s="286"/>
    </row>
    <row r="48" spans="1:16" ht="14.5" x14ac:dyDescent="0.35">
      <c r="A48" s="317" t="s">
        <v>122</v>
      </c>
      <c r="B48" s="278">
        <v>66140.422999999995</v>
      </c>
      <c r="C48" s="279" t="s">
        <v>34</v>
      </c>
      <c r="D48" s="278">
        <v>34016.868000000002</v>
      </c>
      <c r="E48" s="360">
        <f t="shared" si="0"/>
        <v>0.51431282802651568</v>
      </c>
      <c r="F48" s="363">
        <v>188.16800000000001</v>
      </c>
      <c r="G48" s="362">
        <f t="shared" si="1"/>
        <v>2.8449772690446813E-3</v>
      </c>
      <c r="H48" s="361">
        <v>11153.51</v>
      </c>
      <c r="I48" s="362">
        <f t="shared" si="2"/>
        <v>0.16863378693541167</v>
      </c>
      <c r="J48" s="363">
        <v>14156.437</v>
      </c>
      <c r="K48" s="362">
        <f t="shared" si="3"/>
        <v>0.21403608198877108</v>
      </c>
      <c r="L48" s="361">
        <v>6625.44</v>
      </c>
      <c r="M48" s="362">
        <f t="shared" si="4"/>
        <v>0.10017232578025695</v>
      </c>
      <c r="N48" s="361">
        <v>0</v>
      </c>
      <c r="O48" s="364">
        <f t="shared" si="5"/>
        <v>0</v>
      </c>
      <c r="P48" s="286"/>
    </row>
    <row r="49" spans="1:16" ht="14.5" x14ac:dyDescent="0.35">
      <c r="A49" s="317" t="s">
        <v>123</v>
      </c>
      <c r="B49" s="276">
        <v>21446.738000000001</v>
      </c>
      <c r="C49" s="277" t="s">
        <v>34</v>
      </c>
      <c r="D49" s="276">
        <v>6636.7169999999996</v>
      </c>
      <c r="E49" s="360">
        <f t="shared" si="0"/>
        <v>0.30945111559622723</v>
      </c>
      <c r="F49" s="363">
        <v>1931.346</v>
      </c>
      <c r="G49" s="362">
        <f t="shared" si="1"/>
        <v>9.0053135353264438E-2</v>
      </c>
      <c r="H49" s="361">
        <v>5067.13</v>
      </c>
      <c r="I49" s="362">
        <f t="shared" si="2"/>
        <v>0.23626576684995171</v>
      </c>
      <c r="J49" s="363">
        <v>6836.1189999999997</v>
      </c>
      <c r="K49" s="362">
        <f t="shared" si="3"/>
        <v>0.3187486600526383</v>
      </c>
      <c r="L49" s="363">
        <v>975.42499999999995</v>
      </c>
      <c r="M49" s="362">
        <f t="shared" si="4"/>
        <v>4.5481275520780823E-2</v>
      </c>
      <c r="N49" s="361">
        <v>0</v>
      </c>
      <c r="O49" s="364">
        <f t="shared" si="5"/>
        <v>0</v>
      </c>
      <c r="P49" s="286"/>
    </row>
    <row r="50" spans="1:16" ht="14.5" x14ac:dyDescent="0.35">
      <c r="A50" s="317" t="s">
        <v>124</v>
      </c>
      <c r="B50" s="278">
        <v>140996.973</v>
      </c>
      <c r="C50" s="279" t="s">
        <v>34</v>
      </c>
      <c r="D50" s="278">
        <v>93444.422999999995</v>
      </c>
      <c r="E50" s="360">
        <f t="shared" si="0"/>
        <v>0.66274063202761091</v>
      </c>
      <c r="F50" s="363">
        <v>561.95299999999997</v>
      </c>
      <c r="G50" s="362">
        <f t="shared" si="1"/>
        <v>3.9855678320129609E-3</v>
      </c>
      <c r="H50" s="363">
        <v>16523.234</v>
      </c>
      <c r="I50" s="362">
        <f t="shared" si="2"/>
        <v>0.11718857255183769</v>
      </c>
      <c r="J50" s="361">
        <v>10377.48</v>
      </c>
      <c r="K50" s="362">
        <f t="shared" si="3"/>
        <v>7.3600729002884335E-2</v>
      </c>
      <c r="L50" s="363">
        <v>20089.883000000002</v>
      </c>
      <c r="M50" s="362">
        <f t="shared" si="4"/>
        <v>0.14248449858565404</v>
      </c>
      <c r="N50" s="365" t="s">
        <v>38</v>
      </c>
      <c r="O50" s="364"/>
      <c r="P50" s="286"/>
    </row>
    <row r="51" spans="1:16" ht="14.5" x14ac:dyDescent="0.35">
      <c r="A51" s="317" t="s">
        <v>125</v>
      </c>
      <c r="B51" s="276">
        <v>1225826.6839999999</v>
      </c>
      <c r="C51" s="277" t="s">
        <v>34</v>
      </c>
      <c r="D51" s="276">
        <v>784366.39899999998</v>
      </c>
      <c r="E51" s="360">
        <f t="shared" si="0"/>
        <v>0.63986729057041802</v>
      </c>
      <c r="F51" s="363">
        <v>12108.204</v>
      </c>
      <c r="G51" s="362">
        <f t="shared" si="1"/>
        <v>9.8775823352855001E-3</v>
      </c>
      <c r="H51" s="363">
        <v>148703.19399999999</v>
      </c>
      <c r="I51" s="362">
        <f t="shared" si="2"/>
        <v>0.12130849812696687</v>
      </c>
      <c r="J51" s="363">
        <v>96315.675000000003</v>
      </c>
      <c r="K51" s="362">
        <f t="shared" si="3"/>
        <v>7.857201695570204E-2</v>
      </c>
      <c r="L51" s="363">
        <v>184092.62400000001</v>
      </c>
      <c r="M51" s="362">
        <f t="shared" si="4"/>
        <v>0.15017834609317415</v>
      </c>
      <c r="N51" s="363">
        <v>240.58799999999999</v>
      </c>
      <c r="O51" s="364">
        <f t="shared" si="5"/>
        <v>1.9626591845344429E-4</v>
      </c>
      <c r="P51" s="286"/>
    </row>
    <row r="52" spans="1:16" ht="15" hidden="1" thickBot="1" x14ac:dyDescent="0.4">
      <c r="A52" s="317" t="s">
        <v>126</v>
      </c>
      <c r="B52" s="279" t="s">
        <v>38</v>
      </c>
      <c r="C52" s="279" t="s">
        <v>34</v>
      </c>
      <c r="D52" s="279" t="s">
        <v>38</v>
      </c>
      <c r="E52" s="360"/>
      <c r="F52" s="365" t="s">
        <v>38</v>
      </c>
      <c r="G52" s="362"/>
      <c r="H52" s="365" t="s">
        <v>38</v>
      </c>
      <c r="I52" s="362"/>
      <c r="J52" s="365" t="s">
        <v>38</v>
      </c>
      <c r="K52" s="362"/>
      <c r="L52" s="365" t="s">
        <v>38</v>
      </c>
      <c r="M52" s="362"/>
      <c r="N52" s="365" t="s">
        <v>38</v>
      </c>
      <c r="O52" s="364"/>
      <c r="P52" s="286"/>
    </row>
    <row r="53" spans="1:16" ht="14.5" x14ac:dyDescent="0.35">
      <c r="A53" s="318" t="s">
        <v>127</v>
      </c>
      <c r="B53" s="267">
        <v>26920.825000000001</v>
      </c>
      <c r="C53" s="268" t="s">
        <v>34</v>
      </c>
      <c r="D53" s="267">
        <v>17665.675999999999</v>
      </c>
      <c r="E53" s="466">
        <f t="shared" si="0"/>
        <v>0.65620856715943876</v>
      </c>
      <c r="F53" s="467">
        <v>1208.422</v>
      </c>
      <c r="G53" s="466">
        <f t="shared" si="1"/>
        <v>4.4888000274880137E-2</v>
      </c>
      <c r="H53" s="467">
        <v>2175.3870000000002</v>
      </c>
      <c r="I53" s="466">
        <f t="shared" si="2"/>
        <v>8.0806847487029099E-2</v>
      </c>
      <c r="J53" s="467">
        <v>2418.5650000000001</v>
      </c>
      <c r="K53" s="466">
        <f t="shared" si="3"/>
        <v>8.9839928754040788E-2</v>
      </c>
      <c r="L53" s="467">
        <v>2978.9029999999998</v>
      </c>
      <c r="M53" s="466">
        <f t="shared" si="4"/>
        <v>0.11065422400687942</v>
      </c>
      <c r="N53" s="467">
        <v>473.87099999999998</v>
      </c>
      <c r="O53" s="468">
        <f t="shared" si="5"/>
        <v>1.7602395171767579E-2</v>
      </c>
      <c r="P53" s="286"/>
    </row>
    <row r="55" spans="1:16" ht="14.5" x14ac:dyDescent="0.35">
      <c r="A55" s="263"/>
    </row>
    <row r="56" spans="1:16" ht="14.5" x14ac:dyDescent="0.35">
      <c r="A56" s="264" t="s">
        <v>136</v>
      </c>
      <c r="B56" s="265" t="s">
        <v>39</v>
      </c>
    </row>
    <row r="57" spans="1:16" ht="11.5" customHeight="1" x14ac:dyDescent="0.35">
      <c r="A57" s="264"/>
    </row>
    <row r="58" spans="1:16" ht="11.5" customHeight="1" x14ac:dyDescent="0.35">
      <c r="A58" s="153"/>
    </row>
    <row r="59" spans="1:16" ht="17.5" customHeight="1" x14ac:dyDescent="0.35">
      <c r="A59" s="335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546F-AA7A-4052-B220-B8C55B82E39D}">
  <dimension ref="A1:P60"/>
  <sheetViews>
    <sheetView zoomScaleNormal="100" workbookViewId="0">
      <pane xSplit="2" ySplit="14" topLeftCell="F15" activePane="bottomRight" state="frozen"/>
      <selection pane="topRight"/>
      <selection pane="bottomLeft"/>
      <selection pane="bottomRight" activeCell="A11" sqref="A11:Q62"/>
    </sheetView>
  </sheetViews>
  <sheetFormatPr defaultColWidth="9.1796875" defaultRowHeight="11.5" customHeight="1" x14ac:dyDescent="0.35"/>
  <cols>
    <col min="1" max="1" width="43.26953125" style="121" customWidth="1"/>
    <col min="2" max="5" width="83.453125" style="121" hidden="1" customWidth="1"/>
    <col min="6" max="6" width="17.54296875" style="121" customWidth="1"/>
    <col min="7" max="7" width="3.7265625" style="121" hidden="1" customWidth="1"/>
    <col min="8" max="8" width="13" style="121" customWidth="1"/>
    <col min="9" max="9" width="16" style="121" hidden="1" customWidth="1"/>
    <col min="10" max="10" width="17.54296875" style="121" customWidth="1"/>
    <col min="11" max="11" width="14.1796875" style="121" hidden="1" customWidth="1"/>
    <col min="12" max="12" width="15.453125" style="121" customWidth="1"/>
    <col min="13" max="13" width="11" style="121" hidden="1" customWidth="1"/>
    <col min="14" max="14" width="10.26953125" style="121" customWidth="1"/>
    <col min="15" max="15" width="10" style="121" hidden="1" customWidth="1"/>
    <col min="16" max="16" width="12.1796875" style="121" customWidth="1"/>
    <col min="17" max="16384" width="9.1796875" style="121"/>
  </cols>
  <sheetData>
    <row r="1" spans="1:16" ht="14.5" x14ac:dyDescent="0.35">
      <c r="A1" s="265" t="s">
        <v>147</v>
      </c>
    </row>
    <row r="2" spans="1:16" ht="14.5" x14ac:dyDescent="0.35">
      <c r="A2" s="265" t="s">
        <v>31</v>
      </c>
      <c r="F2" s="266" t="s">
        <v>148</v>
      </c>
    </row>
    <row r="3" spans="1:16" ht="14.5" x14ac:dyDescent="0.35">
      <c r="A3" s="265" t="s">
        <v>32</v>
      </c>
      <c r="F3" s="265" t="s">
        <v>1</v>
      </c>
    </row>
    <row r="4" spans="1:16" ht="14.5" x14ac:dyDescent="0.35"/>
    <row r="5" spans="1:16" ht="14.5" x14ac:dyDescent="0.35">
      <c r="A5" s="266" t="s">
        <v>2</v>
      </c>
      <c r="F5" s="265" t="s">
        <v>5</v>
      </c>
    </row>
    <row r="6" spans="1:16" ht="14.5" x14ac:dyDescent="0.35">
      <c r="A6" s="266" t="s">
        <v>18</v>
      </c>
      <c r="F6" s="152" t="s">
        <v>20</v>
      </c>
    </row>
    <row r="7" spans="1:16" ht="14.5" x14ac:dyDescent="0.35">
      <c r="A7" s="266" t="s">
        <v>4</v>
      </c>
      <c r="F7" s="265" t="s">
        <v>7</v>
      </c>
    </row>
    <row r="8" spans="1:16" ht="14.5" x14ac:dyDescent="0.35">
      <c r="A8" s="266" t="s">
        <v>28</v>
      </c>
      <c r="F8" s="265"/>
    </row>
    <row r="9" spans="1:16" ht="14.5" x14ac:dyDescent="0.35">
      <c r="A9" s="266"/>
      <c r="F9" s="265"/>
    </row>
    <row r="10" spans="1:16" ht="14.5" x14ac:dyDescent="0.35">
      <c r="A10" s="266"/>
      <c r="F10" s="265"/>
    </row>
    <row r="11" spans="1:16" ht="15.5" x14ac:dyDescent="0.35">
      <c r="A11" s="273" t="s">
        <v>168</v>
      </c>
      <c r="F11" s="265"/>
    </row>
    <row r="12" spans="1:16" ht="14.5" x14ac:dyDescent="0.35">
      <c r="A12" s="274" t="s">
        <v>47</v>
      </c>
      <c r="F12" s="265"/>
    </row>
    <row r="13" spans="1:16" ht="14.5" x14ac:dyDescent="0.35"/>
    <row r="14" spans="1:16" ht="67.5" customHeight="1" x14ac:dyDescent="0.35">
      <c r="A14" s="311"/>
      <c r="B14" s="333"/>
      <c r="C14" s="401" t="s">
        <v>6</v>
      </c>
      <c r="D14" s="402" t="s">
        <v>6</v>
      </c>
      <c r="E14" s="402" t="s">
        <v>34</v>
      </c>
      <c r="F14" s="333" t="s">
        <v>8</v>
      </c>
      <c r="G14" s="333" t="s">
        <v>34</v>
      </c>
      <c r="H14" s="333" t="s">
        <v>9</v>
      </c>
      <c r="I14" s="333" t="s">
        <v>34</v>
      </c>
      <c r="J14" s="333" t="s">
        <v>10</v>
      </c>
      <c r="K14" s="333" t="s">
        <v>34</v>
      </c>
      <c r="L14" s="333" t="s">
        <v>11</v>
      </c>
      <c r="M14" s="333" t="s">
        <v>34</v>
      </c>
      <c r="N14" s="333" t="s">
        <v>12</v>
      </c>
      <c r="O14" s="333" t="s">
        <v>34</v>
      </c>
      <c r="P14" s="333" t="s">
        <v>13</v>
      </c>
    </row>
    <row r="15" spans="1:16" ht="14.5" x14ac:dyDescent="0.35">
      <c r="A15" s="403" t="s">
        <v>158</v>
      </c>
      <c r="B15" s="404"/>
      <c r="C15" s="405">
        <v>6001297.6629999997</v>
      </c>
      <c r="D15" s="406" t="s">
        <v>34</v>
      </c>
      <c r="E15" s="405">
        <v>204476.41800000001</v>
      </c>
      <c r="F15" s="387">
        <f>E15/C15</f>
        <v>3.4072033997024555E-2</v>
      </c>
      <c r="G15" s="388">
        <v>2057924.9380000001</v>
      </c>
      <c r="H15" s="389">
        <f>G15/C15</f>
        <v>0.34291332534424901</v>
      </c>
      <c r="I15" s="388">
        <v>763079.93799999997</v>
      </c>
      <c r="J15" s="389">
        <f>I15/C15</f>
        <v>0.12715248948650593</v>
      </c>
      <c r="K15" s="388">
        <v>1980183.1470000001</v>
      </c>
      <c r="L15" s="389">
        <f>K15/C15</f>
        <v>0.32995916186735563</v>
      </c>
      <c r="M15" s="390">
        <v>391429.48</v>
      </c>
      <c r="N15" s="389">
        <f>M15/C15</f>
        <v>6.5224140174431469E-2</v>
      </c>
      <c r="O15" s="388">
        <v>604203.74100000004</v>
      </c>
      <c r="P15" s="391">
        <f>O15/C15</f>
        <v>0.10067884896380286</v>
      </c>
    </row>
    <row r="16" spans="1:16" ht="14.5" x14ac:dyDescent="0.35">
      <c r="A16" s="393" t="s">
        <v>164</v>
      </c>
      <c r="B16" s="394"/>
      <c r="C16" s="395">
        <v>4643080.9479999999</v>
      </c>
      <c r="D16" s="396" t="s">
        <v>34</v>
      </c>
      <c r="E16" s="395">
        <v>26358.316999999999</v>
      </c>
      <c r="F16" s="397">
        <f t="shared" ref="F16:F55" si="0">E16/C16</f>
        <v>5.6769023187833514E-3</v>
      </c>
      <c r="G16" s="398">
        <v>1769713.189</v>
      </c>
      <c r="H16" s="399">
        <f t="shared" ref="H16:H55" si="1">G16/C16</f>
        <v>0.38115062149892115</v>
      </c>
      <c r="I16" s="398">
        <v>752065.04799999995</v>
      </c>
      <c r="J16" s="399">
        <f t="shared" ref="J16:J55" si="2">I16/C16</f>
        <v>0.16197543321400651</v>
      </c>
      <c r="K16" s="398">
        <v>1461220.548</v>
      </c>
      <c r="L16" s="399">
        <f t="shared" ref="L16:L55" si="3">K16/C16</f>
        <v>0.31470925542002848</v>
      </c>
      <c r="M16" s="398">
        <v>310096.70400000003</v>
      </c>
      <c r="N16" s="399">
        <f t="shared" ref="N16:N55" si="4">M16/C16</f>
        <v>6.6786839917915647E-2</v>
      </c>
      <c r="O16" s="398">
        <v>323627.14199999999</v>
      </c>
      <c r="P16" s="400">
        <f t="shared" ref="P16:P55" si="5">O16/C16</f>
        <v>6.9700947630344873E-2</v>
      </c>
    </row>
    <row r="17" spans="1:16" ht="14.5" x14ac:dyDescent="0.35">
      <c r="A17" s="375" t="s">
        <v>88</v>
      </c>
      <c r="B17" s="374"/>
      <c r="C17" s="278">
        <v>206224.981</v>
      </c>
      <c r="D17" s="279" t="s">
        <v>34</v>
      </c>
      <c r="E17" s="278">
        <v>1038.1659999999999</v>
      </c>
      <c r="F17" s="360">
        <f t="shared" si="0"/>
        <v>5.0341427840888001E-3</v>
      </c>
      <c r="G17" s="379">
        <v>95070.96</v>
      </c>
      <c r="H17" s="362">
        <f t="shared" si="1"/>
        <v>0.4610060310782621</v>
      </c>
      <c r="I17" s="380">
        <v>66675.475000000006</v>
      </c>
      <c r="J17" s="362">
        <f t="shared" si="2"/>
        <v>0.32331424969315431</v>
      </c>
      <c r="K17" s="379">
        <v>35184.400000000001</v>
      </c>
      <c r="L17" s="362">
        <f t="shared" si="3"/>
        <v>0.17061172622922924</v>
      </c>
      <c r="M17" s="379">
        <v>7795.08</v>
      </c>
      <c r="N17" s="362">
        <f t="shared" si="4"/>
        <v>3.7798912441165407E-2</v>
      </c>
      <c r="O17" s="379">
        <v>460.9</v>
      </c>
      <c r="P17" s="364">
        <f t="shared" si="5"/>
        <v>2.234937774100219E-3</v>
      </c>
    </row>
    <row r="18" spans="1:16" ht="14.5" x14ac:dyDescent="0.35">
      <c r="A18" s="375" t="s">
        <v>89</v>
      </c>
      <c r="B18" s="371"/>
      <c r="C18" s="276">
        <v>38516.108999999997</v>
      </c>
      <c r="D18" s="277" t="s">
        <v>34</v>
      </c>
      <c r="E18" s="276">
        <v>566.73800000000006</v>
      </c>
      <c r="F18" s="360">
        <f t="shared" si="0"/>
        <v>1.4714310835500026E-2</v>
      </c>
      <c r="G18" s="380">
        <v>2316.723</v>
      </c>
      <c r="H18" s="362">
        <f t="shared" si="1"/>
        <v>6.0149455906877827E-2</v>
      </c>
      <c r="I18" s="380">
        <v>22.146999999999998</v>
      </c>
      <c r="J18" s="362">
        <f t="shared" si="2"/>
        <v>5.7500616170755986E-4</v>
      </c>
      <c r="K18" s="380">
        <v>23184.651999999998</v>
      </c>
      <c r="L18" s="362">
        <f t="shared" si="3"/>
        <v>0.60194688928728501</v>
      </c>
      <c r="M18" s="380">
        <v>5062.8530000000001</v>
      </c>
      <c r="N18" s="362">
        <f t="shared" si="4"/>
        <v>0.1314476755686822</v>
      </c>
      <c r="O18" s="380">
        <v>7362.9960000000001</v>
      </c>
      <c r="P18" s="364">
        <f t="shared" si="5"/>
        <v>0.19116666223994747</v>
      </c>
    </row>
    <row r="19" spans="1:16" ht="14.5" x14ac:dyDescent="0.35">
      <c r="A19" s="375" t="s">
        <v>90</v>
      </c>
      <c r="B19" s="371"/>
      <c r="C19" s="278">
        <v>181312.516</v>
      </c>
      <c r="D19" s="279" t="s">
        <v>34</v>
      </c>
      <c r="E19" s="278">
        <v>20300.677</v>
      </c>
      <c r="F19" s="360">
        <f t="shared" si="0"/>
        <v>0.1119651166276905</v>
      </c>
      <c r="G19" s="380">
        <v>38735.269</v>
      </c>
      <c r="H19" s="362">
        <f t="shared" si="1"/>
        <v>0.21363814178167381</v>
      </c>
      <c r="I19" s="380">
        <v>2009.194</v>
      </c>
      <c r="J19" s="362">
        <f t="shared" si="2"/>
        <v>1.1081386130012116E-2</v>
      </c>
      <c r="K19" s="379">
        <v>88182.48</v>
      </c>
      <c r="L19" s="362">
        <f t="shared" si="3"/>
        <v>0.48635627559213834</v>
      </c>
      <c r="M19" s="380">
        <v>10576.609</v>
      </c>
      <c r="N19" s="362">
        <f t="shared" si="4"/>
        <v>5.8333584648949444E-2</v>
      </c>
      <c r="O19" s="380">
        <v>21508.287</v>
      </c>
      <c r="P19" s="364">
        <f t="shared" si="5"/>
        <v>0.11862549521953575</v>
      </c>
    </row>
    <row r="20" spans="1:16" ht="14.5" x14ac:dyDescent="0.35">
      <c r="A20" s="375" t="s">
        <v>91</v>
      </c>
      <c r="B20" s="371"/>
      <c r="C20" s="276">
        <v>101058.538</v>
      </c>
      <c r="D20" s="277" t="s">
        <v>34</v>
      </c>
      <c r="E20" s="280">
        <v>0</v>
      </c>
      <c r="F20" s="360">
        <f t="shared" si="0"/>
        <v>0</v>
      </c>
      <c r="G20" s="380">
        <v>12477.495000000001</v>
      </c>
      <c r="H20" s="362">
        <f t="shared" si="1"/>
        <v>0.12346799436184205</v>
      </c>
      <c r="I20" s="380">
        <v>3256.587</v>
      </c>
      <c r="J20" s="362">
        <f t="shared" si="2"/>
        <v>3.2224758683922383E-2</v>
      </c>
      <c r="K20" s="380">
        <v>40180.919000000002</v>
      </c>
      <c r="L20" s="362">
        <f t="shared" si="3"/>
        <v>0.39760043827271674</v>
      </c>
      <c r="M20" s="380">
        <v>3480.0050000000001</v>
      </c>
      <c r="N20" s="362">
        <f t="shared" si="4"/>
        <v>3.4435536757913519E-2</v>
      </c>
      <c r="O20" s="380">
        <v>41663.531000000003</v>
      </c>
      <c r="P20" s="364">
        <f t="shared" si="5"/>
        <v>0.41227126202835035</v>
      </c>
    </row>
    <row r="21" spans="1:16" ht="14.5" x14ac:dyDescent="0.35">
      <c r="A21" s="375" t="s">
        <v>92</v>
      </c>
      <c r="B21" s="371"/>
      <c r="C21" s="278">
        <v>1458703.1229999999</v>
      </c>
      <c r="D21" s="279" t="s">
        <v>34</v>
      </c>
      <c r="E21" s="278">
        <v>13212.717000000001</v>
      </c>
      <c r="F21" s="360">
        <f t="shared" si="0"/>
        <v>9.0578519999507823E-3</v>
      </c>
      <c r="G21" s="380">
        <v>646155.03799999994</v>
      </c>
      <c r="H21" s="362">
        <f t="shared" si="1"/>
        <v>0.4429654175766099</v>
      </c>
      <c r="I21" s="380">
        <v>349657.60499999998</v>
      </c>
      <c r="J21" s="362">
        <f t="shared" si="2"/>
        <v>0.23970443299037208</v>
      </c>
      <c r="K21" s="380">
        <v>294111.09299999999</v>
      </c>
      <c r="L21" s="362">
        <f t="shared" si="3"/>
        <v>0.20162505198119057</v>
      </c>
      <c r="M21" s="380">
        <v>26918.617999999999</v>
      </c>
      <c r="N21" s="362">
        <f t="shared" si="4"/>
        <v>1.8453801582763871E-2</v>
      </c>
      <c r="O21" s="380">
        <v>128648.052</v>
      </c>
      <c r="P21" s="364">
        <f t="shared" si="5"/>
        <v>8.8193443869112778E-2</v>
      </c>
    </row>
    <row r="22" spans="1:16" ht="14.5" x14ac:dyDescent="0.35">
      <c r="A22" s="375" t="s">
        <v>93</v>
      </c>
      <c r="B22" s="371"/>
      <c r="C22" s="276">
        <v>27834.541000000001</v>
      </c>
      <c r="D22" s="277" t="s">
        <v>34</v>
      </c>
      <c r="E22" s="276">
        <v>9.1620000000000008</v>
      </c>
      <c r="F22" s="360">
        <f t="shared" si="0"/>
        <v>3.2915937072574685E-4</v>
      </c>
      <c r="G22" s="380">
        <v>1691.942</v>
      </c>
      <c r="H22" s="362">
        <f t="shared" si="1"/>
        <v>6.0785697885228286E-2</v>
      </c>
      <c r="I22" s="380">
        <v>37.994</v>
      </c>
      <c r="J22" s="362">
        <f t="shared" si="2"/>
        <v>1.3649946661595748E-3</v>
      </c>
      <c r="K22" s="380">
        <v>13738.111000000001</v>
      </c>
      <c r="L22" s="362">
        <f t="shared" si="3"/>
        <v>0.49356341101511247</v>
      </c>
      <c r="M22" s="380">
        <v>1681.2550000000001</v>
      </c>
      <c r="N22" s="362">
        <f t="shared" si="4"/>
        <v>6.0401750472551356E-2</v>
      </c>
      <c r="O22" s="380">
        <v>10676.076999999999</v>
      </c>
      <c r="P22" s="364">
        <f t="shared" si="5"/>
        <v>0.38355498659022252</v>
      </c>
    </row>
    <row r="23" spans="1:16" ht="14.5" x14ac:dyDescent="0.35">
      <c r="A23" s="375" t="s">
        <v>94</v>
      </c>
      <c r="B23" s="371"/>
      <c r="C23" s="281">
        <v>59816.21</v>
      </c>
      <c r="D23" s="279" t="s">
        <v>34</v>
      </c>
      <c r="E23" s="278">
        <v>7978.8379999999997</v>
      </c>
      <c r="F23" s="360">
        <f t="shared" si="0"/>
        <v>0.13338922676645679</v>
      </c>
      <c r="G23" s="379">
        <v>13308.77</v>
      </c>
      <c r="H23" s="362">
        <f t="shared" si="1"/>
        <v>0.22249437067310016</v>
      </c>
      <c r="I23" s="380">
        <v>33637.553999999996</v>
      </c>
      <c r="J23" s="362">
        <f t="shared" si="2"/>
        <v>0.56234846707940866</v>
      </c>
      <c r="K23" s="380">
        <v>2490.2510000000002</v>
      </c>
      <c r="L23" s="362">
        <f t="shared" si="3"/>
        <v>4.1631708194150054E-2</v>
      </c>
      <c r="M23" s="380">
        <v>2400.797</v>
      </c>
      <c r="N23" s="362">
        <f t="shared" si="4"/>
        <v>4.0136227286884277E-2</v>
      </c>
      <c r="O23" s="379">
        <v>0</v>
      </c>
      <c r="P23" s="364">
        <f t="shared" si="5"/>
        <v>0</v>
      </c>
    </row>
    <row r="24" spans="1:16" ht="14.5" x14ac:dyDescent="0.35">
      <c r="A24" s="375" t="s">
        <v>95</v>
      </c>
      <c r="B24" s="371"/>
      <c r="C24" s="276">
        <v>83060.588000000003</v>
      </c>
      <c r="D24" s="277" t="s">
        <v>34</v>
      </c>
      <c r="E24" s="280">
        <v>1254</v>
      </c>
      <c r="F24" s="360">
        <f t="shared" si="0"/>
        <v>1.5097412987252149E-2</v>
      </c>
      <c r="G24" s="380">
        <v>13756.114</v>
      </c>
      <c r="H24" s="362">
        <f t="shared" si="1"/>
        <v>0.16561541798861332</v>
      </c>
      <c r="I24" s="380">
        <v>33964.021000000001</v>
      </c>
      <c r="J24" s="362">
        <f t="shared" si="2"/>
        <v>0.40890658033867999</v>
      </c>
      <c r="K24" s="380">
        <v>32006.264999999999</v>
      </c>
      <c r="L24" s="362">
        <f t="shared" si="3"/>
        <v>0.3853363643416538</v>
      </c>
      <c r="M24" s="380">
        <v>1089.306</v>
      </c>
      <c r="N24" s="362">
        <f t="shared" si="4"/>
        <v>1.3114595336117774E-2</v>
      </c>
      <c r="O24" s="380">
        <v>990.88199999999995</v>
      </c>
      <c r="P24" s="364">
        <f t="shared" si="5"/>
        <v>1.1929629007682921E-2</v>
      </c>
    </row>
    <row r="25" spans="1:16" ht="14.5" x14ac:dyDescent="0.35">
      <c r="A25" s="375" t="s">
        <v>96</v>
      </c>
      <c r="B25" s="371"/>
      <c r="C25" s="278">
        <v>227611.73800000001</v>
      </c>
      <c r="D25" s="279" t="s">
        <v>34</v>
      </c>
      <c r="E25" s="281">
        <v>0</v>
      </c>
      <c r="F25" s="360">
        <f t="shared" si="0"/>
        <v>0</v>
      </c>
      <c r="G25" s="380">
        <v>56699.190999999999</v>
      </c>
      <c r="H25" s="362">
        <f t="shared" si="1"/>
        <v>0.24910486382736552</v>
      </c>
      <c r="I25" s="380">
        <v>68842.055999999997</v>
      </c>
      <c r="J25" s="362">
        <f t="shared" si="2"/>
        <v>0.30245389189901972</v>
      </c>
      <c r="K25" s="380">
        <v>82674.361000000004</v>
      </c>
      <c r="L25" s="362">
        <f t="shared" si="3"/>
        <v>0.36322538427258089</v>
      </c>
      <c r="M25" s="380">
        <v>19396.131000000001</v>
      </c>
      <c r="N25" s="362">
        <f t="shared" si="4"/>
        <v>8.5215864394480395E-2</v>
      </c>
      <c r="O25" s="379">
        <v>0</v>
      </c>
      <c r="P25" s="364">
        <f t="shared" si="5"/>
        <v>0</v>
      </c>
    </row>
    <row r="26" spans="1:16" ht="14.5" x14ac:dyDescent="0.35">
      <c r="A26" s="375" t="s">
        <v>97</v>
      </c>
      <c r="B26" s="371"/>
      <c r="C26" s="280">
        <v>1011830.12</v>
      </c>
      <c r="D26" s="277" t="s">
        <v>34</v>
      </c>
      <c r="E26" s="276">
        <v>535.77300000000002</v>
      </c>
      <c r="F26" s="360">
        <f t="shared" si="0"/>
        <v>5.2950884680127931E-4</v>
      </c>
      <c r="G26" s="380">
        <v>291726.32500000001</v>
      </c>
      <c r="H26" s="362">
        <f t="shared" si="1"/>
        <v>0.28831551782625331</v>
      </c>
      <c r="I26" s="380">
        <v>103980.895</v>
      </c>
      <c r="J26" s="362">
        <f t="shared" si="2"/>
        <v>0.10276517069881257</v>
      </c>
      <c r="K26" s="379">
        <v>415685.53</v>
      </c>
      <c r="L26" s="362">
        <f t="shared" si="3"/>
        <v>0.41082541602932321</v>
      </c>
      <c r="M26" s="380">
        <v>159643.614</v>
      </c>
      <c r="N26" s="362">
        <f t="shared" si="4"/>
        <v>0.15777709206758936</v>
      </c>
      <c r="O26" s="380">
        <v>40257.983</v>
      </c>
      <c r="P26" s="364">
        <f t="shared" si="5"/>
        <v>3.9787294531220319E-2</v>
      </c>
    </row>
    <row r="27" spans="1:16" ht="14.5" x14ac:dyDescent="0.35">
      <c r="A27" s="375" t="s">
        <v>98</v>
      </c>
      <c r="B27" s="371"/>
      <c r="C27" s="278">
        <v>62795.641000000003</v>
      </c>
      <c r="D27" s="279" t="s">
        <v>34</v>
      </c>
      <c r="E27" s="278">
        <v>40.106000000000002</v>
      </c>
      <c r="F27" s="360">
        <f t="shared" si="0"/>
        <v>6.3867490420234743E-4</v>
      </c>
      <c r="G27" s="379">
        <v>15119.37</v>
      </c>
      <c r="H27" s="362">
        <f t="shared" si="1"/>
        <v>0.24077101147832858</v>
      </c>
      <c r="I27" s="380">
        <v>2372.587</v>
      </c>
      <c r="J27" s="362">
        <f t="shared" si="2"/>
        <v>3.778267029713097E-2</v>
      </c>
      <c r="K27" s="379">
        <v>39916.129999999997</v>
      </c>
      <c r="L27" s="362">
        <f t="shared" si="3"/>
        <v>0.63565128668723991</v>
      </c>
      <c r="M27" s="380">
        <v>1225.548</v>
      </c>
      <c r="N27" s="362">
        <f t="shared" si="4"/>
        <v>1.9516450194369383E-2</v>
      </c>
      <c r="O27" s="379">
        <v>4121.8999999999996</v>
      </c>
      <c r="P27" s="364">
        <f t="shared" si="5"/>
        <v>6.563990643872876E-2</v>
      </c>
    </row>
    <row r="28" spans="1:16" ht="14.5" x14ac:dyDescent="0.35">
      <c r="A28" s="375" t="s">
        <v>99</v>
      </c>
      <c r="B28" s="371"/>
      <c r="C28" s="276">
        <v>765945.85600000003</v>
      </c>
      <c r="D28" s="277" t="s">
        <v>34</v>
      </c>
      <c r="E28" s="280">
        <v>0</v>
      </c>
      <c r="F28" s="360">
        <f t="shared" si="0"/>
        <v>0</v>
      </c>
      <c r="G28" s="380">
        <v>409891.978</v>
      </c>
      <c r="H28" s="362">
        <f t="shared" si="1"/>
        <v>0.53514484710522414</v>
      </c>
      <c r="I28" s="379">
        <v>47446.18</v>
      </c>
      <c r="J28" s="362">
        <f t="shared" si="2"/>
        <v>6.1944561261520814E-2</v>
      </c>
      <c r="K28" s="380">
        <v>265743.44099999999</v>
      </c>
      <c r="L28" s="362">
        <f t="shared" si="3"/>
        <v>0.346948075922484</v>
      </c>
      <c r="M28" s="380">
        <v>19280.641</v>
      </c>
      <c r="N28" s="362">
        <f t="shared" si="4"/>
        <v>2.5172328891090702E-2</v>
      </c>
      <c r="O28" s="380">
        <v>23583.615000000002</v>
      </c>
      <c r="P28" s="364">
        <f t="shared" si="5"/>
        <v>3.0790185514105062E-2</v>
      </c>
    </row>
    <row r="29" spans="1:16" ht="14.5" x14ac:dyDescent="0.35">
      <c r="A29" s="375" t="s">
        <v>100</v>
      </c>
      <c r="B29" s="371"/>
      <c r="C29" s="278">
        <v>4724.4930000000004</v>
      </c>
      <c r="D29" s="279" t="s">
        <v>34</v>
      </c>
      <c r="E29" s="281">
        <v>0</v>
      </c>
      <c r="F29" s="360">
        <f t="shared" si="0"/>
        <v>0</v>
      </c>
      <c r="G29" s="379">
        <v>0</v>
      </c>
      <c r="H29" s="362">
        <f t="shared" si="1"/>
        <v>0</v>
      </c>
      <c r="I29" s="380">
        <v>2849.3809999999999</v>
      </c>
      <c r="J29" s="362">
        <f t="shared" si="2"/>
        <v>0.60310831236282914</v>
      </c>
      <c r="K29" s="380">
        <v>1078.0820000000001</v>
      </c>
      <c r="L29" s="362">
        <f t="shared" si="3"/>
        <v>0.22818998779339922</v>
      </c>
      <c r="M29" s="380">
        <v>797.029</v>
      </c>
      <c r="N29" s="362">
        <f t="shared" si="4"/>
        <v>0.16870148818084818</v>
      </c>
      <c r="O29" s="379">
        <v>0</v>
      </c>
      <c r="P29" s="364">
        <f t="shared" si="5"/>
        <v>0</v>
      </c>
    </row>
    <row r="30" spans="1:16" ht="14.5" x14ac:dyDescent="0.35">
      <c r="A30" s="375" t="s">
        <v>101</v>
      </c>
      <c r="B30" s="371"/>
      <c r="C30" s="276">
        <v>28825.096000000001</v>
      </c>
      <c r="D30" s="277" t="s">
        <v>34</v>
      </c>
      <c r="E30" s="276">
        <v>41.149000000000001</v>
      </c>
      <c r="F30" s="360">
        <f t="shared" si="0"/>
        <v>1.4275407790489232E-3</v>
      </c>
      <c r="G30" s="380">
        <v>1857.933</v>
      </c>
      <c r="H30" s="362">
        <f t="shared" si="1"/>
        <v>6.4455396783413998E-2</v>
      </c>
      <c r="I30" s="380">
        <v>999.28399999999999</v>
      </c>
      <c r="J30" s="362">
        <f t="shared" si="2"/>
        <v>3.4667152539578701E-2</v>
      </c>
      <c r="K30" s="380">
        <v>15091.039000000001</v>
      </c>
      <c r="L30" s="362">
        <f t="shared" si="3"/>
        <v>0.52353820434804454</v>
      </c>
      <c r="M30" s="380">
        <v>243.886</v>
      </c>
      <c r="N30" s="362">
        <f t="shared" si="4"/>
        <v>8.4608911623399279E-3</v>
      </c>
      <c r="O30" s="380">
        <v>10591.806</v>
      </c>
      <c r="P30" s="364">
        <f t="shared" si="5"/>
        <v>0.36745084907956593</v>
      </c>
    </row>
    <row r="31" spans="1:16" ht="14.5" x14ac:dyDescent="0.35">
      <c r="A31" s="375" t="s">
        <v>102</v>
      </c>
      <c r="B31" s="371"/>
      <c r="C31" s="278">
        <v>43329.677000000003</v>
      </c>
      <c r="D31" s="279" t="s">
        <v>34</v>
      </c>
      <c r="E31" s="278">
        <v>820.97299999999996</v>
      </c>
      <c r="F31" s="360">
        <f t="shared" si="0"/>
        <v>1.8947129469716561E-2</v>
      </c>
      <c r="G31" s="379">
        <v>4893.3</v>
      </c>
      <c r="H31" s="362">
        <f t="shared" si="1"/>
        <v>0.11293183653319179</v>
      </c>
      <c r="I31" s="380">
        <v>1081.164</v>
      </c>
      <c r="J31" s="362">
        <f t="shared" si="2"/>
        <v>2.4952043838222009E-2</v>
      </c>
      <c r="K31" s="379">
        <v>19757</v>
      </c>
      <c r="L31" s="362">
        <f t="shared" si="3"/>
        <v>0.45596924251247012</v>
      </c>
      <c r="M31" s="379">
        <v>1065.24</v>
      </c>
      <c r="N31" s="362">
        <f t="shared" si="4"/>
        <v>2.4584535905956554E-2</v>
      </c>
      <c r="O31" s="379">
        <v>15712</v>
      </c>
      <c r="P31" s="364">
        <f t="shared" si="5"/>
        <v>0.36261521174044292</v>
      </c>
    </row>
    <row r="32" spans="1:16" ht="14.5" x14ac:dyDescent="0.35">
      <c r="A32" s="375" t="s">
        <v>103</v>
      </c>
      <c r="B32" s="371"/>
      <c r="C32" s="276">
        <v>15170.411</v>
      </c>
      <c r="D32" s="277" t="s">
        <v>34</v>
      </c>
      <c r="E32" s="276">
        <v>10.132999999999999</v>
      </c>
      <c r="F32" s="360">
        <f t="shared" si="0"/>
        <v>6.6794498843834882E-4</v>
      </c>
      <c r="G32" s="380">
        <v>7301.0770000000002</v>
      </c>
      <c r="H32" s="362">
        <f t="shared" si="1"/>
        <v>0.48127087657677831</v>
      </c>
      <c r="I32" s="380">
        <v>5316.4790000000003</v>
      </c>
      <c r="J32" s="362">
        <f t="shared" si="2"/>
        <v>0.35045055799740693</v>
      </c>
      <c r="K32" s="380">
        <v>1363.2190000000001</v>
      </c>
      <c r="L32" s="362">
        <f t="shared" si="3"/>
        <v>8.9860386775282491E-2</v>
      </c>
      <c r="M32" s="380">
        <v>1179.5039999999999</v>
      </c>
      <c r="N32" s="362">
        <f t="shared" si="4"/>
        <v>7.7750299579886134E-2</v>
      </c>
      <c r="O32" s="379">
        <v>0</v>
      </c>
      <c r="P32" s="364">
        <f t="shared" si="5"/>
        <v>0</v>
      </c>
    </row>
    <row r="33" spans="1:16" ht="14.5" x14ac:dyDescent="0.35">
      <c r="A33" s="375" t="s">
        <v>104</v>
      </c>
      <c r="B33" s="371"/>
      <c r="C33" s="278">
        <v>155899.03400000001</v>
      </c>
      <c r="D33" s="279" t="s">
        <v>34</v>
      </c>
      <c r="E33" s="278">
        <v>1350.2919999999999</v>
      </c>
      <c r="F33" s="360">
        <f t="shared" si="0"/>
        <v>8.6613237128845832E-3</v>
      </c>
      <c r="G33" s="380">
        <v>83529.063999999998</v>
      </c>
      <c r="H33" s="362">
        <f t="shared" si="1"/>
        <v>0.53578949052371927</v>
      </c>
      <c r="I33" s="380">
        <v>78.049000000000007</v>
      </c>
      <c r="J33" s="362">
        <f t="shared" si="2"/>
        <v>5.0063812454412E-4</v>
      </c>
      <c r="K33" s="379">
        <v>51915</v>
      </c>
      <c r="L33" s="362">
        <f t="shared" si="3"/>
        <v>0.33300398769629319</v>
      </c>
      <c r="M33" s="380">
        <v>5637.6289999999999</v>
      </c>
      <c r="N33" s="362">
        <f t="shared" si="4"/>
        <v>3.6162052165121174E-2</v>
      </c>
      <c r="O33" s="379">
        <v>13389</v>
      </c>
      <c r="P33" s="364">
        <f t="shared" si="5"/>
        <v>8.5882507777437542E-2</v>
      </c>
    </row>
    <row r="34" spans="1:16" ht="14.5" x14ac:dyDescent="0.35">
      <c r="A34" s="375" t="s">
        <v>105</v>
      </c>
      <c r="B34" s="371"/>
      <c r="C34" s="276">
        <v>1045.0450000000001</v>
      </c>
      <c r="D34" s="277" t="s">
        <v>34</v>
      </c>
      <c r="E34" s="280">
        <v>0</v>
      </c>
      <c r="F34" s="360">
        <f t="shared" si="0"/>
        <v>0</v>
      </c>
      <c r="G34" s="379">
        <v>0</v>
      </c>
      <c r="H34" s="362">
        <f t="shared" si="1"/>
        <v>0</v>
      </c>
      <c r="I34" s="380">
        <v>95.343999999999994</v>
      </c>
      <c r="J34" s="362">
        <f t="shared" si="2"/>
        <v>9.1234348760101225E-2</v>
      </c>
      <c r="K34" s="380">
        <v>580.23299999999995</v>
      </c>
      <c r="L34" s="362">
        <f t="shared" si="3"/>
        <v>0.55522298082857668</v>
      </c>
      <c r="M34" s="380">
        <v>369.46800000000002</v>
      </c>
      <c r="N34" s="362">
        <f t="shared" si="4"/>
        <v>0.35354267041132198</v>
      </c>
      <c r="O34" s="379">
        <v>0</v>
      </c>
      <c r="P34" s="364">
        <f t="shared" si="5"/>
        <v>0</v>
      </c>
    </row>
    <row r="35" spans="1:16" ht="14.5" x14ac:dyDescent="0.35">
      <c r="A35" s="375" t="s">
        <v>106</v>
      </c>
      <c r="B35" s="371"/>
      <c r="C35" s="278">
        <v>186417.44899999999</v>
      </c>
      <c r="D35" s="279" t="s">
        <v>34</v>
      </c>
      <c r="E35" s="278">
        <v>2.4910000000000001</v>
      </c>
      <c r="F35" s="360">
        <f t="shared" si="0"/>
        <v>1.3362483036660373E-5</v>
      </c>
      <c r="G35" s="380">
        <v>135889.03599999999</v>
      </c>
      <c r="H35" s="362">
        <f t="shared" si="1"/>
        <v>0.7289501960731154</v>
      </c>
      <c r="I35" s="380">
        <v>1456.1880000000001</v>
      </c>
      <c r="J35" s="362">
        <f t="shared" si="2"/>
        <v>7.8114361494132463E-3</v>
      </c>
      <c r="K35" s="380">
        <v>31278.968000000001</v>
      </c>
      <c r="L35" s="362">
        <f t="shared" si="3"/>
        <v>0.16778991541719895</v>
      </c>
      <c r="M35" s="380">
        <v>12441.841</v>
      </c>
      <c r="N35" s="362">
        <f t="shared" si="4"/>
        <v>6.6741826297601572E-2</v>
      </c>
      <c r="O35" s="380">
        <v>5348.9250000000002</v>
      </c>
      <c r="P35" s="364">
        <f t="shared" si="5"/>
        <v>2.8693263579634115E-2</v>
      </c>
    </row>
    <row r="36" spans="1:16" ht="14.5" x14ac:dyDescent="0.35">
      <c r="A36" s="375" t="s">
        <v>107</v>
      </c>
      <c r="B36" s="371"/>
      <c r="C36" s="276">
        <v>181734.755</v>
      </c>
      <c r="D36" s="277" t="s">
        <v>34</v>
      </c>
      <c r="E36" s="276">
        <v>298.36099999999999</v>
      </c>
      <c r="F36" s="360">
        <f t="shared" si="0"/>
        <v>1.6417388077475878E-3</v>
      </c>
      <c r="G36" s="380">
        <v>43934.453000000001</v>
      </c>
      <c r="H36" s="362">
        <f t="shared" si="1"/>
        <v>0.24175041807495765</v>
      </c>
      <c r="I36" s="380">
        <v>25748.416000000001</v>
      </c>
      <c r="J36" s="362">
        <f t="shared" si="2"/>
        <v>0.14168129810943428</v>
      </c>
      <c r="K36" s="380">
        <v>74390.808000000005</v>
      </c>
      <c r="L36" s="362">
        <f t="shared" si="3"/>
        <v>0.40933726738179499</v>
      </c>
      <c r="M36" s="380">
        <v>11087.618</v>
      </c>
      <c r="N36" s="362">
        <f t="shared" si="4"/>
        <v>6.1009893236987058E-2</v>
      </c>
      <c r="O36" s="380">
        <v>26275.098999999998</v>
      </c>
      <c r="P36" s="364">
        <f t="shared" si="5"/>
        <v>0.14457938438907844</v>
      </c>
    </row>
    <row r="37" spans="1:16" ht="14.5" x14ac:dyDescent="0.35">
      <c r="A37" s="375" t="s">
        <v>108</v>
      </c>
      <c r="B37" s="371"/>
      <c r="C37" s="278">
        <v>516840.01500000001</v>
      </c>
      <c r="D37" s="279" t="s">
        <v>34</v>
      </c>
      <c r="E37" s="281">
        <v>154504.79999999999</v>
      </c>
      <c r="F37" s="360">
        <f t="shared" si="0"/>
        <v>0.29894124974050235</v>
      </c>
      <c r="G37" s="380">
        <v>86875.894</v>
      </c>
      <c r="H37" s="362">
        <f t="shared" si="1"/>
        <v>0.16809049508289331</v>
      </c>
      <c r="I37" s="380">
        <v>4632.8440000000001</v>
      </c>
      <c r="J37" s="362">
        <f t="shared" si="2"/>
        <v>8.9637873723844696E-3</v>
      </c>
      <c r="K37" s="380">
        <v>180562.427</v>
      </c>
      <c r="L37" s="362">
        <f t="shared" si="3"/>
        <v>0.3493584508931647</v>
      </c>
      <c r="M37" s="379">
        <v>3980.9</v>
      </c>
      <c r="N37" s="362">
        <f t="shared" si="4"/>
        <v>7.7023834928880265E-3</v>
      </c>
      <c r="O37" s="380">
        <v>86283.149000000005</v>
      </c>
      <c r="P37" s="364">
        <f t="shared" si="5"/>
        <v>0.16694363148333241</v>
      </c>
    </row>
    <row r="38" spans="1:16" ht="14.5" x14ac:dyDescent="0.35">
      <c r="A38" s="375" t="s">
        <v>109</v>
      </c>
      <c r="B38" s="371"/>
      <c r="C38" s="280">
        <v>41238.04</v>
      </c>
      <c r="D38" s="277" t="s">
        <v>34</v>
      </c>
      <c r="E38" s="280">
        <v>0</v>
      </c>
      <c r="F38" s="360">
        <f t="shared" si="0"/>
        <v>0</v>
      </c>
      <c r="G38" s="380">
        <v>588.16300000000001</v>
      </c>
      <c r="H38" s="362">
        <f t="shared" si="1"/>
        <v>1.4262632268652924E-2</v>
      </c>
      <c r="I38" s="380">
        <v>1661.7829999999999</v>
      </c>
      <c r="J38" s="362">
        <f t="shared" si="2"/>
        <v>4.0297332268943914E-2</v>
      </c>
      <c r="K38" s="380">
        <v>36379.182000000001</v>
      </c>
      <c r="L38" s="362">
        <f t="shared" si="3"/>
        <v>0.88217534102008732</v>
      </c>
      <c r="M38" s="380">
        <v>2608.913</v>
      </c>
      <c r="N38" s="362">
        <f t="shared" si="4"/>
        <v>6.3264718691770999E-2</v>
      </c>
      <c r="O38" s="379">
        <v>0</v>
      </c>
      <c r="P38" s="364">
        <f t="shared" si="5"/>
        <v>0</v>
      </c>
    </row>
    <row r="39" spans="1:16" ht="14.5" x14ac:dyDescent="0.35">
      <c r="A39" s="375" t="s">
        <v>110</v>
      </c>
      <c r="B39" s="371"/>
      <c r="C39" s="281">
        <v>194117.04</v>
      </c>
      <c r="D39" s="279" t="s">
        <v>34</v>
      </c>
      <c r="E39" s="278">
        <v>1395.595</v>
      </c>
      <c r="F39" s="360">
        <f t="shared" si="0"/>
        <v>7.1894512712536726E-3</v>
      </c>
      <c r="G39" s="380">
        <v>63559.192000000003</v>
      </c>
      <c r="H39" s="362">
        <f t="shared" si="1"/>
        <v>0.32742716456010251</v>
      </c>
      <c r="I39" s="380">
        <v>13.917</v>
      </c>
      <c r="J39" s="362">
        <f t="shared" si="2"/>
        <v>7.1693860569891233E-5</v>
      </c>
      <c r="K39" s="379">
        <v>105369.12</v>
      </c>
      <c r="L39" s="362">
        <f t="shared" si="3"/>
        <v>0.54281231570396904</v>
      </c>
      <c r="M39" s="379">
        <v>405.58</v>
      </c>
      <c r="N39" s="362">
        <f t="shared" si="4"/>
        <v>2.0893580491439597E-3</v>
      </c>
      <c r="O39" s="380">
        <v>23373.635999999999</v>
      </c>
      <c r="P39" s="364">
        <f t="shared" si="5"/>
        <v>0.12041001655496085</v>
      </c>
    </row>
    <row r="40" spans="1:16" ht="14.5" x14ac:dyDescent="0.35">
      <c r="A40" s="375" t="s">
        <v>111</v>
      </c>
      <c r="B40" s="371"/>
      <c r="C40" s="276">
        <v>26011.062000000002</v>
      </c>
      <c r="D40" s="277" t="s">
        <v>34</v>
      </c>
      <c r="E40" s="276">
        <v>6.0000000000000001E-3</v>
      </c>
      <c r="F40" s="360">
        <f t="shared" si="0"/>
        <v>2.3067108909278674E-7</v>
      </c>
      <c r="G40" s="379">
        <v>2457.9499999999998</v>
      </c>
      <c r="H40" s="362">
        <f t="shared" si="1"/>
        <v>9.4496333905935856E-2</v>
      </c>
      <c r="I40" s="380">
        <v>4058.0430000000001</v>
      </c>
      <c r="J40" s="362">
        <f t="shared" si="2"/>
        <v>0.15601219973255995</v>
      </c>
      <c r="K40" s="380">
        <v>14784.146000000001</v>
      </c>
      <c r="L40" s="362">
        <f t="shared" si="3"/>
        <v>0.56837917652112779</v>
      </c>
      <c r="M40" s="380">
        <v>2507.0149999999999</v>
      </c>
      <c r="N40" s="362">
        <f t="shared" si="4"/>
        <v>9.6382646736992122E-2</v>
      </c>
      <c r="O40" s="380">
        <v>2203.902</v>
      </c>
      <c r="P40" s="364">
        <f t="shared" si="5"/>
        <v>8.4729412432295148E-2</v>
      </c>
    </row>
    <row r="41" spans="1:16" ht="14.5" x14ac:dyDescent="0.35">
      <c r="A41" s="375" t="s">
        <v>112</v>
      </c>
      <c r="B41" s="371"/>
      <c r="C41" s="278">
        <v>60340.682000000001</v>
      </c>
      <c r="D41" s="279" t="s">
        <v>34</v>
      </c>
      <c r="E41" s="278">
        <v>1024.1020000000001</v>
      </c>
      <c r="F41" s="360">
        <f t="shared" si="0"/>
        <v>1.697199909009978E-2</v>
      </c>
      <c r="G41" s="379">
        <v>29091.69</v>
      </c>
      <c r="H41" s="362">
        <f t="shared" si="1"/>
        <v>0.48212398394834183</v>
      </c>
      <c r="I41" s="379">
        <v>55.2</v>
      </c>
      <c r="J41" s="362">
        <f t="shared" si="2"/>
        <v>9.1480570272639615E-4</v>
      </c>
      <c r="K41" s="379">
        <v>20435.29</v>
      </c>
      <c r="L41" s="362">
        <f t="shared" si="3"/>
        <v>0.33866521429108143</v>
      </c>
      <c r="M41" s="379">
        <v>1670.4</v>
      </c>
      <c r="N41" s="362">
        <f t="shared" si="4"/>
        <v>2.7682816047720511E-2</v>
      </c>
      <c r="O41" s="379">
        <v>8064</v>
      </c>
      <c r="P41" s="364">
        <f t="shared" si="5"/>
        <v>0.13364118092003005</v>
      </c>
    </row>
    <row r="42" spans="1:16" ht="14.5" x14ac:dyDescent="0.35">
      <c r="A42" s="375" t="s">
        <v>113</v>
      </c>
      <c r="B42" s="371"/>
      <c r="C42" s="280">
        <v>150421.44</v>
      </c>
      <c r="D42" s="277" t="s">
        <v>34</v>
      </c>
      <c r="E42" s="280">
        <v>92.34</v>
      </c>
      <c r="F42" s="360">
        <f t="shared" si="0"/>
        <v>6.1387525608051622E-4</v>
      </c>
      <c r="G42" s="379">
        <v>279.89999999999998</v>
      </c>
      <c r="H42" s="362">
        <f t="shared" si="1"/>
        <v>1.8607719750588743E-3</v>
      </c>
      <c r="I42" s="379">
        <v>2129.4</v>
      </c>
      <c r="J42" s="362">
        <f t="shared" si="2"/>
        <v>1.4156226665560441E-2</v>
      </c>
      <c r="K42" s="379">
        <v>64533</v>
      </c>
      <c r="L42" s="362">
        <f t="shared" si="3"/>
        <v>0.42901464046614629</v>
      </c>
      <c r="M42" s="379">
        <v>36694.800000000003</v>
      </c>
      <c r="N42" s="362">
        <f t="shared" si="4"/>
        <v>0.24394660761125544</v>
      </c>
      <c r="O42" s="379">
        <v>46692</v>
      </c>
      <c r="P42" s="364">
        <f t="shared" si="5"/>
        <v>0.31040787802589842</v>
      </c>
    </row>
    <row r="43" spans="1:16" ht="14.5" x14ac:dyDescent="0.35">
      <c r="A43" s="375" t="s">
        <v>114</v>
      </c>
      <c r="B43" s="372"/>
      <c r="C43" s="278">
        <v>170473.462</v>
      </c>
      <c r="D43" s="279" t="s">
        <v>34</v>
      </c>
      <c r="E43" s="281">
        <v>0</v>
      </c>
      <c r="F43" s="360">
        <f t="shared" si="0"/>
        <v>0</v>
      </c>
      <c r="G43" s="380">
        <v>718.11099999999999</v>
      </c>
      <c r="H43" s="362">
        <f t="shared" si="1"/>
        <v>4.2124503812798735E-3</v>
      </c>
      <c r="I43" s="380">
        <v>1002.151</v>
      </c>
      <c r="J43" s="362">
        <f t="shared" si="2"/>
        <v>5.8786334731678056E-3</v>
      </c>
      <c r="K43" s="379">
        <v>29568</v>
      </c>
      <c r="L43" s="362">
        <f t="shared" si="3"/>
        <v>0.17344635143269396</v>
      </c>
      <c r="M43" s="379">
        <v>52189.2</v>
      </c>
      <c r="N43" s="362">
        <f t="shared" si="4"/>
        <v>0.30614266518503624</v>
      </c>
      <c r="O43" s="379">
        <v>86996</v>
      </c>
      <c r="P43" s="364">
        <f t="shared" si="5"/>
        <v>0.51031989952782209</v>
      </c>
    </row>
    <row r="44" spans="1:16" ht="14.5" x14ac:dyDescent="0.35">
      <c r="A44" s="376" t="s">
        <v>116</v>
      </c>
      <c r="B44" s="373"/>
      <c r="C44" s="267">
        <v>132318.296</v>
      </c>
      <c r="D44" s="268" t="s">
        <v>34</v>
      </c>
      <c r="E44" s="269">
        <v>0</v>
      </c>
      <c r="F44" s="381">
        <f t="shared" si="0"/>
        <v>0</v>
      </c>
      <c r="G44" s="382">
        <v>76.929000000000002</v>
      </c>
      <c r="H44" s="383">
        <f t="shared" si="1"/>
        <v>5.8139352096855902E-4</v>
      </c>
      <c r="I44" s="382">
        <v>287.98700000000002</v>
      </c>
      <c r="J44" s="383">
        <f t="shared" si="2"/>
        <v>2.1764714986958417E-3</v>
      </c>
      <c r="K44" s="382">
        <v>48506.470999999998</v>
      </c>
      <c r="L44" s="383">
        <f t="shared" si="3"/>
        <v>0.36658929616203639</v>
      </c>
      <c r="M44" s="382">
        <v>77903.495999999999</v>
      </c>
      <c r="N44" s="383">
        <f t="shared" si="4"/>
        <v>0.58875830746792568</v>
      </c>
      <c r="O44" s="382">
        <v>5543.4129999999996</v>
      </c>
      <c r="P44" s="384">
        <f t="shared" si="5"/>
        <v>4.1894531350373493E-2</v>
      </c>
    </row>
    <row r="45" spans="1:16" ht="14.5" hidden="1" x14ac:dyDescent="0.35">
      <c r="A45" s="375" t="s">
        <v>117</v>
      </c>
      <c r="B45" s="374"/>
      <c r="C45" s="279" t="s">
        <v>38</v>
      </c>
      <c r="D45" s="279" t="s">
        <v>34</v>
      </c>
      <c r="E45" s="279" t="s">
        <v>38</v>
      </c>
      <c r="F45" s="360"/>
      <c r="G45" s="385" t="s">
        <v>38</v>
      </c>
      <c r="H45" s="362"/>
      <c r="I45" s="385" t="s">
        <v>38</v>
      </c>
      <c r="J45" s="362"/>
      <c r="K45" s="385" t="s">
        <v>38</v>
      </c>
      <c r="L45" s="362"/>
      <c r="M45" s="385" t="s">
        <v>38</v>
      </c>
      <c r="N45" s="362"/>
      <c r="O45" s="385" t="s">
        <v>38</v>
      </c>
      <c r="P45" s="364"/>
    </row>
    <row r="46" spans="1:16" ht="14.5" x14ac:dyDescent="0.35">
      <c r="A46" s="375" t="s">
        <v>118</v>
      </c>
      <c r="B46" s="371"/>
      <c r="C46" s="276">
        <v>53614.589</v>
      </c>
      <c r="D46" s="277" t="s">
        <v>34</v>
      </c>
      <c r="E46" s="276">
        <v>1891.856</v>
      </c>
      <c r="F46" s="360">
        <f t="shared" si="0"/>
        <v>3.5286216593024708E-2</v>
      </c>
      <c r="G46" s="380">
        <v>1086.713</v>
      </c>
      <c r="H46" s="362">
        <f t="shared" si="1"/>
        <v>2.0268979400364328E-2</v>
      </c>
      <c r="I46" s="380">
        <v>852.971</v>
      </c>
      <c r="J46" s="362">
        <f t="shared" si="2"/>
        <v>1.5909307819183319E-2</v>
      </c>
      <c r="K46" s="380">
        <v>45639.760999999999</v>
      </c>
      <c r="L46" s="362">
        <f t="shared" si="3"/>
        <v>0.85125638098242251</v>
      </c>
      <c r="M46" s="380">
        <v>220.28800000000001</v>
      </c>
      <c r="N46" s="362">
        <f t="shared" si="4"/>
        <v>4.108732419826999E-3</v>
      </c>
      <c r="O46" s="379">
        <v>3923</v>
      </c>
      <c r="P46" s="364">
        <f t="shared" si="5"/>
        <v>7.3170382785178123E-2</v>
      </c>
    </row>
    <row r="47" spans="1:16" ht="14.5" x14ac:dyDescent="0.35">
      <c r="A47" s="375" t="s">
        <v>119</v>
      </c>
      <c r="B47" s="371"/>
      <c r="C47" s="278">
        <v>4362.223</v>
      </c>
      <c r="D47" s="279" t="s">
        <v>34</v>
      </c>
      <c r="E47" s="278">
        <v>59.005000000000003</v>
      </c>
      <c r="F47" s="360">
        <f t="shared" si="0"/>
        <v>1.3526360298407487E-2</v>
      </c>
      <c r="G47" s="379">
        <v>0</v>
      </c>
      <c r="H47" s="362">
        <f t="shared" si="1"/>
        <v>0</v>
      </c>
      <c r="I47" s="379">
        <v>0</v>
      </c>
      <c r="J47" s="362">
        <f t="shared" si="2"/>
        <v>0</v>
      </c>
      <c r="K47" s="379">
        <v>2627.3</v>
      </c>
      <c r="L47" s="362">
        <f t="shared" si="3"/>
        <v>0.60228466082545529</v>
      </c>
      <c r="M47" s="380">
        <v>1675.9179999999999</v>
      </c>
      <c r="N47" s="362">
        <f t="shared" si="4"/>
        <v>0.38418897887613723</v>
      </c>
      <c r="O47" s="379">
        <v>0</v>
      </c>
      <c r="P47" s="364">
        <f t="shared" si="5"/>
        <v>0</v>
      </c>
    </row>
    <row r="48" spans="1:16" ht="14.5" x14ac:dyDescent="0.35">
      <c r="A48" s="375" t="s">
        <v>120</v>
      </c>
      <c r="B48" s="371"/>
      <c r="C48" s="276">
        <v>29501.526000000002</v>
      </c>
      <c r="D48" s="277" t="s">
        <v>34</v>
      </c>
      <c r="E48" s="276">
        <v>1307.223</v>
      </c>
      <c r="F48" s="360">
        <f t="shared" si="0"/>
        <v>4.4310351945862053E-2</v>
      </c>
      <c r="G48" s="380">
        <v>4171.6670000000004</v>
      </c>
      <c r="H48" s="362">
        <f t="shared" si="1"/>
        <v>0.14140512595856905</v>
      </c>
      <c r="I48" s="379">
        <v>0</v>
      </c>
      <c r="J48" s="362">
        <f t="shared" si="2"/>
        <v>0</v>
      </c>
      <c r="K48" s="380">
        <v>19895.621999999999</v>
      </c>
      <c r="L48" s="362">
        <f t="shared" si="3"/>
        <v>0.67439297885811056</v>
      </c>
      <c r="M48" s="380">
        <v>209.97399999999999</v>
      </c>
      <c r="N48" s="362">
        <f t="shared" si="4"/>
        <v>7.1173945374893481E-3</v>
      </c>
      <c r="O48" s="380">
        <v>3917.0410000000002</v>
      </c>
      <c r="P48" s="364">
        <f t="shared" si="5"/>
        <v>0.1327741825965206</v>
      </c>
    </row>
    <row r="49" spans="1:16" ht="14.5" x14ac:dyDescent="0.35">
      <c r="A49" s="375" t="s">
        <v>121</v>
      </c>
      <c r="B49" s="371"/>
      <c r="C49" s="278">
        <v>13733.642</v>
      </c>
      <c r="D49" s="279" t="s">
        <v>34</v>
      </c>
      <c r="E49" s="281">
        <v>7.6</v>
      </c>
      <c r="F49" s="360">
        <f t="shared" si="0"/>
        <v>5.5338562050765555E-4</v>
      </c>
      <c r="G49" s="379">
        <v>4.38</v>
      </c>
      <c r="H49" s="362">
        <f t="shared" si="1"/>
        <v>3.1892487076625413E-4</v>
      </c>
      <c r="I49" s="380">
        <v>159.292</v>
      </c>
      <c r="J49" s="362">
        <f t="shared" si="2"/>
        <v>1.159867135025072E-2</v>
      </c>
      <c r="K49" s="379">
        <v>7075.93</v>
      </c>
      <c r="L49" s="362">
        <f t="shared" si="3"/>
        <v>0.51522604127878102</v>
      </c>
      <c r="M49" s="379">
        <v>5045.04</v>
      </c>
      <c r="N49" s="362">
        <f t="shared" si="4"/>
        <v>0.36734902511657141</v>
      </c>
      <c r="O49" s="379">
        <v>1441.4</v>
      </c>
      <c r="P49" s="364">
        <f t="shared" si="5"/>
        <v>0.104953951763123</v>
      </c>
    </row>
    <row r="50" spans="1:16" ht="14.5" x14ac:dyDescent="0.35">
      <c r="A50" s="375" t="s">
        <v>122</v>
      </c>
      <c r="B50" s="371"/>
      <c r="C50" s="276">
        <v>34016.868000000002</v>
      </c>
      <c r="D50" s="277" t="s">
        <v>34</v>
      </c>
      <c r="E50" s="276">
        <v>11.395</v>
      </c>
      <c r="F50" s="360">
        <f t="shared" si="0"/>
        <v>3.3498086890303949E-4</v>
      </c>
      <c r="G50" s="380">
        <v>25513.234</v>
      </c>
      <c r="H50" s="362">
        <f t="shared" si="1"/>
        <v>0.75001713855608343</v>
      </c>
      <c r="I50" s="379">
        <v>0.23</v>
      </c>
      <c r="J50" s="362">
        <f t="shared" si="2"/>
        <v>6.7613514565773659E-6</v>
      </c>
      <c r="K50" s="379">
        <v>7640.3</v>
      </c>
      <c r="L50" s="362">
        <f t="shared" si="3"/>
        <v>0.2246032762334263</v>
      </c>
      <c r="M50" s="379">
        <v>851.71</v>
      </c>
      <c r="N50" s="362">
        <f t="shared" si="4"/>
        <v>2.5037872387310905E-2</v>
      </c>
      <c r="O50" s="379">
        <v>0</v>
      </c>
      <c r="P50" s="364">
        <f t="shared" si="5"/>
        <v>0</v>
      </c>
    </row>
    <row r="51" spans="1:16" ht="14.5" x14ac:dyDescent="0.35">
      <c r="A51" s="375" t="s">
        <v>123</v>
      </c>
      <c r="B51" s="371"/>
      <c r="C51" s="278">
        <v>6636.7169999999996</v>
      </c>
      <c r="D51" s="279" t="s">
        <v>34</v>
      </c>
      <c r="E51" s="281">
        <v>0</v>
      </c>
      <c r="F51" s="360">
        <f t="shared" si="0"/>
        <v>0</v>
      </c>
      <c r="G51" s="379">
        <v>0</v>
      </c>
      <c r="H51" s="362">
        <f t="shared" si="1"/>
        <v>0</v>
      </c>
      <c r="I51" s="380">
        <v>1394.0039999999999</v>
      </c>
      <c r="J51" s="362">
        <f t="shared" si="2"/>
        <v>0.21004421312525454</v>
      </c>
      <c r="K51" s="380">
        <v>1866.221</v>
      </c>
      <c r="L51" s="362">
        <f t="shared" si="3"/>
        <v>0.28119641081576929</v>
      </c>
      <c r="M51" s="380">
        <v>3376.4920000000002</v>
      </c>
      <c r="N51" s="362">
        <f t="shared" si="4"/>
        <v>0.50875937605897625</v>
      </c>
      <c r="O51" s="379">
        <v>0</v>
      </c>
      <c r="P51" s="364">
        <f t="shared" si="5"/>
        <v>0</v>
      </c>
    </row>
    <row r="52" spans="1:16" ht="14.5" x14ac:dyDescent="0.35">
      <c r="A52" s="375" t="s">
        <v>124</v>
      </c>
      <c r="B52" s="371"/>
      <c r="C52" s="276">
        <v>93444.422999999995</v>
      </c>
      <c r="D52" s="277" t="s">
        <v>34</v>
      </c>
      <c r="E52" s="276">
        <v>4796.058</v>
      </c>
      <c r="F52" s="360">
        <f t="shared" si="0"/>
        <v>5.1325246023510684E-2</v>
      </c>
      <c r="G52" s="380">
        <v>11306.392</v>
      </c>
      <c r="H52" s="362">
        <f t="shared" si="1"/>
        <v>0.12099589934864279</v>
      </c>
      <c r="I52" s="380">
        <v>1130.402</v>
      </c>
      <c r="J52" s="362">
        <f t="shared" si="2"/>
        <v>1.2097051527623004E-2</v>
      </c>
      <c r="K52" s="379">
        <v>55131.34</v>
      </c>
      <c r="L52" s="362">
        <f t="shared" si="3"/>
        <v>0.58999069425470152</v>
      </c>
      <c r="M52" s="380">
        <v>5713.2070000000003</v>
      </c>
      <c r="N52" s="362">
        <f t="shared" si="4"/>
        <v>6.1140160285435126E-2</v>
      </c>
      <c r="O52" s="380">
        <v>15367.023999999999</v>
      </c>
      <c r="P52" s="364">
        <f t="shared" si="5"/>
        <v>0.16445094856008688</v>
      </c>
    </row>
    <row r="53" spans="1:16" ht="14.5" x14ac:dyDescent="0.35">
      <c r="A53" s="375" t="s">
        <v>125</v>
      </c>
      <c r="B53" s="371"/>
      <c r="C53" s="278">
        <v>784366.39899999998</v>
      </c>
      <c r="D53" s="279" t="s">
        <v>34</v>
      </c>
      <c r="E53" s="278">
        <v>154959.68599999999</v>
      </c>
      <c r="F53" s="360">
        <f t="shared" si="0"/>
        <v>0.19756033175000909</v>
      </c>
      <c r="G53" s="380">
        <v>447307.08399999997</v>
      </c>
      <c r="H53" s="362">
        <f t="shared" si="1"/>
        <v>0.57027823294098046</v>
      </c>
      <c r="I53" s="380">
        <v>370.73200000000003</v>
      </c>
      <c r="J53" s="362">
        <f t="shared" si="2"/>
        <v>4.7265155732404091E-4</v>
      </c>
      <c r="K53" s="380">
        <v>174680.16200000001</v>
      </c>
      <c r="L53" s="362">
        <f t="shared" si="3"/>
        <v>0.22270225015082526</v>
      </c>
      <c r="M53" s="380">
        <v>6707.4549999999999</v>
      </c>
      <c r="N53" s="362">
        <f t="shared" si="4"/>
        <v>8.5514308218090813E-3</v>
      </c>
      <c r="O53" s="379">
        <v>341.28</v>
      </c>
      <c r="P53" s="364">
        <f t="shared" si="5"/>
        <v>4.351027790521149E-4</v>
      </c>
    </row>
    <row r="54" spans="1:16" ht="14.5" hidden="1" x14ac:dyDescent="0.35">
      <c r="A54" s="375" t="s">
        <v>126</v>
      </c>
      <c r="B54" s="372"/>
      <c r="C54" s="277" t="s">
        <v>38</v>
      </c>
      <c r="D54" s="277" t="s">
        <v>34</v>
      </c>
      <c r="E54" s="277" t="s">
        <v>38</v>
      </c>
      <c r="F54" s="360"/>
      <c r="G54" s="385" t="s">
        <v>38</v>
      </c>
      <c r="H54" s="362"/>
      <c r="I54" s="385" t="s">
        <v>38</v>
      </c>
      <c r="J54" s="362"/>
      <c r="K54" s="385" t="s">
        <v>38</v>
      </c>
      <c r="L54" s="362"/>
      <c r="M54" s="385" t="s">
        <v>38</v>
      </c>
      <c r="N54" s="362"/>
      <c r="O54" s="385" t="s">
        <v>38</v>
      </c>
      <c r="P54" s="364"/>
    </row>
    <row r="55" spans="1:16" ht="14.5" x14ac:dyDescent="0.35">
      <c r="A55" s="377" t="s">
        <v>127</v>
      </c>
      <c r="B55" s="373"/>
      <c r="C55" s="270">
        <v>17665.675999999999</v>
      </c>
      <c r="D55" s="271" t="s">
        <v>34</v>
      </c>
      <c r="E55" s="272">
        <v>211.05</v>
      </c>
      <c r="F55" s="381">
        <f t="shared" si="0"/>
        <v>1.19468963429421E-2</v>
      </c>
      <c r="G55" s="386">
        <v>0</v>
      </c>
      <c r="H55" s="383">
        <f t="shared" si="1"/>
        <v>0</v>
      </c>
      <c r="I55" s="382">
        <v>350.726</v>
      </c>
      <c r="J55" s="383">
        <f t="shared" si="2"/>
        <v>1.9853528390308982E-2</v>
      </c>
      <c r="K55" s="386">
        <v>14219.91</v>
      </c>
      <c r="L55" s="383">
        <f t="shared" si="3"/>
        <v>0.80494570374776486</v>
      </c>
      <c r="M55" s="382">
        <v>2328.6469999999999</v>
      </c>
      <c r="N55" s="383">
        <f t="shared" si="4"/>
        <v>0.13181759928122763</v>
      </c>
      <c r="O55" s="382">
        <v>555.34299999999996</v>
      </c>
      <c r="P55" s="384">
        <f t="shared" si="5"/>
        <v>3.1436272237756427E-2</v>
      </c>
    </row>
    <row r="57" spans="1:16" ht="14.5" x14ac:dyDescent="0.35">
      <c r="A57" s="35" t="s">
        <v>135</v>
      </c>
    </row>
    <row r="58" spans="1:16" ht="14.5" x14ac:dyDescent="0.35">
      <c r="A58" s="264" t="s">
        <v>136</v>
      </c>
      <c r="B58" s="265"/>
    </row>
    <row r="59" spans="1:16" ht="14.5" x14ac:dyDescent="0.35">
      <c r="A59" s="153"/>
    </row>
    <row r="60" spans="1:16" ht="17.5" customHeight="1" x14ac:dyDescent="0.35">
      <c r="A60" s="378" t="s">
        <v>165</v>
      </c>
      <c r="B60" s="26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F005-64C3-4B13-BB80-31DA2654DEDA}">
  <dimension ref="A1:P59"/>
  <sheetViews>
    <sheetView zoomScaleNormal="100" workbookViewId="0">
      <selection activeCell="A10" sqref="A10:R61"/>
    </sheetView>
  </sheetViews>
  <sheetFormatPr defaultColWidth="9.1796875" defaultRowHeight="11.5" customHeight="1" x14ac:dyDescent="0.35"/>
  <cols>
    <col min="1" max="1" width="29.81640625" style="121" customWidth="1"/>
    <col min="2" max="2" width="29.81640625" style="121" hidden="1" customWidth="1"/>
    <col min="3" max="3" width="10" style="121" hidden="1" customWidth="1"/>
    <col min="4" max="4" width="5" style="121" hidden="1" customWidth="1"/>
    <col min="5" max="5" width="19.81640625" style="121" hidden="1" customWidth="1"/>
    <col min="6" max="6" width="21.1796875" style="121" customWidth="1"/>
    <col min="7" max="7" width="1.7265625" style="121" hidden="1" customWidth="1"/>
    <col min="8" max="8" width="11.1796875" style="121" customWidth="1"/>
    <col min="9" max="9" width="19.81640625" style="121" hidden="1" customWidth="1"/>
    <col min="10" max="10" width="13.1796875" style="121" customWidth="1"/>
    <col min="11" max="11" width="19.81640625" style="121" hidden="1" customWidth="1"/>
    <col min="12" max="12" width="13.1796875" style="121" customWidth="1"/>
    <col min="13" max="13" width="11" style="121" hidden="1" customWidth="1"/>
    <col min="14" max="14" width="11.453125" style="121" customWidth="1"/>
    <col min="15" max="15" width="10" style="121" hidden="1" customWidth="1"/>
    <col min="16" max="16" width="13.26953125" style="121" customWidth="1"/>
    <col min="17" max="16384" width="9.1796875" style="121"/>
  </cols>
  <sheetData>
    <row r="1" spans="1:16" ht="14.5" x14ac:dyDescent="0.35">
      <c r="A1" s="265" t="s">
        <v>149</v>
      </c>
    </row>
    <row r="2" spans="1:16" ht="14.5" x14ac:dyDescent="0.35">
      <c r="A2" s="265" t="s">
        <v>31</v>
      </c>
      <c r="F2" s="266" t="s">
        <v>150</v>
      </c>
    </row>
    <row r="3" spans="1:16" ht="14.5" x14ac:dyDescent="0.35">
      <c r="A3" s="265" t="s">
        <v>32</v>
      </c>
      <c r="F3" s="265" t="s">
        <v>1</v>
      </c>
    </row>
    <row r="4" spans="1:16" ht="14.5" x14ac:dyDescent="0.35"/>
    <row r="5" spans="1:16" ht="14.5" x14ac:dyDescent="0.35">
      <c r="A5" s="153" t="s">
        <v>2</v>
      </c>
    </row>
    <row r="6" spans="1:16" ht="14.5" x14ac:dyDescent="0.35">
      <c r="A6" s="153" t="s">
        <v>18</v>
      </c>
    </row>
    <row r="7" spans="1:16" ht="14.5" x14ac:dyDescent="0.35">
      <c r="A7" s="153" t="s">
        <v>4</v>
      </c>
    </row>
    <row r="8" spans="1:16" ht="14.5" x14ac:dyDescent="0.35">
      <c r="A8" s="153" t="s">
        <v>28</v>
      </c>
    </row>
    <row r="9" spans="1:16" ht="14.5" x14ac:dyDescent="0.35">
      <c r="A9" s="153"/>
    </row>
    <row r="10" spans="1:16" ht="15.5" x14ac:dyDescent="0.35">
      <c r="A10" s="273" t="s">
        <v>167</v>
      </c>
      <c r="C10" s="265" t="s">
        <v>5</v>
      </c>
    </row>
    <row r="11" spans="1:16" ht="14.5" x14ac:dyDescent="0.35">
      <c r="A11" s="274" t="s">
        <v>47</v>
      </c>
      <c r="C11" s="265" t="s">
        <v>7</v>
      </c>
    </row>
    <row r="12" spans="1:16" ht="14.5" x14ac:dyDescent="0.35"/>
    <row r="13" spans="1:16" ht="54" customHeight="1" x14ac:dyDescent="0.35">
      <c r="A13" s="311"/>
      <c r="B13" s="313"/>
      <c r="C13" s="487" t="s">
        <v>6</v>
      </c>
      <c r="D13" s="487" t="s">
        <v>34</v>
      </c>
      <c r="E13" s="410"/>
      <c r="F13" s="313" t="s">
        <v>8</v>
      </c>
      <c r="G13" s="411" t="s">
        <v>34</v>
      </c>
      <c r="H13" s="313" t="s">
        <v>9</v>
      </c>
      <c r="I13" s="411" t="s">
        <v>34</v>
      </c>
      <c r="J13" s="313" t="s">
        <v>10</v>
      </c>
      <c r="K13" s="411" t="s">
        <v>34</v>
      </c>
      <c r="L13" s="313" t="s">
        <v>11</v>
      </c>
      <c r="M13" s="411" t="s">
        <v>34</v>
      </c>
      <c r="N13" s="313" t="s">
        <v>12</v>
      </c>
      <c r="O13" s="411" t="s">
        <v>34</v>
      </c>
      <c r="P13" s="313" t="s">
        <v>13</v>
      </c>
    </row>
    <row r="14" spans="1:16" ht="14.5" x14ac:dyDescent="0.35">
      <c r="A14" s="366" t="s">
        <v>158</v>
      </c>
      <c r="B14" s="412" t="s">
        <v>22</v>
      </c>
      <c r="C14" s="470">
        <v>1444985.6769999999</v>
      </c>
      <c r="D14" s="471" t="s">
        <v>34</v>
      </c>
      <c r="E14" s="470">
        <v>17901.335999999999</v>
      </c>
      <c r="F14" s="417">
        <f>E14/C14</f>
        <v>1.2388590617151149E-2</v>
      </c>
      <c r="G14" s="392">
        <v>569479.16700000002</v>
      </c>
      <c r="H14" s="418">
        <f t="shared" ref="H14:H15" si="0">G14/C14</f>
        <v>0.39410713619135757</v>
      </c>
      <c r="I14" s="419">
        <v>149214.12</v>
      </c>
      <c r="J14" s="418">
        <f t="shared" ref="J14:J16" si="1">I14/C14</f>
        <v>0.10326339034016599</v>
      </c>
      <c r="K14" s="392">
        <v>234066.245</v>
      </c>
      <c r="L14" s="418">
        <f t="shared" ref="L14:L16" si="2">K14/C14</f>
        <v>0.16198516616853637</v>
      </c>
      <c r="M14" s="392">
        <v>265615.92700000003</v>
      </c>
      <c r="N14" s="418">
        <f t="shared" ref="N14:N16" si="3">M14/C14</f>
        <v>0.18381907255403199</v>
      </c>
      <c r="O14" s="392">
        <v>208708.88099999999</v>
      </c>
      <c r="P14" s="420">
        <f t="shared" ref="P14:P16" si="4">O14/C14</f>
        <v>0.14443664343670862</v>
      </c>
    </row>
    <row r="15" spans="1:16" ht="14.5" x14ac:dyDescent="0.35">
      <c r="A15" s="413" t="s">
        <v>164</v>
      </c>
      <c r="B15" s="414" t="s">
        <v>22</v>
      </c>
      <c r="C15" s="415">
        <v>1067359.014</v>
      </c>
      <c r="D15" s="416" t="s">
        <v>34</v>
      </c>
      <c r="E15" s="415">
        <v>1352.402</v>
      </c>
      <c r="F15" s="421">
        <f t="shared" ref="F15:F54" si="5">E15/C15</f>
        <v>1.2670544608339254E-3</v>
      </c>
      <c r="G15" s="422">
        <v>463669.73200000002</v>
      </c>
      <c r="H15" s="423">
        <f t="shared" si="0"/>
        <v>0.43440840983987794</v>
      </c>
      <c r="I15" s="422">
        <v>143379.28400000001</v>
      </c>
      <c r="J15" s="423">
        <f t="shared" si="1"/>
        <v>0.13433088784501521</v>
      </c>
      <c r="K15" s="422">
        <v>173427.57500000001</v>
      </c>
      <c r="L15" s="423">
        <f t="shared" si="2"/>
        <v>0.16248288788049717</v>
      </c>
      <c r="M15" s="422">
        <v>211480.83199999999</v>
      </c>
      <c r="N15" s="423">
        <f t="shared" si="3"/>
        <v>0.19813467561159323</v>
      </c>
      <c r="O15" s="422">
        <v>74049.188999999998</v>
      </c>
      <c r="P15" s="424">
        <f t="shared" si="4"/>
        <v>6.9376084362182566E-2</v>
      </c>
    </row>
    <row r="16" spans="1:16" ht="14.5" x14ac:dyDescent="0.35">
      <c r="A16" s="317" t="s">
        <v>88</v>
      </c>
      <c r="B16" s="409" t="s">
        <v>22</v>
      </c>
      <c r="C16" s="368">
        <v>42820.144999999997</v>
      </c>
      <c r="D16" s="472" t="s">
        <v>34</v>
      </c>
      <c r="E16" s="368">
        <v>5.3650000000000002</v>
      </c>
      <c r="F16" s="360">
        <f t="shared" si="5"/>
        <v>1.2529149539311464E-4</v>
      </c>
      <c r="G16" s="379">
        <v>22946.94</v>
      </c>
      <c r="H16" s="362">
        <f>G16/C16</f>
        <v>0.53589122596385419</v>
      </c>
      <c r="I16" s="379">
        <v>7552.98</v>
      </c>
      <c r="J16" s="362">
        <f t="shared" si="1"/>
        <v>0.17638847322913082</v>
      </c>
      <c r="K16" s="379">
        <v>1480.3</v>
      </c>
      <c r="L16" s="362">
        <f t="shared" si="2"/>
        <v>3.4570177191132818E-2</v>
      </c>
      <c r="M16" s="379">
        <v>10834.56</v>
      </c>
      <c r="N16" s="362">
        <f t="shared" si="3"/>
        <v>0.2530248321204891</v>
      </c>
      <c r="O16" s="379">
        <v>0</v>
      </c>
      <c r="P16" s="364">
        <f t="shared" si="4"/>
        <v>0</v>
      </c>
    </row>
    <row r="17" spans="1:16" ht="14.5" x14ac:dyDescent="0.35">
      <c r="A17" s="317" t="s">
        <v>89</v>
      </c>
      <c r="B17" s="407" t="s">
        <v>22</v>
      </c>
      <c r="C17" s="367">
        <v>17343.071</v>
      </c>
      <c r="D17" s="370" t="s">
        <v>34</v>
      </c>
      <c r="E17" s="367">
        <v>10.205</v>
      </c>
      <c r="F17" s="360">
        <f t="shared" si="5"/>
        <v>5.8841943275213487E-4</v>
      </c>
      <c r="G17" s="379">
        <v>473.91</v>
      </c>
      <c r="H17" s="362">
        <f t="shared" ref="H17:H54" si="6">G17/C17</f>
        <v>2.7325610325875965E-2</v>
      </c>
      <c r="I17" s="380">
        <v>13.922000000000001</v>
      </c>
      <c r="J17" s="362">
        <f>I17/C17</f>
        <v>8.0274133687165323E-4</v>
      </c>
      <c r="K17" s="380">
        <v>1097.271</v>
      </c>
      <c r="L17" s="362">
        <f>K17/C17</f>
        <v>6.3268552611011053E-2</v>
      </c>
      <c r="M17" s="380">
        <v>10880.683000000001</v>
      </c>
      <c r="N17" s="362">
        <f>M17/C17</f>
        <v>0.62737925711080822</v>
      </c>
      <c r="O17" s="380">
        <v>4867.0789999999997</v>
      </c>
      <c r="P17" s="364">
        <f>O17/C17</f>
        <v>0.28063536152276602</v>
      </c>
    </row>
    <row r="18" spans="1:16" ht="14.5" x14ac:dyDescent="0.35">
      <c r="A18" s="317" t="s">
        <v>90</v>
      </c>
      <c r="B18" s="407" t="s">
        <v>22</v>
      </c>
      <c r="C18" s="368">
        <v>44098.178</v>
      </c>
      <c r="D18" s="472" t="s">
        <v>34</v>
      </c>
      <c r="E18" s="368">
        <v>625.67499999999995</v>
      </c>
      <c r="F18" s="360">
        <f t="shared" si="5"/>
        <v>1.4188227912726914E-2</v>
      </c>
      <c r="G18" s="379">
        <v>14047.78</v>
      </c>
      <c r="H18" s="362">
        <f t="shared" si="6"/>
        <v>0.31855692541310893</v>
      </c>
      <c r="I18" s="379">
        <v>0</v>
      </c>
      <c r="J18" s="362">
        <f t="shared" ref="J18:J54" si="7">I18/C18</f>
        <v>0</v>
      </c>
      <c r="K18" s="380">
        <v>6975.9189999999999</v>
      </c>
      <c r="L18" s="362">
        <f t="shared" ref="L18:L54" si="8">K18/C18</f>
        <v>0.15819063998517127</v>
      </c>
      <c r="M18" s="380">
        <v>10083.841</v>
      </c>
      <c r="N18" s="362">
        <f t="shared" ref="N18:N54" si="9">M18/C18</f>
        <v>0.22866797353849858</v>
      </c>
      <c r="O18" s="380">
        <v>12364.964</v>
      </c>
      <c r="P18" s="364">
        <f t="shared" ref="P18:P54" si="10">O18/C18</f>
        <v>0.28039625582716821</v>
      </c>
    </row>
    <row r="19" spans="1:16" ht="14.5" x14ac:dyDescent="0.35">
      <c r="A19" s="317" t="s">
        <v>91</v>
      </c>
      <c r="B19" s="407" t="s">
        <v>22</v>
      </c>
      <c r="C19" s="425">
        <v>42059.39</v>
      </c>
      <c r="D19" s="370" t="s">
        <v>34</v>
      </c>
      <c r="E19" s="425">
        <v>0</v>
      </c>
      <c r="F19" s="360">
        <f t="shared" si="5"/>
        <v>0</v>
      </c>
      <c r="G19" s="379">
        <v>5917.83</v>
      </c>
      <c r="H19" s="362">
        <f t="shared" si="6"/>
        <v>0.14070175530363135</v>
      </c>
      <c r="I19" s="380">
        <v>2276.1709999999998</v>
      </c>
      <c r="J19" s="362">
        <f t="shared" si="7"/>
        <v>5.4118022158666589E-2</v>
      </c>
      <c r="K19" s="379">
        <v>4247.8599999999997</v>
      </c>
      <c r="L19" s="362">
        <f t="shared" si="8"/>
        <v>0.10099670965270775</v>
      </c>
      <c r="M19" s="380">
        <v>1710.731</v>
      </c>
      <c r="N19" s="362">
        <f t="shared" si="9"/>
        <v>4.0674175255513693E-2</v>
      </c>
      <c r="O19" s="380">
        <v>27906.797999999999</v>
      </c>
      <c r="P19" s="364">
        <f t="shared" si="10"/>
        <v>0.66350933762948061</v>
      </c>
    </row>
    <row r="20" spans="1:16" ht="14.5" x14ac:dyDescent="0.35">
      <c r="A20" s="317" t="s">
        <v>92</v>
      </c>
      <c r="B20" s="407" t="s">
        <v>22</v>
      </c>
      <c r="C20" s="368">
        <v>368579.88900000002</v>
      </c>
      <c r="D20" s="472" t="s">
        <v>34</v>
      </c>
      <c r="E20" s="369">
        <v>0</v>
      </c>
      <c r="F20" s="360">
        <f t="shared" si="5"/>
        <v>0</v>
      </c>
      <c r="G20" s="380">
        <v>175121.99600000001</v>
      </c>
      <c r="H20" s="362">
        <f t="shared" si="6"/>
        <v>0.47512629209131918</v>
      </c>
      <c r="I20" s="380">
        <v>64770.428999999996</v>
      </c>
      <c r="J20" s="362">
        <f t="shared" si="7"/>
        <v>0.17572968827932983</v>
      </c>
      <c r="K20" s="380">
        <v>63262.741999999998</v>
      </c>
      <c r="L20" s="362">
        <f t="shared" si="8"/>
        <v>0.17163915853260239</v>
      </c>
      <c r="M20" s="380">
        <v>51927.472999999998</v>
      </c>
      <c r="N20" s="362">
        <f t="shared" si="9"/>
        <v>0.14088525866369231</v>
      </c>
      <c r="O20" s="380">
        <v>13497.248</v>
      </c>
      <c r="P20" s="364">
        <f t="shared" si="10"/>
        <v>3.6619599719940221E-2</v>
      </c>
    </row>
    <row r="21" spans="1:16" ht="14.5" x14ac:dyDescent="0.35">
      <c r="A21" s="317" t="s">
        <v>93</v>
      </c>
      <c r="B21" s="407" t="s">
        <v>22</v>
      </c>
      <c r="C21" s="367">
        <v>4590.4480000000003</v>
      </c>
      <c r="D21" s="370" t="s">
        <v>34</v>
      </c>
      <c r="E21" s="367">
        <v>1.6379999999999999</v>
      </c>
      <c r="F21" s="360">
        <f t="shared" si="5"/>
        <v>3.5682791744945152E-4</v>
      </c>
      <c r="G21" s="380">
        <v>297.56200000000001</v>
      </c>
      <c r="H21" s="362">
        <f t="shared" si="6"/>
        <v>6.4821995587358794E-2</v>
      </c>
      <c r="I21" s="380">
        <v>6.1059999999999999</v>
      </c>
      <c r="J21" s="362">
        <f t="shared" si="7"/>
        <v>1.330153396792644E-3</v>
      </c>
      <c r="K21" s="380">
        <v>1221.6869999999999</v>
      </c>
      <c r="L21" s="362">
        <f t="shared" si="8"/>
        <v>0.26613676922165325</v>
      </c>
      <c r="M21" s="380">
        <v>295.97199999999998</v>
      </c>
      <c r="N21" s="362">
        <f t="shared" si="9"/>
        <v>6.4475624165658774E-2</v>
      </c>
      <c r="O21" s="380">
        <v>2767.4830000000002</v>
      </c>
      <c r="P21" s="364">
        <f t="shared" si="10"/>
        <v>0.60287862971108697</v>
      </c>
    </row>
    <row r="22" spans="1:16" ht="14.5" x14ac:dyDescent="0.35">
      <c r="A22" s="317" t="s">
        <v>94</v>
      </c>
      <c r="B22" s="407" t="s">
        <v>22</v>
      </c>
      <c r="C22" s="368">
        <v>22858.864000000001</v>
      </c>
      <c r="D22" s="472" t="s">
        <v>34</v>
      </c>
      <c r="E22" s="368">
        <v>927.846</v>
      </c>
      <c r="F22" s="360">
        <f t="shared" si="5"/>
        <v>4.0590206057483869E-2</v>
      </c>
      <c r="G22" s="380">
        <v>5580.317</v>
      </c>
      <c r="H22" s="362">
        <f t="shared" si="6"/>
        <v>0.24412048647736823</v>
      </c>
      <c r="I22" s="380">
        <v>10737.983</v>
      </c>
      <c r="J22" s="362">
        <f t="shared" si="7"/>
        <v>0.46975138397078697</v>
      </c>
      <c r="K22" s="380">
        <v>2137.998</v>
      </c>
      <c r="L22" s="362">
        <f t="shared" si="8"/>
        <v>9.3530369663164359E-2</v>
      </c>
      <c r="M22" s="379">
        <v>3474.72</v>
      </c>
      <c r="N22" s="362">
        <f t="shared" si="9"/>
        <v>0.15200755383119649</v>
      </c>
      <c r="O22" s="379">
        <v>0</v>
      </c>
      <c r="P22" s="364">
        <f t="shared" si="10"/>
        <v>0</v>
      </c>
    </row>
    <row r="23" spans="1:16" ht="14.5" x14ac:dyDescent="0.35">
      <c r="A23" s="317" t="s">
        <v>95</v>
      </c>
      <c r="B23" s="407" t="s">
        <v>22</v>
      </c>
      <c r="C23" s="367">
        <v>25495.594000000001</v>
      </c>
      <c r="D23" s="370" t="s">
        <v>34</v>
      </c>
      <c r="E23" s="425">
        <v>0</v>
      </c>
      <c r="F23" s="360">
        <f t="shared" si="5"/>
        <v>0</v>
      </c>
      <c r="G23" s="380">
        <v>1398.9269999999999</v>
      </c>
      <c r="H23" s="362">
        <f t="shared" si="6"/>
        <v>5.4869362918157541E-2</v>
      </c>
      <c r="I23" s="380">
        <v>3001.6410000000001</v>
      </c>
      <c r="J23" s="362">
        <f t="shared" si="7"/>
        <v>0.11773175396501842</v>
      </c>
      <c r="K23" s="379">
        <v>13281.02</v>
      </c>
      <c r="L23" s="362">
        <f t="shared" si="8"/>
        <v>0.52091431954870315</v>
      </c>
      <c r="M23" s="380">
        <v>7734.0820000000003</v>
      </c>
      <c r="N23" s="362">
        <f t="shared" si="9"/>
        <v>0.30334974741125859</v>
      </c>
      <c r="O23" s="380">
        <v>79.924999999999997</v>
      </c>
      <c r="P23" s="364">
        <f t="shared" si="10"/>
        <v>3.1348553793255412E-3</v>
      </c>
    </row>
    <row r="24" spans="1:16" ht="14.5" x14ac:dyDescent="0.35">
      <c r="A24" s="317" t="s">
        <v>96</v>
      </c>
      <c r="B24" s="407" t="s">
        <v>22</v>
      </c>
      <c r="C24" s="368">
        <v>108304.639</v>
      </c>
      <c r="D24" s="472" t="s">
        <v>34</v>
      </c>
      <c r="E24" s="369">
        <v>0</v>
      </c>
      <c r="F24" s="360">
        <f t="shared" si="5"/>
        <v>0</v>
      </c>
      <c r="G24" s="380">
        <v>52377.603999999999</v>
      </c>
      <c r="H24" s="362">
        <f t="shared" si="6"/>
        <v>0.4836136705095338</v>
      </c>
      <c r="I24" s="380">
        <v>20119.296999999999</v>
      </c>
      <c r="J24" s="362">
        <f t="shared" si="7"/>
        <v>0.18576579162043094</v>
      </c>
      <c r="K24" s="380">
        <v>16140.897999999999</v>
      </c>
      <c r="L24" s="362">
        <f t="shared" si="8"/>
        <v>0.14903237893623375</v>
      </c>
      <c r="M24" s="379">
        <v>19666.84</v>
      </c>
      <c r="N24" s="362">
        <f t="shared" si="9"/>
        <v>0.18158815893380154</v>
      </c>
      <c r="O24" s="379">
        <v>0</v>
      </c>
      <c r="P24" s="364">
        <f t="shared" si="10"/>
        <v>0</v>
      </c>
    </row>
    <row r="25" spans="1:16" ht="14.5" x14ac:dyDescent="0.35">
      <c r="A25" s="317" t="s">
        <v>97</v>
      </c>
      <c r="B25" s="407" t="s">
        <v>22</v>
      </c>
      <c r="C25" s="367">
        <v>144601.492</v>
      </c>
      <c r="D25" s="370" t="s">
        <v>34</v>
      </c>
      <c r="E25" s="367">
        <v>27.611999999999998</v>
      </c>
      <c r="F25" s="360">
        <f t="shared" si="5"/>
        <v>1.9095238657703474E-4</v>
      </c>
      <c r="G25" s="380">
        <v>46299.697</v>
      </c>
      <c r="H25" s="362">
        <f t="shared" si="6"/>
        <v>0.3201882384450086</v>
      </c>
      <c r="I25" s="380">
        <v>12917.933000000001</v>
      </c>
      <c r="J25" s="362">
        <f t="shared" si="7"/>
        <v>8.9334714471687476E-2</v>
      </c>
      <c r="K25" s="380">
        <v>11034.203</v>
      </c>
      <c r="L25" s="362">
        <f t="shared" si="8"/>
        <v>7.6307670463040586E-2</v>
      </c>
      <c r="M25" s="380">
        <v>60855.516000000003</v>
      </c>
      <c r="N25" s="362">
        <f t="shared" si="9"/>
        <v>0.42084984849257295</v>
      </c>
      <c r="O25" s="380">
        <v>13466.531000000001</v>
      </c>
      <c r="P25" s="364">
        <f t="shared" si="10"/>
        <v>9.3128575741113384E-2</v>
      </c>
    </row>
    <row r="26" spans="1:16" ht="14.5" x14ac:dyDescent="0.35">
      <c r="A26" s="317" t="s">
        <v>98</v>
      </c>
      <c r="B26" s="407" t="s">
        <v>22</v>
      </c>
      <c r="C26" s="368">
        <v>9952.4089999999997</v>
      </c>
      <c r="D26" s="472" t="s">
        <v>34</v>
      </c>
      <c r="E26" s="368">
        <v>2.044</v>
      </c>
      <c r="F26" s="360">
        <f t="shared" si="5"/>
        <v>2.0537741163973466E-4</v>
      </c>
      <c r="G26" s="379">
        <v>3481.74</v>
      </c>
      <c r="H26" s="362">
        <f t="shared" si="6"/>
        <v>0.34983891839654097</v>
      </c>
      <c r="I26" s="380">
        <v>208.12200000000001</v>
      </c>
      <c r="J26" s="362">
        <f t="shared" si="7"/>
        <v>2.0911720971274392E-2</v>
      </c>
      <c r="K26" s="379">
        <v>1504.7</v>
      </c>
      <c r="L26" s="362">
        <f t="shared" si="8"/>
        <v>0.15118952607353658</v>
      </c>
      <c r="M26" s="380">
        <v>4451.0039999999999</v>
      </c>
      <c r="N26" s="362">
        <f t="shared" si="9"/>
        <v>0.44722880661355457</v>
      </c>
      <c r="O26" s="379">
        <v>304.8</v>
      </c>
      <c r="P26" s="364">
        <f t="shared" si="10"/>
        <v>3.0625751011639495E-2</v>
      </c>
    </row>
    <row r="27" spans="1:16" ht="14.5" x14ac:dyDescent="0.35">
      <c r="A27" s="317" t="s">
        <v>99</v>
      </c>
      <c r="B27" s="407" t="s">
        <v>22</v>
      </c>
      <c r="C27" s="367">
        <v>123126.435</v>
      </c>
      <c r="D27" s="370" t="s">
        <v>34</v>
      </c>
      <c r="E27" s="425">
        <v>0</v>
      </c>
      <c r="F27" s="360">
        <f t="shared" si="5"/>
        <v>0</v>
      </c>
      <c r="G27" s="380">
        <v>68155.587</v>
      </c>
      <c r="H27" s="362">
        <f t="shared" si="6"/>
        <v>0.55354146329340248</v>
      </c>
      <c r="I27" s="380">
        <v>10615.795</v>
      </c>
      <c r="J27" s="362">
        <f t="shared" si="7"/>
        <v>8.6218649959287783E-2</v>
      </c>
      <c r="K27" s="380">
        <v>25153.853999999999</v>
      </c>
      <c r="L27" s="362">
        <f t="shared" si="8"/>
        <v>0.20429287991648584</v>
      </c>
      <c r="M27" s="380">
        <v>17171.274000000001</v>
      </c>
      <c r="N27" s="362">
        <f t="shared" si="9"/>
        <v>0.1394604984705356</v>
      </c>
      <c r="O27" s="380">
        <v>2029.925</v>
      </c>
      <c r="P27" s="364">
        <f t="shared" si="10"/>
        <v>1.6486508360288348E-2</v>
      </c>
    </row>
    <row r="28" spans="1:16" ht="14.5" x14ac:dyDescent="0.35">
      <c r="A28" s="317" t="s">
        <v>100</v>
      </c>
      <c r="B28" s="407" t="s">
        <v>22</v>
      </c>
      <c r="C28" s="369">
        <v>3408.49</v>
      </c>
      <c r="D28" s="472" t="s">
        <v>34</v>
      </c>
      <c r="E28" s="369">
        <v>0</v>
      </c>
      <c r="F28" s="360">
        <f t="shared" si="5"/>
        <v>0</v>
      </c>
      <c r="G28" s="379">
        <v>0</v>
      </c>
      <c r="H28" s="362">
        <f t="shared" si="6"/>
        <v>0</v>
      </c>
      <c r="I28" s="380">
        <v>307.601</v>
      </c>
      <c r="J28" s="362">
        <f t="shared" si="7"/>
        <v>9.024553394611691E-2</v>
      </c>
      <c r="K28" s="380">
        <v>2765.578</v>
      </c>
      <c r="L28" s="362">
        <f t="shared" si="8"/>
        <v>0.81137923244603916</v>
      </c>
      <c r="M28" s="380">
        <v>335.31099999999998</v>
      </c>
      <c r="N28" s="362">
        <f t="shared" si="9"/>
        <v>9.8375233607843948E-2</v>
      </c>
      <c r="O28" s="379">
        <v>0</v>
      </c>
      <c r="P28" s="364">
        <f t="shared" si="10"/>
        <v>0</v>
      </c>
    </row>
    <row r="29" spans="1:16" ht="14.5" x14ac:dyDescent="0.35">
      <c r="A29" s="317" t="s">
        <v>101</v>
      </c>
      <c r="B29" s="407" t="s">
        <v>22</v>
      </c>
      <c r="C29" s="367">
        <v>8406.7870000000003</v>
      </c>
      <c r="D29" s="370" t="s">
        <v>34</v>
      </c>
      <c r="E29" s="367">
        <v>6.1139999999999999</v>
      </c>
      <c r="F29" s="360">
        <f t="shared" si="5"/>
        <v>7.272695263957562E-4</v>
      </c>
      <c r="G29" s="380">
        <v>672.48099999999999</v>
      </c>
      <c r="H29" s="362">
        <f t="shared" si="6"/>
        <v>7.9992629764498613E-2</v>
      </c>
      <c r="I29" s="379">
        <v>345.38</v>
      </c>
      <c r="J29" s="362">
        <f t="shared" si="7"/>
        <v>4.1083472199307532E-2</v>
      </c>
      <c r="K29" s="380">
        <v>2244.6579999999999</v>
      </c>
      <c r="L29" s="362">
        <f t="shared" si="8"/>
        <v>0.26700545642467211</v>
      </c>
      <c r="M29" s="380">
        <v>1178.0889999999999</v>
      </c>
      <c r="N29" s="362">
        <f t="shared" si="9"/>
        <v>0.14013546435754823</v>
      </c>
      <c r="O29" s="380">
        <v>3960.0659999999998</v>
      </c>
      <c r="P29" s="364">
        <f t="shared" si="10"/>
        <v>0.47105582667908674</v>
      </c>
    </row>
    <row r="30" spans="1:16" ht="14.5" x14ac:dyDescent="0.35">
      <c r="A30" s="317" t="s">
        <v>102</v>
      </c>
      <c r="B30" s="407" t="s">
        <v>22</v>
      </c>
      <c r="C30" s="368">
        <v>7387.6139999999996</v>
      </c>
      <c r="D30" s="472" t="s">
        <v>34</v>
      </c>
      <c r="E30" s="368">
        <v>60.813000000000002</v>
      </c>
      <c r="F30" s="360">
        <f t="shared" si="5"/>
        <v>8.2317511445508668E-3</v>
      </c>
      <c r="G30" s="379">
        <v>1171.8</v>
      </c>
      <c r="H30" s="362">
        <f t="shared" si="6"/>
        <v>0.15861684164873802</v>
      </c>
      <c r="I30" s="380">
        <v>317.20100000000002</v>
      </c>
      <c r="J30" s="362">
        <f t="shared" si="7"/>
        <v>4.2936867031764255E-2</v>
      </c>
      <c r="K30" s="379">
        <v>1736</v>
      </c>
      <c r="L30" s="362">
        <f t="shared" si="8"/>
        <v>0.23498791355368595</v>
      </c>
      <c r="M30" s="379">
        <v>883.8</v>
      </c>
      <c r="N30" s="362">
        <f t="shared" si="9"/>
        <v>0.11963267165826477</v>
      </c>
      <c r="O30" s="379">
        <v>3218</v>
      </c>
      <c r="P30" s="364">
        <f t="shared" si="10"/>
        <v>0.43559395496299619</v>
      </c>
    </row>
    <row r="31" spans="1:16" ht="14.5" x14ac:dyDescent="0.35">
      <c r="A31" s="317" t="s">
        <v>103</v>
      </c>
      <c r="B31" s="407" t="s">
        <v>22</v>
      </c>
      <c r="C31" s="367">
        <v>1653.8810000000001</v>
      </c>
      <c r="D31" s="370" t="s">
        <v>34</v>
      </c>
      <c r="E31" s="425">
        <v>0</v>
      </c>
      <c r="F31" s="360">
        <f t="shared" si="5"/>
        <v>0</v>
      </c>
      <c r="G31" s="380">
        <v>1016.3390000000001</v>
      </c>
      <c r="H31" s="362">
        <f t="shared" si="6"/>
        <v>0.61451761039639485</v>
      </c>
      <c r="I31" s="379">
        <v>307.79000000000002</v>
      </c>
      <c r="J31" s="362">
        <f t="shared" si="7"/>
        <v>0.18610166027664626</v>
      </c>
      <c r="K31" s="380">
        <v>154.321</v>
      </c>
      <c r="L31" s="362">
        <f t="shared" si="8"/>
        <v>9.3308406106606206E-2</v>
      </c>
      <c r="M31" s="380">
        <v>175.43199999999999</v>
      </c>
      <c r="N31" s="362">
        <f t="shared" si="9"/>
        <v>0.1060729278587758</v>
      </c>
      <c r="O31" s="379">
        <v>0</v>
      </c>
      <c r="P31" s="364">
        <f t="shared" si="10"/>
        <v>0</v>
      </c>
    </row>
    <row r="32" spans="1:16" ht="14.5" x14ac:dyDescent="0.35">
      <c r="A32" s="317" t="s">
        <v>104</v>
      </c>
      <c r="B32" s="407" t="s">
        <v>22</v>
      </c>
      <c r="C32" s="368">
        <v>31160.452000000001</v>
      </c>
      <c r="D32" s="472" t="s">
        <v>34</v>
      </c>
      <c r="E32" s="369">
        <v>0</v>
      </c>
      <c r="F32" s="360">
        <f t="shared" si="5"/>
        <v>0</v>
      </c>
      <c r="G32" s="380">
        <v>12947.018</v>
      </c>
      <c r="H32" s="362">
        <f t="shared" si="6"/>
        <v>0.41549519243174005</v>
      </c>
      <c r="I32" s="380">
        <v>248.56899999999999</v>
      </c>
      <c r="J32" s="362">
        <f t="shared" si="7"/>
        <v>7.9770665714348418E-3</v>
      </c>
      <c r="K32" s="380">
        <v>1231.998</v>
      </c>
      <c r="L32" s="362">
        <f t="shared" si="8"/>
        <v>3.953723135980184E-2</v>
      </c>
      <c r="M32" s="380">
        <v>12050.867</v>
      </c>
      <c r="N32" s="362">
        <f t="shared" si="9"/>
        <v>0.38673594978660769</v>
      </c>
      <c r="O32" s="379">
        <v>4682</v>
      </c>
      <c r="P32" s="364">
        <f t="shared" si="10"/>
        <v>0.15025455985041553</v>
      </c>
    </row>
    <row r="33" spans="1:16" ht="14.5" x14ac:dyDescent="0.35">
      <c r="A33" s="317" t="s">
        <v>105</v>
      </c>
      <c r="B33" s="407" t="s">
        <v>22</v>
      </c>
      <c r="C33" s="367">
        <v>1081.1020000000001</v>
      </c>
      <c r="D33" s="370" t="s">
        <v>34</v>
      </c>
      <c r="E33" s="425">
        <v>0</v>
      </c>
      <c r="F33" s="360">
        <f t="shared" si="5"/>
        <v>0</v>
      </c>
      <c r="G33" s="379">
        <v>0</v>
      </c>
      <c r="H33" s="362">
        <f t="shared" si="6"/>
        <v>0</v>
      </c>
      <c r="I33" s="379">
        <v>0</v>
      </c>
      <c r="J33" s="362">
        <f t="shared" si="7"/>
        <v>0</v>
      </c>
      <c r="K33" s="380">
        <v>120.88500000000001</v>
      </c>
      <c r="L33" s="362">
        <f t="shared" si="8"/>
        <v>0.11181646135147284</v>
      </c>
      <c r="M33" s="380">
        <v>960.21699999999998</v>
      </c>
      <c r="N33" s="362">
        <f t="shared" si="9"/>
        <v>0.88818353864852706</v>
      </c>
      <c r="O33" s="379">
        <v>0</v>
      </c>
      <c r="P33" s="364">
        <f t="shared" si="10"/>
        <v>0</v>
      </c>
    </row>
    <row r="34" spans="1:16" ht="14.5" x14ac:dyDescent="0.35">
      <c r="A34" s="317" t="s">
        <v>106</v>
      </c>
      <c r="B34" s="407" t="s">
        <v>22</v>
      </c>
      <c r="C34" s="368">
        <v>68650.131999999998</v>
      </c>
      <c r="D34" s="472" t="s">
        <v>34</v>
      </c>
      <c r="E34" s="369">
        <v>0</v>
      </c>
      <c r="F34" s="360">
        <f t="shared" si="5"/>
        <v>0</v>
      </c>
      <c r="G34" s="379">
        <v>60135</v>
      </c>
      <c r="H34" s="362">
        <f t="shared" si="6"/>
        <v>0.8759633557587333</v>
      </c>
      <c r="I34" s="379">
        <v>0</v>
      </c>
      <c r="J34" s="362">
        <f t="shared" si="7"/>
        <v>0</v>
      </c>
      <c r="K34" s="379">
        <v>941</v>
      </c>
      <c r="L34" s="362">
        <f t="shared" si="8"/>
        <v>1.3707184131852799E-2</v>
      </c>
      <c r="M34" s="379">
        <v>3016.8</v>
      </c>
      <c r="N34" s="362">
        <f t="shared" si="9"/>
        <v>4.3944562262458582E-2</v>
      </c>
      <c r="O34" s="380">
        <v>4557.3320000000003</v>
      </c>
      <c r="P34" s="364">
        <f t="shared" si="10"/>
        <v>6.6384897846955351E-2</v>
      </c>
    </row>
    <row r="35" spans="1:16" ht="14.5" x14ac:dyDescent="0.35">
      <c r="A35" s="317" t="s">
        <v>107</v>
      </c>
      <c r="B35" s="407" t="s">
        <v>22</v>
      </c>
      <c r="C35" s="367">
        <v>40333.273999999998</v>
      </c>
      <c r="D35" s="370" t="s">
        <v>34</v>
      </c>
      <c r="E35" s="367">
        <v>10.135</v>
      </c>
      <c r="F35" s="360">
        <f t="shared" si="5"/>
        <v>2.5128136138911016E-4</v>
      </c>
      <c r="G35" s="380">
        <v>5288.1570000000002</v>
      </c>
      <c r="H35" s="362">
        <f t="shared" si="6"/>
        <v>0.1311115234533155</v>
      </c>
      <c r="I35" s="380">
        <v>3200.319</v>
      </c>
      <c r="J35" s="362">
        <f t="shared" si="7"/>
        <v>7.9346868791261529E-2</v>
      </c>
      <c r="K35" s="380">
        <v>12510.173000000001</v>
      </c>
      <c r="L35" s="362">
        <f t="shared" si="8"/>
        <v>0.31017003479558841</v>
      </c>
      <c r="M35" s="380">
        <v>14282.898999999999</v>
      </c>
      <c r="N35" s="362">
        <f t="shared" si="9"/>
        <v>0.35412198374969511</v>
      </c>
      <c r="O35" s="380">
        <v>5041.5910000000003</v>
      </c>
      <c r="P35" s="364">
        <f t="shared" si="10"/>
        <v>0.12499830784875041</v>
      </c>
    </row>
    <row r="36" spans="1:16" ht="14.5" x14ac:dyDescent="0.35">
      <c r="A36" s="317" t="s">
        <v>108</v>
      </c>
      <c r="B36" s="407" t="s">
        <v>22</v>
      </c>
      <c r="C36" s="368">
        <v>154848.77499999999</v>
      </c>
      <c r="D36" s="472" t="s">
        <v>34</v>
      </c>
      <c r="E36" s="369">
        <v>15450.48</v>
      </c>
      <c r="F36" s="360">
        <f t="shared" si="5"/>
        <v>9.9777863919168874E-2</v>
      </c>
      <c r="G36" s="379">
        <v>47549.96</v>
      </c>
      <c r="H36" s="362">
        <f t="shared" si="6"/>
        <v>0.30707353028785667</v>
      </c>
      <c r="I36" s="380">
        <v>970.02599999999995</v>
      </c>
      <c r="J36" s="362">
        <f t="shared" si="7"/>
        <v>6.2643440350109323E-3</v>
      </c>
      <c r="K36" s="380">
        <v>27585.188999999998</v>
      </c>
      <c r="L36" s="362">
        <f t="shared" si="8"/>
        <v>0.17814276541742097</v>
      </c>
      <c r="M36" s="380">
        <v>3566.2689999999998</v>
      </c>
      <c r="N36" s="362">
        <f t="shared" si="9"/>
        <v>2.3030656845687024E-2</v>
      </c>
      <c r="O36" s="380">
        <v>59726.851000000002</v>
      </c>
      <c r="P36" s="364">
        <f t="shared" si="10"/>
        <v>0.38571083949485557</v>
      </c>
    </row>
    <row r="37" spans="1:16" ht="14.5" x14ac:dyDescent="0.35">
      <c r="A37" s="317" t="s">
        <v>109</v>
      </c>
      <c r="B37" s="407" t="s">
        <v>22</v>
      </c>
      <c r="C37" s="367">
        <v>21509.723000000002</v>
      </c>
      <c r="D37" s="370" t="s">
        <v>34</v>
      </c>
      <c r="E37" s="425">
        <v>0</v>
      </c>
      <c r="F37" s="360">
        <f t="shared" si="5"/>
        <v>0</v>
      </c>
      <c r="G37" s="380">
        <v>6543.3109999999997</v>
      </c>
      <c r="H37" s="362">
        <f t="shared" si="6"/>
        <v>0.30420247624760205</v>
      </c>
      <c r="I37" s="380">
        <v>7341.991</v>
      </c>
      <c r="J37" s="362">
        <f t="shared" si="7"/>
        <v>0.34133359132518815</v>
      </c>
      <c r="K37" s="380">
        <v>6464.3209999999999</v>
      </c>
      <c r="L37" s="362">
        <f t="shared" si="8"/>
        <v>0.30053018348957816</v>
      </c>
      <c r="M37" s="379">
        <v>1160.0999999999999</v>
      </c>
      <c r="N37" s="362">
        <f t="shared" si="9"/>
        <v>5.3933748937631594E-2</v>
      </c>
      <c r="O37" s="379">
        <v>0</v>
      </c>
      <c r="P37" s="364">
        <f t="shared" si="10"/>
        <v>0</v>
      </c>
    </row>
    <row r="38" spans="1:16" ht="14.5" x14ac:dyDescent="0.35">
      <c r="A38" s="317" t="s">
        <v>110</v>
      </c>
      <c r="B38" s="407" t="s">
        <v>22</v>
      </c>
      <c r="C38" s="368">
        <v>43915.135999999999</v>
      </c>
      <c r="D38" s="472" t="s">
        <v>34</v>
      </c>
      <c r="E38" s="368">
        <v>462.57400000000001</v>
      </c>
      <c r="F38" s="360">
        <f t="shared" si="5"/>
        <v>1.0533361436020601E-2</v>
      </c>
      <c r="G38" s="379">
        <v>24693.41</v>
      </c>
      <c r="H38" s="362">
        <f t="shared" si="6"/>
        <v>0.56229838386473407</v>
      </c>
      <c r="I38" s="380">
        <v>2119.4140000000002</v>
      </c>
      <c r="J38" s="362">
        <f t="shared" si="7"/>
        <v>4.8261583432190676E-2</v>
      </c>
      <c r="K38" s="380">
        <v>15733.433999999999</v>
      </c>
      <c r="L38" s="362">
        <f t="shared" si="8"/>
        <v>0.35826904873982401</v>
      </c>
      <c r="M38" s="380">
        <v>906.30399999999997</v>
      </c>
      <c r="N38" s="362">
        <f t="shared" si="9"/>
        <v>2.0637622527230701E-2</v>
      </c>
      <c r="O38" s="379">
        <v>0</v>
      </c>
      <c r="P38" s="364">
        <f t="shared" si="10"/>
        <v>0</v>
      </c>
    </row>
    <row r="39" spans="1:16" ht="14.5" x14ac:dyDescent="0.35">
      <c r="A39" s="317" t="s">
        <v>111</v>
      </c>
      <c r="B39" s="407" t="s">
        <v>22</v>
      </c>
      <c r="C39" s="425">
        <v>7193.66</v>
      </c>
      <c r="D39" s="370" t="s">
        <v>34</v>
      </c>
      <c r="E39" s="367">
        <v>3.0000000000000001E-3</v>
      </c>
      <c r="F39" s="360">
        <f t="shared" si="5"/>
        <v>4.1703388817375302E-7</v>
      </c>
      <c r="G39" s="380">
        <v>922.20299999999997</v>
      </c>
      <c r="H39" s="362">
        <f t="shared" si="6"/>
        <v>0.12819663425849984</v>
      </c>
      <c r="I39" s="380">
        <v>649.34400000000005</v>
      </c>
      <c r="J39" s="362">
        <f t="shared" si="7"/>
        <v>9.0266151027432504E-2</v>
      </c>
      <c r="K39" s="380">
        <v>2477.8359999999998</v>
      </c>
      <c r="L39" s="362">
        <f t="shared" si="8"/>
        <v>0.34444719377896643</v>
      </c>
      <c r="M39" s="380">
        <v>2522.9839999999999</v>
      </c>
      <c r="N39" s="362">
        <f t="shared" si="9"/>
        <v>0.35072327577338935</v>
      </c>
      <c r="O39" s="380">
        <v>621.28899999999999</v>
      </c>
      <c r="P39" s="364">
        <f t="shared" si="10"/>
        <v>8.6366189116527603E-2</v>
      </c>
    </row>
    <row r="40" spans="1:16" ht="14.5" x14ac:dyDescent="0.35">
      <c r="A40" s="317" t="s">
        <v>112</v>
      </c>
      <c r="B40" s="407" t="s">
        <v>22</v>
      </c>
      <c r="C40" s="368">
        <v>21000.663</v>
      </c>
      <c r="D40" s="472" t="s">
        <v>34</v>
      </c>
      <c r="E40" s="368">
        <v>259.53300000000002</v>
      </c>
      <c r="F40" s="360">
        <f t="shared" si="5"/>
        <v>1.2358324115767204E-2</v>
      </c>
      <c r="G40" s="379">
        <v>12181.77</v>
      </c>
      <c r="H40" s="362">
        <f t="shared" si="6"/>
        <v>0.58006597220287759</v>
      </c>
      <c r="I40" s="379">
        <v>170.2</v>
      </c>
      <c r="J40" s="362">
        <f t="shared" si="7"/>
        <v>8.1045060339285466E-3</v>
      </c>
      <c r="K40" s="379">
        <v>2105.4</v>
      </c>
      <c r="L40" s="362">
        <f t="shared" si="8"/>
        <v>0.10025397769584703</v>
      </c>
      <c r="M40" s="379">
        <v>2003.76</v>
      </c>
      <c r="N40" s="362">
        <f t="shared" si="9"/>
        <v>9.5414130496737165E-2</v>
      </c>
      <c r="O40" s="379">
        <v>4280</v>
      </c>
      <c r="P40" s="364">
        <f t="shared" si="10"/>
        <v>0.20380308945484243</v>
      </c>
    </row>
    <row r="41" spans="1:16" ht="14.5" x14ac:dyDescent="0.35">
      <c r="A41" s="317" t="s">
        <v>113</v>
      </c>
      <c r="B41" s="407" t="s">
        <v>22</v>
      </c>
      <c r="C41" s="367">
        <v>36403.771999999997</v>
      </c>
      <c r="D41" s="370" t="s">
        <v>34</v>
      </c>
      <c r="E41" s="425">
        <v>51.3</v>
      </c>
      <c r="F41" s="360">
        <f t="shared" si="5"/>
        <v>1.409194629611459E-3</v>
      </c>
      <c r="G41" s="379">
        <v>78.3</v>
      </c>
      <c r="H41" s="362">
        <f t="shared" si="6"/>
        <v>2.1508760136174899E-3</v>
      </c>
      <c r="I41" s="380">
        <v>809.17200000000003</v>
      </c>
      <c r="J41" s="362">
        <f t="shared" si="7"/>
        <v>2.2227696624404748E-2</v>
      </c>
      <c r="K41" s="379">
        <v>6690</v>
      </c>
      <c r="L41" s="362">
        <f t="shared" si="8"/>
        <v>0.18377216514816103</v>
      </c>
      <c r="M41" s="379">
        <v>8550</v>
      </c>
      <c r="N41" s="362">
        <f t="shared" si="9"/>
        <v>0.23486577160190983</v>
      </c>
      <c r="O41" s="379">
        <v>20225</v>
      </c>
      <c r="P41" s="364">
        <f t="shared" si="10"/>
        <v>0.55557429598229546</v>
      </c>
    </row>
    <row r="42" spans="1:16" ht="14.5" x14ac:dyDescent="0.35">
      <c r="A42" s="317" t="s">
        <v>114</v>
      </c>
      <c r="B42" s="408" t="s">
        <v>22</v>
      </c>
      <c r="C42" s="368">
        <v>44201.661999999997</v>
      </c>
      <c r="D42" s="472" t="s">
        <v>34</v>
      </c>
      <c r="E42" s="369">
        <v>0</v>
      </c>
      <c r="F42" s="360">
        <f t="shared" si="5"/>
        <v>0</v>
      </c>
      <c r="G42" s="380">
        <v>179.52799999999999</v>
      </c>
      <c r="H42" s="362">
        <f t="shared" si="6"/>
        <v>4.061566734753096E-3</v>
      </c>
      <c r="I42" s="380">
        <v>206.73400000000001</v>
      </c>
      <c r="J42" s="362">
        <f t="shared" si="7"/>
        <v>4.6770639529346214E-3</v>
      </c>
      <c r="K42" s="379">
        <v>3767</v>
      </c>
      <c r="L42" s="362">
        <f t="shared" si="8"/>
        <v>8.522303980334496E-2</v>
      </c>
      <c r="M42" s="379">
        <v>14936.4</v>
      </c>
      <c r="N42" s="362">
        <f t="shared" si="9"/>
        <v>0.33791489559826959</v>
      </c>
      <c r="O42" s="379">
        <v>25112</v>
      </c>
      <c r="P42" s="364">
        <f>O42/C42</f>
        <v>0.56812343391069775</v>
      </c>
    </row>
    <row r="43" spans="1:16" ht="14.5" x14ac:dyDescent="0.35">
      <c r="A43" s="318" t="s">
        <v>116</v>
      </c>
      <c r="B43" s="473" t="s">
        <v>22</v>
      </c>
      <c r="C43" s="474">
        <v>24759.721000000001</v>
      </c>
      <c r="D43" s="475" t="s">
        <v>34</v>
      </c>
      <c r="E43" s="476">
        <v>0</v>
      </c>
      <c r="F43" s="466">
        <f t="shared" si="5"/>
        <v>0</v>
      </c>
      <c r="G43" s="477">
        <v>0</v>
      </c>
      <c r="H43" s="466">
        <f t="shared" si="6"/>
        <v>0</v>
      </c>
      <c r="I43" s="477">
        <v>0</v>
      </c>
      <c r="J43" s="466">
        <f t="shared" si="7"/>
        <v>0</v>
      </c>
      <c r="K43" s="477">
        <v>0</v>
      </c>
      <c r="L43" s="466">
        <f t="shared" si="8"/>
        <v>0</v>
      </c>
      <c r="M43" s="478">
        <v>23373.867999999999</v>
      </c>
      <c r="N43" s="466">
        <f t="shared" si="9"/>
        <v>0.94402792341642283</v>
      </c>
      <c r="O43" s="478">
        <v>1385.8530000000001</v>
      </c>
      <c r="P43" s="468">
        <f t="shared" si="10"/>
        <v>5.5972076583577009E-2</v>
      </c>
    </row>
    <row r="44" spans="1:16" ht="14.5" hidden="1" x14ac:dyDescent="0.35">
      <c r="A44" s="317" t="s">
        <v>117</v>
      </c>
      <c r="B44" s="409" t="s">
        <v>22</v>
      </c>
      <c r="C44" s="472" t="s">
        <v>38</v>
      </c>
      <c r="D44" s="472" t="s">
        <v>34</v>
      </c>
      <c r="E44" s="472" t="s">
        <v>38</v>
      </c>
      <c r="F44" s="360"/>
      <c r="G44" s="385"/>
      <c r="H44" s="362"/>
      <c r="I44" s="385"/>
      <c r="J44" s="362"/>
      <c r="K44" s="385"/>
      <c r="L44" s="362"/>
      <c r="M44" s="385"/>
      <c r="N44" s="362"/>
      <c r="O44" s="385"/>
      <c r="P44" s="364"/>
    </row>
    <row r="45" spans="1:16" ht="14.5" x14ac:dyDescent="0.35">
      <c r="A45" s="317" t="s">
        <v>118</v>
      </c>
      <c r="B45" s="407" t="s">
        <v>22</v>
      </c>
      <c r="C45" s="367">
        <v>7331.9539999999997</v>
      </c>
      <c r="D45" s="370" t="s">
        <v>34</v>
      </c>
      <c r="E45" s="425">
        <v>0.91</v>
      </c>
      <c r="F45" s="360">
        <f t="shared" si="5"/>
        <v>1.241142538537476E-4</v>
      </c>
      <c r="G45" s="380">
        <v>302.32799999999997</v>
      </c>
      <c r="H45" s="362">
        <f t="shared" si="6"/>
        <v>4.1234301251753626E-2</v>
      </c>
      <c r="I45" s="379">
        <v>0</v>
      </c>
      <c r="J45" s="362">
        <f t="shared" si="7"/>
        <v>0</v>
      </c>
      <c r="K45" s="380">
        <v>438.43400000000003</v>
      </c>
      <c r="L45" s="362">
        <f t="shared" si="8"/>
        <v>5.9797701949575795E-2</v>
      </c>
      <c r="M45" s="380">
        <v>6590.2820000000002</v>
      </c>
      <c r="N45" s="362">
        <f t="shared" si="9"/>
        <v>0.89884388254481684</v>
      </c>
      <c r="O45" s="379">
        <v>0</v>
      </c>
      <c r="P45" s="364">
        <f t="shared" si="10"/>
        <v>0</v>
      </c>
    </row>
    <row r="46" spans="1:16" ht="14.5" x14ac:dyDescent="0.35">
      <c r="A46" s="317" t="s">
        <v>119</v>
      </c>
      <c r="B46" s="407" t="s">
        <v>22</v>
      </c>
      <c r="C46" s="368">
        <v>1587.7049999999999</v>
      </c>
      <c r="D46" s="472" t="s">
        <v>34</v>
      </c>
      <c r="E46" s="369">
        <v>0</v>
      </c>
      <c r="F46" s="360">
        <f t="shared" si="5"/>
        <v>0</v>
      </c>
      <c r="G46" s="379">
        <v>0</v>
      </c>
      <c r="H46" s="362">
        <f t="shared" si="6"/>
        <v>0</v>
      </c>
      <c r="I46" s="379">
        <v>0</v>
      </c>
      <c r="J46" s="362">
        <f t="shared" si="7"/>
        <v>0</v>
      </c>
      <c r="K46" s="379">
        <v>482.2</v>
      </c>
      <c r="L46" s="362">
        <f t="shared" si="8"/>
        <v>0.30370881240532721</v>
      </c>
      <c r="M46" s="380">
        <v>1105.5050000000001</v>
      </c>
      <c r="N46" s="362">
        <f t="shared" si="9"/>
        <v>0.6962911875946729</v>
      </c>
      <c r="O46" s="379">
        <v>0</v>
      </c>
      <c r="P46" s="364">
        <f t="shared" si="10"/>
        <v>0</v>
      </c>
    </row>
    <row r="47" spans="1:16" ht="14.5" x14ac:dyDescent="0.35">
      <c r="A47" s="317" t="s">
        <v>120</v>
      </c>
      <c r="B47" s="407" t="s">
        <v>22</v>
      </c>
      <c r="C47" s="367">
        <v>3334.7350000000001</v>
      </c>
      <c r="D47" s="370" t="s">
        <v>34</v>
      </c>
      <c r="E47" s="367">
        <v>58.296999999999997</v>
      </c>
      <c r="F47" s="360">
        <f t="shared" si="5"/>
        <v>1.7481748924577215E-2</v>
      </c>
      <c r="G47" s="380">
        <v>1614.693</v>
      </c>
      <c r="H47" s="362">
        <f t="shared" si="6"/>
        <v>0.48420429209517396</v>
      </c>
      <c r="I47" s="380">
        <v>219.495</v>
      </c>
      <c r="J47" s="362">
        <f t="shared" si="7"/>
        <v>6.5820822344204263E-2</v>
      </c>
      <c r="K47" s="380">
        <v>111.218</v>
      </c>
      <c r="L47" s="362">
        <f t="shared" si="8"/>
        <v>3.3351375746498595E-2</v>
      </c>
      <c r="M47" s="380">
        <v>1199.0740000000001</v>
      </c>
      <c r="N47" s="362">
        <f t="shared" si="9"/>
        <v>0.35957100039433421</v>
      </c>
      <c r="O47" s="380">
        <v>131.959</v>
      </c>
      <c r="P47" s="364">
        <f t="shared" si="10"/>
        <v>3.9571060369114786E-2</v>
      </c>
    </row>
    <row r="48" spans="1:16" ht="14.5" x14ac:dyDescent="0.35">
      <c r="A48" s="317" t="s">
        <v>121</v>
      </c>
      <c r="B48" s="407" t="s">
        <v>22</v>
      </c>
      <c r="C48" s="368">
        <v>1868.079</v>
      </c>
      <c r="D48" s="472" t="s">
        <v>34</v>
      </c>
      <c r="E48" s="369">
        <v>0</v>
      </c>
      <c r="F48" s="360">
        <f t="shared" si="5"/>
        <v>0</v>
      </c>
      <c r="G48" s="379">
        <v>0</v>
      </c>
      <c r="H48" s="362">
        <f t="shared" si="6"/>
        <v>0</v>
      </c>
      <c r="I48" s="379">
        <v>0</v>
      </c>
      <c r="J48" s="362">
        <f t="shared" si="7"/>
        <v>0</v>
      </c>
      <c r="K48" s="380">
        <v>21.279</v>
      </c>
      <c r="L48" s="362">
        <f t="shared" si="8"/>
        <v>1.1390845890350462E-2</v>
      </c>
      <c r="M48" s="379">
        <v>1846.8</v>
      </c>
      <c r="N48" s="362">
        <f t="shared" si="9"/>
        <v>0.98860915410964956</v>
      </c>
      <c r="O48" s="379">
        <v>0</v>
      </c>
      <c r="P48" s="364">
        <f t="shared" si="10"/>
        <v>0</v>
      </c>
    </row>
    <row r="49" spans="1:16" ht="14.5" x14ac:dyDescent="0.35">
      <c r="A49" s="317" t="s">
        <v>122</v>
      </c>
      <c r="B49" s="407" t="s">
        <v>22</v>
      </c>
      <c r="C49" s="425">
        <v>11153.51</v>
      </c>
      <c r="D49" s="370" t="s">
        <v>34</v>
      </c>
      <c r="E49" s="367">
        <v>1.296</v>
      </c>
      <c r="F49" s="360">
        <f t="shared" si="5"/>
        <v>1.1619660537355505E-4</v>
      </c>
      <c r="G49" s="380">
        <v>9703.5490000000009</v>
      </c>
      <c r="H49" s="362">
        <f t="shared" si="6"/>
        <v>0.86999957860798982</v>
      </c>
      <c r="I49" s="380">
        <v>3.2189999999999999</v>
      </c>
      <c r="J49" s="362">
        <f t="shared" si="7"/>
        <v>2.8860869806903832E-4</v>
      </c>
      <c r="K49" s="379">
        <v>494.7</v>
      </c>
      <c r="L49" s="362">
        <f t="shared" si="8"/>
        <v>4.4353750523377838E-2</v>
      </c>
      <c r="M49" s="380">
        <v>950.74599999999998</v>
      </c>
      <c r="N49" s="362">
        <f t="shared" si="9"/>
        <v>8.5241865565189784E-2</v>
      </c>
      <c r="O49" s="379">
        <v>0</v>
      </c>
      <c r="P49" s="364">
        <f t="shared" si="10"/>
        <v>0</v>
      </c>
    </row>
    <row r="50" spans="1:16" ht="14.5" x14ac:dyDescent="0.35">
      <c r="A50" s="317" t="s">
        <v>123</v>
      </c>
      <c r="B50" s="407" t="s">
        <v>22</v>
      </c>
      <c r="C50" s="369">
        <v>5067.13</v>
      </c>
      <c r="D50" s="472" t="s">
        <v>34</v>
      </c>
      <c r="E50" s="369">
        <v>0</v>
      </c>
      <c r="F50" s="360">
        <f t="shared" si="5"/>
        <v>0</v>
      </c>
      <c r="G50" s="379">
        <v>0</v>
      </c>
      <c r="H50" s="362">
        <f t="shared" si="6"/>
        <v>0</v>
      </c>
      <c r="I50" s="380">
        <v>796.82399999999996</v>
      </c>
      <c r="J50" s="362">
        <f t="shared" si="7"/>
        <v>0.15725351431678286</v>
      </c>
      <c r="K50" s="380">
        <v>1394.3050000000001</v>
      </c>
      <c r="L50" s="362">
        <f t="shared" si="8"/>
        <v>0.27516661305314843</v>
      </c>
      <c r="M50" s="380">
        <v>2876.0010000000002</v>
      </c>
      <c r="N50" s="362">
        <f t="shared" si="9"/>
        <v>0.5675798726300687</v>
      </c>
      <c r="O50" s="379">
        <v>0</v>
      </c>
      <c r="P50" s="364">
        <f t="shared" si="10"/>
        <v>0</v>
      </c>
    </row>
    <row r="51" spans="1:16" ht="14.5" x14ac:dyDescent="0.35">
      <c r="A51" s="317" t="s">
        <v>124</v>
      </c>
      <c r="B51" s="407" t="s">
        <v>22</v>
      </c>
      <c r="C51" s="367">
        <v>16523.234</v>
      </c>
      <c r="D51" s="370" t="s">
        <v>34</v>
      </c>
      <c r="E51" s="425">
        <v>39.19</v>
      </c>
      <c r="F51" s="360">
        <f t="shared" si="5"/>
        <v>2.371811716761985E-3</v>
      </c>
      <c r="G51" s="380">
        <v>535.50199999999995</v>
      </c>
      <c r="H51" s="362">
        <f t="shared" si="6"/>
        <v>3.2409030822900649E-2</v>
      </c>
      <c r="I51" s="380">
        <v>11.686</v>
      </c>
      <c r="J51" s="362">
        <f t="shared" si="7"/>
        <v>7.0724653539373707E-4</v>
      </c>
      <c r="K51" s="380">
        <v>119.721</v>
      </c>
      <c r="L51" s="362">
        <f t="shared" si="8"/>
        <v>7.2456154769701868E-3</v>
      </c>
      <c r="M51" s="380">
        <v>15406.927</v>
      </c>
      <c r="N51" s="362">
        <f t="shared" si="9"/>
        <v>0.93244016274295938</v>
      </c>
      <c r="O51" s="380">
        <v>410.20800000000003</v>
      </c>
      <c r="P51" s="364">
        <f t="shared" si="10"/>
        <v>2.4826132705014044E-2</v>
      </c>
    </row>
    <row r="52" spans="1:16" ht="14.5" x14ac:dyDescent="0.35">
      <c r="A52" s="317" t="s">
        <v>125</v>
      </c>
      <c r="B52" s="407" t="s">
        <v>22</v>
      </c>
      <c r="C52" s="368">
        <v>148703.19399999999</v>
      </c>
      <c r="D52" s="472" t="s">
        <v>34</v>
      </c>
      <c r="E52" s="368">
        <v>1648.5989999999999</v>
      </c>
      <c r="F52" s="360">
        <f t="shared" si="5"/>
        <v>1.1086506991907653E-2</v>
      </c>
      <c r="G52" s="380">
        <v>85002.603000000003</v>
      </c>
      <c r="H52" s="362">
        <f t="shared" si="6"/>
        <v>0.57162593965533792</v>
      </c>
      <c r="I52" s="380">
        <v>1570.8720000000001</v>
      </c>
      <c r="J52" s="362">
        <f t="shared" si="7"/>
        <v>1.0563808064539625E-2</v>
      </c>
      <c r="K52" s="380">
        <v>48386.349000000002</v>
      </c>
      <c r="L52" s="362">
        <f t="shared" si="8"/>
        <v>0.32538876737240763</v>
      </c>
      <c r="M52" s="380">
        <v>12088.032999999999</v>
      </c>
      <c r="N52" s="362">
        <f t="shared" si="9"/>
        <v>8.1289666178925524E-2</v>
      </c>
      <c r="O52" s="380">
        <v>6.7370000000000001</v>
      </c>
      <c r="P52" s="364">
        <f t="shared" si="10"/>
        <v>4.5305012076606778E-5</v>
      </c>
    </row>
    <row r="53" spans="1:16" ht="15" hidden="1" thickBot="1" x14ac:dyDescent="0.4">
      <c r="A53" s="317" t="s">
        <v>126</v>
      </c>
      <c r="B53" s="408" t="s">
        <v>22</v>
      </c>
      <c r="C53" s="370" t="s">
        <v>38</v>
      </c>
      <c r="D53" s="370" t="s">
        <v>34</v>
      </c>
      <c r="E53" s="370" t="s">
        <v>38</v>
      </c>
      <c r="F53" s="360"/>
      <c r="G53" s="385"/>
      <c r="H53" s="362"/>
      <c r="I53" s="385"/>
      <c r="J53" s="362"/>
      <c r="K53" s="385"/>
      <c r="L53" s="362"/>
      <c r="M53" s="385"/>
      <c r="N53" s="362"/>
      <c r="O53" s="385"/>
      <c r="P53" s="364"/>
    </row>
    <row r="54" spans="1:16" ht="14.5" x14ac:dyDescent="0.35">
      <c r="A54" s="318" t="s">
        <v>127</v>
      </c>
      <c r="B54" s="473" t="s">
        <v>22</v>
      </c>
      <c r="C54" s="479">
        <v>2175.3870000000002</v>
      </c>
      <c r="D54" s="480" t="s">
        <v>34</v>
      </c>
      <c r="E54" s="481">
        <v>0</v>
      </c>
      <c r="F54" s="466">
        <f t="shared" si="5"/>
        <v>0</v>
      </c>
      <c r="G54" s="477">
        <v>0</v>
      </c>
      <c r="H54" s="466">
        <f t="shared" si="6"/>
        <v>0</v>
      </c>
      <c r="I54" s="477">
        <v>0</v>
      </c>
      <c r="J54" s="466">
        <f t="shared" si="7"/>
        <v>0</v>
      </c>
      <c r="K54" s="477">
        <v>0</v>
      </c>
      <c r="L54" s="466">
        <f t="shared" si="8"/>
        <v>0</v>
      </c>
      <c r="M54" s="478">
        <v>2175.3870000000002</v>
      </c>
      <c r="N54" s="466">
        <f t="shared" si="9"/>
        <v>1</v>
      </c>
      <c r="O54" s="477">
        <v>0</v>
      </c>
      <c r="P54" s="468">
        <f t="shared" si="10"/>
        <v>0</v>
      </c>
    </row>
    <row r="56" spans="1:16" ht="14.5" x14ac:dyDescent="0.35">
      <c r="A56" s="263" t="s">
        <v>135</v>
      </c>
    </row>
    <row r="57" spans="1:16" ht="14.5" x14ac:dyDescent="0.35">
      <c r="A57" s="292" t="s">
        <v>136</v>
      </c>
      <c r="B57" s="265" t="s">
        <v>39</v>
      </c>
    </row>
    <row r="58" spans="1:16" ht="14.5" x14ac:dyDescent="0.35">
      <c r="A58" s="153"/>
    </row>
    <row r="59" spans="1:16" ht="17.5" customHeight="1" x14ac:dyDescent="0.35">
      <c r="A59" s="378" t="s">
        <v>165</v>
      </c>
      <c r="B59" s="265" t="s">
        <v>151</v>
      </c>
    </row>
  </sheetData>
  <mergeCells count="1">
    <mergeCell ref="C13:D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0B84-F36B-46EE-80D2-A5609B397972}">
  <dimension ref="A1:P59"/>
  <sheetViews>
    <sheetView topLeftCell="A12" zoomScaleNormal="100" workbookViewId="0">
      <selection activeCell="L27" sqref="L27"/>
    </sheetView>
  </sheetViews>
  <sheetFormatPr defaultColWidth="9.1796875" defaultRowHeight="11.5" customHeight="1" x14ac:dyDescent="0.35"/>
  <cols>
    <col min="1" max="1" width="29.81640625" style="121" customWidth="1"/>
    <col min="2" max="2" width="29.81640625" style="121" hidden="1" customWidth="1"/>
    <col min="3" max="3" width="10" style="121" hidden="1" customWidth="1"/>
    <col min="4" max="4" width="5" style="121" hidden="1" customWidth="1"/>
    <col min="5" max="5" width="19.81640625" style="121" hidden="1" customWidth="1"/>
    <col min="6" max="6" width="24" style="121" customWidth="1"/>
    <col min="7" max="7" width="2" style="121" hidden="1" customWidth="1"/>
    <col min="8" max="8" width="11" style="121" customWidth="1"/>
    <col min="9" max="9" width="19.81640625" style="121" hidden="1" customWidth="1"/>
    <col min="10" max="10" width="16.7265625" style="121" customWidth="1"/>
    <col min="11" max="11" width="19.81640625" style="121" hidden="1" customWidth="1"/>
    <col min="12" max="12" width="15" style="121" customWidth="1"/>
    <col min="13" max="13" width="11" style="121" hidden="1" customWidth="1"/>
    <col min="14" max="14" width="10.26953125" style="121" customWidth="1"/>
    <col min="15" max="15" width="10" style="121" hidden="1" customWidth="1"/>
    <col min="16" max="16" width="11.7265625" style="121" customWidth="1"/>
    <col min="17" max="16384" width="9.1796875" style="121"/>
  </cols>
  <sheetData>
    <row r="1" spans="1:16" ht="14.5" x14ac:dyDescent="0.35">
      <c r="A1" s="265" t="s">
        <v>153</v>
      </c>
    </row>
    <row r="2" spans="1:16" ht="14.5" x14ac:dyDescent="0.35">
      <c r="A2" s="265" t="s">
        <v>31</v>
      </c>
      <c r="F2" s="266" t="s">
        <v>154</v>
      </c>
    </row>
    <row r="3" spans="1:16" ht="14.5" x14ac:dyDescent="0.35">
      <c r="A3" s="265" t="s">
        <v>32</v>
      </c>
      <c r="F3" s="265" t="s">
        <v>1</v>
      </c>
    </row>
    <row r="4" spans="1:16" ht="14.5" x14ac:dyDescent="0.35"/>
    <row r="5" spans="1:16" ht="14.5" x14ac:dyDescent="0.35">
      <c r="A5" s="153" t="s">
        <v>2</v>
      </c>
      <c r="F5" s="265" t="s">
        <v>5</v>
      </c>
    </row>
    <row r="6" spans="1:16" ht="14.5" x14ac:dyDescent="0.35">
      <c r="A6" s="153" t="s">
        <v>18</v>
      </c>
    </row>
    <row r="7" spans="1:16" ht="14.5" x14ac:dyDescent="0.35">
      <c r="A7" s="153" t="s">
        <v>4</v>
      </c>
      <c r="F7" s="265" t="s">
        <v>7</v>
      </c>
    </row>
    <row r="8" spans="1:16" ht="14.5" x14ac:dyDescent="0.35">
      <c r="A8" s="153" t="s">
        <v>28</v>
      </c>
    </row>
    <row r="9" spans="1:16" ht="14.5" x14ac:dyDescent="0.35">
      <c r="A9" s="266"/>
      <c r="F9" s="265"/>
    </row>
    <row r="10" spans="1:16" s="35" customFormat="1" ht="15.5" x14ac:dyDescent="0.35">
      <c r="A10" s="164" t="s">
        <v>166</v>
      </c>
      <c r="B10" s="170" t="s">
        <v>152</v>
      </c>
      <c r="E10" s="152"/>
      <c r="F10" s="152"/>
    </row>
    <row r="11" spans="1:16" s="35" customFormat="1" ht="14" x14ac:dyDescent="0.3">
      <c r="A11" s="165" t="s">
        <v>83</v>
      </c>
      <c r="B11" s="263" t="s">
        <v>83</v>
      </c>
      <c r="E11" s="152"/>
      <c r="F11" s="152"/>
    </row>
    <row r="12" spans="1:16" ht="14.5" x14ac:dyDescent="0.35"/>
    <row r="13" spans="1:16" ht="54" customHeight="1" x14ac:dyDescent="0.35">
      <c r="A13" s="444"/>
      <c r="B13" s="440"/>
      <c r="C13" s="441" t="s">
        <v>6</v>
      </c>
      <c r="D13" s="441" t="s">
        <v>34</v>
      </c>
      <c r="E13" s="441"/>
      <c r="F13" s="442" t="s">
        <v>8</v>
      </c>
      <c r="G13" s="443" t="s">
        <v>34</v>
      </c>
      <c r="H13" s="442" t="s">
        <v>9</v>
      </c>
      <c r="I13" s="443" t="s">
        <v>34</v>
      </c>
      <c r="J13" s="442" t="s">
        <v>10</v>
      </c>
      <c r="K13" s="443" t="s">
        <v>34</v>
      </c>
      <c r="L13" s="442" t="s">
        <v>11</v>
      </c>
      <c r="M13" s="443" t="s">
        <v>34</v>
      </c>
      <c r="N13" s="442" t="s">
        <v>12</v>
      </c>
      <c r="O13" s="443" t="s">
        <v>34</v>
      </c>
      <c r="P13" s="445" t="s">
        <v>13</v>
      </c>
    </row>
    <row r="14" spans="1:16" ht="15" customHeight="1" x14ac:dyDescent="0.35">
      <c r="A14" s="336" t="s">
        <v>158</v>
      </c>
      <c r="B14" s="426" t="s">
        <v>23</v>
      </c>
      <c r="C14" s="427">
        <v>619045.755</v>
      </c>
      <c r="D14" s="428" t="s">
        <v>34</v>
      </c>
      <c r="E14" s="427">
        <v>1920.5630000000001</v>
      </c>
      <c r="F14" s="429">
        <f>E14/C14</f>
        <v>3.1024572650530493E-3</v>
      </c>
      <c r="G14" s="430">
        <v>203045.36600000001</v>
      </c>
      <c r="H14" s="431">
        <f>G14/C14</f>
        <v>0.32799734811201475</v>
      </c>
      <c r="I14" s="430">
        <v>66972.258000000002</v>
      </c>
      <c r="J14" s="431">
        <f>I14/C14</f>
        <v>0.10818628099630535</v>
      </c>
      <c r="K14" s="430">
        <v>27750.771000000001</v>
      </c>
      <c r="L14" s="431">
        <f>K14/C14</f>
        <v>4.482830352338011E-2</v>
      </c>
      <c r="M14" s="430">
        <v>319356.79700000002</v>
      </c>
      <c r="N14" s="431">
        <f>M14/C14</f>
        <v>0.51588561010324674</v>
      </c>
      <c r="O14" s="432">
        <v>0</v>
      </c>
      <c r="P14" s="446">
        <f>O14/C14</f>
        <v>0</v>
      </c>
    </row>
    <row r="15" spans="1:16" ht="14.5" x14ac:dyDescent="0.35">
      <c r="A15" s="393" t="s">
        <v>164</v>
      </c>
      <c r="B15" s="433" t="s">
        <v>23</v>
      </c>
      <c r="C15" s="434">
        <v>464244.56599999999</v>
      </c>
      <c r="D15" s="435" t="s">
        <v>34</v>
      </c>
      <c r="E15" s="434">
        <v>29.367000000000001</v>
      </c>
      <c r="F15" s="436">
        <f t="shared" ref="F15:F54" si="0">E15/C15</f>
        <v>6.3257606336742785E-5</v>
      </c>
      <c r="G15" s="437">
        <v>123450.124</v>
      </c>
      <c r="H15" s="438">
        <f t="shared" ref="H15:H54" si="1">G15/C15</f>
        <v>0.26591614213961529</v>
      </c>
      <c r="I15" s="437">
        <v>38200.436999999998</v>
      </c>
      <c r="J15" s="438">
        <f t="shared" ref="J15:J54" si="2">I15/C15</f>
        <v>8.2285157000631423E-2</v>
      </c>
      <c r="K15" s="437">
        <v>21964.815999999999</v>
      </c>
      <c r="L15" s="438">
        <f t="shared" ref="L15:L54" si="3">K15/C15</f>
        <v>4.7313027676881843E-2</v>
      </c>
      <c r="M15" s="437">
        <v>280599.82199999999</v>
      </c>
      <c r="N15" s="438">
        <f t="shared" ref="N15:N54" si="4">M15/C15</f>
        <v>0.60442241557653464</v>
      </c>
      <c r="O15" s="439">
        <v>0</v>
      </c>
      <c r="P15" s="447">
        <f t="shared" ref="P15:P54" si="5">O15/C15</f>
        <v>0</v>
      </c>
    </row>
    <row r="16" spans="1:16" ht="14.5" x14ac:dyDescent="0.35">
      <c r="A16" s="317" t="s">
        <v>88</v>
      </c>
      <c r="B16" s="283" t="s">
        <v>23</v>
      </c>
      <c r="C16" s="278">
        <v>5369.6360000000004</v>
      </c>
      <c r="D16" s="279" t="s">
        <v>34</v>
      </c>
      <c r="E16" s="281">
        <v>0</v>
      </c>
      <c r="F16" s="360">
        <f t="shared" si="0"/>
        <v>0</v>
      </c>
      <c r="G16" s="379">
        <v>1283.49</v>
      </c>
      <c r="H16" s="362">
        <f t="shared" si="1"/>
        <v>0.23902737541241156</v>
      </c>
      <c r="I16" s="380">
        <v>185.90600000000001</v>
      </c>
      <c r="J16" s="362">
        <f t="shared" si="2"/>
        <v>3.4621713650608718E-2</v>
      </c>
      <c r="K16" s="379">
        <v>0</v>
      </c>
      <c r="L16" s="362">
        <f t="shared" si="3"/>
        <v>0</v>
      </c>
      <c r="M16" s="379">
        <v>3900.24</v>
      </c>
      <c r="N16" s="362">
        <f t="shared" si="4"/>
        <v>0.72635091093697957</v>
      </c>
      <c r="O16" s="379">
        <v>0</v>
      </c>
      <c r="P16" s="364">
        <f t="shared" si="5"/>
        <v>0</v>
      </c>
    </row>
    <row r="17" spans="1:16" ht="14.5" x14ac:dyDescent="0.35">
      <c r="A17" s="317" t="s">
        <v>89</v>
      </c>
      <c r="B17" s="275" t="s">
        <v>23</v>
      </c>
      <c r="C17" s="276">
        <v>8065.6369999999997</v>
      </c>
      <c r="D17" s="277" t="s">
        <v>34</v>
      </c>
      <c r="E17" s="276">
        <v>7.5739999999999998</v>
      </c>
      <c r="F17" s="360">
        <f t="shared" si="0"/>
        <v>9.3904548394627726E-4</v>
      </c>
      <c r="G17" s="380">
        <v>185.99299999999999</v>
      </c>
      <c r="H17" s="362">
        <f t="shared" si="1"/>
        <v>2.3059926946873508E-2</v>
      </c>
      <c r="I17" s="380">
        <v>505.84800000000001</v>
      </c>
      <c r="J17" s="362">
        <f t="shared" si="2"/>
        <v>6.2716435168108861E-2</v>
      </c>
      <c r="K17" s="379">
        <v>748.99</v>
      </c>
      <c r="L17" s="362">
        <f t="shared" si="3"/>
        <v>9.2861853316731219E-2</v>
      </c>
      <c r="M17" s="380">
        <v>6617.232</v>
      </c>
      <c r="N17" s="362">
        <f t="shared" si="4"/>
        <v>0.82042273908434016</v>
      </c>
      <c r="O17" s="379">
        <v>0</v>
      </c>
      <c r="P17" s="364">
        <f t="shared" si="5"/>
        <v>0</v>
      </c>
    </row>
    <row r="18" spans="1:16" ht="14.5" x14ac:dyDescent="0.35">
      <c r="A18" s="317" t="s">
        <v>90</v>
      </c>
      <c r="B18" s="275" t="s">
        <v>23</v>
      </c>
      <c r="C18" s="278">
        <v>19765.464</v>
      </c>
      <c r="D18" s="279" t="s">
        <v>34</v>
      </c>
      <c r="E18" s="281">
        <v>0</v>
      </c>
      <c r="F18" s="360">
        <f t="shared" si="0"/>
        <v>0</v>
      </c>
      <c r="G18" s="380">
        <v>9436.1180000000004</v>
      </c>
      <c r="H18" s="362">
        <f t="shared" si="1"/>
        <v>0.47740432503886582</v>
      </c>
      <c r="I18" s="380">
        <v>224.60599999999999</v>
      </c>
      <c r="J18" s="362">
        <f t="shared" si="2"/>
        <v>1.1363558173994802E-2</v>
      </c>
      <c r="K18" s="379">
        <v>206</v>
      </c>
      <c r="L18" s="362">
        <f t="shared" si="3"/>
        <v>1.0422219281065195E-2</v>
      </c>
      <c r="M18" s="379">
        <v>9898.74</v>
      </c>
      <c r="N18" s="362">
        <f t="shared" si="4"/>
        <v>0.50080989750607419</v>
      </c>
      <c r="O18" s="379">
        <v>0</v>
      </c>
      <c r="P18" s="364">
        <f t="shared" si="5"/>
        <v>0</v>
      </c>
    </row>
    <row r="19" spans="1:16" ht="14.5" x14ac:dyDescent="0.35">
      <c r="A19" s="317" t="s">
        <v>91</v>
      </c>
      <c r="B19" s="275" t="s">
        <v>23</v>
      </c>
      <c r="C19" s="276">
        <v>3576.7739999999999</v>
      </c>
      <c r="D19" s="277" t="s">
        <v>34</v>
      </c>
      <c r="E19" s="280">
        <v>0</v>
      </c>
      <c r="F19" s="360">
        <f t="shared" si="0"/>
        <v>0</v>
      </c>
      <c r="G19" s="380">
        <v>71.774000000000001</v>
      </c>
      <c r="H19" s="362">
        <f t="shared" si="1"/>
        <v>2.0066685790044326E-2</v>
      </c>
      <c r="I19" s="379">
        <v>0</v>
      </c>
      <c r="J19" s="362">
        <f t="shared" si="2"/>
        <v>0</v>
      </c>
      <c r="K19" s="379">
        <v>0</v>
      </c>
      <c r="L19" s="362">
        <f t="shared" si="3"/>
        <v>0</v>
      </c>
      <c r="M19" s="379">
        <v>3505</v>
      </c>
      <c r="N19" s="362">
        <f t="shared" si="4"/>
        <v>0.97993331420995566</v>
      </c>
      <c r="O19" s="379">
        <v>0</v>
      </c>
      <c r="P19" s="364">
        <f t="shared" si="5"/>
        <v>0</v>
      </c>
    </row>
    <row r="20" spans="1:16" ht="14.5" x14ac:dyDescent="0.35">
      <c r="A20" s="317" t="s">
        <v>92</v>
      </c>
      <c r="B20" s="275" t="s">
        <v>23</v>
      </c>
      <c r="C20" s="278">
        <v>146994.06400000001</v>
      </c>
      <c r="D20" s="279" t="s">
        <v>34</v>
      </c>
      <c r="E20" s="281">
        <v>0</v>
      </c>
      <c r="F20" s="360">
        <f t="shared" si="0"/>
        <v>0</v>
      </c>
      <c r="G20" s="380">
        <v>3805.076</v>
      </c>
      <c r="H20" s="362">
        <f t="shared" si="1"/>
        <v>2.5885916046242519E-2</v>
      </c>
      <c r="I20" s="379">
        <v>0</v>
      </c>
      <c r="J20" s="362">
        <f t="shared" si="2"/>
        <v>0</v>
      </c>
      <c r="K20" s="379">
        <v>3776</v>
      </c>
      <c r="L20" s="362">
        <f t="shared" si="3"/>
        <v>2.5688112140365066E-2</v>
      </c>
      <c r="M20" s="380">
        <v>139412.98800000001</v>
      </c>
      <c r="N20" s="362">
        <f t="shared" si="4"/>
        <v>0.94842597181339239</v>
      </c>
      <c r="O20" s="379">
        <v>0</v>
      </c>
      <c r="P20" s="364">
        <f t="shared" si="5"/>
        <v>0</v>
      </c>
    </row>
    <row r="21" spans="1:16" ht="14.5" x14ac:dyDescent="0.35">
      <c r="A21" s="317" t="s">
        <v>93</v>
      </c>
      <c r="B21" s="275" t="s">
        <v>23</v>
      </c>
      <c r="C21" s="276">
        <v>1880.2460000000001</v>
      </c>
      <c r="D21" s="277" t="s">
        <v>34</v>
      </c>
      <c r="E21" s="280">
        <v>0</v>
      </c>
      <c r="F21" s="360">
        <f t="shared" si="0"/>
        <v>0</v>
      </c>
      <c r="G21" s="380">
        <v>319.90499999999997</v>
      </c>
      <c r="H21" s="362">
        <f t="shared" si="1"/>
        <v>0.17013997104634179</v>
      </c>
      <c r="I21" s="379">
        <v>132.30000000000001</v>
      </c>
      <c r="J21" s="362">
        <f t="shared" si="2"/>
        <v>7.036313333468068E-2</v>
      </c>
      <c r="K21" s="380">
        <v>497.84300000000002</v>
      </c>
      <c r="L21" s="362">
        <f t="shared" si="3"/>
        <v>0.26477546023233128</v>
      </c>
      <c r="M21" s="380">
        <v>930.19799999999998</v>
      </c>
      <c r="N21" s="362">
        <f t="shared" si="4"/>
        <v>0.4947214353866462</v>
      </c>
      <c r="O21" s="379">
        <v>0</v>
      </c>
      <c r="P21" s="364">
        <f t="shared" si="5"/>
        <v>0</v>
      </c>
    </row>
    <row r="22" spans="1:16" ht="14.5" x14ac:dyDescent="0.35">
      <c r="A22" s="317" t="s">
        <v>94</v>
      </c>
      <c r="B22" s="275" t="s">
        <v>23</v>
      </c>
      <c r="C22" s="278">
        <v>2544.2739999999999</v>
      </c>
      <c r="D22" s="279" t="s">
        <v>34</v>
      </c>
      <c r="E22" s="281">
        <v>0</v>
      </c>
      <c r="F22" s="360">
        <f t="shared" si="0"/>
        <v>0</v>
      </c>
      <c r="G22" s="380">
        <v>532.60500000000002</v>
      </c>
      <c r="H22" s="362">
        <f t="shared" si="1"/>
        <v>0.20933476504495979</v>
      </c>
      <c r="I22" s="379">
        <v>51.12</v>
      </c>
      <c r="J22" s="362">
        <f t="shared" si="2"/>
        <v>2.0092175606872532E-2</v>
      </c>
      <c r="K22" s="379">
        <v>0</v>
      </c>
      <c r="L22" s="362">
        <f t="shared" si="3"/>
        <v>0</v>
      </c>
      <c r="M22" s="380">
        <v>1960.549</v>
      </c>
      <c r="N22" s="362">
        <f t="shared" si="4"/>
        <v>0.77057305934816767</v>
      </c>
      <c r="O22" s="379">
        <v>0</v>
      </c>
      <c r="P22" s="364">
        <f t="shared" si="5"/>
        <v>0</v>
      </c>
    </row>
    <row r="23" spans="1:16" ht="14.5" x14ac:dyDescent="0.35">
      <c r="A23" s="317" t="s">
        <v>95</v>
      </c>
      <c r="B23" s="275" t="s">
        <v>23</v>
      </c>
      <c r="C23" s="276">
        <v>10907.102999999999</v>
      </c>
      <c r="D23" s="277" t="s">
        <v>34</v>
      </c>
      <c r="E23" s="280">
        <v>0</v>
      </c>
      <c r="F23" s="360">
        <f t="shared" si="0"/>
        <v>0</v>
      </c>
      <c r="G23" s="380">
        <v>96.114000000000004</v>
      </c>
      <c r="H23" s="362">
        <f t="shared" si="1"/>
        <v>8.8120557768639404E-3</v>
      </c>
      <c r="I23" s="380">
        <v>596.803</v>
      </c>
      <c r="J23" s="362">
        <f t="shared" si="2"/>
        <v>5.471691245603897E-2</v>
      </c>
      <c r="K23" s="379">
        <v>2425.64</v>
      </c>
      <c r="L23" s="362">
        <f t="shared" si="3"/>
        <v>0.22239085850752488</v>
      </c>
      <c r="M23" s="380">
        <v>7788.5460000000003</v>
      </c>
      <c r="N23" s="362">
        <f t="shared" si="4"/>
        <v>0.71408017325957229</v>
      </c>
      <c r="O23" s="379">
        <v>0</v>
      </c>
      <c r="P23" s="364">
        <f t="shared" si="5"/>
        <v>0</v>
      </c>
    </row>
    <row r="24" spans="1:16" ht="14.5" x14ac:dyDescent="0.35">
      <c r="A24" s="317" t="s">
        <v>96</v>
      </c>
      <c r="B24" s="275" t="s">
        <v>23</v>
      </c>
      <c r="C24" s="278">
        <v>44686.788999999997</v>
      </c>
      <c r="D24" s="279" t="s">
        <v>34</v>
      </c>
      <c r="E24" s="281">
        <v>0</v>
      </c>
      <c r="F24" s="360">
        <f t="shared" si="0"/>
        <v>0</v>
      </c>
      <c r="G24" s="380">
        <v>13343.904</v>
      </c>
      <c r="H24" s="362">
        <f t="shared" si="1"/>
        <v>0.29860959578008617</v>
      </c>
      <c r="I24" s="379">
        <v>6065.69</v>
      </c>
      <c r="J24" s="362">
        <f t="shared" si="2"/>
        <v>0.13573787993583517</v>
      </c>
      <c r="K24" s="380">
        <v>813.86599999999999</v>
      </c>
      <c r="L24" s="362">
        <f t="shared" si="3"/>
        <v>1.8212675786573075E-2</v>
      </c>
      <c r="M24" s="379">
        <v>24463.33</v>
      </c>
      <c r="N24" s="362">
        <f t="shared" si="4"/>
        <v>0.54743987087548407</v>
      </c>
      <c r="O24" s="379">
        <v>0</v>
      </c>
      <c r="P24" s="364">
        <f t="shared" si="5"/>
        <v>0</v>
      </c>
    </row>
    <row r="25" spans="1:16" ht="14.5" x14ac:dyDescent="0.35">
      <c r="A25" s="317" t="s">
        <v>97</v>
      </c>
      <c r="B25" s="275" t="s">
        <v>23</v>
      </c>
      <c r="C25" s="276">
        <v>84854.357999999993</v>
      </c>
      <c r="D25" s="277" t="s">
        <v>34</v>
      </c>
      <c r="E25" s="280">
        <v>0</v>
      </c>
      <c r="F25" s="360">
        <f t="shared" si="0"/>
        <v>0</v>
      </c>
      <c r="G25" s="380">
        <v>26754.098999999998</v>
      </c>
      <c r="H25" s="362">
        <f t="shared" si="1"/>
        <v>0.31529434233654802</v>
      </c>
      <c r="I25" s="380">
        <v>11617.647000000001</v>
      </c>
      <c r="J25" s="362">
        <f t="shared" si="2"/>
        <v>0.13691279120867311</v>
      </c>
      <c r="K25" s="379">
        <v>0</v>
      </c>
      <c r="L25" s="362">
        <f t="shared" si="3"/>
        <v>0</v>
      </c>
      <c r="M25" s="380">
        <v>46482.612000000001</v>
      </c>
      <c r="N25" s="362">
        <f t="shared" si="4"/>
        <v>0.54779286645477898</v>
      </c>
      <c r="O25" s="379">
        <v>0</v>
      </c>
      <c r="P25" s="364">
        <f t="shared" si="5"/>
        <v>0</v>
      </c>
    </row>
    <row r="26" spans="1:16" ht="14.5" x14ac:dyDescent="0.35">
      <c r="A26" s="317" t="s">
        <v>98</v>
      </c>
      <c r="B26" s="275" t="s">
        <v>23</v>
      </c>
      <c r="C26" s="281">
        <v>5455.9</v>
      </c>
      <c r="D26" s="279" t="s">
        <v>34</v>
      </c>
      <c r="E26" s="281">
        <v>0</v>
      </c>
      <c r="F26" s="360">
        <f t="shared" si="0"/>
        <v>0</v>
      </c>
      <c r="G26" s="380">
        <v>1482.5429999999999</v>
      </c>
      <c r="H26" s="362">
        <f t="shared" si="1"/>
        <v>0.27173206986931581</v>
      </c>
      <c r="I26" s="380">
        <v>1165.481</v>
      </c>
      <c r="J26" s="362">
        <f t="shared" si="2"/>
        <v>0.2136184680804267</v>
      </c>
      <c r="K26" s="379">
        <v>457.4</v>
      </c>
      <c r="L26" s="362">
        <f t="shared" si="3"/>
        <v>8.3835847431221244E-2</v>
      </c>
      <c r="M26" s="380">
        <v>2350.4760000000001</v>
      </c>
      <c r="N26" s="362">
        <f t="shared" si="4"/>
        <v>0.43081361461903633</v>
      </c>
      <c r="O26" s="379">
        <v>0</v>
      </c>
      <c r="P26" s="364">
        <f t="shared" si="5"/>
        <v>0</v>
      </c>
    </row>
    <row r="27" spans="1:16" ht="14.5" x14ac:dyDescent="0.35">
      <c r="A27" s="317" t="s">
        <v>99</v>
      </c>
      <c r="B27" s="275" t="s">
        <v>23</v>
      </c>
      <c r="C27" s="276">
        <v>88694.176999999996</v>
      </c>
      <c r="D27" s="277" t="s">
        <v>34</v>
      </c>
      <c r="E27" s="280">
        <v>0</v>
      </c>
      <c r="F27" s="360">
        <f t="shared" si="0"/>
        <v>0</v>
      </c>
      <c r="G27" s="380">
        <v>61319.586000000003</v>
      </c>
      <c r="H27" s="362">
        <f t="shared" si="1"/>
        <v>0.69135977213024935</v>
      </c>
      <c r="I27" s="380">
        <v>8743.8639999999996</v>
      </c>
      <c r="J27" s="362">
        <f t="shared" si="2"/>
        <v>9.858442003469968E-2</v>
      </c>
      <c r="K27" s="380">
        <v>4049.674</v>
      </c>
      <c r="L27" s="362">
        <f t="shared" si="3"/>
        <v>4.5658848607389411E-2</v>
      </c>
      <c r="M27" s="380">
        <v>14581.052</v>
      </c>
      <c r="N27" s="362">
        <f t="shared" si="4"/>
        <v>0.16439694795296428</v>
      </c>
      <c r="O27" s="379">
        <v>0</v>
      </c>
      <c r="P27" s="364">
        <f t="shared" si="5"/>
        <v>0</v>
      </c>
    </row>
    <row r="28" spans="1:16" ht="14.5" x14ac:dyDescent="0.35">
      <c r="A28" s="317" t="s">
        <v>100</v>
      </c>
      <c r="B28" s="275" t="s">
        <v>23</v>
      </c>
      <c r="C28" s="278">
        <v>1159.7529999999999</v>
      </c>
      <c r="D28" s="279" t="s">
        <v>34</v>
      </c>
      <c r="E28" s="281">
        <v>0</v>
      </c>
      <c r="F28" s="360">
        <f t="shared" si="0"/>
        <v>0</v>
      </c>
      <c r="G28" s="379">
        <v>0</v>
      </c>
      <c r="H28" s="362">
        <f t="shared" si="1"/>
        <v>0</v>
      </c>
      <c r="I28" s="380">
        <v>732.99099999999999</v>
      </c>
      <c r="J28" s="362">
        <f t="shared" si="2"/>
        <v>0.63202337049354473</v>
      </c>
      <c r="K28" s="379">
        <v>0</v>
      </c>
      <c r="L28" s="362">
        <f t="shared" si="3"/>
        <v>0</v>
      </c>
      <c r="M28" s="380">
        <v>426.762</v>
      </c>
      <c r="N28" s="362">
        <f t="shared" si="4"/>
        <v>0.36797662950645527</v>
      </c>
      <c r="O28" s="379">
        <v>0</v>
      </c>
      <c r="P28" s="364">
        <f t="shared" si="5"/>
        <v>0</v>
      </c>
    </row>
    <row r="29" spans="1:16" ht="14.5" x14ac:dyDescent="0.35">
      <c r="A29" s="317" t="s">
        <v>101</v>
      </c>
      <c r="B29" s="275" t="s">
        <v>23</v>
      </c>
      <c r="C29" s="280">
        <v>3479.1</v>
      </c>
      <c r="D29" s="277" t="s">
        <v>34</v>
      </c>
      <c r="E29" s="280">
        <v>0</v>
      </c>
      <c r="F29" s="360">
        <f t="shared" si="0"/>
        <v>0</v>
      </c>
      <c r="G29" s="380">
        <v>1032.8630000000001</v>
      </c>
      <c r="H29" s="362">
        <f t="shared" si="1"/>
        <v>0.29687649104653507</v>
      </c>
      <c r="I29" s="380">
        <v>1010.823</v>
      </c>
      <c r="J29" s="362">
        <f t="shared" si="2"/>
        <v>0.29054151935845479</v>
      </c>
      <c r="K29" s="380">
        <v>908.47199999999998</v>
      </c>
      <c r="L29" s="362">
        <f t="shared" si="3"/>
        <v>0.2611227041476244</v>
      </c>
      <c r="M29" s="380">
        <v>526.94299999999998</v>
      </c>
      <c r="N29" s="362">
        <f t="shared" si="4"/>
        <v>0.15145957287804318</v>
      </c>
      <c r="O29" s="379">
        <v>0</v>
      </c>
      <c r="P29" s="364">
        <f t="shared" si="5"/>
        <v>0</v>
      </c>
    </row>
    <row r="30" spans="1:16" ht="14.5" x14ac:dyDescent="0.35">
      <c r="A30" s="317" t="s">
        <v>102</v>
      </c>
      <c r="B30" s="275" t="s">
        <v>23</v>
      </c>
      <c r="C30" s="281">
        <v>4848.87</v>
      </c>
      <c r="D30" s="279" t="s">
        <v>34</v>
      </c>
      <c r="E30" s="278">
        <v>15.202999999999999</v>
      </c>
      <c r="F30" s="360">
        <f t="shared" si="0"/>
        <v>3.1353696840707218E-3</v>
      </c>
      <c r="G30" s="379">
        <v>1545.3</v>
      </c>
      <c r="H30" s="362">
        <f t="shared" si="1"/>
        <v>0.31869280883999779</v>
      </c>
      <c r="I30" s="380">
        <v>2032.7670000000001</v>
      </c>
      <c r="J30" s="362">
        <f t="shared" si="2"/>
        <v>0.41922489157267573</v>
      </c>
      <c r="K30" s="379">
        <v>406</v>
      </c>
      <c r="L30" s="362">
        <f t="shared" si="3"/>
        <v>8.3730848630711896E-2</v>
      </c>
      <c r="M30" s="379">
        <v>849.6</v>
      </c>
      <c r="N30" s="362">
        <f t="shared" si="4"/>
        <v>0.17521608127254393</v>
      </c>
      <c r="O30" s="379">
        <v>0</v>
      </c>
      <c r="P30" s="364">
        <f t="shared" si="5"/>
        <v>0</v>
      </c>
    </row>
    <row r="31" spans="1:16" ht="14.5" x14ac:dyDescent="0.35">
      <c r="A31" s="317" t="s">
        <v>103</v>
      </c>
      <c r="B31" s="275" t="s">
        <v>23</v>
      </c>
      <c r="C31" s="276">
        <v>723.90300000000002</v>
      </c>
      <c r="D31" s="277" t="s">
        <v>34</v>
      </c>
      <c r="E31" s="280">
        <v>0</v>
      </c>
      <c r="F31" s="360">
        <f t="shared" si="0"/>
        <v>0</v>
      </c>
      <c r="G31" s="380">
        <v>351.51499999999999</v>
      </c>
      <c r="H31" s="362">
        <f t="shared" si="1"/>
        <v>0.48558301319375657</v>
      </c>
      <c r="I31" s="380">
        <v>4.9290000000000003</v>
      </c>
      <c r="J31" s="362">
        <f t="shared" si="2"/>
        <v>6.8089232949718401E-3</v>
      </c>
      <c r="K31" s="379">
        <v>0</v>
      </c>
      <c r="L31" s="362">
        <f t="shared" si="3"/>
        <v>0</v>
      </c>
      <c r="M31" s="380">
        <v>367.459</v>
      </c>
      <c r="N31" s="362">
        <f t="shared" si="4"/>
        <v>0.50760806351127152</v>
      </c>
      <c r="O31" s="379">
        <v>0</v>
      </c>
      <c r="P31" s="364">
        <f t="shared" si="5"/>
        <v>0</v>
      </c>
    </row>
    <row r="32" spans="1:16" ht="14.5" x14ac:dyDescent="0.35">
      <c r="A32" s="317" t="s">
        <v>104</v>
      </c>
      <c r="B32" s="275" t="s">
        <v>23</v>
      </c>
      <c r="C32" s="278">
        <v>12505.041999999999</v>
      </c>
      <c r="D32" s="279" t="s">
        <v>34</v>
      </c>
      <c r="E32" s="281">
        <v>0</v>
      </c>
      <c r="F32" s="360">
        <f t="shared" si="0"/>
        <v>0</v>
      </c>
      <c r="G32" s="380">
        <v>7863.9179999999997</v>
      </c>
      <c r="H32" s="362">
        <f t="shared" si="1"/>
        <v>0.6288597831178816</v>
      </c>
      <c r="I32" s="380">
        <v>2345.7190000000001</v>
      </c>
      <c r="J32" s="362">
        <f t="shared" si="2"/>
        <v>0.18758185698216767</v>
      </c>
      <c r="K32" s="380">
        <v>14.739000000000001</v>
      </c>
      <c r="L32" s="362">
        <f t="shared" si="3"/>
        <v>1.1786445819214363E-3</v>
      </c>
      <c r="M32" s="380">
        <v>2280.665</v>
      </c>
      <c r="N32" s="362">
        <f t="shared" si="4"/>
        <v>0.18237963535028512</v>
      </c>
      <c r="O32" s="379">
        <v>0</v>
      </c>
      <c r="P32" s="364">
        <f t="shared" si="5"/>
        <v>0</v>
      </c>
    </row>
    <row r="33" spans="1:16" ht="14.5" x14ac:dyDescent="0.35">
      <c r="A33" s="317" t="s">
        <v>105</v>
      </c>
      <c r="B33" s="275" t="s">
        <v>23</v>
      </c>
      <c r="C33" s="276">
        <v>502.20600000000002</v>
      </c>
      <c r="D33" s="277" t="s">
        <v>34</v>
      </c>
      <c r="E33" s="280">
        <v>0</v>
      </c>
      <c r="F33" s="360">
        <f t="shared" si="0"/>
        <v>0</v>
      </c>
      <c r="G33" s="379">
        <v>0</v>
      </c>
      <c r="H33" s="362">
        <f t="shared" si="1"/>
        <v>0</v>
      </c>
      <c r="I33" s="380">
        <v>372.36099999999999</v>
      </c>
      <c r="J33" s="362">
        <f t="shared" si="2"/>
        <v>0.74145071942589291</v>
      </c>
      <c r="K33" s="379">
        <v>0</v>
      </c>
      <c r="L33" s="362">
        <f t="shared" si="3"/>
        <v>0</v>
      </c>
      <c r="M33" s="380">
        <v>129.845</v>
      </c>
      <c r="N33" s="362">
        <f t="shared" si="4"/>
        <v>0.25854928057410703</v>
      </c>
      <c r="O33" s="379">
        <v>0</v>
      </c>
      <c r="P33" s="364">
        <f t="shared" si="5"/>
        <v>0</v>
      </c>
    </row>
    <row r="34" spans="1:16" ht="14.5" x14ac:dyDescent="0.35">
      <c r="A34" s="317" t="s">
        <v>106</v>
      </c>
      <c r="B34" s="275" t="s">
        <v>23</v>
      </c>
      <c r="C34" s="281">
        <v>8038.95</v>
      </c>
      <c r="D34" s="279" t="s">
        <v>34</v>
      </c>
      <c r="E34" s="281">
        <v>0</v>
      </c>
      <c r="F34" s="360">
        <f t="shared" si="0"/>
        <v>0</v>
      </c>
      <c r="G34" s="379">
        <v>5158.95</v>
      </c>
      <c r="H34" s="362">
        <f t="shared" si="1"/>
        <v>0.64174425764558807</v>
      </c>
      <c r="I34" s="379">
        <v>0</v>
      </c>
      <c r="J34" s="362">
        <f t="shared" si="2"/>
        <v>0</v>
      </c>
      <c r="K34" s="379">
        <v>0</v>
      </c>
      <c r="L34" s="362">
        <f t="shared" si="3"/>
        <v>0</v>
      </c>
      <c r="M34" s="379">
        <v>2880</v>
      </c>
      <c r="N34" s="362">
        <f t="shared" si="4"/>
        <v>0.35825574235441199</v>
      </c>
      <c r="O34" s="379">
        <v>0</v>
      </c>
      <c r="P34" s="364">
        <f t="shared" si="5"/>
        <v>0</v>
      </c>
    </row>
    <row r="35" spans="1:16" ht="14.5" x14ac:dyDescent="0.35">
      <c r="A35" s="317" t="s">
        <v>107</v>
      </c>
      <c r="B35" s="275" t="s">
        <v>23</v>
      </c>
      <c r="C35" s="276">
        <v>7231.7719999999999</v>
      </c>
      <c r="D35" s="277" t="s">
        <v>34</v>
      </c>
      <c r="E35" s="276">
        <v>0.13500000000000001</v>
      </c>
      <c r="F35" s="360">
        <f t="shared" si="0"/>
        <v>1.8667623923984332E-5</v>
      </c>
      <c r="G35" s="380">
        <v>221.64500000000001</v>
      </c>
      <c r="H35" s="362">
        <f t="shared" si="1"/>
        <v>3.0648781515788939E-2</v>
      </c>
      <c r="I35" s="380">
        <v>7.5670000000000002</v>
      </c>
      <c r="J35" s="362">
        <f t="shared" si="2"/>
        <v>1.046354890613255E-3</v>
      </c>
      <c r="K35" s="380">
        <v>193.506</v>
      </c>
      <c r="L35" s="362">
        <f t="shared" si="3"/>
        <v>2.6757757296551939E-2</v>
      </c>
      <c r="M35" s="380">
        <v>6808.9189999999999</v>
      </c>
      <c r="N35" s="362">
        <f t="shared" si="4"/>
        <v>0.94152843867312186</v>
      </c>
      <c r="O35" s="379">
        <v>0</v>
      </c>
      <c r="P35" s="364">
        <f t="shared" si="5"/>
        <v>0</v>
      </c>
    </row>
    <row r="36" spans="1:16" ht="14.5" x14ac:dyDescent="0.35">
      <c r="A36" s="317" t="s">
        <v>108</v>
      </c>
      <c r="B36" s="275" t="s">
        <v>23</v>
      </c>
      <c r="C36" s="281">
        <v>75274.25</v>
      </c>
      <c r="D36" s="279" t="s">
        <v>34</v>
      </c>
      <c r="E36" s="281">
        <v>1716.72</v>
      </c>
      <c r="F36" s="360">
        <f t="shared" si="0"/>
        <v>2.2806205309252502E-2</v>
      </c>
      <c r="G36" s="380">
        <v>41639.442000000003</v>
      </c>
      <c r="H36" s="362">
        <f t="shared" si="1"/>
        <v>0.55316980242247515</v>
      </c>
      <c r="I36" s="380">
        <v>17644.269</v>
      </c>
      <c r="J36" s="362">
        <f t="shared" si="2"/>
        <v>0.23439979807171776</v>
      </c>
      <c r="K36" s="380">
        <v>2884.913</v>
      </c>
      <c r="L36" s="362">
        <f t="shared" si="3"/>
        <v>3.8325363587149656E-2</v>
      </c>
      <c r="M36" s="380">
        <v>11388.905000000001</v>
      </c>
      <c r="N36" s="362">
        <f t="shared" si="4"/>
        <v>0.15129881732464953</v>
      </c>
      <c r="O36" s="379">
        <v>0</v>
      </c>
      <c r="P36" s="364">
        <f t="shared" si="5"/>
        <v>0</v>
      </c>
    </row>
    <row r="37" spans="1:16" ht="14.5" x14ac:dyDescent="0.35">
      <c r="A37" s="317" t="s">
        <v>109</v>
      </c>
      <c r="B37" s="275" t="s">
        <v>23</v>
      </c>
      <c r="C37" s="276">
        <v>37781.989000000001</v>
      </c>
      <c r="D37" s="277" t="s">
        <v>34</v>
      </c>
      <c r="E37" s="280">
        <v>0</v>
      </c>
      <c r="F37" s="360">
        <f t="shared" si="0"/>
        <v>0</v>
      </c>
      <c r="G37" s="380">
        <v>3371.433</v>
      </c>
      <c r="H37" s="362">
        <f t="shared" si="1"/>
        <v>8.9233867491729985E-2</v>
      </c>
      <c r="I37" s="380">
        <v>4954.607</v>
      </c>
      <c r="J37" s="362">
        <f t="shared" si="2"/>
        <v>0.13113674348907359</v>
      </c>
      <c r="K37" s="380">
        <v>8236.4869999999992</v>
      </c>
      <c r="L37" s="362">
        <f t="shared" si="3"/>
        <v>0.21800035461341113</v>
      </c>
      <c r="M37" s="380">
        <v>21219.462</v>
      </c>
      <c r="N37" s="362">
        <f t="shared" si="4"/>
        <v>0.56162903440578527</v>
      </c>
      <c r="O37" s="379">
        <v>0</v>
      </c>
      <c r="P37" s="364">
        <f t="shared" si="5"/>
        <v>0</v>
      </c>
    </row>
    <row r="38" spans="1:16" ht="14.5" x14ac:dyDescent="0.35">
      <c r="A38" s="317" t="s">
        <v>110</v>
      </c>
      <c r="B38" s="275" t="s">
        <v>23</v>
      </c>
      <c r="C38" s="278">
        <v>30495.723000000002</v>
      </c>
      <c r="D38" s="279" t="s">
        <v>34</v>
      </c>
      <c r="E38" s="278">
        <v>166.90199999999999</v>
      </c>
      <c r="F38" s="360">
        <f t="shared" si="0"/>
        <v>5.4729641923885516E-3</v>
      </c>
      <c r="G38" s="380">
        <v>20323.296999999999</v>
      </c>
      <c r="H38" s="362">
        <f t="shared" si="1"/>
        <v>0.66643105985714779</v>
      </c>
      <c r="I38" s="380">
        <v>8051.3779999999997</v>
      </c>
      <c r="J38" s="362">
        <f t="shared" si="2"/>
        <v>0.26401662947948468</v>
      </c>
      <c r="K38" s="380">
        <v>1931.3130000000001</v>
      </c>
      <c r="L38" s="362">
        <f t="shared" si="3"/>
        <v>6.3330618526407784E-2</v>
      </c>
      <c r="M38" s="380">
        <v>22.832999999999998</v>
      </c>
      <c r="N38" s="362">
        <f t="shared" si="4"/>
        <v>7.4872794457111244E-4</v>
      </c>
      <c r="O38" s="379">
        <v>0</v>
      </c>
      <c r="P38" s="364">
        <f t="shared" si="5"/>
        <v>0</v>
      </c>
    </row>
    <row r="39" spans="1:16" ht="14.5" x14ac:dyDescent="0.35">
      <c r="A39" s="317" t="s">
        <v>111</v>
      </c>
      <c r="B39" s="275" t="s">
        <v>23</v>
      </c>
      <c r="C39" s="276">
        <v>1628.3910000000001</v>
      </c>
      <c r="D39" s="277" t="s">
        <v>34</v>
      </c>
      <c r="E39" s="280">
        <v>0</v>
      </c>
      <c r="F39" s="360">
        <f t="shared" si="0"/>
        <v>0</v>
      </c>
      <c r="G39" s="380">
        <v>144.95599999999999</v>
      </c>
      <c r="H39" s="362">
        <f t="shared" si="1"/>
        <v>8.901793242532044E-2</v>
      </c>
      <c r="I39" s="380">
        <v>389.80500000000001</v>
      </c>
      <c r="J39" s="362">
        <f t="shared" si="2"/>
        <v>0.2393804682045037</v>
      </c>
      <c r="K39" s="380">
        <v>158.82900000000001</v>
      </c>
      <c r="L39" s="362">
        <f t="shared" si="3"/>
        <v>9.7537385062924073E-2</v>
      </c>
      <c r="M39" s="380">
        <v>934.80100000000004</v>
      </c>
      <c r="N39" s="362">
        <f t="shared" si="4"/>
        <v>0.57406421430725174</v>
      </c>
      <c r="O39" s="379">
        <v>0</v>
      </c>
      <c r="P39" s="364">
        <f t="shared" si="5"/>
        <v>0</v>
      </c>
    </row>
    <row r="40" spans="1:16" ht="14.5" x14ac:dyDescent="0.35">
      <c r="A40" s="317" t="s">
        <v>112</v>
      </c>
      <c r="B40" s="275" t="s">
        <v>23</v>
      </c>
      <c r="C40" s="278">
        <v>4893.9089999999997</v>
      </c>
      <c r="D40" s="279" t="s">
        <v>34</v>
      </c>
      <c r="E40" s="278">
        <v>14.029</v>
      </c>
      <c r="F40" s="360">
        <f t="shared" si="0"/>
        <v>2.8666246143931162E-3</v>
      </c>
      <c r="G40" s="379">
        <v>2675.34</v>
      </c>
      <c r="H40" s="362">
        <f t="shared" si="1"/>
        <v>0.54666729602042052</v>
      </c>
      <c r="I40" s="379">
        <v>50.6</v>
      </c>
      <c r="J40" s="362">
        <f t="shared" si="2"/>
        <v>1.0339383098459739E-2</v>
      </c>
      <c r="K40" s="379">
        <v>41.1</v>
      </c>
      <c r="L40" s="362">
        <f t="shared" si="3"/>
        <v>8.3981945720690773E-3</v>
      </c>
      <c r="M40" s="379">
        <v>2112.84</v>
      </c>
      <c r="N40" s="362">
        <f t="shared" si="4"/>
        <v>0.43172850169465765</v>
      </c>
      <c r="O40" s="379">
        <v>0</v>
      </c>
      <c r="P40" s="364">
        <f t="shared" si="5"/>
        <v>0</v>
      </c>
    </row>
    <row r="41" spans="1:16" ht="14.5" x14ac:dyDescent="0.35">
      <c r="A41" s="317" t="s">
        <v>113</v>
      </c>
      <c r="B41" s="275" t="s">
        <v>23</v>
      </c>
      <c r="C41" s="276">
        <v>2569.1759999999999</v>
      </c>
      <c r="D41" s="277" t="s">
        <v>34</v>
      </c>
      <c r="E41" s="280">
        <v>0</v>
      </c>
      <c r="F41" s="360">
        <f t="shared" si="0"/>
        <v>0</v>
      </c>
      <c r="G41" s="379">
        <v>10.8</v>
      </c>
      <c r="H41" s="362">
        <f t="shared" si="1"/>
        <v>4.2036824258050052E-3</v>
      </c>
      <c r="I41" s="380">
        <v>85.176000000000002</v>
      </c>
      <c r="J41" s="362">
        <f t="shared" si="2"/>
        <v>3.3153042064848808E-2</v>
      </c>
      <c r="K41" s="379">
        <v>0</v>
      </c>
      <c r="L41" s="362">
        <f t="shared" si="3"/>
        <v>0</v>
      </c>
      <c r="M41" s="379">
        <v>2473.1999999999998</v>
      </c>
      <c r="N41" s="362">
        <f t="shared" si="4"/>
        <v>0.96264327550934614</v>
      </c>
      <c r="O41" s="379">
        <v>0</v>
      </c>
      <c r="P41" s="364">
        <f t="shared" si="5"/>
        <v>0</v>
      </c>
    </row>
    <row r="42" spans="1:16" ht="14.5" x14ac:dyDescent="0.35">
      <c r="A42" s="317" t="s">
        <v>114</v>
      </c>
      <c r="B42" s="282" t="s">
        <v>23</v>
      </c>
      <c r="C42" s="281">
        <v>5118.3</v>
      </c>
      <c r="D42" s="279" t="s">
        <v>34</v>
      </c>
      <c r="E42" s="281">
        <v>0</v>
      </c>
      <c r="F42" s="360">
        <f t="shared" si="0"/>
        <v>0</v>
      </c>
      <c r="G42" s="379">
        <v>74.7</v>
      </c>
      <c r="H42" s="362">
        <f t="shared" si="1"/>
        <v>1.4594689643045543E-2</v>
      </c>
      <c r="I42" s="379">
        <v>0</v>
      </c>
      <c r="J42" s="362">
        <f t="shared" si="2"/>
        <v>0</v>
      </c>
      <c r="K42" s="379">
        <v>0</v>
      </c>
      <c r="L42" s="362">
        <f t="shared" si="3"/>
        <v>0</v>
      </c>
      <c r="M42" s="379">
        <v>5043.6000000000004</v>
      </c>
      <c r="N42" s="362">
        <f t="shared" si="4"/>
        <v>0.98540531035695444</v>
      </c>
      <c r="O42" s="379">
        <v>0</v>
      </c>
      <c r="P42" s="364">
        <f t="shared" si="5"/>
        <v>0</v>
      </c>
    </row>
    <row r="43" spans="1:16" ht="14.5" x14ac:dyDescent="0.35">
      <c r="A43" s="318" t="s">
        <v>116</v>
      </c>
      <c r="B43" s="293" t="s">
        <v>23</v>
      </c>
      <c r="C43" s="267">
        <v>2948.7350000000001</v>
      </c>
      <c r="D43" s="268" t="s">
        <v>34</v>
      </c>
      <c r="E43" s="269">
        <v>0</v>
      </c>
      <c r="F43" s="381">
        <f t="shared" si="0"/>
        <v>0</v>
      </c>
      <c r="G43" s="386">
        <v>0</v>
      </c>
      <c r="H43" s="383">
        <f t="shared" si="1"/>
        <v>0</v>
      </c>
      <c r="I43" s="386">
        <v>0</v>
      </c>
      <c r="J43" s="383">
        <f t="shared" si="2"/>
        <v>0</v>
      </c>
      <c r="K43" s="386">
        <v>0</v>
      </c>
      <c r="L43" s="383">
        <f t="shared" si="3"/>
        <v>0</v>
      </c>
      <c r="M43" s="382">
        <v>2948.7350000000001</v>
      </c>
      <c r="N43" s="383">
        <f t="shared" si="4"/>
        <v>1</v>
      </c>
      <c r="O43" s="386">
        <v>0</v>
      </c>
      <c r="P43" s="384">
        <f t="shared" si="5"/>
        <v>0</v>
      </c>
    </row>
    <row r="44" spans="1:16" ht="14.5" hidden="1" x14ac:dyDescent="0.35">
      <c r="A44" s="317" t="s">
        <v>117</v>
      </c>
      <c r="B44" s="283" t="s">
        <v>23</v>
      </c>
      <c r="C44" s="279" t="s">
        <v>38</v>
      </c>
      <c r="D44" s="279" t="s">
        <v>34</v>
      </c>
      <c r="E44" s="279" t="s">
        <v>38</v>
      </c>
      <c r="F44" s="360"/>
      <c r="G44" s="385"/>
      <c r="H44" s="362"/>
      <c r="I44" s="385"/>
      <c r="J44" s="362"/>
      <c r="K44" s="385"/>
      <c r="L44" s="362"/>
      <c r="M44" s="385"/>
      <c r="N44" s="362"/>
      <c r="O44" s="385"/>
      <c r="P44" s="364"/>
    </row>
    <row r="45" spans="1:16" ht="14.5" x14ac:dyDescent="0.35">
      <c r="A45" s="317" t="s">
        <v>118</v>
      </c>
      <c r="B45" s="275" t="s">
        <v>23</v>
      </c>
      <c r="C45" s="276">
        <v>3867.0949999999998</v>
      </c>
      <c r="D45" s="277" t="s">
        <v>34</v>
      </c>
      <c r="E45" s="276">
        <v>11.846</v>
      </c>
      <c r="F45" s="360">
        <f t="shared" si="0"/>
        <v>3.0632813520226425E-3</v>
      </c>
      <c r="G45" s="380">
        <v>156.25899999999999</v>
      </c>
      <c r="H45" s="362">
        <f t="shared" si="1"/>
        <v>4.0407334187549049E-2</v>
      </c>
      <c r="I45" s="380">
        <v>201.19399999999999</v>
      </c>
      <c r="J45" s="362">
        <f t="shared" si="2"/>
        <v>5.2027167680131985E-2</v>
      </c>
      <c r="K45" s="380">
        <v>1816.8050000000001</v>
      </c>
      <c r="L45" s="362">
        <f t="shared" si="3"/>
        <v>0.46981131831516942</v>
      </c>
      <c r="M45" s="380">
        <v>1680.991</v>
      </c>
      <c r="N45" s="362">
        <f t="shared" si="4"/>
        <v>0.43469089846512693</v>
      </c>
      <c r="O45" s="379">
        <v>0</v>
      </c>
      <c r="P45" s="364">
        <f t="shared" si="5"/>
        <v>0</v>
      </c>
    </row>
    <row r="46" spans="1:16" ht="14.5" x14ac:dyDescent="0.35">
      <c r="A46" s="317" t="s">
        <v>119</v>
      </c>
      <c r="B46" s="275" t="s">
        <v>23</v>
      </c>
      <c r="C46" s="278">
        <v>2668.3209999999999</v>
      </c>
      <c r="D46" s="279" t="s">
        <v>34</v>
      </c>
      <c r="E46" s="281">
        <v>0</v>
      </c>
      <c r="F46" s="360">
        <f t="shared" si="0"/>
        <v>0</v>
      </c>
      <c r="G46" s="379">
        <v>0</v>
      </c>
      <c r="H46" s="362">
        <f t="shared" si="1"/>
        <v>0</v>
      </c>
      <c r="I46" s="380">
        <v>60.957000000000001</v>
      </c>
      <c r="J46" s="362">
        <f t="shared" si="2"/>
        <v>2.2844702717551599E-2</v>
      </c>
      <c r="K46" s="379">
        <v>2012.7</v>
      </c>
      <c r="L46" s="362">
        <f t="shared" si="3"/>
        <v>0.75429455451574234</v>
      </c>
      <c r="M46" s="380">
        <v>594.66399999999999</v>
      </c>
      <c r="N46" s="362">
        <f t="shared" si="4"/>
        <v>0.22286074276670612</v>
      </c>
      <c r="O46" s="379">
        <v>0</v>
      </c>
      <c r="P46" s="364">
        <f t="shared" si="5"/>
        <v>0</v>
      </c>
    </row>
    <row r="47" spans="1:16" ht="14.5" x14ac:dyDescent="0.35">
      <c r="A47" s="317" t="s">
        <v>120</v>
      </c>
      <c r="B47" s="275" t="s">
        <v>23</v>
      </c>
      <c r="C47" s="276">
        <v>5478.3130000000001</v>
      </c>
      <c r="D47" s="277" t="s">
        <v>34</v>
      </c>
      <c r="E47" s="277" t="s">
        <v>38</v>
      </c>
      <c r="F47" s="360"/>
      <c r="G47" s="380">
        <v>2813.3209999999999</v>
      </c>
      <c r="H47" s="362">
        <f t="shared" si="1"/>
        <v>0.51353783546139109</v>
      </c>
      <c r="I47" s="380">
        <v>1899.4490000000001</v>
      </c>
      <c r="J47" s="362">
        <f t="shared" si="2"/>
        <v>0.34672151810237933</v>
      </c>
      <c r="K47" s="379">
        <v>110.16</v>
      </c>
      <c r="L47" s="362">
        <f t="shared" si="3"/>
        <v>2.0108380079780032E-2</v>
      </c>
      <c r="M47" s="380">
        <v>655.38400000000001</v>
      </c>
      <c r="N47" s="362">
        <f t="shared" si="4"/>
        <v>0.11963244889439505</v>
      </c>
      <c r="O47" s="385" t="s">
        <v>38</v>
      </c>
      <c r="P47" s="364"/>
    </row>
    <row r="48" spans="1:16" ht="14.5" x14ac:dyDescent="0.35">
      <c r="A48" s="317" t="s">
        <v>121</v>
      </c>
      <c r="B48" s="275" t="s">
        <v>23</v>
      </c>
      <c r="C48" s="281">
        <v>1499.74</v>
      </c>
      <c r="D48" s="279" t="s">
        <v>34</v>
      </c>
      <c r="E48" s="281">
        <v>0</v>
      </c>
      <c r="F48" s="360">
        <f t="shared" si="0"/>
        <v>0</v>
      </c>
      <c r="G48" s="379">
        <v>0</v>
      </c>
      <c r="H48" s="362">
        <f t="shared" si="1"/>
        <v>0</v>
      </c>
      <c r="I48" s="380">
        <v>138.28899999999999</v>
      </c>
      <c r="J48" s="362">
        <f t="shared" si="2"/>
        <v>9.2208649499246523E-2</v>
      </c>
      <c r="K48" s="380">
        <v>227.45099999999999</v>
      </c>
      <c r="L48" s="362">
        <f t="shared" si="3"/>
        <v>0.15166028778321575</v>
      </c>
      <c r="M48" s="379">
        <v>1134</v>
      </c>
      <c r="N48" s="362">
        <f t="shared" si="4"/>
        <v>0.75613106271753772</v>
      </c>
      <c r="O48" s="379">
        <v>0</v>
      </c>
      <c r="P48" s="364">
        <f t="shared" si="5"/>
        <v>0</v>
      </c>
    </row>
    <row r="49" spans="1:16" ht="14.5" x14ac:dyDescent="0.35">
      <c r="A49" s="317" t="s">
        <v>122</v>
      </c>
      <c r="B49" s="275" t="s">
        <v>23</v>
      </c>
      <c r="C49" s="276">
        <v>14156.437</v>
      </c>
      <c r="D49" s="277" t="s">
        <v>34</v>
      </c>
      <c r="E49" s="280">
        <v>2.04</v>
      </c>
      <c r="F49" s="360">
        <f t="shared" si="0"/>
        <v>1.4410405669166613E-4</v>
      </c>
      <c r="G49" s="379">
        <v>12117.6</v>
      </c>
      <c r="H49" s="362">
        <f t="shared" si="1"/>
        <v>0.8559780967484969</v>
      </c>
      <c r="I49" s="380">
        <v>226.505</v>
      </c>
      <c r="J49" s="362">
        <f t="shared" si="2"/>
        <v>1.60001418436009E-2</v>
      </c>
      <c r="K49" s="380">
        <v>522.82399999999996</v>
      </c>
      <c r="L49" s="362">
        <f t="shared" si="3"/>
        <v>3.693189183125669E-2</v>
      </c>
      <c r="M49" s="380">
        <v>1287.4680000000001</v>
      </c>
      <c r="N49" s="362">
        <f t="shared" si="4"/>
        <v>9.0945765519953939E-2</v>
      </c>
      <c r="O49" s="379">
        <v>0</v>
      </c>
      <c r="P49" s="364">
        <f t="shared" si="5"/>
        <v>0</v>
      </c>
    </row>
    <row r="50" spans="1:16" ht="14.5" x14ac:dyDescent="0.35">
      <c r="A50" s="317" t="s">
        <v>123</v>
      </c>
      <c r="B50" s="275" t="s">
        <v>23</v>
      </c>
      <c r="C50" s="278">
        <v>6836.1189999999997</v>
      </c>
      <c r="D50" s="279" t="s">
        <v>34</v>
      </c>
      <c r="E50" s="281">
        <v>0</v>
      </c>
      <c r="F50" s="360">
        <f t="shared" si="0"/>
        <v>0</v>
      </c>
      <c r="G50" s="379">
        <v>0</v>
      </c>
      <c r="H50" s="362">
        <f t="shared" si="1"/>
        <v>0</v>
      </c>
      <c r="I50" s="380">
        <v>2429.172</v>
      </c>
      <c r="J50" s="362">
        <f t="shared" si="2"/>
        <v>0.35534372646233925</v>
      </c>
      <c r="K50" s="380">
        <v>1742.876</v>
      </c>
      <c r="L50" s="362">
        <f t="shared" si="3"/>
        <v>0.25495109140142236</v>
      </c>
      <c r="M50" s="380">
        <v>2664.0709999999999</v>
      </c>
      <c r="N50" s="362">
        <f t="shared" si="4"/>
        <v>0.38970518213623839</v>
      </c>
      <c r="O50" s="379">
        <v>0</v>
      </c>
      <c r="P50" s="364">
        <f t="shared" si="5"/>
        <v>0</v>
      </c>
    </row>
    <row r="51" spans="1:16" ht="14.5" x14ac:dyDescent="0.35">
      <c r="A51" s="317" t="s">
        <v>124</v>
      </c>
      <c r="B51" s="275" t="s">
        <v>23</v>
      </c>
      <c r="C51" s="280">
        <v>10377.48</v>
      </c>
      <c r="D51" s="277" t="s">
        <v>34</v>
      </c>
      <c r="E51" s="276">
        <v>63.685000000000002</v>
      </c>
      <c r="F51" s="360">
        <f t="shared" si="0"/>
        <v>6.1368463249266685E-3</v>
      </c>
      <c r="G51" s="380">
        <v>328.60399999999998</v>
      </c>
      <c r="H51" s="362">
        <f t="shared" si="1"/>
        <v>3.1665105594036319E-2</v>
      </c>
      <c r="I51" s="380">
        <v>318.35599999999999</v>
      </c>
      <c r="J51" s="362">
        <f t="shared" si="2"/>
        <v>3.0677582611578148E-2</v>
      </c>
      <c r="K51" s="380">
        <v>4609.2430000000004</v>
      </c>
      <c r="L51" s="362">
        <f t="shared" si="3"/>
        <v>0.44415821567471109</v>
      </c>
      <c r="M51" s="380">
        <v>5057.5929999999998</v>
      </c>
      <c r="N51" s="362">
        <f t="shared" si="4"/>
        <v>0.48736234615725593</v>
      </c>
      <c r="O51" s="385" t="s">
        <v>38</v>
      </c>
      <c r="P51" s="364"/>
    </row>
    <row r="52" spans="1:16" ht="14.5" x14ac:dyDescent="0.35">
      <c r="A52" s="317" t="s">
        <v>125</v>
      </c>
      <c r="B52" s="275" t="s">
        <v>23</v>
      </c>
      <c r="C52" s="278">
        <v>96315.675000000003</v>
      </c>
      <c r="D52" s="279" t="s">
        <v>34</v>
      </c>
      <c r="E52" s="278">
        <v>395.14499999999998</v>
      </c>
      <c r="F52" s="360">
        <f t="shared" si="0"/>
        <v>4.1026032367005678E-3</v>
      </c>
      <c r="G52" s="380">
        <v>53729.468000000001</v>
      </c>
      <c r="H52" s="362">
        <f t="shared" si="1"/>
        <v>0.55784759853471411</v>
      </c>
      <c r="I52" s="380">
        <v>31663.787</v>
      </c>
      <c r="J52" s="362">
        <f t="shared" si="2"/>
        <v>0.32875009182046433</v>
      </c>
      <c r="K52" s="380">
        <v>2267.3229999999999</v>
      </c>
      <c r="L52" s="362">
        <f t="shared" si="3"/>
        <v>2.3540540000368579E-2</v>
      </c>
      <c r="M52" s="380">
        <v>8259.9519999999993</v>
      </c>
      <c r="N52" s="362">
        <f t="shared" si="4"/>
        <v>8.5759166407752413E-2</v>
      </c>
      <c r="O52" s="379">
        <v>0</v>
      </c>
      <c r="P52" s="364">
        <f t="shared" si="5"/>
        <v>0</v>
      </c>
    </row>
    <row r="53" spans="1:16" ht="14.5" hidden="1" x14ac:dyDescent="0.35">
      <c r="A53" s="317" t="s">
        <v>126</v>
      </c>
      <c r="B53" s="282" t="s">
        <v>23</v>
      </c>
      <c r="C53" s="277"/>
      <c r="D53" s="277"/>
      <c r="E53" s="277"/>
      <c r="F53" s="360"/>
      <c r="G53" s="385"/>
      <c r="H53" s="362"/>
      <c r="I53" s="385"/>
      <c r="J53" s="362"/>
      <c r="K53" s="385"/>
      <c r="L53" s="362"/>
      <c r="M53" s="385"/>
      <c r="N53" s="362"/>
      <c r="O53" s="385"/>
      <c r="P53" s="364"/>
    </row>
    <row r="54" spans="1:16" ht="14.5" x14ac:dyDescent="0.35">
      <c r="A54" s="318" t="s">
        <v>127</v>
      </c>
      <c r="B54" s="293" t="s">
        <v>23</v>
      </c>
      <c r="C54" s="270">
        <v>2418.5650000000001</v>
      </c>
      <c r="D54" s="271" t="s">
        <v>34</v>
      </c>
      <c r="E54" s="272">
        <v>0</v>
      </c>
      <c r="F54" s="381">
        <f t="shared" si="0"/>
        <v>0</v>
      </c>
      <c r="G54" s="386">
        <v>0</v>
      </c>
      <c r="H54" s="383">
        <f t="shared" si="1"/>
        <v>0</v>
      </c>
      <c r="I54" s="386">
        <v>0</v>
      </c>
      <c r="J54" s="383">
        <f t="shared" si="2"/>
        <v>0</v>
      </c>
      <c r="K54" s="386">
        <v>0</v>
      </c>
      <c r="L54" s="383">
        <f t="shared" si="3"/>
        <v>0</v>
      </c>
      <c r="M54" s="382">
        <v>2418.5650000000001</v>
      </c>
      <c r="N54" s="383">
        <f t="shared" si="4"/>
        <v>1</v>
      </c>
      <c r="O54" s="386">
        <v>0</v>
      </c>
      <c r="P54" s="384">
        <f t="shared" si="5"/>
        <v>0</v>
      </c>
    </row>
    <row r="56" spans="1:16" ht="14.5" x14ac:dyDescent="0.35">
      <c r="A56" s="263" t="s">
        <v>135</v>
      </c>
    </row>
    <row r="57" spans="1:16" ht="14.5" x14ac:dyDescent="0.35">
      <c r="A57" s="264" t="s">
        <v>136</v>
      </c>
      <c r="B57" s="265" t="s">
        <v>39</v>
      </c>
    </row>
    <row r="58" spans="1:16" ht="14.5" x14ac:dyDescent="0.35">
      <c r="A58" s="153"/>
    </row>
    <row r="59" spans="1:16" ht="17.5" customHeight="1" x14ac:dyDescent="0.35">
      <c r="A59" s="335" t="s">
        <v>163</v>
      </c>
      <c r="B59" s="265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CCAD2-B621-480C-A54B-4B56A11C75A4}">
  <dimension ref="A1:AA42"/>
  <sheetViews>
    <sheetView workbookViewId="0">
      <pane xSplit="2" ySplit="10" topLeftCell="C11" activePane="bottomRight" state="frozen"/>
      <selection pane="topRight"/>
      <selection pane="bottomLeft"/>
      <selection pane="bottomRight" activeCell="O35" sqref="O35"/>
    </sheetView>
  </sheetViews>
  <sheetFormatPr defaultColWidth="8.7265625" defaultRowHeight="11.5" customHeight="1" x14ac:dyDescent="0.35"/>
  <cols>
    <col min="1" max="2" width="29.81640625" style="121" customWidth="1"/>
    <col min="3" max="3" width="10" style="121" customWidth="1"/>
    <col min="4" max="4" width="5" style="121" customWidth="1"/>
    <col min="5" max="5" width="10" style="121" customWidth="1"/>
    <col min="6" max="6" width="5" style="121" customWidth="1"/>
    <col min="7" max="7" width="10" style="121" customWidth="1"/>
    <col min="8" max="8" width="5" style="121" customWidth="1"/>
    <col min="9" max="9" width="10" style="121" customWidth="1"/>
    <col min="10" max="10" width="5" style="121" customWidth="1"/>
    <col min="11" max="11" width="10" style="121" customWidth="1"/>
    <col min="12" max="12" width="5" style="121" customWidth="1"/>
    <col min="13" max="13" width="10" style="121" customWidth="1"/>
    <col min="14" max="14" width="5" style="121" customWidth="1"/>
    <col min="15" max="15" width="10" style="121" customWidth="1"/>
    <col min="16" max="16" width="5" style="121" customWidth="1"/>
    <col min="17" max="17" width="10" style="121" customWidth="1"/>
    <col min="18" max="18" width="5" style="121" customWidth="1"/>
    <col min="19" max="19" width="10" style="121" customWidth="1"/>
    <col min="20" max="20" width="5" style="121" customWidth="1"/>
    <col min="21" max="21" width="10" style="121" customWidth="1"/>
    <col min="22" max="22" width="5" style="121" customWidth="1"/>
    <col min="23" max="16384" width="8.7265625" style="121"/>
  </cols>
  <sheetData>
    <row r="1" spans="1:22" ht="11.5" customHeight="1" x14ac:dyDescent="0.35">
      <c r="A1" s="120" t="s">
        <v>80</v>
      </c>
    </row>
    <row r="2" spans="1:22" ht="11.5" customHeight="1" x14ac:dyDescent="0.35">
      <c r="A2" s="120" t="s">
        <v>31</v>
      </c>
      <c r="B2" s="122" t="s">
        <v>81</v>
      </c>
    </row>
    <row r="3" spans="1:22" ht="11.5" customHeight="1" x14ac:dyDescent="0.35">
      <c r="A3" s="120" t="s">
        <v>32</v>
      </c>
      <c r="B3" s="120" t="s">
        <v>1</v>
      </c>
    </row>
    <row r="5" spans="1:22" ht="11.5" customHeight="1" x14ac:dyDescent="0.35">
      <c r="A5" s="122" t="s">
        <v>2</v>
      </c>
      <c r="C5" s="120" t="s">
        <v>5</v>
      </c>
    </row>
    <row r="6" spans="1:22" ht="11.5" customHeight="1" x14ac:dyDescent="0.35">
      <c r="A6" s="122" t="s">
        <v>18</v>
      </c>
      <c r="C6" s="120" t="s">
        <v>19</v>
      </c>
    </row>
    <row r="7" spans="1:22" ht="11.5" customHeight="1" x14ac:dyDescent="0.35">
      <c r="A7" s="122" t="s">
        <v>4</v>
      </c>
      <c r="C7" s="120" t="s">
        <v>7</v>
      </c>
    </row>
    <row r="9" spans="1:22" ht="11.5" customHeight="1" x14ac:dyDescent="0.35">
      <c r="A9" s="489" t="s">
        <v>33</v>
      </c>
      <c r="B9" s="489" t="s">
        <v>33</v>
      </c>
      <c r="C9" s="488" t="s">
        <v>65</v>
      </c>
      <c r="D9" s="488" t="s">
        <v>34</v>
      </c>
      <c r="E9" s="488" t="s">
        <v>66</v>
      </c>
      <c r="F9" s="488" t="s">
        <v>34</v>
      </c>
      <c r="G9" s="488" t="s">
        <v>67</v>
      </c>
      <c r="H9" s="488" t="s">
        <v>34</v>
      </c>
      <c r="I9" s="488" t="s">
        <v>68</v>
      </c>
      <c r="J9" s="488" t="s">
        <v>34</v>
      </c>
      <c r="K9" s="488" t="s">
        <v>69</v>
      </c>
      <c r="L9" s="488" t="s">
        <v>34</v>
      </c>
      <c r="M9" s="488" t="s">
        <v>70</v>
      </c>
      <c r="N9" s="488" t="s">
        <v>34</v>
      </c>
      <c r="O9" s="488" t="s">
        <v>71</v>
      </c>
      <c r="P9" s="488" t="s">
        <v>34</v>
      </c>
      <c r="Q9" s="488" t="s">
        <v>72</v>
      </c>
      <c r="R9" s="488" t="s">
        <v>34</v>
      </c>
      <c r="S9" s="488" t="s">
        <v>73</v>
      </c>
      <c r="T9" s="488" t="s">
        <v>34</v>
      </c>
      <c r="U9" s="488" t="s">
        <v>29</v>
      </c>
      <c r="V9" s="488" t="s">
        <v>34</v>
      </c>
    </row>
    <row r="10" spans="1:22" ht="11.5" customHeight="1" x14ac:dyDescent="0.35">
      <c r="A10" s="123" t="s">
        <v>35</v>
      </c>
      <c r="B10" s="123" t="s">
        <v>74</v>
      </c>
      <c r="C10" s="124" t="s">
        <v>34</v>
      </c>
      <c r="D10" s="124" t="s">
        <v>34</v>
      </c>
      <c r="E10" s="124" t="s">
        <v>34</v>
      </c>
      <c r="F10" s="124" t="s">
        <v>34</v>
      </c>
      <c r="G10" s="124" t="s">
        <v>34</v>
      </c>
      <c r="H10" s="124" t="s">
        <v>34</v>
      </c>
      <c r="I10" s="124" t="s">
        <v>34</v>
      </c>
      <c r="J10" s="124" t="s">
        <v>34</v>
      </c>
      <c r="K10" s="124" t="s">
        <v>34</v>
      </c>
      <c r="L10" s="124" t="s">
        <v>34</v>
      </c>
      <c r="M10" s="124" t="s">
        <v>34</v>
      </c>
      <c r="N10" s="124" t="s">
        <v>34</v>
      </c>
      <c r="O10" s="124" t="s">
        <v>34</v>
      </c>
      <c r="P10" s="124" t="s">
        <v>34</v>
      </c>
      <c r="Q10" s="124" t="s">
        <v>34</v>
      </c>
      <c r="R10" s="124" t="s">
        <v>34</v>
      </c>
      <c r="S10" s="124" t="s">
        <v>34</v>
      </c>
      <c r="T10" s="124" t="s">
        <v>34</v>
      </c>
      <c r="U10" s="124" t="s">
        <v>34</v>
      </c>
      <c r="V10" s="124" t="s">
        <v>34</v>
      </c>
    </row>
    <row r="11" spans="1:22" ht="11.5" customHeight="1" x14ac:dyDescent="0.35">
      <c r="A11" s="125" t="s">
        <v>27</v>
      </c>
      <c r="B11" s="125" t="s">
        <v>6</v>
      </c>
      <c r="C11" s="126">
        <v>5550967.8360000001</v>
      </c>
      <c r="D11" s="127" t="s">
        <v>34</v>
      </c>
      <c r="E11" s="126">
        <v>9842105.3589999992</v>
      </c>
      <c r="F11" s="127" t="s">
        <v>34</v>
      </c>
      <c r="G11" s="126">
        <v>10435861.028999999</v>
      </c>
      <c r="H11" s="127" t="s">
        <v>34</v>
      </c>
      <c r="I11" s="126">
        <v>10533548.978</v>
      </c>
      <c r="J11" s="127" t="s">
        <v>34</v>
      </c>
      <c r="K11" s="126">
        <v>10473757.722999999</v>
      </c>
      <c r="L11" s="127" t="s">
        <v>34</v>
      </c>
      <c r="M11" s="126">
        <v>10410219.629000001</v>
      </c>
      <c r="N11" s="127" t="s">
        <v>34</v>
      </c>
      <c r="O11" s="126">
        <v>10397783.309</v>
      </c>
      <c r="P11" s="127" t="s">
        <v>34</v>
      </c>
      <c r="Q11" s="126">
        <v>10991378.162</v>
      </c>
      <c r="R11" s="127" t="s">
        <v>34</v>
      </c>
      <c r="S11" s="126">
        <v>10129314.007999999</v>
      </c>
      <c r="T11" s="127" t="s">
        <v>34</v>
      </c>
      <c r="U11" s="130">
        <v>9600627.25</v>
      </c>
      <c r="V11" s="127" t="s">
        <v>34</v>
      </c>
    </row>
    <row r="12" spans="1:22" ht="11.5" customHeight="1" x14ac:dyDescent="0.35">
      <c r="A12" s="125" t="s">
        <v>27</v>
      </c>
      <c r="B12" s="125" t="s">
        <v>8</v>
      </c>
      <c r="C12" s="128">
        <v>36412.025999999998</v>
      </c>
      <c r="D12" s="129" t="s">
        <v>34</v>
      </c>
      <c r="E12" s="128">
        <v>360184.87400000001</v>
      </c>
      <c r="F12" s="129" t="s">
        <v>34</v>
      </c>
      <c r="G12" s="128">
        <v>377905.34499999997</v>
      </c>
      <c r="H12" s="129" t="s">
        <v>34</v>
      </c>
      <c r="I12" s="128">
        <v>379273.33199999999</v>
      </c>
      <c r="J12" s="129" t="s">
        <v>34</v>
      </c>
      <c r="K12" s="128">
        <v>354057.05200000003</v>
      </c>
      <c r="L12" s="129" t="s">
        <v>34</v>
      </c>
      <c r="M12" s="128">
        <v>287718.46100000001</v>
      </c>
      <c r="N12" s="129" t="s">
        <v>34</v>
      </c>
      <c r="O12" s="128">
        <v>293631.01199999999</v>
      </c>
      <c r="P12" s="129" t="s">
        <v>34</v>
      </c>
      <c r="Q12" s="128">
        <v>278269.43900000001</v>
      </c>
      <c r="R12" s="129" t="s">
        <v>34</v>
      </c>
      <c r="S12" s="128">
        <v>239624.49299999999</v>
      </c>
      <c r="T12" s="129" t="s">
        <v>34</v>
      </c>
      <c r="U12" s="128">
        <v>224298.31700000001</v>
      </c>
      <c r="V12" s="129" t="s">
        <v>34</v>
      </c>
    </row>
    <row r="13" spans="1:22" ht="11.5" customHeight="1" x14ac:dyDescent="0.35">
      <c r="A13" s="125" t="s">
        <v>27</v>
      </c>
      <c r="B13" s="125" t="s">
        <v>9</v>
      </c>
      <c r="C13" s="126">
        <v>1719144.791</v>
      </c>
      <c r="D13" s="127" t="s">
        <v>34</v>
      </c>
      <c r="E13" s="126">
        <v>3079145.3029999998</v>
      </c>
      <c r="F13" s="127" t="s">
        <v>34</v>
      </c>
      <c r="G13" s="126">
        <v>3415562.9440000001</v>
      </c>
      <c r="H13" s="127" t="s">
        <v>34</v>
      </c>
      <c r="I13" s="126">
        <v>3405071.7549999999</v>
      </c>
      <c r="J13" s="127" t="s">
        <v>34</v>
      </c>
      <c r="K13" s="126">
        <v>3371418.5649999999</v>
      </c>
      <c r="L13" s="127" t="s">
        <v>34</v>
      </c>
      <c r="M13" s="130">
        <v>3334119.27</v>
      </c>
      <c r="N13" s="127" t="s">
        <v>34</v>
      </c>
      <c r="O13" s="126">
        <v>3308103.1680000001</v>
      </c>
      <c r="P13" s="127" t="s">
        <v>34</v>
      </c>
      <c r="Q13" s="126">
        <v>3686555.4870000002</v>
      </c>
      <c r="R13" s="127" t="s">
        <v>34</v>
      </c>
      <c r="S13" s="126">
        <v>3132098.8509999998</v>
      </c>
      <c r="T13" s="127" t="s">
        <v>34</v>
      </c>
      <c r="U13" s="126">
        <v>2830449.4709999999</v>
      </c>
      <c r="V13" s="127" t="s">
        <v>34</v>
      </c>
    </row>
    <row r="14" spans="1:22" ht="11.5" customHeight="1" x14ac:dyDescent="0.35">
      <c r="A14" s="125" t="s">
        <v>27</v>
      </c>
      <c r="B14" s="125" t="s">
        <v>10</v>
      </c>
      <c r="C14" s="131">
        <v>947823.46</v>
      </c>
      <c r="D14" s="129" t="s">
        <v>34</v>
      </c>
      <c r="E14" s="128">
        <v>1220407.1910000001</v>
      </c>
      <c r="F14" s="129" t="s">
        <v>34</v>
      </c>
      <c r="G14" s="128">
        <v>1280547.8929999999</v>
      </c>
      <c r="H14" s="129" t="s">
        <v>34</v>
      </c>
      <c r="I14" s="128">
        <v>1261013.7350000001</v>
      </c>
      <c r="J14" s="129" t="s">
        <v>34</v>
      </c>
      <c r="K14" s="128">
        <v>1193180.531</v>
      </c>
      <c r="L14" s="129" t="s">
        <v>34</v>
      </c>
      <c r="M14" s="128">
        <v>1218674.2679999999</v>
      </c>
      <c r="N14" s="129" t="s">
        <v>34</v>
      </c>
      <c r="O14" s="128">
        <v>1267696.6359999999</v>
      </c>
      <c r="P14" s="129" t="s">
        <v>34</v>
      </c>
      <c r="Q14" s="128">
        <v>1028554.4889999999</v>
      </c>
      <c r="R14" s="129" t="s">
        <v>34</v>
      </c>
      <c r="S14" s="128">
        <v>1086628.2819999999</v>
      </c>
      <c r="T14" s="129" t="s">
        <v>34</v>
      </c>
      <c r="U14" s="128">
        <v>992549.09299999999</v>
      </c>
      <c r="V14" s="129" t="s">
        <v>34</v>
      </c>
    </row>
    <row r="15" spans="1:22" ht="11.5" customHeight="1" x14ac:dyDescent="0.35">
      <c r="A15" s="125" t="s">
        <v>27</v>
      </c>
      <c r="B15" s="125" t="s">
        <v>11</v>
      </c>
      <c r="C15" s="126">
        <v>1027432.9570000001</v>
      </c>
      <c r="D15" s="127" t="s">
        <v>34</v>
      </c>
      <c r="E15" s="126">
        <v>1912291.2409999999</v>
      </c>
      <c r="F15" s="127" t="s">
        <v>34</v>
      </c>
      <c r="G15" s="130">
        <v>1933072.46</v>
      </c>
      <c r="H15" s="127" t="s">
        <v>34</v>
      </c>
      <c r="I15" s="126">
        <v>2016582.716</v>
      </c>
      <c r="J15" s="127" t="s">
        <v>34</v>
      </c>
      <c r="K15" s="126">
        <v>2130217.8330000001</v>
      </c>
      <c r="L15" s="127" t="s">
        <v>34</v>
      </c>
      <c r="M15" s="126">
        <v>2162250.2820000001</v>
      </c>
      <c r="N15" s="127" t="s">
        <v>34</v>
      </c>
      <c r="O15" s="130">
        <v>2112939.29</v>
      </c>
      <c r="P15" s="127" t="s">
        <v>34</v>
      </c>
      <c r="Q15" s="126">
        <v>2367586.338</v>
      </c>
      <c r="R15" s="127" t="s">
        <v>34</v>
      </c>
      <c r="S15" s="126">
        <v>2295033.3990000002</v>
      </c>
      <c r="T15" s="127" t="s">
        <v>34</v>
      </c>
      <c r="U15" s="126">
        <v>2251295.5649999999</v>
      </c>
      <c r="V15" s="127" t="s">
        <v>34</v>
      </c>
    </row>
    <row r="16" spans="1:22" ht="11.5" customHeight="1" x14ac:dyDescent="0.35">
      <c r="A16" s="125" t="s">
        <v>27</v>
      </c>
      <c r="B16" s="125" t="s">
        <v>12</v>
      </c>
      <c r="C16" s="128">
        <v>1536690.7350000001</v>
      </c>
      <c r="D16" s="129" t="s">
        <v>34</v>
      </c>
      <c r="E16" s="131">
        <v>2407885.69</v>
      </c>
      <c r="F16" s="129" t="s">
        <v>34</v>
      </c>
      <c r="G16" s="128">
        <v>2522746.341</v>
      </c>
      <c r="H16" s="129" t="s">
        <v>34</v>
      </c>
      <c r="I16" s="131">
        <v>2544763.46</v>
      </c>
      <c r="J16" s="129" t="s">
        <v>34</v>
      </c>
      <c r="K16" s="128">
        <v>2541912.929</v>
      </c>
      <c r="L16" s="129" t="s">
        <v>34</v>
      </c>
      <c r="M16" s="131">
        <v>2534756.04</v>
      </c>
      <c r="N16" s="129" t="s">
        <v>34</v>
      </c>
      <c r="O16" s="128">
        <v>2560469.9989999998</v>
      </c>
      <c r="P16" s="129" t="s">
        <v>34</v>
      </c>
      <c r="Q16" s="131">
        <v>2685392.98</v>
      </c>
      <c r="R16" s="129" t="s">
        <v>34</v>
      </c>
      <c r="S16" s="128">
        <v>2547378.6260000002</v>
      </c>
      <c r="T16" s="129" t="s">
        <v>34</v>
      </c>
      <c r="U16" s="128">
        <v>2489122.182</v>
      </c>
      <c r="V16" s="129" t="s">
        <v>34</v>
      </c>
    </row>
    <row r="17" spans="1:22" ht="11.5" customHeight="1" x14ac:dyDescent="0.35">
      <c r="A17" s="125" t="s">
        <v>27</v>
      </c>
      <c r="B17" s="125" t="s">
        <v>13</v>
      </c>
      <c r="C17" s="126">
        <v>283463.86599999998</v>
      </c>
      <c r="D17" s="127" t="s">
        <v>34</v>
      </c>
      <c r="E17" s="126">
        <v>862191.06099999999</v>
      </c>
      <c r="F17" s="127" t="s">
        <v>34</v>
      </c>
      <c r="G17" s="126">
        <v>906026.04700000002</v>
      </c>
      <c r="H17" s="127" t="s">
        <v>34</v>
      </c>
      <c r="I17" s="126">
        <v>926843.98100000003</v>
      </c>
      <c r="J17" s="127" t="s">
        <v>34</v>
      </c>
      <c r="K17" s="126">
        <v>882970.81299999997</v>
      </c>
      <c r="L17" s="127" t="s">
        <v>34</v>
      </c>
      <c r="M17" s="126">
        <v>872701.30799999996</v>
      </c>
      <c r="N17" s="127" t="s">
        <v>34</v>
      </c>
      <c r="O17" s="126">
        <v>854943.20400000003</v>
      </c>
      <c r="P17" s="127" t="s">
        <v>34</v>
      </c>
      <c r="Q17" s="130">
        <v>945019.43</v>
      </c>
      <c r="R17" s="127" t="s">
        <v>34</v>
      </c>
      <c r="S17" s="126">
        <v>828550.35699999996</v>
      </c>
      <c r="T17" s="127" t="s">
        <v>34</v>
      </c>
      <c r="U17" s="126">
        <v>812912.62300000002</v>
      </c>
      <c r="V17" s="127" t="s">
        <v>34</v>
      </c>
    </row>
    <row r="19" spans="1:22" ht="11.5" customHeight="1" x14ac:dyDescent="0.35">
      <c r="A19" s="122" t="s">
        <v>37</v>
      </c>
    </row>
    <row r="20" spans="1:22" ht="11.5" customHeight="1" x14ac:dyDescent="0.35">
      <c r="A20" s="122" t="s">
        <v>38</v>
      </c>
      <c r="B20" s="120" t="s">
        <v>39</v>
      </c>
    </row>
    <row r="42" spans="27:27" ht="11.5" customHeight="1" x14ac:dyDescent="0.35">
      <c r="AA42" s="121" t="s">
        <v>130</v>
      </c>
    </row>
  </sheetData>
  <mergeCells count="11">
    <mergeCell ref="M9:N9"/>
    <mergeCell ref="O9:P9"/>
    <mergeCell ref="Q9:R9"/>
    <mergeCell ref="S9:T9"/>
    <mergeCell ref="U9:V9"/>
    <mergeCell ref="K9:L9"/>
    <mergeCell ref="A9:B9"/>
    <mergeCell ref="C9:D9"/>
    <mergeCell ref="E9:F9"/>
    <mergeCell ref="G9:H9"/>
    <mergeCell ref="I9:J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pane xSplit="2" ySplit="10" topLeftCell="C11" activePane="bottomRight" state="frozen"/>
      <selection pane="topRight"/>
      <selection pane="bottomLeft"/>
      <selection pane="bottomRight" activeCell="F8" sqref="F8"/>
    </sheetView>
  </sheetViews>
  <sheetFormatPr defaultRowHeight="11.5" customHeight="1" x14ac:dyDescent="0.35"/>
  <cols>
    <col min="1" max="1" width="36" customWidth="1"/>
    <col min="2" max="2" width="81.81640625" customWidth="1"/>
    <col min="3" max="3" width="14.81640625" customWidth="1"/>
    <col min="4" max="4" width="8.81640625" customWidth="1"/>
  </cols>
  <sheetData>
    <row r="1" spans="1:4" ht="14.5" x14ac:dyDescent="0.35">
      <c r="A1" s="3" t="s">
        <v>30</v>
      </c>
    </row>
    <row r="2" spans="1:4" ht="14.5" x14ac:dyDescent="0.35">
      <c r="A2" s="2" t="s">
        <v>31</v>
      </c>
      <c r="B2" s="1" t="s">
        <v>0</v>
      </c>
    </row>
    <row r="3" spans="1:4" ht="14.5" x14ac:dyDescent="0.35">
      <c r="A3" s="2" t="s">
        <v>32</v>
      </c>
      <c r="B3" s="2" t="s">
        <v>1</v>
      </c>
    </row>
    <row r="4" spans="1:4" ht="14.5" x14ac:dyDescent="0.35"/>
    <row r="5" spans="1:4" ht="14.5" x14ac:dyDescent="0.35">
      <c r="A5" s="1" t="s">
        <v>2</v>
      </c>
      <c r="C5" s="2" t="s">
        <v>5</v>
      </c>
    </row>
    <row r="6" spans="1:4" ht="14.5" x14ac:dyDescent="0.35">
      <c r="A6" s="1" t="s">
        <v>3</v>
      </c>
      <c r="C6" s="2" t="s">
        <v>6</v>
      </c>
    </row>
    <row r="7" spans="1:4" ht="14.5" x14ac:dyDescent="0.35">
      <c r="A7" s="1" t="s">
        <v>4</v>
      </c>
      <c r="C7" s="2" t="s">
        <v>7</v>
      </c>
    </row>
    <row r="8" spans="1:4" ht="15" thickBot="1" x14ac:dyDescent="0.4"/>
    <row r="9" spans="1:4" ht="14.5" x14ac:dyDescent="0.35">
      <c r="A9" s="490" t="s">
        <v>33</v>
      </c>
      <c r="B9" s="491" t="s">
        <v>33</v>
      </c>
      <c r="C9" s="15" t="s">
        <v>29</v>
      </c>
      <c r="D9" s="10" t="s">
        <v>34</v>
      </c>
    </row>
    <row r="10" spans="1:4" ht="15" thickBot="1" x14ac:dyDescent="0.4">
      <c r="A10" s="28" t="s">
        <v>35</v>
      </c>
      <c r="B10" s="29" t="s">
        <v>36</v>
      </c>
      <c r="C10" s="30" t="s">
        <v>40</v>
      </c>
      <c r="D10" s="31" t="s">
        <v>47</v>
      </c>
    </row>
    <row r="11" spans="1:4" ht="20.149999999999999" customHeight="1" thickBot="1" x14ac:dyDescent="0.4">
      <c r="A11" s="24" t="s">
        <v>27</v>
      </c>
      <c r="B11" s="25" t="s">
        <v>19</v>
      </c>
      <c r="C11" s="26">
        <v>9600627.25</v>
      </c>
      <c r="D11" s="27">
        <f>SUM(D12:D17)</f>
        <v>1.0000000002083198</v>
      </c>
    </row>
    <row r="12" spans="1:4" ht="14.15" customHeight="1" x14ac:dyDescent="0.35">
      <c r="A12" s="20"/>
      <c r="B12" s="21" t="s">
        <v>41</v>
      </c>
      <c r="C12" s="22">
        <v>6001297.6629999997</v>
      </c>
      <c r="D12" s="23">
        <f>C12/C11</f>
        <v>0.62509433047720919</v>
      </c>
    </row>
    <row r="13" spans="1:4" ht="14.15" customHeight="1" x14ac:dyDescent="0.35">
      <c r="A13" s="11"/>
      <c r="B13" s="9" t="s">
        <v>42</v>
      </c>
      <c r="C13" s="17">
        <v>60758.642</v>
      </c>
      <c r="D13" s="12">
        <f>C13/C11</f>
        <v>6.3286117060736835E-3</v>
      </c>
    </row>
    <row r="14" spans="1:4" ht="14.15" customHeight="1" x14ac:dyDescent="0.35">
      <c r="A14" s="11"/>
      <c r="B14" s="9" t="s">
        <v>43</v>
      </c>
      <c r="C14" s="16">
        <v>1444985.6769999999</v>
      </c>
      <c r="D14" s="12">
        <f>C14/C11</f>
        <v>0.15050950728245385</v>
      </c>
    </row>
    <row r="15" spans="1:4" ht="14.15" customHeight="1" x14ac:dyDescent="0.35">
      <c r="A15" s="11"/>
      <c r="B15" s="9" t="s">
        <v>44</v>
      </c>
      <c r="C15" s="17">
        <v>619045.755</v>
      </c>
      <c r="D15" s="12">
        <f>C15/C11</f>
        <v>6.4479719801641092E-2</v>
      </c>
    </row>
    <row r="16" spans="1:4" ht="14.15" customHeight="1" x14ac:dyDescent="0.35">
      <c r="A16" s="11"/>
      <c r="B16" s="9" t="s">
        <v>45</v>
      </c>
      <c r="C16" s="16">
        <v>1392978.432</v>
      </c>
      <c r="D16" s="12">
        <f>C16/C11</f>
        <v>0.14509243987157194</v>
      </c>
    </row>
    <row r="17" spans="1:4" ht="14.15" customHeight="1" thickBot="1" x14ac:dyDescent="0.4">
      <c r="A17" s="13"/>
      <c r="B17" s="14" t="s">
        <v>46</v>
      </c>
      <c r="C17" s="18">
        <v>81561.082999999999</v>
      </c>
      <c r="D17" s="19">
        <f>C17/C11</f>
        <v>8.495391069369973E-3</v>
      </c>
    </row>
    <row r="19" spans="1:4" ht="14.5" x14ac:dyDescent="0.35">
      <c r="A19" s="1" t="s">
        <v>37</v>
      </c>
    </row>
    <row r="20" spans="1:4" ht="14.5" x14ac:dyDescent="0.35">
      <c r="A20" s="1" t="s">
        <v>38</v>
      </c>
      <c r="B20" s="2" t="s">
        <v>39</v>
      </c>
    </row>
  </sheetData>
  <mergeCells count="1">
    <mergeCell ref="A9:B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workbookViewId="0">
      <pane xSplit="2" ySplit="10" topLeftCell="C11" activePane="bottomRight" state="frozen"/>
      <selection pane="topRight"/>
      <selection pane="bottomLeft"/>
      <selection pane="bottomRight" activeCell="C29" sqref="C29"/>
    </sheetView>
  </sheetViews>
  <sheetFormatPr defaultRowHeight="11.5" customHeight="1" x14ac:dyDescent="0.35"/>
  <cols>
    <col min="1" max="1" width="36" style="8" customWidth="1"/>
    <col min="2" max="2" width="81.81640625" style="8" customWidth="1"/>
    <col min="3" max="3" width="14.81640625" style="8" customWidth="1"/>
    <col min="4" max="4" width="8.81640625" style="8" customWidth="1"/>
  </cols>
  <sheetData>
    <row r="1" spans="1:4" ht="11.5" customHeight="1" x14ac:dyDescent="0.35">
      <c r="A1" s="3" t="s">
        <v>30</v>
      </c>
    </row>
    <row r="2" spans="1:4" ht="11.5" customHeight="1" x14ac:dyDescent="0.35">
      <c r="A2" s="3" t="s">
        <v>31</v>
      </c>
      <c r="B2" s="1" t="s">
        <v>0</v>
      </c>
    </row>
    <row r="3" spans="1:4" ht="11.5" customHeight="1" x14ac:dyDescent="0.35">
      <c r="A3" s="3" t="s">
        <v>32</v>
      </c>
      <c r="B3" s="3" t="s">
        <v>1</v>
      </c>
    </row>
    <row r="5" spans="1:4" ht="11.5" customHeight="1" x14ac:dyDescent="0.35">
      <c r="A5" s="1" t="s">
        <v>2</v>
      </c>
      <c r="C5" s="3" t="s">
        <v>5</v>
      </c>
    </row>
    <row r="6" spans="1:4" ht="11.5" customHeight="1" x14ac:dyDescent="0.35">
      <c r="A6" s="1" t="s">
        <v>3</v>
      </c>
      <c r="C6" s="3" t="s">
        <v>8</v>
      </c>
    </row>
    <row r="7" spans="1:4" ht="11.5" customHeight="1" x14ac:dyDescent="0.35">
      <c r="A7" s="1" t="s">
        <v>4</v>
      </c>
      <c r="C7" s="3" t="s">
        <v>7</v>
      </c>
    </row>
    <row r="8" spans="1:4" ht="14.5" customHeight="1" thickBot="1" x14ac:dyDescent="0.4"/>
    <row r="9" spans="1:4" s="8" customFormat="1" ht="14.5" x14ac:dyDescent="0.35">
      <c r="A9" s="490" t="s">
        <v>33</v>
      </c>
      <c r="B9" s="491" t="s">
        <v>33</v>
      </c>
      <c r="C9" s="15" t="s">
        <v>29</v>
      </c>
      <c r="D9" s="10" t="s">
        <v>34</v>
      </c>
    </row>
    <row r="10" spans="1:4" s="8" customFormat="1" ht="15" thickBot="1" x14ac:dyDescent="0.4">
      <c r="A10" s="28" t="s">
        <v>35</v>
      </c>
      <c r="B10" s="29" t="s">
        <v>36</v>
      </c>
      <c r="C10" s="30" t="s">
        <v>40</v>
      </c>
      <c r="D10" s="31" t="s">
        <v>47</v>
      </c>
    </row>
    <row r="11" spans="1:4" ht="23.15" customHeight="1" thickBot="1" x14ac:dyDescent="0.4">
      <c r="A11" s="24" t="s">
        <v>27</v>
      </c>
      <c r="B11" s="25" t="s">
        <v>19</v>
      </c>
      <c r="C11" s="26">
        <v>224298.31700000001</v>
      </c>
      <c r="D11" s="27">
        <f>SUM(D12:D17)</f>
        <v>1</v>
      </c>
    </row>
    <row r="12" spans="1:4" ht="14.5" x14ac:dyDescent="0.35">
      <c r="A12" s="20"/>
      <c r="B12" s="21" t="s">
        <v>41</v>
      </c>
      <c r="C12" s="22">
        <v>204476.41800000001</v>
      </c>
      <c r="D12" s="23">
        <f>C12/C11</f>
        <v>0.91162707208364835</v>
      </c>
    </row>
    <row r="13" spans="1:4" ht="14.5" x14ac:dyDescent="0.35">
      <c r="A13" s="11"/>
      <c r="B13" s="9" t="s">
        <v>42</v>
      </c>
      <c r="C13" s="17"/>
      <c r="D13" s="12"/>
    </row>
    <row r="14" spans="1:4" ht="14.5" x14ac:dyDescent="0.35">
      <c r="A14" s="11"/>
      <c r="B14" s="9" t="s">
        <v>43</v>
      </c>
      <c r="C14" s="16">
        <v>17901.335999999999</v>
      </c>
      <c r="D14" s="12">
        <f>C14/C11</f>
        <v>7.9810389303991064E-2</v>
      </c>
    </row>
    <row r="15" spans="1:4" ht="14.5" x14ac:dyDescent="0.35">
      <c r="A15" s="11"/>
      <c r="B15" s="9" t="s">
        <v>44</v>
      </c>
      <c r="C15" s="17">
        <v>1920.5630000000001</v>
      </c>
      <c r="D15" s="12">
        <f>C15/C11</f>
        <v>8.5625386123606099E-3</v>
      </c>
    </row>
    <row r="16" spans="1:4" ht="14.5" x14ac:dyDescent="0.35">
      <c r="A16" s="11"/>
      <c r="B16" s="9" t="s">
        <v>45</v>
      </c>
      <c r="C16" s="16"/>
      <c r="D16" s="12"/>
    </row>
    <row r="17" spans="1:4" ht="15" thickBot="1" x14ac:dyDescent="0.4">
      <c r="A17" s="13"/>
      <c r="B17" s="14" t="s">
        <v>46</v>
      </c>
      <c r="C17" s="18">
        <v>0</v>
      </c>
      <c r="D17" s="19">
        <f>C17/C11</f>
        <v>0</v>
      </c>
    </row>
    <row r="19" spans="1:4" ht="11.5" customHeight="1" x14ac:dyDescent="0.35">
      <c r="A19" s="1" t="s">
        <v>37</v>
      </c>
    </row>
    <row r="20" spans="1:4" ht="11.5" customHeight="1" x14ac:dyDescent="0.35">
      <c r="A20" s="1" t="s">
        <v>38</v>
      </c>
      <c r="B20" s="3" t="s">
        <v>39</v>
      </c>
    </row>
  </sheetData>
  <mergeCells count="1">
    <mergeCell ref="A9:B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pane xSplit="2" ySplit="10" topLeftCell="C11" activePane="bottomRight" state="frozen"/>
      <selection pane="topRight"/>
      <selection pane="bottomLeft"/>
      <selection pane="bottomRight" activeCell="B20" sqref="B20"/>
    </sheetView>
  </sheetViews>
  <sheetFormatPr defaultRowHeight="11.5" customHeight="1" x14ac:dyDescent="0.35"/>
  <cols>
    <col min="1" max="1" width="36" style="8" customWidth="1"/>
    <col min="2" max="2" width="81.81640625" style="8" customWidth="1"/>
    <col min="3" max="3" width="14.81640625" style="8" customWidth="1"/>
    <col min="4" max="4" width="8.81640625" style="8" customWidth="1"/>
  </cols>
  <sheetData>
    <row r="1" spans="1:4" ht="11.5" customHeight="1" x14ac:dyDescent="0.35">
      <c r="A1" s="3" t="s">
        <v>30</v>
      </c>
    </row>
    <row r="2" spans="1:4" ht="11.5" customHeight="1" x14ac:dyDescent="0.35">
      <c r="A2" s="3" t="s">
        <v>31</v>
      </c>
      <c r="B2" s="1" t="s">
        <v>0</v>
      </c>
    </row>
    <row r="3" spans="1:4" ht="11.5" customHeight="1" x14ac:dyDescent="0.35">
      <c r="A3" s="3" t="s">
        <v>32</v>
      </c>
      <c r="B3" s="3" t="s">
        <v>1</v>
      </c>
    </row>
    <row r="5" spans="1:4" ht="11.5" customHeight="1" x14ac:dyDescent="0.35">
      <c r="A5" s="1" t="s">
        <v>2</v>
      </c>
      <c r="C5" s="3" t="s">
        <v>5</v>
      </c>
    </row>
    <row r="6" spans="1:4" ht="11.5" customHeight="1" x14ac:dyDescent="0.35">
      <c r="A6" s="1" t="s">
        <v>3</v>
      </c>
      <c r="C6" s="3" t="s">
        <v>9</v>
      </c>
    </row>
    <row r="7" spans="1:4" ht="11.5" customHeight="1" x14ac:dyDescent="0.35">
      <c r="A7" s="1" t="s">
        <v>4</v>
      </c>
      <c r="C7" s="3" t="s">
        <v>7</v>
      </c>
    </row>
    <row r="8" spans="1:4" ht="15" thickBot="1" x14ac:dyDescent="0.4"/>
    <row r="9" spans="1:4" ht="11.5" customHeight="1" x14ac:dyDescent="0.35">
      <c r="A9" s="490" t="s">
        <v>33</v>
      </c>
      <c r="B9" s="491" t="s">
        <v>33</v>
      </c>
      <c r="C9" s="15" t="s">
        <v>29</v>
      </c>
      <c r="D9" s="10" t="s">
        <v>34</v>
      </c>
    </row>
    <row r="10" spans="1:4" ht="15" thickBot="1" x14ac:dyDescent="0.4">
      <c r="A10" s="28" t="s">
        <v>35</v>
      </c>
      <c r="B10" s="29" t="s">
        <v>36</v>
      </c>
      <c r="C10" s="30" t="s">
        <v>40</v>
      </c>
      <c r="D10" s="31" t="s">
        <v>47</v>
      </c>
    </row>
    <row r="11" spans="1:4" ht="18.649999999999999" customHeight="1" thickBot="1" x14ac:dyDescent="0.4">
      <c r="A11" s="24" t="s">
        <v>27</v>
      </c>
      <c r="B11" s="25" t="s">
        <v>19</v>
      </c>
      <c r="C11" s="26">
        <v>2830449.4709999999</v>
      </c>
      <c r="D11" s="27">
        <f>SUM(D12:D17)</f>
        <v>1</v>
      </c>
    </row>
    <row r="12" spans="1:4" ht="14.5" x14ac:dyDescent="0.35">
      <c r="A12" s="20"/>
      <c r="B12" s="21" t="s">
        <v>41</v>
      </c>
      <c r="C12" s="22">
        <v>2057924.9380000001</v>
      </c>
      <c r="D12" s="23">
        <f>C12/C11</f>
        <v>0.72706648151995934</v>
      </c>
    </row>
    <row r="13" spans="1:4" ht="14.5" x14ac:dyDescent="0.35">
      <c r="A13" s="11"/>
      <c r="B13" s="9" t="s">
        <v>42</v>
      </c>
      <c r="C13" s="17"/>
      <c r="D13" s="12" t="s">
        <v>34</v>
      </c>
    </row>
    <row r="14" spans="1:4" ht="14.5" x14ac:dyDescent="0.35">
      <c r="A14" s="11"/>
      <c r="B14" s="9" t="s">
        <v>43</v>
      </c>
      <c r="C14" s="16">
        <v>569479.16700000002</v>
      </c>
      <c r="D14" s="12">
        <f>C14/C11</f>
        <v>0.20119743271686197</v>
      </c>
    </row>
    <row r="15" spans="1:4" ht="14.5" x14ac:dyDescent="0.35">
      <c r="A15" s="11"/>
      <c r="B15" s="9" t="s">
        <v>44</v>
      </c>
      <c r="C15" s="17">
        <v>203045.36600000001</v>
      </c>
      <c r="D15" s="12">
        <f>C15/C11</f>
        <v>7.1736085763178789E-2</v>
      </c>
    </row>
    <row r="16" spans="1:4" ht="14.5" x14ac:dyDescent="0.35">
      <c r="A16" s="11"/>
      <c r="B16" s="9" t="s">
        <v>45</v>
      </c>
      <c r="C16" s="16"/>
      <c r="D16" s="12" t="s">
        <v>34</v>
      </c>
    </row>
    <row r="17" spans="1:4" ht="15" thickBot="1" x14ac:dyDescent="0.4">
      <c r="A17" s="13"/>
      <c r="B17" s="14" t="s">
        <v>46</v>
      </c>
      <c r="C17" s="18">
        <v>0</v>
      </c>
      <c r="D17" s="19">
        <f>C17/C11</f>
        <v>0</v>
      </c>
    </row>
    <row r="19" spans="1:4" ht="11.5" customHeight="1" x14ac:dyDescent="0.35">
      <c r="A19" s="1" t="s">
        <v>37</v>
      </c>
    </row>
    <row r="20" spans="1:4" ht="11.5" customHeight="1" x14ac:dyDescent="0.35">
      <c r="A20" s="1" t="s">
        <v>38</v>
      </c>
      <c r="B20" s="3" t="s">
        <v>39</v>
      </c>
    </row>
  </sheetData>
  <mergeCells count="1">
    <mergeCell ref="A9:B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workbookViewId="0">
      <pane xSplit="2" ySplit="10" topLeftCell="C11" activePane="bottomRight" state="frozen"/>
      <selection pane="topRight"/>
      <selection pane="bottomLeft"/>
      <selection pane="bottomRight" activeCell="C10" sqref="C10:D10"/>
    </sheetView>
  </sheetViews>
  <sheetFormatPr defaultRowHeight="11.5" customHeight="1" x14ac:dyDescent="0.35"/>
  <cols>
    <col min="1" max="1" width="36" style="8" customWidth="1"/>
    <col min="2" max="2" width="81.81640625" style="8" customWidth="1"/>
    <col min="3" max="3" width="14.81640625" style="8" customWidth="1"/>
    <col min="4" max="4" width="8.81640625" style="8" customWidth="1"/>
  </cols>
  <sheetData>
    <row r="1" spans="1:4" ht="11.5" customHeight="1" x14ac:dyDescent="0.35">
      <c r="A1" s="3" t="s">
        <v>30</v>
      </c>
    </row>
    <row r="2" spans="1:4" ht="11.5" customHeight="1" x14ac:dyDescent="0.35">
      <c r="A2" s="3" t="s">
        <v>31</v>
      </c>
      <c r="B2" s="1" t="s">
        <v>0</v>
      </c>
    </row>
    <row r="3" spans="1:4" ht="11.5" customHeight="1" x14ac:dyDescent="0.35">
      <c r="A3" s="3" t="s">
        <v>32</v>
      </c>
      <c r="B3" s="3" t="s">
        <v>1</v>
      </c>
    </row>
    <row r="5" spans="1:4" ht="11.5" customHeight="1" x14ac:dyDescent="0.35">
      <c r="A5" s="1" t="s">
        <v>2</v>
      </c>
      <c r="C5" s="3" t="s">
        <v>5</v>
      </c>
    </row>
    <row r="6" spans="1:4" ht="11.5" customHeight="1" x14ac:dyDescent="0.35">
      <c r="A6" s="1" t="s">
        <v>3</v>
      </c>
      <c r="C6" s="3" t="s">
        <v>10</v>
      </c>
    </row>
    <row r="7" spans="1:4" ht="11.5" customHeight="1" x14ac:dyDescent="0.35">
      <c r="A7" s="1" t="s">
        <v>4</v>
      </c>
      <c r="C7" s="3" t="s">
        <v>7</v>
      </c>
    </row>
    <row r="8" spans="1:4" ht="15" thickBot="1" x14ac:dyDescent="0.4"/>
    <row r="9" spans="1:4" ht="14.5" x14ac:dyDescent="0.35">
      <c r="A9" s="490" t="s">
        <v>33</v>
      </c>
      <c r="B9" s="491" t="s">
        <v>33</v>
      </c>
      <c r="C9" s="15" t="s">
        <v>29</v>
      </c>
      <c r="D9" s="10" t="s">
        <v>34</v>
      </c>
    </row>
    <row r="10" spans="1:4" ht="15" thickBot="1" x14ac:dyDescent="0.4">
      <c r="A10" s="28" t="s">
        <v>35</v>
      </c>
      <c r="B10" s="29" t="s">
        <v>36</v>
      </c>
      <c r="C10" s="30" t="s">
        <v>40</v>
      </c>
      <c r="D10" s="31" t="s">
        <v>47</v>
      </c>
    </row>
    <row r="11" spans="1:4" ht="15" thickBot="1" x14ac:dyDescent="0.4">
      <c r="A11" s="24" t="s">
        <v>27</v>
      </c>
      <c r="B11" s="25" t="s">
        <v>19</v>
      </c>
      <c r="C11" s="26">
        <v>992549.09299999999</v>
      </c>
      <c r="D11" s="27">
        <f>SUM(D12:D17)</f>
        <v>1</v>
      </c>
    </row>
    <row r="12" spans="1:4" ht="14.5" x14ac:dyDescent="0.35">
      <c r="A12" s="20"/>
      <c r="B12" s="21" t="s">
        <v>41</v>
      </c>
      <c r="C12" s="22">
        <v>763079.93799999997</v>
      </c>
      <c r="D12" s="23">
        <f>C12/C11</f>
        <v>0.76880825682241594</v>
      </c>
    </row>
    <row r="13" spans="1:4" ht="14.5" x14ac:dyDescent="0.35">
      <c r="A13" s="11"/>
      <c r="B13" s="9" t="s">
        <v>42</v>
      </c>
      <c r="C13" s="17" t="s">
        <v>38</v>
      </c>
      <c r="D13" s="12" t="s">
        <v>34</v>
      </c>
    </row>
    <row r="14" spans="1:4" ht="14.5" x14ac:dyDescent="0.35">
      <c r="A14" s="11"/>
      <c r="B14" s="9" t="s">
        <v>43</v>
      </c>
      <c r="C14" s="16">
        <v>149214.12</v>
      </c>
      <c r="D14" s="12">
        <f>C14/C11</f>
        <v>0.15033424648950841</v>
      </c>
    </row>
    <row r="15" spans="1:4" ht="14.5" x14ac:dyDescent="0.35">
      <c r="A15" s="11"/>
      <c r="B15" s="9" t="s">
        <v>44</v>
      </c>
      <c r="C15" s="17">
        <v>66972.258000000002</v>
      </c>
      <c r="D15" s="12">
        <f>C15/C11</f>
        <v>6.7475008009503068E-2</v>
      </c>
    </row>
    <row r="16" spans="1:4" ht="14.5" x14ac:dyDescent="0.35">
      <c r="A16" s="11"/>
      <c r="B16" s="9" t="s">
        <v>45</v>
      </c>
      <c r="C16" s="16" t="s">
        <v>38</v>
      </c>
      <c r="D16" s="12" t="s">
        <v>34</v>
      </c>
    </row>
    <row r="17" spans="1:4" ht="15" thickBot="1" x14ac:dyDescent="0.4">
      <c r="A17" s="13"/>
      <c r="B17" s="14" t="s">
        <v>46</v>
      </c>
      <c r="C17" s="18">
        <v>13282.777</v>
      </c>
      <c r="D17" s="19">
        <f>C17/C11</f>
        <v>1.3382488678572597E-2</v>
      </c>
    </row>
    <row r="19" spans="1:4" ht="11.5" customHeight="1" x14ac:dyDescent="0.35">
      <c r="A19" s="1" t="s">
        <v>37</v>
      </c>
    </row>
    <row r="20" spans="1:4" ht="11.5" customHeight="1" x14ac:dyDescent="0.35">
      <c r="A20" s="1" t="s">
        <v>38</v>
      </c>
      <c r="B20" s="3" t="s">
        <v>39</v>
      </c>
    </row>
  </sheetData>
  <mergeCells count="1">
    <mergeCell ref="A9:B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workbookViewId="0">
      <pane xSplit="2" ySplit="10" topLeftCell="C11" activePane="bottomRight" state="frozen"/>
      <selection pane="topRight"/>
      <selection pane="bottomLeft"/>
      <selection pane="bottomRight" activeCell="B12" sqref="B12"/>
    </sheetView>
  </sheetViews>
  <sheetFormatPr defaultRowHeight="11.5" customHeight="1" x14ac:dyDescent="0.35"/>
  <cols>
    <col min="1" max="1" width="36" style="8" customWidth="1"/>
    <col min="2" max="2" width="81.81640625" style="8" customWidth="1"/>
    <col min="3" max="3" width="14.81640625" style="8" customWidth="1"/>
    <col min="4" max="4" width="8.81640625" style="8" customWidth="1"/>
  </cols>
  <sheetData>
    <row r="1" spans="1:4" ht="11.5" customHeight="1" x14ac:dyDescent="0.35">
      <c r="A1" s="3" t="s">
        <v>30</v>
      </c>
    </row>
    <row r="2" spans="1:4" ht="11.5" customHeight="1" x14ac:dyDescent="0.35">
      <c r="A2" s="3" t="s">
        <v>31</v>
      </c>
      <c r="B2" s="1" t="s">
        <v>0</v>
      </c>
    </row>
    <row r="3" spans="1:4" ht="11.5" customHeight="1" x14ac:dyDescent="0.35">
      <c r="A3" s="3" t="s">
        <v>32</v>
      </c>
      <c r="B3" s="3" t="s">
        <v>1</v>
      </c>
    </row>
    <row r="5" spans="1:4" ht="11.5" customHeight="1" x14ac:dyDescent="0.35">
      <c r="A5" s="1" t="s">
        <v>2</v>
      </c>
      <c r="C5" s="3" t="s">
        <v>5</v>
      </c>
    </row>
    <row r="6" spans="1:4" ht="11.5" customHeight="1" x14ac:dyDescent="0.35">
      <c r="A6" s="1" t="s">
        <v>3</v>
      </c>
      <c r="C6" s="3" t="s">
        <v>11</v>
      </c>
    </row>
    <row r="7" spans="1:4" ht="11.5" customHeight="1" x14ac:dyDescent="0.35">
      <c r="A7" s="1" t="s">
        <v>4</v>
      </c>
      <c r="C7" s="3" t="s">
        <v>7</v>
      </c>
    </row>
    <row r="8" spans="1:4" ht="15" thickBot="1" x14ac:dyDescent="0.4"/>
    <row r="9" spans="1:4" ht="14.5" x14ac:dyDescent="0.35">
      <c r="A9" s="490" t="s">
        <v>33</v>
      </c>
      <c r="B9" s="491" t="s">
        <v>33</v>
      </c>
      <c r="C9" s="15" t="s">
        <v>29</v>
      </c>
      <c r="D9" s="10" t="s">
        <v>34</v>
      </c>
    </row>
    <row r="10" spans="1:4" ht="15" thickBot="1" x14ac:dyDescent="0.4">
      <c r="A10" s="28" t="s">
        <v>35</v>
      </c>
      <c r="B10" s="29" t="s">
        <v>36</v>
      </c>
      <c r="C10" s="30" t="s">
        <v>40</v>
      </c>
      <c r="D10" s="31" t="s">
        <v>47</v>
      </c>
    </row>
    <row r="11" spans="1:4" ht="15" thickBot="1" x14ac:dyDescent="0.4">
      <c r="A11" s="24" t="s">
        <v>27</v>
      </c>
      <c r="B11" s="25" t="s">
        <v>19</v>
      </c>
      <c r="C11" s="26">
        <v>2251295.5649999999</v>
      </c>
      <c r="D11" s="27">
        <f>SUM(D12:D17)</f>
        <v>1</v>
      </c>
    </row>
    <row r="12" spans="1:4" ht="14.5" x14ac:dyDescent="0.35">
      <c r="A12" s="20"/>
      <c r="B12" s="21" t="s">
        <v>41</v>
      </c>
      <c r="C12" s="22">
        <v>1980183.1470000001</v>
      </c>
      <c r="D12" s="23">
        <f>C12/C11</f>
        <v>0.87957493355609229</v>
      </c>
    </row>
    <row r="13" spans="1:4" ht="14.5" x14ac:dyDescent="0.35">
      <c r="A13" s="11"/>
      <c r="B13" s="9" t="s">
        <v>42</v>
      </c>
      <c r="C13" s="17" t="s">
        <v>38</v>
      </c>
      <c r="D13" s="12" t="s">
        <v>34</v>
      </c>
    </row>
    <row r="14" spans="1:4" ht="14.5" x14ac:dyDescent="0.35">
      <c r="A14" s="11"/>
      <c r="B14" s="9" t="s">
        <v>43</v>
      </c>
      <c r="C14" s="16">
        <v>234066.245</v>
      </c>
      <c r="D14" s="12">
        <f>C14/C11</f>
        <v>0.10396957584731883</v>
      </c>
    </row>
    <row r="15" spans="1:4" ht="14.5" x14ac:dyDescent="0.35">
      <c r="A15" s="11"/>
      <c r="B15" s="9" t="s">
        <v>44</v>
      </c>
      <c r="C15" s="17">
        <v>27750.771000000001</v>
      </c>
      <c r="D15" s="12">
        <f>C15/C11</f>
        <v>1.2326578274052613E-2</v>
      </c>
    </row>
    <row r="16" spans="1:4" ht="14.5" x14ac:dyDescent="0.35">
      <c r="A16" s="11"/>
      <c r="B16" s="9" t="s">
        <v>45</v>
      </c>
      <c r="C16" s="16" t="s">
        <v>38</v>
      </c>
      <c r="D16" s="12" t="s">
        <v>34</v>
      </c>
    </row>
    <row r="17" spans="1:4" ht="15" thickBot="1" x14ac:dyDescent="0.4">
      <c r="A17" s="13"/>
      <c r="B17" s="14" t="s">
        <v>46</v>
      </c>
      <c r="C17" s="18">
        <v>9295.402</v>
      </c>
      <c r="D17" s="19">
        <f>C17/C11</f>
        <v>4.1289123225363789E-3</v>
      </c>
    </row>
    <row r="19" spans="1:4" ht="11.5" customHeight="1" x14ac:dyDescent="0.35">
      <c r="A19" s="1" t="s">
        <v>37</v>
      </c>
    </row>
    <row r="20" spans="1:4" ht="11.5" customHeight="1" x14ac:dyDescent="0.35">
      <c r="A20" s="1" t="s">
        <v>38</v>
      </c>
      <c r="B20" s="3" t="s">
        <v>39</v>
      </c>
    </row>
  </sheetData>
  <mergeCells count="1">
    <mergeCell ref="A9:B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0"/>
  <sheetViews>
    <sheetView workbookViewId="0">
      <pane xSplit="2" ySplit="10" topLeftCell="C11" activePane="bottomRight" state="frozen"/>
      <selection pane="topRight"/>
      <selection pane="bottomLeft"/>
      <selection pane="bottomRight" activeCell="B2" sqref="B2"/>
    </sheetView>
  </sheetViews>
  <sheetFormatPr defaultRowHeight="11.5" customHeight="1" x14ac:dyDescent="0.35"/>
  <cols>
    <col min="1" max="1" width="36" style="8" customWidth="1"/>
    <col min="2" max="2" width="81.81640625" style="8" customWidth="1"/>
    <col min="3" max="3" width="14.81640625" style="8" customWidth="1"/>
    <col min="4" max="4" width="8.81640625" style="8" customWidth="1"/>
  </cols>
  <sheetData>
    <row r="1" spans="1:4" ht="11.5" customHeight="1" x14ac:dyDescent="0.35">
      <c r="A1" s="3" t="s">
        <v>30</v>
      </c>
    </row>
    <row r="2" spans="1:4" ht="11.5" customHeight="1" x14ac:dyDescent="0.35">
      <c r="A2" s="3" t="s">
        <v>31</v>
      </c>
      <c r="B2" s="1" t="s">
        <v>0</v>
      </c>
    </row>
    <row r="3" spans="1:4" ht="11.5" customHeight="1" x14ac:dyDescent="0.35">
      <c r="A3" s="3" t="s">
        <v>32</v>
      </c>
      <c r="B3" s="3" t="s">
        <v>1</v>
      </c>
    </row>
    <row r="5" spans="1:4" ht="11.5" customHeight="1" x14ac:dyDescent="0.35">
      <c r="A5" s="1" t="s">
        <v>2</v>
      </c>
      <c r="C5" s="3" t="s">
        <v>5</v>
      </c>
    </row>
    <row r="6" spans="1:4" ht="11.5" customHeight="1" x14ac:dyDescent="0.35">
      <c r="A6" s="1" t="s">
        <v>3</v>
      </c>
      <c r="C6" s="3" t="s">
        <v>12</v>
      </c>
    </row>
    <row r="7" spans="1:4" ht="11.5" customHeight="1" x14ac:dyDescent="0.35">
      <c r="A7" s="1" t="s">
        <v>4</v>
      </c>
      <c r="C7" s="3" t="s">
        <v>7</v>
      </c>
    </row>
    <row r="8" spans="1:4" ht="11.5" customHeight="1" thickBot="1" x14ac:dyDescent="0.4"/>
    <row r="9" spans="1:4" ht="11.5" customHeight="1" x14ac:dyDescent="0.35">
      <c r="A9" s="490" t="s">
        <v>33</v>
      </c>
      <c r="B9" s="491" t="s">
        <v>33</v>
      </c>
      <c r="C9" s="15" t="s">
        <v>29</v>
      </c>
      <c r="D9" s="10" t="s">
        <v>34</v>
      </c>
    </row>
    <row r="10" spans="1:4" ht="15" thickBot="1" x14ac:dyDescent="0.4">
      <c r="A10" s="28" t="s">
        <v>35</v>
      </c>
      <c r="B10" s="29" t="s">
        <v>36</v>
      </c>
      <c r="C10" s="30" t="s">
        <v>40</v>
      </c>
      <c r="D10" s="31" t="s">
        <v>47</v>
      </c>
    </row>
    <row r="11" spans="1:4" ht="15" thickBot="1" x14ac:dyDescent="0.4">
      <c r="A11" s="24" t="s">
        <v>27</v>
      </c>
      <c r="B11" s="25" t="s">
        <v>19</v>
      </c>
      <c r="C11" s="26">
        <v>2489122.182</v>
      </c>
      <c r="D11" s="27">
        <f>SUM(D12:D17)</f>
        <v>1</v>
      </c>
    </row>
    <row r="12" spans="1:4" ht="14.5" x14ac:dyDescent="0.35">
      <c r="A12" s="20"/>
      <c r="B12" s="21" t="s">
        <v>41</v>
      </c>
      <c r="C12" s="22">
        <v>391429.48</v>
      </c>
      <c r="D12" s="23">
        <f>C12/C11</f>
        <v>0.15725603300256152</v>
      </c>
    </row>
    <row r="13" spans="1:4" ht="14.5" x14ac:dyDescent="0.35">
      <c r="A13" s="11"/>
      <c r="B13" s="9" t="s">
        <v>42</v>
      </c>
      <c r="C13" s="17">
        <v>60758.642</v>
      </c>
      <c r="D13" s="12">
        <f>C13/C11</f>
        <v>2.4409666363256088E-2</v>
      </c>
    </row>
    <row r="14" spans="1:4" ht="14.5" x14ac:dyDescent="0.35">
      <c r="A14" s="11"/>
      <c r="B14" s="9" t="s">
        <v>43</v>
      </c>
      <c r="C14" s="16">
        <v>265615.92700000003</v>
      </c>
      <c r="D14" s="12">
        <f>C14/C11</f>
        <v>0.10671068255338863</v>
      </c>
    </row>
    <row r="15" spans="1:4" ht="14.5" x14ac:dyDescent="0.35">
      <c r="A15" s="11"/>
      <c r="B15" s="9" t="s">
        <v>44</v>
      </c>
      <c r="C15" s="17">
        <v>319356.79700000002</v>
      </c>
      <c r="D15" s="12">
        <f>C15/C11</f>
        <v>0.12830097265189211</v>
      </c>
    </row>
    <row r="16" spans="1:4" ht="14.5" x14ac:dyDescent="0.35">
      <c r="A16" s="11"/>
      <c r="B16" s="9" t="s">
        <v>45</v>
      </c>
      <c r="C16" s="16">
        <v>1392978.432</v>
      </c>
      <c r="D16" s="12">
        <f>C16/C11</f>
        <v>0.55962637835670537</v>
      </c>
    </row>
    <row r="17" spans="1:4" ht="15" thickBot="1" x14ac:dyDescent="0.4">
      <c r="A17" s="13"/>
      <c r="B17" s="14" t="s">
        <v>46</v>
      </c>
      <c r="C17" s="18">
        <v>58982.904000000002</v>
      </c>
      <c r="D17" s="19">
        <f>C17/C11</f>
        <v>2.3696267072196298E-2</v>
      </c>
    </row>
    <row r="19" spans="1:4" ht="11.5" customHeight="1" x14ac:dyDescent="0.35">
      <c r="A19" s="1" t="s">
        <v>37</v>
      </c>
    </row>
    <row r="20" spans="1:4" ht="11.5" customHeight="1" x14ac:dyDescent="0.35">
      <c r="A20" s="1" t="s">
        <v>38</v>
      </c>
      <c r="B20" s="3" t="s">
        <v>39</v>
      </c>
    </row>
  </sheetData>
  <mergeCells count="1">
    <mergeCell ref="A9:B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workbookViewId="0">
      <pane xSplit="2" ySplit="10" topLeftCell="C11" activePane="bottomRight" state="frozen"/>
      <selection pane="topRight"/>
      <selection pane="bottomLeft"/>
      <selection pane="bottomRight" activeCell="B35" sqref="B35"/>
    </sheetView>
  </sheetViews>
  <sheetFormatPr defaultRowHeight="11.5" customHeight="1" x14ac:dyDescent="0.35"/>
  <cols>
    <col min="1" max="1" width="36" style="8" customWidth="1"/>
    <col min="2" max="2" width="81.81640625" style="8" customWidth="1"/>
    <col min="3" max="3" width="14.81640625" style="8" customWidth="1"/>
    <col min="4" max="4" width="8.81640625" style="8" customWidth="1"/>
  </cols>
  <sheetData>
    <row r="1" spans="1:7" ht="11.5" customHeight="1" x14ac:dyDescent="0.35">
      <c r="A1" s="3" t="s">
        <v>30</v>
      </c>
    </row>
    <row r="2" spans="1:7" ht="11.5" customHeight="1" x14ac:dyDescent="0.35">
      <c r="A2" s="3" t="s">
        <v>31</v>
      </c>
      <c r="B2" s="1" t="s">
        <v>0</v>
      </c>
    </row>
    <row r="3" spans="1:7" ht="11.5" customHeight="1" x14ac:dyDescent="0.35">
      <c r="A3" s="3" t="s">
        <v>32</v>
      </c>
      <c r="B3" s="3" t="s">
        <v>1</v>
      </c>
      <c r="E3" t="s">
        <v>145</v>
      </c>
    </row>
    <row r="4" spans="1:7" ht="11.5" customHeight="1" x14ac:dyDescent="0.35">
      <c r="E4" t="s">
        <v>140</v>
      </c>
      <c r="G4">
        <v>1</v>
      </c>
    </row>
    <row r="5" spans="1:7" ht="11.5" customHeight="1" x14ac:dyDescent="0.35">
      <c r="A5" s="1" t="s">
        <v>2</v>
      </c>
      <c r="C5" s="3" t="s">
        <v>5</v>
      </c>
      <c r="E5" t="s">
        <v>139</v>
      </c>
    </row>
    <row r="6" spans="1:7" ht="11.5" customHeight="1" x14ac:dyDescent="0.35">
      <c r="A6" s="1" t="s">
        <v>3</v>
      </c>
      <c r="C6" s="3" t="s">
        <v>13</v>
      </c>
      <c r="E6" t="s">
        <v>141</v>
      </c>
      <c r="G6">
        <v>20</v>
      </c>
    </row>
    <row r="7" spans="1:7" ht="11.5" customHeight="1" x14ac:dyDescent="0.35">
      <c r="A7" s="1" t="s">
        <v>4</v>
      </c>
      <c r="C7" s="3" t="s">
        <v>7</v>
      </c>
      <c r="E7" t="s">
        <v>142</v>
      </c>
    </row>
    <row r="8" spans="1:7" ht="11.5" customHeight="1" thickBot="1" x14ac:dyDescent="0.4">
      <c r="E8" t="s">
        <v>143</v>
      </c>
    </row>
    <row r="9" spans="1:7" ht="11.5" customHeight="1" x14ac:dyDescent="0.35">
      <c r="A9" s="490" t="s">
        <v>33</v>
      </c>
      <c r="B9" s="491" t="s">
        <v>33</v>
      </c>
      <c r="C9" s="15" t="s">
        <v>29</v>
      </c>
      <c r="D9" s="10" t="s">
        <v>34</v>
      </c>
      <c r="E9" t="s">
        <v>144</v>
      </c>
    </row>
    <row r="10" spans="1:7" ht="11.15" customHeight="1" thickBot="1" x14ac:dyDescent="0.4">
      <c r="A10" s="28" t="s">
        <v>35</v>
      </c>
      <c r="B10" s="29" t="s">
        <v>36</v>
      </c>
      <c r="C10" s="30" t="s">
        <v>40</v>
      </c>
      <c r="D10" s="31" t="s">
        <v>47</v>
      </c>
      <c r="E10" t="s">
        <v>146</v>
      </c>
    </row>
    <row r="11" spans="1:7" ht="15" thickBot="1" x14ac:dyDescent="0.4">
      <c r="A11" s="24" t="s">
        <v>27</v>
      </c>
      <c r="B11" s="25" t="s">
        <v>19</v>
      </c>
      <c r="C11" s="26">
        <v>812912.62300000002</v>
      </c>
      <c r="D11" s="27">
        <f>SUM(D12:D17)</f>
        <v>0.99999999876985557</v>
      </c>
    </row>
    <row r="12" spans="1:7" ht="14.5" x14ac:dyDescent="0.35">
      <c r="A12" s="20"/>
      <c r="B12" s="21" t="s">
        <v>41</v>
      </c>
      <c r="C12" s="22">
        <v>604203.74100000004</v>
      </c>
      <c r="D12" s="23">
        <f>C12/C11</f>
        <v>0.74325791469472613</v>
      </c>
    </row>
    <row r="13" spans="1:7" ht="14.5" x14ac:dyDescent="0.35">
      <c r="A13" s="11"/>
      <c r="B13" s="9" t="s">
        <v>42</v>
      </c>
      <c r="C13" s="17" t="s">
        <v>38</v>
      </c>
      <c r="D13" s="12"/>
    </row>
    <row r="14" spans="1:7" ht="14.5" x14ac:dyDescent="0.35">
      <c r="A14" s="11"/>
      <c r="B14" s="9" t="s">
        <v>43</v>
      </c>
      <c r="C14" s="16">
        <v>208708.88099999999</v>
      </c>
      <c r="D14" s="12">
        <f>C14/C11</f>
        <v>0.25674208407512944</v>
      </c>
    </row>
    <row r="15" spans="1:7" ht="14.5" x14ac:dyDescent="0.35">
      <c r="A15" s="11"/>
      <c r="B15" s="9" t="s">
        <v>44</v>
      </c>
      <c r="C15" s="17">
        <v>0</v>
      </c>
      <c r="D15" s="12">
        <f>C15/C11</f>
        <v>0</v>
      </c>
    </row>
    <row r="16" spans="1:7" ht="14.5" x14ac:dyDescent="0.35">
      <c r="A16" s="11"/>
      <c r="B16" s="9" t="s">
        <v>45</v>
      </c>
      <c r="C16" s="16" t="s">
        <v>38</v>
      </c>
      <c r="D16" s="12"/>
    </row>
    <row r="17" spans="1:4" ht="15" thickBot="1" x14ac:dyDescent="0.4">
      <c r="A17" s="13"/>
      <c r="B17" s="14" t="s">
        <v>46</v>
      </c>
      <c r="C17" s="18">
        <v>0</v>
      </c>
      <c r="D17" s="19">
        <f>C17/C11</f>
        <v>0</v>
      </c>
    </row>
    <row r="19" spans="1:4" ht="11.5" customHeight="1" x14ac:dyDescent="0.35">
      <c r="A19" s="1" t="s">
        <v>37</v>
      </c>
    </row>
    <row r="20" spans="1:4" ht="11.5" customHeight="1" x14ac:dyDescent="0.35">
      <c r="A20" s="1" t="s">
        <v>38</v>
      </c>
      <c r="B20" s="3" t="s">
        <v>48</v>
      </c>
    </row>
  </sheetData>
  <mergeCells count="1">
    <mergeCell ref="A9:B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6429-09F2-465B-B7F8-34938863B583}">
  <dimension ref="A1:U25"/>
  <sheetViews>
    <sheetView workbookViewId="0">
      <pane xSplit="2" ySplit="10" topLeftCell="O13" activePane="bottomRight" state="frozen"/>
      <selection pane="topRight"/>
      <selection pane="bottomLeft"/>
      <selection pane="bottomRight" activeCell="G22" sqref="G22"/>
    </sheetView>
  </sheetViews>
  <sheetFormatPr defaultColWidth="8.7265625" defaultRowHeight="11.5" customHeight="1" x14ac:dyDescent="0.35"/>
  <cols>
    <col min="1" max="2" width="29.81640625" style="121" customWidth="1"/>
    <col min="3" max="3" width="19.81640625" style="121" customWidth="1"/>
    <col min="4" max="4" width="5" style="121" customWidth="1"/>
    <col min="5" max="5" width="19.81640625" style="121" customWidth="1"/>
    <col min="6" max="6" width="5" style="121" customWidth="1"/>
    <col min="7" max="7" width="19.81640625" style="121" customWidth="1"/>
    <col min="8" max="8" width="5" style="121" customWidth="1"/>
    <col min="9" max="9" width="19.81640625" style="121" customWidth="1"/>
    <col min="10" max="10" width="5" style="121" customWidth="1"/>
    <col min="11" max="11" width="19.81640625" style="121" customWidth="1"/>
    <col min="12" max="12" width="5" style="121" customWidth="1"/>
    <col min="13" max="13" width="19.81640625" style="121" customWidth="1"/>
    <col min="14" max="14" width="5" style="121" customWidth="1"/>
    <col min="15" max="15" width="19.81640625" style="121" customWidth="1"/>
    <col min="16" max="16" width="5" style="121" customWidth="1"/>
    <col min="17" max="17" width="19.81640625" style="121" customWidth="1"/>
    <col min="18" max="18" width="5" style="121" customWidth="1"/>
    <col min="19" max="19" width="19.81640625" style="121" customWidth="1"/>
    <col min="20" max="20" width="5" style="121" customWidth="1"/>
    <col min="21" max="21" width="28.81640625" style="121" customWidth="1"/>
    <col min="22" max="16384" width="8.7265625" style="121"/>
  </cols>
  <sheetData>
    <row r="1" spans="1:21" ht="14.5" x14ac:dyDescent="0.35">
      <c r="A1" s="120" t="s">
        <v>62</v>
      </c>
    </row>
    <row r="2" spans="1:21" ht="14.5" x14ac:dyDescent="0.35">
      <c r="A2" s="120" t="s">
        <v>31</v>
      </c>
      <c r="B2" s="122" t="s">
        <v>63</v>
      </c>
    </row>
    <row r="3" spans="1:21" ht="14.5" x14ac:dyDescent="0.35">
      <c r="A3" s="120" t="s">
        <v>32</v>
      </c>
      <c r="B3" s="120" t="s">
        <v>64</v>
      </c>
    </row>
    <row r="4" spans="1:21" ht="14.5" x14ac:dyDescent="0.35"/>
    <row r="5" spans="1:21" ht="14.5" x14ac:dyDescent="0.35">
      <c r="A5" s="122" t="s">
        <v>2</v>
      </c>
      <c r="C5" s="120" t="s">
        <v>5</v>
      </c>
    </row>
    <row r="6" spans="1:21" ht="14.5" x14ac:dyDescent="0.35">
      <c r="A6" s="122" t="s">
        <v>4</v>
      </c>
      <c r="C6" s="120" t="s">
        <v>7</v>
      </c>
    </row>
    <row r="7" spans="1:21" ht="15" thickBot="1" x14ac:dyDescent="0.4"/>
    <row r="8" spans="1:21" ht="11.5" customHeight="1" thickBot="1" x14ac:dyDescent="0.4">
      <c r="A8" s="492" t="s">
        <v>33</v>
      </c>
      <c r="B8" s="493" t="s">
        <v>33</v>
      </c>
      <c r="C8" s="493" t="s">
        <v>65</v>
      </c>
      <c r="D8" s="493" t="s">
        <v>34</v>
      </c>
      <c r="E8" s="493" t="s">
        <v>66</v>
      </c>
      <c r="F8" s="493" t="s">
        <v>34</v>
      </c>
      <c r="G8" s="493" t="s">
        <v>67</v>
      </c>
      <c r="H8" s="493" t="s">
        <v>34</v>
      </c>
      <c r="I8" s="493" t="s">
        <v>68</v>
      </c>
      <c r="J8" s="493" t="s">
        <v>34</v>
      </c>
      <c r="K8" s="493" t="s">
        <v>69</v>
      </c>
      <c r="L8" s="493" t="s">
        <v>34</v>
      </c>
      <c r="M8" s="493" t="s">
        <v>70</v>
      </c>
      <c r="N8" s="493" t="s">
        <v>34</v>
      </c>
      <c r="O8" s="493" t="s">
        <v>71</v>
      </c>
      <c r="P8" s="493" t="s">
        <v>34</v>
      </c>
      <c r="Q8" s="493" t="s">
        <v>72</v>
      </c>
      <c r="R8" s="493" t="s">
        <v>34</v>
      </c>
      <c r="S8" s="493" t="s">
        <v>73</v>
      </c>
      <c r="T8" s="493" t="s">
        <v>34</v>
      </c>
      <c r="U8" s="204" t="s">
        <v>29</v>
      </c>
    </row>
    <row r="9" spans="1:21" ht="34.5" customHeight="1" thickBot="1" x14ac:dyDescent="0.4">
      <c r="A9" s="494" t="s">
        <v>36</v>
      </c>
      <c r="B9" s="495" t="s">
        <v>36</v>
      </c>
      <c r="C9" s="496" t="s">
        <v>19</v>
      </c>
      <c r="D9" s="496" t="s">
        <v>34</v>
      </c>
      <c r="E9" s="496" t="s">
        <v>19</v>
      </c>
      <c r="F9" s="496" t="s">
        <v>34</v>
      </c>
      <c r="G9" s="496" t="s">
        <v>19</v>
      </c>
      <c r="H9" s="496" t="s">
        <v>34</v>
      </c>
      <c r="I9" s="496" t="s">
        <v>19</v>
      </c>
      <c r="J9" s="496" t="s">
        <v>34</v>
      </c>
      <c r="K9" s="496" t="s">
        <v>19</v>
      </c>
      <c r="L9" s="496" t="s">
        <v>34</v>
      </c>
      <c r="M9" s="496" t="s">
        <v>19</v>
      </c>
      <c r="N9" s="496" t="s">
        <v>34</v>
      </c>
      <c r="O9" s="496" t="s">
        <v>19</v>
      </c>
      <c r="P9" s="496" t="s">
        <v>34</v>
      </c>
      <c r="Q9" s="497" t="s">
        <v>19</v>
      </c>
      <c r="R9" s="497" t="s">
        <v>34</v>
      </c>
      <c r="S9" s="497" t="s">
        <v>19</v>
      </c>
      <c r="T9" s="497" t="s">
        <v>34</v>
      </c>
      <c r="U9" s="209" t="s">
        <v>19</v>
      </c>
    </row>
    <row r="10" spans="1:21" ht="15" thickBot="1" x14ac:dyDescent="0.4">
      <c r="A10" s="205" t="s">
        <v>35</v>
      </c>
      <c r="B10" s="206" t="s">
        <v>74</v>
      </c>
      <c r="C10" s="207" t="s">
        <v>34</v>
      </c>
      <c r="D10" s="207" t="s">
        <v>34</v>
      </c>
      <c r="E10" s="207" t="s">
        <v>34</v>
      </c>
      <c r="F10" s="207" t="s">
        <v>34</v>
      </c>
      <c r="G10" s="207" t="s">
        <v>34</v>
      </c>
      <c r="H10" s="207" t="s">
        <v>34</v>
      </c>
      <c r="I10" s="207" t="s">
        <v>34</v>
      </c>
      <c r="J10" s="207" t="s">
        <v>34</v>
      </c>
      <c r="K10" s="207" t="s">
        <v>34</v>
      </c>
      <c r="L10" s="207" t="s">
        <v>34</v>
      </c>
      <c r="M10" s="207" t="s">
        <v>34</v>
      </c>
      <c r="N10" s="207" t="s">
        <v>34</v>
      </c>
      <c r="O10" s="207" t="s">
        <v>34</v>
      </c>
      <c r="P10" s="207" t="s">
        <v>34</v>
      </c>
      <c r="Q10" s="207" t="s">
        <v>34</v>
      </c>
      <c r="R10" s="207" t="s">
        <v>34</v>
      </c>
      <c r="S10" s="207" t="s">
        <v>34</v>
      </c>
      <c r="T10" s="207" t="s">
        <v>34</v>
      </c>
      <c r="U10" s="208" t="s">
        <v>34</v>
      </c>
    </row>
    <row r="11" spans="1:21" ht="30.65" customHeight="1" x14ac:dyDescent="0.35">
      <c r="A11" s="163" t="s">
        <v>27</v>
      </c>
      <c r="B11" s="163" t="s">
        <v>6</v>
      </c>
      <c r="C11" s="126">
        <v>9832474.4159999993</v>
      </c>
      <c r="D11" s="127" t="s">
        <v>34</v>
      </c>
      <c r="E11" s="126">
        <v>10288447.955</v>
      </c>
      <c r="F11" s="127" t="s">
        <v>34</v>
      </c>
      <c r="G11" s="126">
        <v>10562645.419</v>
      </c>
      <c r="H11" s="127" t="s">
        <v>34</v>
      </c>
      <c r="I11" s="126">
        <v>10589659.548</v>
      </c>
      <c r="J11" s="127" t="s">
        <v>34</v>
      </c>
      <c r="K11" s="126">
        <v>10501712.514</v>
      </c>
      <c r="L11" s="127" t="s">
        <v>34</v>
      </c>
      <c r="M11" s="126">
        <v>10402172.748</v>
      </c>
      <c r="N11" s="127" t="s">
        <v>34</v>
      </c>
      <c r="O11" s="126">
        <v>10395527.217</v>
      </c>
      <c r="P11" s="127" t="s">
        <v>34</v>
      </c>
      <c r="Q11" s="126">
        <v>10969602.342</v>
      </c>
      <c r="R11" s="127" t="s">
        <v>34</v>
      </c>
      <c r="S11" s="126">
        <v>10145059.725</v>
      </c>
      <c r="T11" s="127" t="s">
        <v>34</v>
      </c>
      <c r="U11" s="126">
        <v>9601509.6380000003</v>
      </c>
    </row>
    <row r="12" spans="1:21" ht="14.5" x14ac:dyDescent="0.35">
      <c r="A12" s="125" t="s">
        <v>27</v>
      </c>
      <c r="B12" s="125" t="s">
        <v>51</v>
      </c>
      <c r="C12" s="128">
        <v>359274.40700000001</v>
      </c>
      <c r="D12" s="129" t="s">
        <v>34</v>
      </c>
      <c r="E12" s="128">
        <v>355148.10200000001</v>
      </c>
      <c r="F12" s="129" t="s">
        <v>34</v>
      </c>
      <c r="G12" s="128">
        <v>368110.66700000002</v>
      </c>
      <c r="H12" s="129" t="s">
        <v>34</v>
      </c>
      <c r="I12" s="128">
        <v>364675.90299999999</v>
      </c>
      <c r="J12" s="129" t="s">
        <v>34</v>
      </c>
      <c r="K12" s="128">
        <v>340244.91600000003</v>
      </c>
      <c r="L12" s="129" t="s">
        <v>34</v>
      </c>
      <c r="M12" s="128">
        <v>275255.65600000002</v>
      </c>
      <c r="N12" s="129" t="s">
        <v>34</v>
      </c>
      <c r="O12" s="128">
        <v>281549.33299999998</v>
      </c>
      <c r="P12" s="129" t="s">
        <v>34</v>
      </c>
      <c r="Q12" s="128">
        <v>268156.65899999999</v>
      </c>
      <c r="R12" s="129" t="s">
        <v>34</v>
      </c>
      <c r="S12" s="128">
        <v>229126.992</v>
      </c>
      <c r="T12" s="129" t="s">
        <v>34</v>
      </c>
      <c r="U12" s="128">
        <v>213798.24299999999</v>
      </c>
    </row>
    <row r="13" spans="1:21" ht="14.5" x14ac:dyDescent="0.35">
      <c r="A13" s="125" t="s">
        <v>27</v>
      </c>
      <c r="B13" s="125" t="s">
        <v>75</v>
      </c>
      <c r="C13" s="130">
        <v>54</v>
      </c>
      <c r="D13" s="127" t="s">
        <v>34</v>
      </c>
      <c r="E13" s="130">
        <v>6.3</v>
      </c>
      <c r="F13" s="127" t="s">
        <v>34</v>
      </c>
      <c r="G13" s="130">
        <v>0</v>
      </c>
      <c r="H13" s="127" t="s">
        <v>34</v>
      </c>
      <c r="I13" s="130">
        <v>0</v>
      </c>
      <c r="J13" s="127" t="s">
        <v>34</v>
      </c>
      <c r="K13" s="130">
        <v>0</v>
      </c>
      <c r="L13" s="127" t="s">
        <v>34</v>
      </c>
      <c r="M13" s="130">
        <v>0</v>
      </c>
      <c r="N13" s="127" t="s">
        <v>34</v>
      </c>
      <c r="O13" s="130">
        <v>0</v>
      </c>
      <c r="P13" s="127" t="s">
        <v>34</v>
      </c>
      <c r="Q13" s="130">
        <v>0</v>
      </c>
      <c r="R13" s="127" t="s">
        <v>34</v>
      </c>
      <c r="S13" s="130">
        <v>0</v>
      </c>
      <c r="T13" s="127" t="s">
        <v>34</v>
      </c>
      <c r="U13" s="130">
        <v>0</v>
      </c>
    </row>
    <row r="14" spans="1:21" ht="14.5" x14ac:dyDescent="0.35">
      <c r="A14" s="125" t="s">
        <v>27</v>
      </c>
      <c r="B14" s="125" t="s">
        <v>76</v>
      </c>
      <c r="C14" s="131">
        <v>9317.0499999999993</v>
      </c>
      <c r="D14" s="129" t="s">
        <v>34</v>
      </c>
      <c r="E14" s="128">
        <v>9152.1090000000004</v>
      </c>
      <c r="F14" s="129" t="s">
        <v>34</v>
      </c>
      <c r="G14" s="128">
        <v>8994.6020000000008</v>
      </c>
      <c r="H14" s="129" t="s">
        <v>34</v>
      </c>
      <c r="I14" s="128">
        <v>8685.3510000000006</v>
      </c>
      <c r="J14" s="129" t="s">
        <v>34</v>
      </c>
      <c r="K14" s="128">
        <v>9122.9770000000008</v>
      </c>
      <c r="L14" s="129" t="s">
        <v>34</v>
      </c>
      <c r="M14" s="131">
        <v>8441.44</v>
      </c>
      <c r="N14" s="129" t="s">
        <v>34</v>
      </c>
      <c r="O14" s="128">
        <v>8503.3029999999999</v>
      </c>
      <c r="P14" s="129" t="s">
        <v>34</v>
      </c>
      <c r="Q14" s="128">
        <v>8230.5730000000003</v>
      </c>
      <c r="R14" s="129" t="s">
        <v>34</v>
      </c>
      <c r="S14" s="128">
        <v>7447.8549999999996</v>
      </c>
      <c r="T14" s="129" t="s">
        <v>34</v>
      </c>
      <c r="U14" s="128">
        <v>6317.0379999999996</v>
      </c>
    </row>
    <row r="15" spans="1:21" ht="14.5" x14ac:dyDescent="0.35">
      <c r="A15" s="125" t="s">
        <v>27</v>
      </c>
      <c r="B15" s="125" t="s">
        <v>77</v>
      </c>
      <c r="C15" s="130">
        <v>0</v>
      </c>
      <c r="D15" s="127" t="s">
        <v>34</v>
      </c>
      <c r="E15" s="130">
        <v>0</v>
      </c>
      <c r="F15" s="127" t="s">
        <v>34</v>
      </c>
      <c r="G15" s="130">
        <v>0</v>
      </c>
      <c r="H15" s="127" t="s">
        <v>34</v>
      </c>
      <c r="I15" s="130">
        <v>0</v>
      </c>
      <c r="J15" s="127" t="s">
        <v>34</v>
      </c>
      <c r="K15" s="130">
        <v>0</v>
      </c>
      <c r="L15" s="127" t="s">
        <v>34</v>
      </c>
      <c r="M15" s="130">
        <v>0</v>
      </c>
      <c r="N15" s="127" t="s">
        <v>34</v>
      </c>
      <c r="O15" s="130">
        <v>0</v>
      </c>
      <c r="P15" s="127" t="s">
        <v>34</v>
      </c>
      <c r="Q15" s="130">
        <v>0</v>
      </c>
      <c r="R15" s="127" t="s">
        <v>34</v>
      </c>
      <c r="S15" s="130">
        <v>0</v>
      </c>
      <c r="T15" s="127" t="s">
        <v>34</v>
      </c>
      <c r="U15" s="130">
        <v>0</v>
      </c>
    </row>
    <row r="16" spans="1:21" ht="14.5" x14ac:dyDescent="0.35">
      <c r="A16" s="125" t="s">
        <v>27</v>
      </c>
      <c r="B16" s="125" t="s">
        <v>9</v>
      </c>
      <c r="C16" s="128">
        <v>2970973.6860000002</v>
      </c>
      <c r="D16" s="129" t="s">
        <v>34</v>
      </c>
      <c r="E16" s="128">
        <v>3218818.5419999999</v>
      </c>
      <c r="F16" s="129" t="s">
        <v>34</v>
      </c>
      <c r="G16" s="128">
        <v>3424110.767</v>
      </c>
      <c r="H16" s="129" t="s">
        <v>34</v>
      </c>
      <c r="I16" s="128">
        <v>3410425.2349999999</v>
      </c>
      <c r="J16" s="129" t="s">
        <v>34</v>
      </c>
      <c r="K16" s="128">
        <v>3367291.3709999998</v>
      </c>
      <c r="L16" s="129" t="s">
        <v>34</v>
      </c>
      <c r="M16" s="128">
        <v>3327764.9479999999</v>
      </c>
      <c r="N16" s="129" t="s">
        <v>34</v>
      </c>
      <c r="O16" s="128">
        <v>3303052.5839999998</v>
      </c>
      <c r="P16" s="129" t="s">
        <v>34</v>
      </c>
      <c r="Q16" s="128">
        <v>3679263.6740000001</v>
      </c>
      <c r="R16" s="129" t="s">
        <v>34</v>
      </c>
      <c r="S16" s="128">
        <v>3117229.054</v>
      </c>
      <c r="T16" s="129" t="s">
        <v>34</v>
      </c>
      <c r="U16" s="128">
        <v>2832055.6609999998</v>
      </c>
    </row>
    <row r="17" spans="1:21" ht="14.5" x14ac:dyDescent="0.35">
      <c r="A17" s="125" t="s">
        <v>27</v>
      </c>
      <c r="B17" s="125" t="s">
        <v>50</v>
      </c>
      <c r="C17" s="126">
        <v>1290598.6229999999</v>
      </c>
      <c r="D17" s="127" t="s">
        <v>34</v>
      </c>
      <c r="E17" s="126">
        <v>1333806.017</v>
      </c>
      <c r="F17" s="127" t="s">
        <v>34</v>
      </c>
      <c r="G17" s="126">
        <v>1305641.4850000001</v>
      </c>
      <c r="H17" s="127" t="s">
        <v>34</v>
      </c>
      <c r="I17" s="130">
        <v>1274674.32</v>
      </c>
      <c r="J17" s="127" t="s">
        <v>34</v>
      </c>
      <c r="K17" s="126">
        <v>1205921.476</v>
      </c>
      <c r="L17" s="127" t="s">
        <v>34</v>
      </c>
      <c r="M17" s="126">
        <v>1220063.8629999999</v>
      </c>
      <c r="N17" s="127" t="s">
        <v>34</v>
      </c>
      <c r="O17" s="126">
        <v>1266814.757</v>
      </c>
      <c r="P17" s="127" t="s">
        <v>34</v>
      </c>
      <c r="Q17" s="126">
        <v>1055720.1440000001</v>
      </c>
      <c r="R17" s="127" t="s">
        <v>34</v>
      </c>
      <c r="S17" s="126">
        <v>1090689.4709999999</v>
      </c>
      <c r="T17" s="127" t="s">
        <v>34</v>
      </c>
      <c r="U17" s="126">
        <v>990324.10400000005</v>
      </c>
    </row>
    <row r="18" spans="1:21" ht="14.5" x14ac:dyDescent="0.35">
      <c r="A18" s="125" t="s">
        <v>27</v>
      </c>
      <c r="B18" s="125" t="s">
        <v>11</v>
      </c>
      <c r="C18" s="128">
        <v>1905343.709</v>
      </c>
      <c r="D18" s="129" t="s">
        <v>34</v>
      </c>
      <c r="E18" s="128">
        <v>2000454.746</v>
      </c>
      <c r="F18" s="129" t="s">
        <v>34</v>
      </c>
      <c r="G18" s="128">
        <v>2000653.7890000001</v>
      </c>
      <c r="H18" s="129" t="s">
        <v>34</v>
      </c>
      <c r="I18" s="131">
        <v>2057047.99</v>
      </c>
      <c r="J18" s="129" t="s">
        <v>34</v>
      </c>
      <c r="K18" s="128">
        <v>2158741.5890000002</v>
      </c>
      <c r="L18" s="129" t="s">
        <v>34</v>
      </c>
      <c r="M18" s="128">
        <v>2168417.9819999998</v>
      </c>
      <c r="N18" s="129" t="s">
        <v>34</v>
      </c>
      <c r="O18" s="128">
        <v>2120383.0780000002</v>
      </c>
      <c r="P18" s="129" t="s">
        <v>34</v>
      </c>
      <c r="Q18" s="128">
        <v>2374237.0890000002</v>
      </c>
      <c r="R18" s="129" t="s">
        <v>34</v>
      </c>
      <c r="S18" s="128">
        <v>2322872.2710000002</v>
      </c>
      <c r="T18" s="129" t="s">
        <v>34</v>
      </c>
      <c r="U18" s="128">
        <v>2257075.5359999998</v>
      </c>
    </row>
    <row r="19" spans="1:21" ht="14.5" x14ac:dyDescent="0.35">
      <c r="A19" s="125" t="s">
        <v>27</v>
      </c>
      <c r="B19" s="125" t="s">
        <v>78</v>
      </c>
      <c r="C19" s="130">
        <v>0</v>
      </c>
      <c r="D19" s="127" t="s">
        <v>34</v>
      </c>
      <c r="E19" s="130">
        <v>0</v>
      </c>
      <c r="F19" s="127" t="s">
        <v>34</v>
      </c>
      <c r="G19" s="130">
        <v>0</v>
      </c>
      <c r="H19" s="127" t="s">
        <v>34</v>
      </c>
      <c r="I19" s="130">
        <v>0</v>
      </c>
      <c r="J19" s="127" t="s">
        <v>34</v>
      </c>
      <c r="K19" s="130">
        <v>0</v>
      </c>
      <c r="L19" s="127" t="s">
        <v>34</v>
      </c>
      <c r="M19" s="130">
        <v>0</v>
      </c>
      <c r="N19" s="127" t="s">
        <v>34</v>
      </c>
      <c r="O19" s="130">
        <v>0</v>
      </c>
      <c r="P19" s="127" t="s">
        <v>34</v>
      </c>
      <c r="Q19" s="130">
        <v>0</v>
      </c>
      <c r="R19" s="127" t="s">
        <v>34</v>
      </c>
      <c r="S19" s="130">
        <v>0</v>
      </c>
      <c r="T19" s="127" t="s">
        <v>34</v>
      </c>
      <c r="U19" s="130">
        <v>0</v>
      </c>
    </row>
    <row r="20" spans="1:21" ht="14.5" x14ac:dyDescent="0.35">
      <c r="A20" s="125" t="s">
        <v>27</v>
      </c>
      <c r="B20" s="125" t="s">
        <v>79</v>
      </c>
      <c r="C20" s="129" t="s">
        <v>38</v>
      </c>
      <c r="D20" s="129" t="s">
        <v>34</v>
      </c>
      <c r="E20" s="129" t="s">
        <v>38</v>
      </c>
      <c r="F20" s="129" t="s">
        <v>34</v>
      </c>
      <c r="G20" s="129" t="s">
        <v>38</v>
      </c>
      <c r="H20" s="129" t="s">
        <v>34</v>
      </c>
      <c r="I20" s="129" t="s">
        <v>38</v>
      </c>
      <c r="J20" s="129" t="s">
        <v>34</v>
      </c>
      <c r="K20" s="129" t="s">
        <v>38</v>
      </c>
      <c r="L20" s="129" t="s">
        <v>34</v>
      </c>
      <c r="M20" s="129" t="s">
        <v>38</v>
      </c>
      <c r="N20" s="129" t="s">
        <v>34</v>
      </c>
      <c r="O20" s="129" t="s">
        <v>38</v>
      </c>
      <c r="P20" s="129" t="s">
        <v>34</v>
      </c>
      <c r="Q20" s="129" t="s">
        <v>38</v>
      </c>
      <c r="R20" s="129" t="s">
        <v>34</v>
      </c>
      <c r="S20" s="129" t="s">
        <v>38</v>
      </c>
      <c r="T20" s="129" t="s">
        <v>34</v>
      </c>
      <c r="U20" s="129" t="s">
        <v>38</v>
      </c>
    </row>
    <row r="21" spans="1:21" ht="14.5" x14ac:dyDescent="0.35">
      <c r="A21" s="125" t="s">
        <v>27</v>
      </c>
      <c r="B21" s="125" t="s">
        <v>12</v>
      </c>
      <c r="C21" s="126">
        <v>2452127.5980000002</v>
      </c>
      <c r="D21" s="127" t="s">
        <v>34</v>
      </c>
      <c r="E21" s="126">
        <v>2488594.892</v>
      </c>
      <c r="F21" s="127" t="s">
        <v>34</v>
      </c>
      <c r="G21" s="126">
        <v>2530947.9169999999</v>
      </c>
      <c r="H21" s="127" t="s">
        <v>34</v>
      </c>
      <c r="I21" s="126">
        <v>2547739.7790000001</v>
      </c>
      <c r="J21" s="127" t="s">
        <v>34</v>
      </c>
      <c r="K21" s="126">
        <v>2537747.0279999999</v>
      </c>
      <c r="L21" s="127" t="s">
        <v>34</v>
      </c>
      <c r="M21" s="126">
        <v>2530072.781</v>
      </c>
      <c r="N21" s="127" t="s">
        <v>34</v>
      </c>
      <c r="O21" s="126">
        <v>2560804.926</v>
      </c>
      <c r="P21" s="127" t="s">
        <v>34</v>
      </c>
      <c r="Q21" s="126">
        <v>2659755.037</v>
      </c>
      <c r="R21" s="127" t="s">
        <v>34</v>
      </c>
      <c r="S21" s="126">
        <v>2547105.4819999998</v>
      </c>
      <c r="T21" s="127" t="s">
        <v>34</v>
      </c>
      <c r="U21" s="126">
        <v>2489125.355</v>
      </c>
    </row>
    <row r="22" spans="1:21" ht="14.5" x14ac:dyDescent="0.35">
      <c r="A22" s="125" t="s">
        <v>27</v>
      </c>
      <c r="B22" s="125" t="s">
        <v>13</v>
      </c>
      <c r="C22" s="128">
        <v>844785.34299999999</v>
      </c>
      <c r="D22" s="129" t="s">
        <v>34</v>
      </c>
      <c r="E22" s="128">
        <v>882467.25100000005</v>
      </c>
      <c r="F22" s="129" t="s">
        <v>34</v>
      </c>
      <c r="G22" s="128">
        <v>924186.19200000004</v>
      </c>
      <c r="H22" s="129" t="s">
        <v>34</v>
      </c>
      <c r="I22" s="131">
        <v>926410.97</v>
      </c>
      <c r="J22" s="129" t="s">
        <v>34</v>
      </c>
      <c r="K22" s="128">
        <v>882643.16200000001</v>
      </c>
      <c r="L22" s="129" t="s">
        <v>34</v>
      </c>
      <c r="M22" s="131">
        <v>872156.08</v>
      </c>
      <c r="N22" s="129" t="s">
        <v>34</v>
      </c>
      <c r="O22" s="128">
        <v>854419.23499999999</v>
      </c>
      <c r="P22" s="129" t="s">
        <v>34</v>
      </c>
      <c r="Q22" s="128">
        <v>924239.16599999997</v>
      </c>
      <c r="R22" s="129" t="s">
        <v>34</v>
      </c>
      <c r="S22" s="128">
        <v>830588.60100000002</v>
      </c>
      <c r="T22" s="129" t="s">
        <v>34</v>
      </c>
      <c r="U22" s="131">
        <v>812813.7</v>
      </c>
    </row>
    <row r="24" spans="1:21" ht="14.5" x14ac:dyDescent="0.35">
      <c r="A24" s="122" t="s">
        <v>37</v>
      </c>
    </row>
    <row r="25" spans="1:21" ht="14.5" x14ac:dyDescent="0.35">
      <c r="A25" s="122" t="s">
        <v>38</v>
      </c>
      <c r="B25" s="120" t="s">
        <v>39</v>
      </c>
    </row>
  </sheetData>
  <mergeCells count="20">
    <mergeCell ref="M8:N8"/>
    <mergeCell ref="O8:P8"/>
    <mergeCell ref="Q8:R8"/>
    <mergeCell ref="S8:T8"/>
    <mergeCell ref="K9:L9"/>
    <mergeCell ref="M9:N9"/>
    <mergeCell ref="O9:P9"/>
    <mergeCell ref="Q9:R9"/>
    <mergeCell ref="S9:T9"/>
    <mergeCell ref="K8:L8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Structure</vt:lpstr>
      <vt:lpstr>Data_23.1</vt:lpstr>
      <vt:lpstr>Figure 1_23</vt:lpstr>
      <vt:lpstr>Figure 2_2023</vt:lpstr>
      <vt:lpstr>Figure 3_2023</vt:lpstr>
      <vt:lpstr>Table_1_2023</vt:lpstr>
      <vt:lpstr>Table 2_2023</vt:lpstr>
      <vt:lpstr>Table 3_2023</vt:lpstr>
      <vt:lpstr>Table 4 Space heating_2023</vt:lpstr>
      <vt:lpstr>Table 5 Water heating_2023</vt:lpstr>
      <vt:lpstr>Table 6_Cooking_2023</vt:lpstr>
      <vt:lpstr>Sheet 1 - 2023</vt:lpstr>
      <vt:lpstr>Sheet 1</vt:lpstr>
      <vt:lpstr>Sheet 2</vt:lpstr>
      <vt:lpstr>Sheet 3</vt:lpstr>
      <vt:lpstr>Sheet 4</vt:lpstr>
      <vt:lpstr>Sheet 5</vt:lpstr>
      <vt:lpstr>Sheet 6</vt:lpstr>
      <vt:lpstr>Sheet 7</vt:lpstr>
      <vt:lpstr>Table_balances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KARPINSKA Karina Joanna (ESTAT-EXT)</cp:lastModifiedBy>
  <dcterms:created xsi:type="dcterms:W3CDTF">2025-06-05T18:41:44Z</dcterms:created>
  <dcterms:modified xsi:type="dcterms:W3CDTF">2025-06-25T08:49:23Z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2025-06-05T18:48:56Z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c03d4807-8b68-4c46-9704-e7230e99a52b</vt:lpwstr>
  </property>
  <property fmtid="{D5CDD505-2E9C-101B-9397-08002B2CF9AE}" pid="8" name="MSIP_Label_6bd9ddd1-4d20-43f6-abfa-fc3c07406f94_ContentBits">
    <vt:lpwstr>0</vt:lpwstr>
  </property>
</Properties>
</file>