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45" windowWidth="18675" windowHeight="6600" tabRatio="861" activeTab="8"/>
  </bookViews>
  <sheets>
    <sheet name="Table 1" sheetId="6" r:id="rId1"/>
    <sheet name="Table 2" sheetId="4" r:id="rId2"/>
    <sheet name="Table 3" sheetId="7" r:id="rId3"/>
    <sheet name="Table 4" sheetId="24" r:id="rId4"/>
    <sheet name="Figure 1" sheetId="9" r:id="rId5"/>
    <sheet name="Figure 2" sheetId="10" r:id="rId6"/>
    <sheet name="Figure 3" sheetId="11" r:id="rId7"/>
    <sheet name="Figure 4" sheetId="12" r:id="rId8"/>
    <sheet name="Figure 5" sheetId="14" r:id="rId9"/>
    <sheet name="Table 5" sheetId="13" r:id="rId10"/>
    <sheet name="Table 6" sheetId="15" r:id="rId11"/>
    <sheet name="Figure 6" sheetId="16" r:id="rId12"/>
    <sheet name="Figure 7" sheetId="5" r:id="rId13"/>
    <sheet name="Figure 8" sheetId="2" r:id="rId14"/>
    <sheet name="Figure 9" sheetId="17" r:id="rId15"/>
    <sheet name="Figure 10" sheetId="18" r:id="rId16"/>
    <sheet name="Table 7" sheetId="19" r:id="rId17"/>
    <sheet name="Table 8" sheetId="3" r:id="rId18"/>
    <sheet name="Figure 11" sheetId="1" r:id="rId19"/>
    <sheet name="Figure 12" sheetId="20" r:id="rId20"/>
    <sheet name="Figure 13" sheetId="21" r:id="rId21"/>
    <sheet name="Figure 14" sheetId="22" r:id="rId22"/>
    <sheet name="Figure 15" sheetId="23" r:id="rId23"/>
  </sheets>
  <calcPr calcId="145621"/>
</workbook>
</file>

<file path=xl/calcChain.xml><?xml version="1.0" encoding="utf-8"?>
<calcChain xmlns="http://schemas.openxmlformats.org/spreadsheetml/2006/main">
  <c r="O80" i="15" l="1"/>
  <c r="N80" i="15"/>
  <c r="M80" i="15"/>
  <c r="L80" i="15"/>
  <c r="K80" i="15"/>
  <c r="J80" i="15"/>
  <c r="I80" i="15"/>
  <c r="H80" i="15"/>
  <c r="G80" i="15"/>
  <c r="F80" i="15"/>
  <c r="E80" i="15"/>
  <c r="D80" i="15"/>
  <c r="C80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M71" i="15" l="1"/>
  <c r="N71" i="15"/>
  <c r="O71" i="15"/>
  <c r="M72" i="15"/>
  <c r="N72" i="15"/>
  <c r="O72" i="15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69" i="24"/>
  <c r="N69" i="24"/>
  <c r="O69" i="24"/>
  <c r="P69" i="24"/>
  <c r="Q69" i="24"/>
  <c r="R69" i="24"/>
  <c r="S69" i="24"/>
  <c r="T69" i="24"/>
  <c r="E59" i="19" l="1"/>
  <c r="F59" i="19"/>
  <c r="G59" i="19"/>
  <c r="H59" i="19"/>
  <c r="I59" i="19"/>
  <c r="D59" i="19"/>
  <c r="E57" i="19"/>
  <c r="I56" i="19"/>
  <c r="D55" i="19"/>
  <c r="D57" i="19" s="1"/>
  <c r="E55" i="19"/>
  <c r="E58" i="19" s="1"/>
  <c r="F55" i="19"/>
  <c r="F57" i="19" s="1"/>
  <c r="G55" i="19"/>
  <c r="G56" i="19" s="1"/>
  <c r="H55" i="19"/>
  <c r="H57" i="19" s="1"/>
  <c r="I55" i="19"/>
  <c r="I58" i="19" s="1"/>
  <c r="C55" i="19"/>
  <c r="C57" i="19" s="1"/>
  <c r="C72" i="15"/>
  <c r="D72" i="15"/>
  <c r="E72" i="15"/>
  <c r="F72" i="15"/>
  <c r="G72" i="15"/>
  <c r="H72" i="15"/>
  <c r="I72" i="15"/>
  <c r="J72" i="15"/>
  <c r="K72" i="15"/>
  <c r="L72" i="15"/>
  <c r="D71" i="15"/>
  <c r="E71" i="15"/>
  <c r="F71" i="15"/>
  <c r="G71" i="15"/>
  <c r="H71" i="15"/>
  <c r="I71" i="15"/>
  <c r="J71" i="15"/>
  <c r="K71" i="15"/>
  <c r="L71" i="15"/>
  <c r="C71" i="15"/>
  <c r="H84" i="13"/>
  <c r="I84" i="13"/>
  <c r="J84" i="13"/>
  <c r="K84" i="13"/>
  <c r="L84" i="13"/>
  <c r="H85" i="13"/>
  <c r="I85" i="13"/>
  <c r="J85" i="13"/>
  <c r="K85" i="13"/>
  <c r="L85" i="13"/>
  <c r="H86" i="13"/>
  <c r="I86" i="13"/>
  <c r="J86" i="13"/>
  <c r="K86" i="13"/>
  <c r="L86" i="13"/>
  <c r="H87" i="13"/>
  <c r="I87" i="13"/>
  <c r="J87" i="13"/>
  <c r="K87" i="13"/>
  <c r="L87" i="13"/>
  <c r="H88" i="13"/>
  <c r="I88" i="13"/>
  <c r="J88" i="13"/>
  <c r="K88" i="13"/>
  <c r="L88" i="13"/>
  <c r="H89" i="13"/>
  <c r="I89" i="13"/>
  <c r="J89" i="13"/>
  <c r="K89" i="13"/>
  <c r="L89" i="13"/>
  <c r="H90" i="13"/>
  <c r="I90" i="13"/>
  <c r="J90" i="13"/>
  <c r="K90" i="13"/>
  <c r="L90" i="13"/>
  <c r="H91" i="13"/>
  <c r="I91" i="13"/>
  <c r="J91" i="13"/>
  <c r="K91" i="13"/>
  <c r="L91" i="13"/>
  <c r="H92" i="13"/>
  <c r="I92" i="13"/>
  <c r="J92" i="13"/>
  <c r="K92" i="13"/>
  <c r="L92" i="13"/>
  <c r="G84" i="13"/>
  <c r="G85" i="13"/>
  <c r="G86" i="13"/>
  <c r="G87" i="13"/>
  <c r="G88" i="13"/>
  <c r="G89" i="13"/>
  <c r="G90" i="13"/>
  <c r="G91" i="13"/>
  <c r="G92" i="13"/>
  <c r="F84" i="13"/>
  <c r="F85" i="13"/>
  <c r="F86" i="13"/>
  <c r="F87" i="13"/>
  <c r="F88" i="13"/>
  <c r="F89" i="13"/>
  <c r="F90" i="13"/>
  <c r="F91" i="13"/>
  <c r="F92" i="13"/>
  <c r="E84" i="13"/>
  <c r="E85" i="13"/>
  <c r="E86" i="13"/>
  <c r="E87" i="13"/>
  <c r="E88" i="13"/>
  <c r="E89" i="13"/>
  <c r="E90" i="13"/>
  <c r="E91" i="13"/>
  <c r="E92" i="13"/>
  <c r="E83" i="13"/>
  <c r="F83" i="13"/>
  <c r="G83" i="13"/>
  <c r="H83" i="13"/>
  <c r="I83" i="13"/>
  <c r="J83" i="13"/>
  <c r="K83" i="13"/>
  <c r="L83" i="13"/>
  <c r="D84" i="13"/>
  <c r="D85" i="13"/>
  <c r="D86" i="13"/>
  <c r="D87" i="13"/>
  <c r="D88" i="13"/>
  <c r="D89" i="13"/>
  <c r="D90" i="13"/>
  <c r="D91" i="13"/>
  <c r="D92" i="13"/>
  <c r="D83" i="13"/>
  <c r="C84" i="13"/>
  <c r="C85" i="13"/>
  <c r="C86" i="13"/>
  <c r="C87" i="13"/>
  <c r="C88" i="13"/>
  <c r="C89" i="13"/>
  <c r="C90" i="13"/>
  <c r="C91" i="13"/>
  <c r="C92" i="13"/>
  <c r="C83" i="13"/>
  <c r="B58" i="14"/>
  <c r="C64" i="14"/>
  <c r="C55" i="14"/>
  <c r="C56" i="14"/>
  <c r="C57" i="14"/>
  <c r="C59" i="14"/>
  <c r="C60" i="14"/>
  <c r="C61" i="14"/>
  <c r="C62" i="14"/>
  <c r="C63" i="14"/>
  <c r="C54" i="14"/>
  <c r="C83" i="12"/>
  <c r="C84" i="12"/>
  <c r="C82" i="12"/>
  <c r="C90" i="12"/>
  <c r="C89" i="12"/>
  <c r="C85" i="12"/>
  <c r="C81" i="12"/>
  <c r="C88" i="12"/>
  <c r="C91" i="12"/>
  <c r="C86" i="12"/>
  <c r="C80" i="12"/>
  <c r="E56" i="19" l="1"/>
  <c r="F56" i="19"/>
  <c r="H56" i="19"/>
  <c r="I57" i="19"/>
  <c r="H58" i="19"/>
  <c r="D58" i="19"/>
  <c r="C56" i="19"/>
  <c r="J59" i="19"/>
  <c r="D56" i="19"/>
  <c r="G57" i="19"/>
  <c r="C58" i="19"/>
  <c r="F58" i="19"/>
  <c r="G58" i="19"/>
  <c r="F68" i="5" l="1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H67" i="5"/>
  <c r="F67" i="5"/>
  <c r="I53" i="5"/>
  <c r="I54" i="5"/>
  <c r="I55" i="5"/>
  <c r="I56" i="5"/>
  <c r="I57" i="5"/>
  <c r="I58" i="5"/>
  <c r="I59" i="5"/>
  <c r="I60" i="5"/>
  <c r="I61" i="5"/>
  <c r="I62" i="5"/>
  <c r="I52" i="5"/>
  <c r="G53" i="5"/>
  <c r="G68" i="5" s="1"/>
  <c r="G54" i="5"/>
  <c r="G69" i="5" s="1"/>
  <c r="G55" i="5"/>
  <c r="G70" i="5" s="1"/>
  <c r="G56" i="5"/>
  <c r="G71" i="5" s="1"/>
  <c r="G57" i="5"/>
  <c r="G72" i="5" s="1"/>
  <c r="G58" i="5"/>
  <c r="G73" i="5" s="1"/>
  <c r="G59" i="5"/>
  <c r="G74" i="5" s="1"/>
  <c r="G60" i="5"/>
  <c r="G75" i="5" s="1"/>
  <c r="G61" i="5"/>
  <c r="G76" i="5" s="1"/>
  <c r="G62" i="5"/>
  <c r="G77" i="5" s="1"/>
  <c r="G52" i="5"/>
  <c r="G67" i="5" s="1"/>
  <c r="E53" i="5"/>
  <c r="E54" i="5"/>
  <c r="E55" i="5"/>
  <c r="E56" i="5"/>
  <c r="E57" i="5"/>
  <c r="E58" i="5"/>
  <c r="E59" i="5"/>
  <c r="E60" i="5"/>
  <c r="E61" i="5"/>
  <c r="E62" i="5"/>
  <c r="E52" i="5"/>
  <c r="E67" i="5" l="1"/>
  <c r="C67" i="5"/>
  <c r="I67" i="5" s="1"/>
  <c r="D67" i="5"/>
  <c r="J67" i="5" s="1"/>
  <c r="C70" i="5"/>
  <c r="D70" i="5"/>
  <c r="J70" i="5" s="1"/>
  <c r="D77" i="5"/>
  <c r="C77" i="5"/>
  <c r="D76" i="5"/>
  <c r="C76" i="5"/>
  <c r="D72" i="5"/>
  <c r="C72" i="5"/>
  <c r="D68" i="5"/>
  <c r="C68" i="5"/>
  <c r="C75" i="5"/>
  <c r="I75" i="5" s="1"/>
  <c r="D75" i="5"/>
  <c r="J75" i="5" s="1"/>
  <c r="C71" i="5"/>
  <c r="D71" i="5"/>
  <c r="J71" i="5" s="1"/>
  <c r="C74" i="5"/>
  <c r="I74" i="5" s="1"/>
  <c r="D74" i="5"/>
  <c r="J74" i="5" s="1"/>
  <c r="D73" i="5"/>
  <c r="C73" i="5"/>
  <c r="I73" i="5" s="1"/>
  <c r="D69" i="5"/>
  <c r="C69" i="5"/>
  <c r="I69" i="5" s="1"/>
  <c r="J72" i="5"/>
  <c r="I77" i="5"/>
  <c r="J76" i="5"/>
  <c r="J68" i="5"/>
  <c r="I71" i="5"/>
  <c r="K52" i="5"/>
  <c r="K62" i="5"/>
  <c r="J61" i="5"/>
  <c r="K60" i="5"/>
  <c r="J59" i="5"/>
  <c r="K58" i="5"/>
  <c r="J57" i="5"/>
  <c r="K56" i="5"/>
  <c r="J55" i="5"/>
  <c r="K54" i="5"/>
  <c r="J53" i="5"/>
  <c r="J77" i="5"/>
  <c r="E76" i="5"/>
  <c r="I76" i="5"/>
  <c r="E74" i="5"/>
  <c r="J73" i="5"/>
  <c r="E72" i="5"/>
  <c r="I72" i="5"/>
  <c r="E70" i="5"/>
  <c r="I70" i="5"/>
  <c r="J69" i="5"/>
  <c r="E68" i="5"/>
  <c r="I68" i="5"/>
  <c r="J52" i="5"/>
  <c r="J62" i="5"/>
  <c r="K61" i="5"/>
  <c r="J60" i="5"/>
  <c r="K59" i="5"/>
  <c r="J58" i="5"/>
  <c r="K57" i="5"/>
  <c r="J56" i="5"/>
  <c r="K55" i="5"/>
  <c r="J54" i="5"/>
  <c r="K53" i="5"/>
  <c r="E77" i="5"/>
  <c r="E75" i="5"/>
  <c r="E73" i="5"/>
  <c r="E71" i="5"/>
  <c r="E69" i="5"/>
  <c r="G52" i="18"/>
  <c r="G53" i="18"/>
  <c r="G54" i="18"/>
  <c r="G55" i="18"/>
  <c r="G56" i="18"/>
  <c r="G57" i="18"/>
  <c r="G51" i="18"/>
  <c r="I69" i="24" l="1"/>
  <c r="H69" i="24"/>
  <c r="G69" i="24"/>
  <c r="F69" i="24"/>
  <c r="E69" i="24"/>
  <c r="D69" i="24"/>
  <c r="C69" i="24"/>
  <c r="B69" i="24"/>
</calcChain>
</file>

<file path=xl/sharedStrings.xml><?xml version="1.0" encoding="utf-8"?>
<sst xmlns="http://schemas.openxmlformats.org/spreadsheetml/2006/main" count="755" uniqueCount="293">
  <si>
    <t>Rest of the world</t>
  </si>
  <si>
    <t>China</t>
  </si>
  <si>
    <t>USA</t>
  </si>
  <si>
    <t>EU</t>
  </si>
  <si>
    <t>Japan</t>
  </si>
  <si>
    <t>Brazil</t>
  </si>
  <si>
    <t>EU imports</t>
  </si>
  <si>
    <t>EU exports</t>
  </si>
  <si>
    <t>Balance</t>
  </si>
  <si>
    <t xml:space="preserve">Services </t>
  </si>
  <si>
    <t xml:space="preserve">Agriculture </t>
  </si>
  <si>
    <t xml:space="preserve">Mining </t>
  </si>
  <si>
    <t xml:space="preserve">Manufacturing </t>
  </si>
  <si>
    <t xml:space="preserve">Electricity, gas and water </t>
  </si>
  <si>
    <t xml:space="preserve">Construction </t>
  </si>
  <si>
    <t xml:space="preserve">Trade </t>
  </si>
  <si>
    <t xml:space="preserve">Transport </t>
  </si>
  <si>
    <t xml:space="preserve">Financial services </t>
  </si>
  <si>
    <t xml:space="preserve">Other services </t>
  </si>
  <si>
    <t>Year</t>
  </si>
  <si>
    <t>Value</t>
  </si>
  <si>
    <t>%</t>
  </si>
  <si>
    <t>Exports</t>
  </si>
  <si>
    <t>Imports</t>
  </si>
  <si>
    <r>
      <t>UNEMPLOYMENT RATE (</t>
    </r>
    <r>
      <rPr>
        <sz val="9"/>
        <color theme="1"/>
        <rFont val="Arial"/>
        <family val="2"/>
      </rPr>
      <t>Average annual rates)</t>
    </r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</si>
  <si>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ECLAC</t>
    </r>
  </si>
  <si>
    <t>Shares 2013</t>
  </si>
  <si>
    <t>Chiles major trader partners</t>
  </si>
  <si>
    <t>(%)</t>
  </si>
  <si>
    <t>Copper imports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</si>
  <si>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http://www.cepal.org/publicaciones/xml/5/51945/AnuarioEstadistico2013.pdf</t>
    </r>
  </si>
  <si>
    <t>Sectors of economy</t>
  </si>
  <si>
    <t>Chemicals and related products, n.e.s.</t>
  </si>
  <si>
    <t>Machinery and transport equipment</t>
  </si>
  <si>
    <t>Mineral fuels, lubricants and related materials</t>
  </si>
  <si>
    <t>Primary products</t>
  </si>
  <si>
    <t>Manufactured goods</t>
  </si>
  <si>
    <t>Natural resources</t>
  </si>
  <si>
    <t>Manufactures</t>
  </si>
  <si>
    <t>Other</t>
  </si>
  <si>
    <t xml:space="preserve">United States </t>
  </si>
  <si>
    <t xml:space="preserve">Spain </t>
  </si>
  <si>
    <t xml:space="preserve">Canada </t>
  </si>
  <si>
    <t>Netherlands</t>
  </si>
  <si>
    <t>2006</t>
  </si>
  <si>
    <t>2007</t>
  </si>
  <si>
    <t>2008</t>
  </si>
  <si>
    <t>2009</t>
  </si>
  <si>
    <t>2010</t>
  </si>
  <si>
    <t>2011</t>
  </si>
  <si>
    <t>2012</t>
  </si>
  <si>
    <t>2013</t>
  </si>
  <si>
    <t xml:space="preserve">Evolution of the unemployment rate in Chile </t>
  </si>
  <si>
    <t>Activity rates for EU 28, by sex, in 2013</t>
  </si>
  <si>
    <t>Manufacturing</t>
  </si>
  <si>
    <t>Wholesale and retail trade; repair of motor vehicles and motorcycles</t>
  </si>
  <si>
    <t>Construction</t>
  </si>
  <si>
    <t>Transportation and storage</t>
  </si>
  <si>
    <t>Agriculture, forestry and fishing</t>
  </si>
  <si>
    <t>Financial and insurance activities</t>
  </si>
  <si>
    <t>Other service activities</t>
  </si>
  <si>
    <t>Electricity, gas, steam and air conditioning supply</t>
  </si>
  <si>
    <t>Water supply; sewerage, waste management and remediation activities</t>
  </si>
  <si>
    <t>Mining and quarrying</t>
  </si>
  <si>
    <t/>
  </si>
  <si>
    <t>Economic participation rates for Chile, by sex</t>
  </si>
  <si>
    <t>(million USD)</t>
  </si>
  <si>
    <t>Exports of primary products</t>
  </si>
  <si>
    <t>Exports of manufactured products</t>
  </si>
  <si>
    <t>(million EUR)</t>
  </si>
  <si>
    <r>
      <t>Source</t>
    </r>
    <r>
      <rPr>
        <sz val="9"/>
        <color theme="1"/>
        <rFont val="Arial"/>
        <family val="2"/>
      </rPr>
      <t>: EU-Chile trade flows in 2013, Central Bank of Chile</t>
    </r>
  </si>
  <si>
    <t>(billion EUR)</t>
  </si>
  <si>
    <t>(trade value in million EUR)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</si>
  <si>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lfsi_act_a)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</si>
  <si>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http://www.cepal.org/publicaciones/xml/5/51945/AnuarioEstadistico2013.pdf and 
ECLAC: http://estadisticas.cepal.org/cepalstat/WEB_CEPALSTAT/estadisticasIndicadores.asp?idioma=i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</si>
  <si>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lfsa_egan2)</t>
    </r>
  </si>
  <si>
    <r>
      <t>Source:</t>
    </r>
    <r>
      <rPr>
        <sz val="9"/>
        <color theme="1"/>
        <rFont val="Arial"/>
        <family val="2"/>
      </rPr>
      <t xml:space="preserve"> Eurostat (online data code: ext_lt_introle)</t>
    </r>
  </si>
  <si>
    <r>
      <t>Source:</t>
    </r>
    <r>
      <rPr>
        <sz val="9"/>
        <color theme="1"/>
        <rFont val="Arial"/>
        <family val="2"/>
      </rPr>
      <t xml:space="preserve"> http://ec.europa.eu/trade/policy/countries-and-regions/countries/chile</t>
    </r>
  </si>
  <si>
    <t>July 2014</t>
  </si>
  <si>
    <t>Jul. 2014</t>
  </si>
  <si>
    <t>(¹) Data for 2013 are not available.</t>
  </si>
  <si>
    <t>Power-generating machinery and equipment</t>
  </si>
  <si>
    <t>Paper, paperboard and articles of paper pulp, of paper or of paperboard</t>
  </si>
  <si>
    <t>Meat and meat preparations</t>
  </si>
  <si>
    <t>Fish (not marine mammals), crustaceans, molluscs and aquatic invertebrates, and preparations thereof</t>
  </si>
  <si>
    <t>Pulp and waste paper</t>
  </si>
  <si>
    <t>Vegetables and fruit</t>
  </si>
  <si>
    <t>Metalliferous ores and metal scrap</t>
  </si>
  <si>
    <t>Non-ferrous metals</t>
  </si>
  <si>
    <t>Cork and wood manufactures (excluding furniture)</t>
  </si>
  <si>
    <t>Feeding stuff for animals (not including unmilled cereals)</t>
  </si>
  <si>
    <t>Crude animal and vegetable materials, N.E.S.</t>
  </si>
  <si>
    <t>Non-copper imports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</si>
  <si>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</t>
    </r>
  </si>
  <si>
    <t>Road vehicles (including air-cushion vehicles)</t>
  </si>
  <si>
    <t>Machinery specialised for particular industries</t>
  </si>
  <si>
    <t>Electrical machinery, apparatus and appliances, N.E.S., and electrical parts thereof (including non-electrical counterparts, N.E.S., of electrical household-type equipment)</t>
  </si>
  <si>
    <t>Other transport equipment</t>
  </si>
  <si>
    <t>Manufactures of metals, N.E.S.</t>
  </si>
  <si>
    <t>Chemical materials and products, N.E.S.</t>
  </si>
  <si>
    <t>Medicinal and pharmaceutical products</t>
  </si>
  <si>
    <t>(¹) This provides an indication of the relative size of the supply of labour available for the production of goods and services. The breakdown of the labour force by gender gives a profile of the distribution of the economically active population. It is a measure of the extent to which an economy's working-age population is economically active.</t>
  </si>
  <si>
    <t>Both genders</t>
  </si>
  <si>
    <t>Women</t>
  </si>
  <si>
    <t xml:space="preserve">Men </t>
  </si>
  <si>
    <t>Men</t>
  </si>
  <si>
    <t>(¹) aged 15–64.</t>
  </si>
  <si>
    <r>
      <t>(¹) Activity rates represent the labour force as a percentage of the population of working age (15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64) i.e. all persons who are classified as employed or unemployed.</t>
    </r>
  </si>
  <si>
    <t xml:space="preserve">General industrial machinery and equipment, N.E.S., and machine parts, N.E.S. 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</si>
  <si>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Eurostat (online data code: une_rt_a)</t>
    </r>
  </si>
  <si>
    <r>
      <rPr>
        <b/>
        <sz val="9"/>
        <color theme="1"/>
        <rFont val="Calibri"/>
        <family val="2"/>
      </rPr>
      <t>–</t>
    </r>
    <r>
      <rPr>
        <b/>
        <sz val="9"/>
        <color theme="1"/>
        <rFont val="Arial"/>
        <family val="2"/>
      </rPr>
      <t xml:space="preserve"> Chemicals and related products, n.e.s. (SITC5)</t>
    </r>
  </si>
  <si>
    <r>
      <rPr>
        <b/>
        <sz val="9"/>
        <color theme="1"/>
        <rFont val="Calibri"/>
        <family val="2"/>
      </rPr>
      <t xml:space="preserve">– </t>
    </r>
    <r>
      <rPr>
        <b/>
        <sz val="9"/>
        <color theme="1"/>
        <rFont val="Arial"/>
        <family val="2"/>
      </rPr>
      <t>Machinery and transport equipment (SITC7)</t>
    </r>
  </si>
  <si>
    <t>– Mineral fuels, lubricants and related materials (SITC3)</t>
  </si>
  <si>
    <t>Share of EU in the World Trade [ext_lt_introle]</t>
  </si>
  <si>
    <t>Last update</t>
  </si>
  <si>
    <t>Extracted on</t>
  </si>
  <si>
    <t>Source of data</t>
  </si>
  <si>
    <t>Eurostat</t>
  </si>
  <si>
    <t>INDIC_ET</t>
  </si>
  <si>
    <t>Share of national exports in world exports (%)</t>
  </si>
  <si>
    <t>GEO</t>
  </si>
  <si>
    <t>European Union (28 countries)</t>
  </si>
  <si>
    <t>SITC06/TIME</t>
  </si>
  <si>
    <t>2005</t>
  </si>
  <si>
    <t>Food, drinks and tobacco</t>
  </si>
  <si>
    <t>Other manufactured goods</t>
  </si>
  <si>
    <t>Raw materials</t>
  </si>
  <si>
    <t>Special value:</t>
  </si>
  <si>
    <t>:</t>
  </si>
  <si>
    <t>not available</t>
  </si>
  <si>
    <t>– Other manufactured goods (SITC6_8)</t>
  </si>
  <si>
    <r>
      <rPr>
        <b/>
        <sz val="9"/>
        <color theme="1"/>
        <rFont val="Calibri"/>
        <family val="2"/>
      </rPr>
      <t xml:space="preserve">– </t>
    </r>
    <r>
      <rPr>
        <b/>
        <sz val="9"/>
        <color theme="1"/>
        <rFont val="Arial"/>
        <family val="2"/>
      </rPr>
      <t>Raw materials (SITC2_4)</t>
    </r>
  </si>
  <si>
    <r>
      <rPr>
        <b/>
        <sz val="9"/>
        <color theme="1"/>
        <rFont val="Calibri"/>
        <family val="2"/>
      </rPr>
      <t>–</t>
    </r>
    <r>
      <rPr>
        <b/>
        <sz val="9"/>
        <color theme="1"/>
        <rFont val="Arial"/>
        <family val="2"/>
      </rPr>
      <t xml:space="preserve"> Food, drinks and tobacco (SITC0_1)</t>
    </r>
  </si>
  <si>
    <t>Manufactured goods classified chiefly by material (SITC6)</t>
  </si>
  <si>
    <t>Crude materials, inedible, except fuels (SITC2)</t>
  </si>
  <si>
    <t>Food and live animals (SITC0)</t>
  </si>
  <si>
    <t>Chemicals and related products, n.e.s. (SITC5)</t>
  </si>
  <si>
    <t>Beverages and tobacco (SITC1)</t>
  </si>
  <si>
    <t>Commodities and transactions not classified elsewhere in the SITC (SITC9)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</si>
  <si>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Foreign Direct Investment in Latin America and the Caribbean </t>
    </r>
    <r>
      <rPr>
        <sz val="9"/>
        <color theme="1"/>
        <rFont val="Calibri"/>
        <family val="2"/>
      </rPr>
      <t>—</t>
    </r>
    <r>
      <rPr>
        <sz val="9"/>
        <color theme="1"/>
        <rFont val="Arial"/>
        <family val="2"/>
      </rPr>
      <t xml:space="preserve"> UN ECLAC</t>
    </r>
  </si>
  <si>
    <r>
      <rPr>
        <i/>
        <sz val="9"/>
        <color theme="1"/>
        <rFont val="Arial"/>
        <family val="2"/>
      </rPr>
      <t xml:space="preserve">Source: </t>
    </r>
    <r>
      <rPr>
        <sz val="9"/>
        <color theme="1"/>
        <rFont val="Arial"/>
        <family val="2"/>
      </rPr>
      <t>Foreign Direct Investment in Latin America and the Caribbean — UN ECLAC</t>
    </r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</si>
  <si>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Foreign Direct Investment in Latin America and the Caribbean — UN ECLAC</t>
    </r>
  </si>
  <si>
    <t>Chilean Financial Account (BDE) - Liabilities</t>
  </si>
  <si>
    <t>Cobre</t>
  </si>
  <si>
    <t>No Cobre</t>
  </si>
  <si>
    <t>Total</t>
  </si>
  <si>
    <t>EUROSTAT</t>
  </si>
  <si>
    <t>Banco Central</t>
  </si>
  <si>
    <t>Diferencias</t>
  </si>
  <si>
    <t>Reg</t>
  </si>
  <si>
    <t>Series description</t>
  </si>
  <si>
    <t>Banco Central de Chile</t>
  </si>
  <si>
    <t>NEW VERSION</t>
  </si>
  <si>
    <t>COMEXT</t>
  </si>
  <si>
    <t>IMPORT</t>
  </si>
  <si>
    <t>EXPORT</t>
  </si>
  <si>
    <t>INDICATORS</t>
  </si>
  <si>
    <t>PARTNER</t>
  </si>
  <si>
    <t>data in version 090 from DG TRADE</t>
  </si>
  <si>
    <t>Chile</t>
  </si>
  <si>
    <t>ECLAC - CEPALSTAT</t>
  </si>
  <si>
    <t>ECONOMIC INDICATORS AND STATISTICS</t>
  </si>
  <si>
    <t>External sector</t>
  </si>
  <si>
    <t>Total exports of goods f.o.b., by product group: primary products</t>
  </si>
  <si>
    <t>(Millions of dollars)</t>
  </si>
  <si>
    <t>~</t>
  </si>
  <si>
    <t>[A]</t>
  </si>
  <si>
    <t>Years</t>
  </si>
  <si>
    <t>Country</t>
  </si>
  <si>
    <t>Updated data to 11/DEC/2014</t>
  </si>
  <si>
    <t>Sources</t>
  </si>
  <si>
    <t>[A] UN:  United Nations  - United Nations Commodity Trade Statistics Database, COMTRADE - http://comtrade.un.org/</t>
  </si>
  <si>
    <t>Process time ~0.296875 seg.</t>
  </si>
  <si>
    <t>http://interwp.cepal.org/sisgen/ConsultaIntegrada.asp?idIndicador=1912&amp;idioma=i</t>
  </si>
  <si>
    <t>Total exports of goods f.o.b., by product group: manufactures products</t>
  </si>
  <si>
    <t>Process time ~0.203125 seg.</t>
  </si>
  <si>
    <t>http://interwp.cepal.org/sisgen/ConsultaIntegrada.asp?idIndicador=1913&amp;idioma=i</t>
  </si>
  <si>
    <t>OLD VERSION</t>
  </si>
  <si>
    <t>http://si3.bcentral.cl/Siete/secure/cuadros/arboles.aspx</t>
  </si>
  <si>
    <t>Balanza de pagos (millones de dólares)</t>
  </si>
  <si>
    <t>Balance of payments</t>
  </si>
  <si>
    <t>Quarterly indicators</t>
  </si>
  <si>
    <t>Direct investment liabilities (last 12 months)</t>
  </si>
  <si>
    <t xml:space="preserve">Balance of payments (Millions of dollars) </t>
  </si>
  <si>
    <t>balance des paiements</t>
  </si>
  <si>
    <t>CHILE</t>
  </si>
  <si>
    <t>Item</t>
  </si>
  <si>
    <t>[B]</t>
  </si>
  <si>
    <t>         Direct investment in reporting economy</t>
  </si>
  <si>
    <t xml:space="preserve">[A] IMF:  International Monetary Fund  - </t>
  </si>
  <si>
    <t>[B] CBCH: Central Bank of Chile - Series de Balanza de Pagos</t>
  </si>
  <si>
    <t>Notes</t>
  </si>
  <si>
    <t>a/ New data presentation according MBP6.</t>
  </si>
  <si>
    <t>Process time ~3.058594 seg.</t>
  </si>
  <si>
    <t>Jan.-Dec. 2003</t>
  </si>
  <si>
    <t>Jan.-Dec. 2004</t>
  </si>
  <si>
    <t>Jan.-Dec. 2005</t>
  </si>
  <si>
    <t>Jan.-Dec. 2006</t>
  </si>
  <si>
    <t>Jan.-Dec. 2007</t>
  </si>
  <si>
    <t>Jan.-Dec. 2008</t>
  </si>
  <si>
    <t>Jan.-Dec. 2009</t>
  </si>
  <si>
    <t>Jan.-Dec. 2010</t>
  </si>
  <si>
    <t>Jan.-Dec. 2011</t>
  </si>
  <si>
    <t>Jan.-Dec. 2012</t>
  </si>
  <si>
    <t>Jan.-Dec. 2013</t>
  </si>
  <si>
    <t>ORIGINAL</t>
  </si>
  <si>
    <t>DS-018995-EU Trade Since 1988 By SITC</t>
  </si>
  <si>
    <t>http://epp.eurostat.ec.europa.eu/newxtweb/submitlayoutselect.do</t>
  </si>
  <si>
    <t>Source: COMEXT</t>
  </si>
  <si>
    <t>Source ECLAC http://interwp.cepal.org/sisgen/ConsultaIntegrada.asp?idIndicador=2050&amp;idioma=i</t>
  </si>
  <si>
    <t>Chapter I</t>
  </si>
  <si>
    <t>...</t>
  </si>
  <si>
    <t>Services</t>
  </si>
  <si>
    <t>Economic Commission for Latin America and the Caribbean (ECLAC)</t>
  </si>
  <si>
    <t>Table I.A.2</t>
  </si>
  <si>
    <t>Latin America and the Caribbean: inward foreign direct investment by destination sector, 2006-2013</t>
  </si>
  <si>
    <t>United States</t>
  </si>
  <si>
    <t>Spain</t>
  </si>
  <si>
    <t>Canada</t>
  </si>
  <si>
    <t>Page 56 http://repositorio.cepal.org/bitstream/handle/11362/36861/S1420130_en.pdf?sequence=1</t>
  </si>
  <si>
    <r>
      <rPr>
        <i/>
        <sz val="9"/>
        <color theme="1"/>
        <rFont val="Arial"/>
        <family val="2"/>
      </rPr>
      <t>Source:</t>
    </r>
    <r>
      <rPr>
        <sz val="9"/>
        <color theme="1"/>
        <rFont val="Arial"/>
        <family val="2"/>
      </rPr>
      <t xml:space="preserve"> 2013, Foreign Direct Investment in Latin America and the Caribbean — UN ECLAC</t>
    </r>
  </si>
  <si>
    <t>page 54 http://repositorio.cepal.org/bitstream/handle/11362/36861/S1420130_en.pdf?sequence=1</t>
  </si>
  <si>
    <t>FLOW</t>
  </si>
  <si>
    <t>PRODUCT/PERIOD</t>
  </si>
  <si>
    <t>Jan.-Dec. 2014</t>
  </si>
  <si>
    <t>TOTAL TOTAL</t>
  </si>
  <si>
    <t>0 FOOD AND LIVE ANIMALS</t>
  </si>
  <si>
    <t>1 BEVERAGES AND TOBACCO</t>
  </si>
  <si>
    <t>2 CRUDE MATERIALS, INEDIBLE, EXCEPT FUELS</t>
  </si>
  <si>
    <t>3 MINERAL FUELS, LUBRICANTS AND RELATED MATERIALS</t>
  </si>
  <si>
    <t>4 ANIMAL AND VEGETABLE OILS, FATS AND WAXES</t>
  </si>
  <si>
    <t>5 CHEMICALS AND RELATED PRODUCTS, N.E.S.</t>
  </si>
  <si>
    <t>6 MANUFACTURED GOODS CLASSIFIED CHIEFLY BY MATERIAL</t>
  </si>
  <si>
    <t>7 MACHINERY AND TRANSPORT EQUIPMENT</t>
  </si>
  <si>
    <t>8 MISCELLANEOUS MANUFACTURED ARTICLES</t>
  </si>
  <si>
    <t>9 COMMODITIES AND TRANSACTIONS NOT CLASSIFIED ELSEWHERE IN THE SITC</t>
  </si>
  <si>
    <t>VALUE_IN_EUROS</t>
  </si>
  <si>
    <t>EU28 (AT, BE, BG, CY, CZ, DE, DK, EE, ES, FI, FR, GB, GR, HR,HU, IE, IT, LT, LU, LV, MT, NL, PL, PT, RO, SE, SI, SK)</t>
  </si>
  <si>
    <t>VALUE_IN_EUR millions</t>
  </si>
  <si>
    <t>Bookmark URL: http://epp.eurostat.ec.europa.eu/newxtweb/getquery.do?queryID=100727782&amp;queryName=/AnonymQuery_1428080989762&amp;datasetID=DS-018995&amp;keepsessionkey=true</t>
  </si>
  <si>
    <t>Others</t>
  </si>
  <si>
    <t>REPORTER</t>
  </si>
  <si>
    <t>Jan.-Dec. 2002</t>
  </si>
  <si>
    <t>0: Food and live animals</t>
  </si>
  <si>
    <t>1: Beverages and tobacco</t>
  </si>
  <si>
    <t>2: Crude materials, inedible, except fuels</t>
  </si>
  <si>
    <t>3: Mineral fuels, lubricants and related mat.</t>
  </si>
  <si>
    <t>4: Animal and vegetable oils, fats and waxes</t>
  </si>
  <si>
    <t>5: Chemicals and related products, n.e.s.</t>
  </si>
  <si>
    <t>6: Manufactured goods classified chiefly by material</t>
  </si>
  <si>
    <t>7: Machinery and transport equipment</t>
  </si>
  <si>
    <t>8: Miscellaneous manufactured articles</t>
  </si>
  <si>
    <t xml:space="preserve">9: Commodities and transactions n.e.c. </t>
  </si>
  <si>
    <t>New figures</t>
  </si>
  <si>
    <t>Figure 9: Outward foreign direct investment from Chile, 2007–13</t>
  </si>
  <si>
    <t>Figure 1: Chile's major trade partners, 2013</t>
  </si>
  <si>
    <t>Table 4: Share of EU exports in the world, 2005–12 (¹)</t>
  </si>
  <si>
    <t>Table 3: Exports and imports of EU goods in the world, 2005–13</t>
  </si>
  <si>
    <r>
      <t>Figure 3: EU-Chile 'trade in services' statistics, 2010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Arial"/>
        <family val="2"/>
      </rPr>
      <t>12</t>
    </r>
  </si>
  <si>
    <t xml:space="preserve">Figure 6: Top ten products at SITC division level (2-digit) imported by the EU-28 from Chile, July 2014 </t>
  </si>
  <si>
    <t>Figure 8: Top ten products at SITC division level (2-digit) exported by the EU-28 to Chile, July 2014</t>
  </si>
  <si>
    <t>Figure 10: Inward foreign direct investment to Chile, 2007–13</t>
  </si>
  <si>
    <t>Table 1: Exports and imports of Chilean goods and services in the world, 2005–13</t>
  </si>
  <si>
    <t>Table 2: Exports of Chilean primary and manufactured goods in the world, 2005–12</t>
  </si>
  <si>
    <t>Figure 2: EU-Chile 'trade in goods' statistics, 2011–13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</si>
  <si>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(DS-018995)</t>
    </r>
  </si>
  <si>
    <t>Source: Eurostat (DS-018995)</t>
  </si>
  <si>
    <t xml:space="preserve">Figure 5: EU-28 exports to Chile, August 2014 </t>
  </si>
  <si>
    <t xml:space="preserve">Table 5: EU-28 main imports from Chile, 2006–14 </t>
  </si>
  <si>
    <r>
      <t xml:space="preserve">SITC0 </t>
    </r>
    <r>
      <rPr>
        <b/>
        <sz val="9"/>
        <rFont val="Calibri"/>
        <family val="2"/>
      </rPr>
      <t>—</t>
    </r>
    <r>
      <rPr>
        <b/>
        <sz val="9"/>
        <rFont val="Arial"/>
        <family val="2"/>
      </rPr>
      <t xml:space="preserve"> Food and live animals</t>
    </r>
  </si>
  <si>
    <t>SITC1 — Beverages and tobacco</t>
  </si>
  <si>
    <t>SITC2 — Crude materials, inedible, except fuels</t>
  </si>
  <si>
    <t>SITC3 — Mineral fuels, lubricants and related mat.</t>
  </si>
  <si>
    <t>SITC4 — Animal and vegetable oils, fats and waxes</t>
  </si>
  <si>
    <t>SITC5 — Chemicals and related products, n.e.s.</t>
  </si>
  <si>
    <t>SITC6 — Manufactured goods classified chiefly by material</t>
  </si>
  <si>
    <t>SITC7 — Machinery and transport equipment</t>
  </si>
  <si>
    <t>SITC8 — Miscellaneous manufactured articles</t>
  </si>
  <si>
    <t xml:space="preserve">SITC9 — Commodities and transactions n.e.c. </t>
  </si>
  <si>
    <t xml:space="preserve">Table 6: EU-28 main exports to Chile, 2006–14 </t>
  </si>
  <si>
    <t xml:space="preserve">Figure 7: Share of copper and non-copper EU-28 imports from Chile, 2003–13 </t>
  </si>
  <si>
    <t>Table 7: Inward foreign direct investment by destination sector, 2006–12</t>
  </si>
  <si>
    <t>Table 8: Inward foreign direct investment into Chile by investor country, 2006–12</t>
  </si>
  <si>
    <t>Figure 11: Economic participation rates, by gender, Chile, 2010 (¹)</t>
  </si>
  <si>
    <t>Figure 12: Activity rates, by gender, EU-28, 2013 (¹)</t>
  </si>
  <si>
    <t>Evolution of the unemployment rate in the EU-28</t>
  </si>
  <si>
    <t>Figure 14: Structure of the total employed population, by sector of economic activity, Chile, 2012</t>
  </si>
  <si>
    <t>Figure 15: Structure of the total employed population, by sector of economic activity, EU-28, 2012 (¹)</t>
  </si>
  <si>
    <t>Figure 4: EU-28 imports from Chile, 2014</t>
  </si>
  <si>
    <t>(percentage of the total population aged 15 years and over)</t>
  </si>
  <si>
    <t>(percentage of the total population aged 15–64 )</t>
  </si>
  <si>
    <t>Figure 13: Evolution of unemployment rates, EU-28 and Chile, 2006–13</t>
  </si>
  <si>
    <t>(percentage of the total employed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</si>
</sst>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#,##0.0"/>
    <numFmt numFmtId="167" formatCode="dd\.mm\.yy"/>
    <numFmt numFmtId="168" formatCode="0.0"/>
    <numFmt numFmtId="169" formatCode="_(* #,##0_);_(* \(#,##0\);_(* &quot;-&quot;??_);_(@_)"/>
    <numFmt numFmtId="170" formatCode="#.##0"/>
    <numFmt numFmtId="171" formatCode="&quot;$&quot;#,##0\ ;\(&quot;$&quot;#,##0\)"/>
    <numFmt numFmtId="172" formatCode="yyyy"/>
    <numFmt numFmtId="173" formatCode="yyyy/mm/dd\ hh:mm:ss"/>
    <numFmt numFmtId="174" formatCode="0E+00"/>
    <numFmt numFmtId="175" formatCode="_-[$€-2]\ * #,##0.00_-;\-[$€-2]\ * #,##0.00_-;_-[$€-2]\ * &quot;-&quot;??_-"/>
  </numFmts>
  <fonts count="7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color rgb="FF788494"/>
      <name val="Arial"/>
      <family val="2"/>
    </font>
    <font>
      <sz val="10"/>
      <name val="Arial Unicode MS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54"/>
      <name val="Calibri"/>
      <family val="2"/>
    </font>
    <font>
      <sz val="10"/>
      <color indexed="10"/>
      <name val="Calibri"/>
      <family val="2"/>
    </font>
    <font>
      <sz val="10"/>
      <color indexed="63"/>
      <name val="Calibri"/>
      <family val="2"/>
    </font>
    <font>
      <b/>
      <sz val="16"/>
      <color theme="4"/>
      <name val="Arial"/>
      <family val="2"/>
    </font>
    <font>
      <sz val="11"/>
      <name val="Arial"/>
      <family val="2"/>
    </font>
    <font>
      <b/>
      <sz val="10"/>
      <color theme="4"/>
      <name val="Calibri"/>
      <family val="2"/>
    </font>
    <font>
      <sz val="11"/>
      <color theme="4"/>
      <name val="Calibri"/>
      <family val="2"/>
      <scheme val="minor"/>
    </font>
    <font>
      <sz val="10"/>
      <name val="Arial"/>
    </font>
    <font>
      <b/>
      <sz val="14"/>
      <color indexed="8"/>
      <name val="Calibri"/>
    </font>
    <font>
      <b/>
      <sz val="10"/>
      <color indexed="8"/>
      <name val="Calibri"/>
    </font>
    <font>
      <sz val="9"/>
      <color theme="1"/>
      <name val="Courier New"/>
      <family val="3"/>
    </font>
    <font>
      <sz val="10"/>
      <color theme="1"/>
      <name val="Arial"/>
      <family val="2"/>
    </font>
    <font>
      <u/>
      <sz val="9"/>
      <color theme="1"/>
      <name val="Arial"/>
      <family val="2"/>
    </font>
    <font>
      <b/>
      <sz val="14"/>
      <color indexed="12"/>
      <name val="Arial"/>
      <family val="2"/>
    </font>
    <font>
      <sz val="8"/>
      <color theme="1"/>
      <name val="Calibri"/>
      <family val="2"/>
      <charset val="161"/>
      <scheme val="minor"/>
    </font>
    <font>
      <sz val="9"/>
      <color rgb="FFFF0000"/>
      <name val="Verdan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9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DFD2"/>
        <bgColor indexed="64"/>
      </patternFill>
    </fill>
    <fill>
      <patternFill patternType="solid">
        <fgColor rgb="FFDCE7E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6EEF4"/>
        <bgColor indexed="64"/>
      </patternFill>
    </fill>
    <fill>
      <patternFill patternType="solid">
        <fgColor theme="4" tint="0.599963377788628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 style="hair">
        <color rgb="FFA6A6A6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indexed="8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/>
      <top style="hair">
        <color rgb="FFC0C0C0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2F2162"/>
      </left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6" fillId="0" borderId="0"/>
    <xf numFmtId="0" fontId="1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6" applyNumberFormat="0" applyFont="0" applyFill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40" applyNumberFormat="0" applyAlignment="0" applyProtection="0"/>
    <xf numFmtId="0" fontId="41" fillId="12" borderId="41" applyNumberFormat="0" applyAlignment="0" applyProtection="0"/>
    <xf numFmtId="0" fontId="42" fillId="12" borderId="40" applyNumberFormat="0" applyAlignment="0" applyProtection="0"/>
    <xf numFmtId="0" fontId="43" fillId="0" borderId="42" applyNumberFormat="0" applyFill="0" applyAlignment="0" applyProtection="0"/>
    <xf numFmtId="0" fontId="44" fillId="13" borderId="43" applyNumberFormat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45" applyNumberFormat="0" applyFill="0" applyAlignment="0" applyProtection="0"/>
    <xf numFmtId="0" fontId="4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6" fillId="38" borderId="0" applyNumberFormat="0" applyBorder="0" applyAlignment="0" applyProtection="0"/>
    <xf numFmtId="0" fontId="4" fillId="0" borderId="0"/>
    <xf numFmtId="0" fontId="4" fillId="14" borderId="44" applyNumberFormat="0" applyFont="0" applyAlignment="0" applyProtection="0"/>
    <xf numFmtId="0" fontId="19" fillId="0" borderId="0" applyNumberFormat="0" applyFont="0" applyFill="0" applyBorder="0" applyAlignment="0" applyProtection="0"/>
    <xf numFmtId="0" fontId="56" fillId="0" borderId="0"/>
    <xf numFmtId="0" fontId="59" fillId="0" borderId="0"/>
    <xf numFmtId="0" fontId="3" fillId="0" borderId="0"/>
    <xf numFmtId="0" fontId="3" fillId="14" borderId="44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13">
    <xf numFmtId="0" fontId="0" fillId="0" borderId="0" xfId="0"/>
    <xf numFmtId="0" fontId="9" fillId="0" borderId="0" xfId="0" applyFont="1" applyAlignment="1">
      <alignment horizontal="left" indent="2"/>
    </xf>
    <xf numFmtId="0" fontId="10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11" fillId="0" borderId="0" xfId="2" applyFont="1" applyAlignment="1" applyProtection="1">
      <alignment horizontal="left" indent="2"/>
    </xf>
    <xf numFmtId="2" fontId="10" fillId="0" borderId="0" xfId="0" applyNumberFormat="1" applyFont="1" applyAlignment="1">
      <alignment vertical="center"/>
    </xf>
    <xf numFmtId="0" fontId="10" fillId="0" borderId="1" xfId="0" applyFont="1" applyBorder="1"/>
    <xf numFmtId="0" fontId="9" fillId="0" borderId="1" xfId="0" applyFont="1" applyBorder="1" applyAlignment="1">
      <alignment horizontal="left" indent="2"/>
    </xf>
    <xf numFmtId="0" fontId="10" fillId="0" borderId="2" xfId="0" applyFont="1" applyBorder="1"/>
    <xf numFmtId="0" fontId="12" fillId="0" borderId="0" xfId="0" applyFont="1"/>
    <xf numFmtId="0" fontId="10" fillId="0" borderId="3" xfId="0" applyFon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16" xfId="0" applyFont="1" applyBorder="1"/>
    <xf numFmtId="0" fontId="10" fillId="0" borderId="17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0" applyFont="1" applyBorder="1" applyAlignment="1">
      <alignment horizontal="left"/>
    </xf>
    <xf numFmtId="0" fontId="10" fillId="0" borderId="4" xfId="0" applyFont="1" applyBorder="1"/>
    <xf numFmtId="0" fontId="9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0" fontId="10" fillId="0" borderId="25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24" xfId="0" applyFont="1" applyBorder="1"/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9" fillId="2" borderId="8" xfId="0" applyFont="1" applyFill="1" applyBorder="1" applyAlignment="1"/>
    <xf numFmtId="0" fontId="9" fillId="0" borderId="3" xfId="0" applyFont="1" applyBorder="1" applyAlignment="1"/>
    <xf numFmtId="2" fontId="10" fillId="0" borderId="15" xfId="0" applyNumberFormat="1" applyFont="1" applyBorder="1" applyAlignment="1">
      <alignment horizontal="right" indent="2"/>
    </xf>
    <xf numFmtId="2" fontId="10" fillId="0" borderId="17" xfId="0" applyNumberFormat="1" applyFont="1" applyBorder="1" applyAlignment="1">
      <alignment horizontal="right" indent="2"/>
    </xf>
    <xf numFmtId="2" fontId="10" fillId="0" borderId="3" xfId="0" applyNumberFormat="1" applyFont="1" applyBorder="1" applyAlignment="1">
      <alignment horizontal="right" indent="2"/>
    </xf>
    <xf numFmtId="0" fontId="9" fillId="2" borderId="18" xfId="0" applyFont="1" applyFill="1" applyBorder="1" applyAlignment="1">
      <alignment horizontal="right"/>
    </xf>
    <xf numFmtId="1" fontId="10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3" fillId="0" borderId="0" xfId="0" applyFont="1"/>
    <xf numFmtId="166" fontId="13" fillId="0" borderId="27" xfId="0" applyNumberFormat="1" applyFont="1" applyFill="1" applyBorder="1" applyAlignment="1"/>
    <xf numFmtId="0" fontId="13" fillId="0" borderId="0" xfId="0" applyNumberFormat="1" applyFont="1" applyFill="1" applyBorder="1" applyAlignment="1"/>
    <xf numFmtId="166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0" fontId="10" fillId="0" borderId="0" xfId="0" applyFont="1" applyAlignment="1"/>
    <xf numFmtId="0" fontId="9" fillId="0" borderId="0" xfId="0" applyFont="1" applyBorder="1"/>
    <xf numFmtId="0" fontId="9" fillId="0" borderId="28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9" fillId="0" borderId="31" xfId="0" applyFont="1" applyBorder="1" applyAlignment="1"/>
    <xf numFmtId="166" fontId="13" fillId="0" borderId="31" xfId="0" applyNumberFormat="1" applyFont="1" applyFill="1" applyBorder="1" applyAlignment="1">
      <alignment horizontal="right"/>
    </xf>
    <xf numFmtId="166" fontId="13" fillId="0" borderId="32" xfId="0" applyNumberFormat="1" applyFont="1" applyFill="1" applyBorder="1" applyAlignment="1">
      <alignment horizontal="right"/>
    </xf>
    <xf numFmtId="0" fontId="9" fillId="0" borderId="7" xfId="0" applyFont="1" applyBorder="1" applyAlignment="1"/>
    <xf numFmtId="2" fontId="10" fillId="0" borderId="7" xfId="0" applyNumberFormat="1" applyFont="1" applyBorder="1" applyAlignment="1">
      <alignment horizontal="right"/>
    </xf>
    <xf numFmtId="0" fontId="9" fillId="2" borderId="33" xfId="0" applyFont="1" applyFill="1" applyBorder="1" applyAlignment="1">
      <alignment horizontal="center"/>
    </xf>
    <xf numFmtId="1" fontId="10" fillId="0" borderId="0" xfId="0" applyNumberFormat="1" applyFont="1" applyBorder="1"/>
    <xf numFmtId="1" fontId="10" fillId="0" borderId="28" xfId="0" applyNumberFormat="1" applyFont="1" applyBorder="1"/>
    <xf numFmtId="1" fontId="10" fillId="0" borderId="13" xfId="1" applyNumberFormat="1" applyFont="1" applyBorder="1"/>
    <xf numFmtId="1" fontId="10" fillId="0" borderId="14" xfId="1" applyNumberFormat="1" applyFont="1" applyBorder="1"/>
    <xf numFmtId="1" fontId="10" fillId="0" borderId="15" xfId="1" applyNumberFormat="1" applyFont="1" applyBorder="1"/>
    <xf numFmtId="0" fontId="9" fillId="2" borderId="9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>
      <alignment vertical="top"/>
    </xf>
    <xf numFmtId="0" fontId="9" fillId="2" borderId="4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right" vertical="top" indent="1"/>
    </xf>
    <xf numFmtId="166" fontId="10" fillId="0" borderId="3" xfId="0" applyNumberFormat="1" applyFont="1" applyBorder="1" applyAlignment="1">
      <alignment horizontal="right" vertical="top" indent="1"/>
    </xf>
    <xf numFmtId="166" fontId="10" fillId="0" borderId="1" xfId="0" applyNumberFormat="1" applyFont="1" applyBorder="1" applyAlignment="1">
      <alignment horizontal="right" indent="1"/>
    </xf>
    <xf numFmtId="166" fontId="10" fillId="0" borderId="8" xfId="0" applyNumberFormat="1" applyFont="1" applyBorder="1" applyAlignment="1">
      <alignment horizontal="right" indent="1"/>
    </xf>
    <xf numFmtId="166" fontId="10" fillId="0" borderId="3" xfId="0" applyNumberFormat="1" applyFont="1" applyBorder="1" applyAlignment="1">
      <alignment horizontal="right" indent="1"/>
    </xf>
    <xf numFmtId="2" fontId="10" fillId="0" borderId="0" xfId="0" applyNumberFormat="1" applyFont="1" applyAlignment="1">
      <alignment vertical="top"/>
    </xf>
    <xf numFmtId="0" fontId="9" fillId="0" borderId="29" xfId="0" applyFont="1" applyBorder="1"/>
    <xf numFmtId="0" fontId="9" fillId="0" borderId="30" xfId="0" applyFont="1" applyBorder="1"/>
    <xf numFmtId="3" fontId="10" fillId="0" borderId="29" xfId="0" applyNumberFormat="1" applyFont="1" applyBorder="1" applyAlignment="1">
      <alignment horizontal="right" indent="1"/>
    </xf>
    <xf numFmtId="3" fontId="10" fillId="0" borderId="30" xfId="0" applyNumberFormat="1" applyFont="1" applyBorder="1" applyAlignment="1">
      <alignment horizontal="right" indent="1"/>
    </xf>
    <xf numFmtId="3" fontId="10" fillId="0" borderId="28" xfId="0" applyNumberFormat="1" applyFont="1" applyBorder="1" applyAlignment="1">
      <alignment horizontal="right" indent="1"/>
    </xf>
    <xf numFmtId="3" fontId="10" fillId="0" borderId="34" xfId="0" applyNumberFormat="1" applyFont="1" applyBorder="1" applyAlignment="1">
      <alignment horizontal="right" indent="1"/>
    </xf>
    <xf numFmtId="0" fontId="9" fillId="2" borderId="11" xfId="0" applyFont="1" applyFill="1" applyBorder="1" applyAlignment="1">
      <alignment horizontal="center" vertical="center"/>
    </xf>
    <xf numFmtId="3" fontId="10" fillId="0" borderId="8" xfId="3" applyNumberFormat="1" applyFont="1" applyBorder="1" applyAlignment="1">
      <alignment horizontal="right" indent="1"/>
    </xf>
    <xf numFmtId="3" fontId="10" fillId="0" borderId="2" xfId="3" applyNumberFormat="1" applyFont="1" applyBorder="1" applyAlignment="1">
      <alignment horizontal="right" indent="1"/>
    </xf>
    <xf numFmtId="3" fontId="10" fillId="0" borderId="3" xfId="3" applyNumberFormat="1" applyFont="1" applyBorder="1" applyAlignment="1">
      <alignment horizontal="right" indent="1"/>
    </xf>
    <xf numFmtId="3" fontId="10" fillId="0" borderId="8" xfId="0" applyNumberFormat="1" applyFont="1" applyBorder="1" applyAlignment="1">
      <alignment horizontal="right" indent="2"/>
    </xf>
    <xf numFmtId="3" fontId="10" fillId="0" borderId="2" xfId="0" applyNumberFormat="1" applyFont="1" applyBorder="1" applyAlignment="1">
      <alignment horizontal="right" indent="2"/>
    </xf>
    <xf numFmtId="3" fontId="10" fillId="0" borderId="3" xfId="0" applyNumberFormat="1" applyFont="1" applyBorder="1" applyAlignment="1">
      <alignment horizontal="right" indent="2"/>
    </xf>
    <xf numFmtId="3" fontId="10" fillId="0" borderId="12" xfId="0" applyNumberFormat="1" applyFont="1" applyBorder="1" applyAlignment="1">
      <alignment horizontal="left" vertical="center"/>
    </xf>
    <xf numFmtId="3" fontId="10" fillId="0" borderId="24" xfId="0" applyNumberFormat="1" applyFont="1" applyBorder="1" applyAlignment="1">
      <alignment horizontal="left" vertical="center"/>
    </xf>
    <xf numFmtId="3" fontId="10" fillId="0" borderId="4" xfId="0" applyNumberFormat="1" applyFont="1" applyBorder="1" applyAlignment="1">
      <alignment vertical="center"/>
    </xf>
    <xf numFmtId="3" fontId="10" fillId="0" borderId="12" xfId="0" applyNumberFormat="1" applyFont="1" applyBorder="1"/>
    <xf numFmtId="3" fontId="10" fillId="0" borderId="24" xfId="0" applyNumberFormat="1" applyFont="1" applyBorder="1"/>
    <xf numFmtId="3" fontId="10" fillId="0" borderId="4" xfId="0" applyNumberFormat="1" applyFont="1" applyBorder="1"/>
    <xf numFmtId="0" fontId="9" fillId="2" borderId="9" xfId="0" applyFont="1" applyFill="1" applyBorder="1" applyAlignment="1">
      <alignment horizontal="center"/>
    </xf>
    <xf numFmtId="166" fontId="10" fillId="0" borderId="35" xfId="0" applyNumberFormat="1" applyFont="1" applyBorder="1" applyAlignment="1">
      <alignment horizontal="right" vertical="top" indent="1"/>
    </xf>
    <xf numFmtId="0" fontId="9" fillId="0" borderId="8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/>
    <xf numFmtId="0" fontId="9" fillId="0" borderId="0" xfId="0" applyFont="1" applyAlignment="1">
      <alignment vertical="top"/>
    </xf>
    <xf numFmtId="0" fontId="9" fillId="2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vertical="center" wrapText="1"/>
    </xf>
    <xf numFmtId="166" fontId="10" fillId="0" borderId="0" xfId="0" applyNumberFormat="1" applyFont="1"/>
    <xf numFmtId="0" fontId="9" fillId="5" borderId="1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19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0" fontId="19" fillId="6" borderId="27" xfId="0" applyNumberFormat="1" applyFont="1" applyFill="1" applyBorder="1" applyAlignment="1"/>
    <xf numFmtId="166" fontId="19" fillId="0" borderId="27" xfId="0" applyNumberFormat="1" applyFont="1" applyFill="1" applyBorder="1" applyAlignment="1"/>
    <xf numFmtId="166" fontId="0" fillId="0" borderId="0" xfId="0" applyNumberFormat="1"/>
    <xf numFmtId="168" fontId="10" fillId="5" borderId="11" xfId="0" applyNumberFormat="1" applyFont="1" applyFill="1" applyBorder="1" applyAlignment="1">
      <alignment horizontal="right" vertical="center" indent="1"/>
    </xf>
    <xf numFmtId="168" fontId="10" fillId="0" borderId="8" xfId="0" applyNumberFormat="1" applyFont="1" applyBorder="1" applyAlignment="1">
      <alignment horizontal="right" vertical="center" indent="1"/>
    </xf>
    <xf numFmtId="168" fontId="10" fillId="0" borderId="2" xfId="0" applyNumberFormat="1" applyFont="1" applyBorder="1" applyAlignment="1">
      <alignment horizontal="right" vertical="center" indent="1"/>
    </xf>
    <xf numFmtId="168" fontId="10" fillId="0" borderId="3" xfId="0" applyNumberFormat="1" applyFont="1" applyBorder="1" applyAlignment="1">
      <alignment horizontal="right" vertical="center" indent="1"/>
    </xf>
    <xf numFmtId="168" fontId="10" fillId="5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/>
    <xf numFmtId="0" fontId="24" fillId="0" borderId="0" xfId="0" applyFont="1"/>
    <xf numFmtId="2" fontId="10" fillId="0" borderId="0" xfId="0" applyNumberFormat="1" applyFont="1"/>
    <xf numFmtId="0" fontId="21" fillId="0" borderId="0" xfId="0" applyFont="1"/>
    <xf numFmtId="0" fontId="0" fillId="0" borderId="0" xfId="0"/>
    <xf numFmtId="0" fontId="9" fillId="0" borderId="0" xfId="0" applyFont="1" applyAlignment="1">
      <alignment horizontal="left" indent="2"/>
    </xf>
    <xf numFmtId="0" fontId="10" fillId="0" borderId="0" xfId="0" applyFont="1"/>
    <xf numFmtId="169" fontId="10" fillId="0" borderId="0" xfId="0" applyNumberFormat="1" applyFont="1"/>
    <xf numFmtId="169" fontId="10" fillId="0" borderId="0" xfId="3" applyNumberFormat="1" applyFont="1"/>
    <xf numFmtId="9" fontId="10" fillId="0" borderId="0" xfId="1" applyFont="1"/>
    <xf numFmtId="0" fontId="8" fillId="0" borderId="0" xfId="2" applyAlignment="1" applyProtection="1"/>
    <xf numFmtId="168" fontId="10" fillId="0" borderId="0" xfId="0" applyNumberFormat="1" applyFont="1"/>
    <xf numFmtId="0" fontId="19" fillId="0" borderId="0" xfId="254" applyNumberFormat="1" applyFont="1" applyFill="1" applyBorder="1" applyAlignment="1"/>
    <xf numFmtId="0" fontId="4" fillId="0" borderId="0" xfId="252" applyNumberFormat="1" applyProtection="1">
      <protection locked="0"/>
    </xf>
    <xf numFmtId="0" fontId="47" fillId="3" borderId="0" xfId="254" applyNumberFormat="1" applyFont="1" applyFill="1" applyBorder="1" applyAlignment="1"/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55" fillId="0" borderId="52" xfId="0" applyFont="1" applyBorder="1"/>
    <xf numFmtId="0" fontId="55" fillId="0" borderId="0" xfId="0" applyFont="1" applyBorder="1"/>
    <xf numFmtId="0" fontId="10" fillId="0" borderId="53" xfId="0" applyFont="1" applyBorder="1"/>
    <xf numFmtId="0" fontId="10" fillId="0" borderId="52" xfId="0" applyFont="1" applyBorder="1"/>
    <xf numFmtId="0" fontId="10" fillId="0" borderId="52" xfId="0" applyFont="1" applyBorder="1" applyAlignment="1"/>
    <xf numFmtId="0" fontId="9" fillId="2" borderId="54" xfId="0" applyFont="1" applyFill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10" fillId="0" borderId="58" xfId="0" applyFont="1" applyBorder="1"/>
    <xf numFmtId="0" fontId="10" fillId="0" borderId="28" xfId="0" applyFont="1" applyBorder="1"/>
    <xf numFmtId="0" fontId="10" fillId="0" borderId="59" xfId="0" applyFont="1" applyBorder="1"/>
    <xf numFmtId="0" fontId="56" fillId="0" borderId="0" xfId="255"/>
    <xf numFmtId="0" fontId="19" fillId="0" borderId="0" xfId="255" applyNumberFormat="1" applyFont="1" applyFill="1" applyBorder="1" applyAlignment="1"/>
    <xf numFmtId="167" fontId="19" fillId="0" borderId="0" xfId="255" applyNumberFormat="1" applyFont="1" applyFill="1" applyBorder="1" applyAlignment="1"/>
    <xf numFmtId="0" fontId="19" fillId="6" borderId="27" xfId="255" applyNumberFormat="1" applyFont="1" applyFill="1" applyBorder="1" applyAlignment="1"/>
    <xf numFmtId="3" fontId="19" fillId="0" borderId="27" xfId="255" applyNumberFormat="1" applyFont="1" applyFill="1" applyBorder="1" applyAlignment="1"/>
    <xf numFmtId="166" fontId="19" fillId="0" borderId="27" xfId="255" applyNumberFormat="1" applyFont="1" applyFill="1" applyBorder="1" applyAlignment="1"/>
    <xf numFmtId="0" fontId="19" fillId="0" borderId="0" xfId="128"/>
    <xf numFmtId="0" fontId="0" fillId="0" borderId="0" xfId="0" applyNumberFormat="1" applyFont="1" applyFill="1" applyBorder="1" applyAlignment="1">
      <alignment horizontal="left"/>
    </xf>
    <xf numFmtId="0" fontId="19" fillId="0" borderId="0" xfId="128"/>
    <xf numFmtId="0" fontId="47" fillId="0" borderId="0" xfId="128" applyFont="1"/>
    <xf numFmtId="0" fontId="58" fillId="0" borderId="0" xfId="252" applyFont="1"/>
    <xf numFmtId="172" fontId="19" fillId="41" borderId="27" xfId="128" applyNumberFormat="1" applyFill="1" applyBorder="1" applyAlignment="1">
      <alignment wrapText="1"/>
    </xf>
    <xf numFmtId="166" fontId="19" fillId="0" borderId="0" xfId="128" applyNumberFormat="1"/>
    <xf numFmtId="166" fontId="19" fillId="0" borderId="27" xfId="128" applyNumberFormat="1" applyBorder="1" applyAlignment="1">
      <alignment wrapText="1"/>
    </xf>
    <xf numFmtId="0" fontId="47" fillId="0" borderId="0" xfId="128" applyFont="1"/>
    <xf numFmtId="3" fontId="0" fillId="0" borderId="0" xfId="0" applyNumberFormat="1" applyFont="1" applyFill="1" applyBorder="1" applyAlignment="1"/>
    <xf numFmtId="0" fontId="23" fillId="0" borderId="27" xfId="128" applyFont="1" applyBorder="1" applyAlignment="1">
      <alignment wrapText="1"/>
    </xf>
    <xf numFmtId="166" fontId="23" fillId="0" borderId="27" xfId="128" applyNumberFormat="1" applyFont="1" applyBorder="1" applyAlignment="1">
      <alignment wrapText="1"/>
    </xf>
    <xf numFmtId="0" fontId="19" fillId="0" borderId="27" xfId="128" applyBorder="1" applyAlignment="1">
      <alignment wrapText="1"/>
    </xf>
    <xf numFmtId="0" fontId="57" fillId="0" borderId="0" xfId="252" applyNumberFormat="1" applyFont="1" applyFill="1" applyBorder="1" applyAlignment="1" applyProtection="1">
      <alignment horizontal="left"/>
    </xf>
    <xf numFmtId="1" fontId="10" fillId="0" borderId="12" xfId="0" applyNumberFormat="1" applyFont="1" applyBorder="1"/>
    <xf numFmtId="1" fontId="10" fillId="0" borderId="26" xfId="0" applyNumberFormat="1" applyFont="1" applyBorder="1"/>
    <xf numFmtId="9" fontId="0" fillId="0" borderId="0" xfId="1" applyFont="1" applyFill="1" applyBorder="1" applyAlignment="1"/>
    <xf numFmtId="0" fontId="0" fillId="6" borderId="27" xfId="0" applyNumberFormat="1" applyFont="1" applyFill="1" applyBorder="1" applyAlignment="1">
      <alignment horizontal="center"/>
    </xf>
    <xf numFmtId="1" fontId="10" fillId="0" borderId="4" xfId="0" applyNumberFormat="1" applyFont="1" applyBorder="1"/>
    <xf numFmtId="1" fontId="10" fillId="0" borderId="24" xfId="0" applyNumberFormat="1" applyFont="1" applyBorder="1"/>
    <xf numFmtId="9" fontId="10" fillId="0" borderId="0" xfId="0" applyNumberFormat="1" applyFont="1"/>
    <xf numFmtId="0" fontId="0" fillId="0" borderId="0" xfId="0" applyNumberFormat="1" applyFont="1" applyFill="1" applyBorder="1" applyAlignment="1"/>
    <xf numFmtId="1" fontId="10" fillId="0" borderId="25" xfId="0" applyNumberFormat="1" applyFont="1" applyBorder="1"/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53" fillId="0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49" fillId="39" borderId="0" xfId="252" applyNumberFormat="1" applyFont="1" applyFill="1" applyBorder="1" applyAlignment="1" applyProtection="1">
      <alignment horizontal="left"/>
    </xf>
    <xf numFmtId="168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53" fillId="0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49" fillId="39" borderId="0" xfId="252" applyNumberFormat="1" applyFont="1" applyFill="1" applyBorder="1" applyAlignment="1" applyProtection="1">
      <alignment horizontal="left"/>
    </xf>
    <xf numFmtId="168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0" fillId="6" borderId="6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/>
    <xf numFmtId="0" fontId="4" fillId="0" borderId="0" xfId="252"/>
    <xf numFmtId="0" fontId="48" fillId="0" borderId="0" xfId="252" applyNumberFormat="1" applyFont="1" applyFill="1" applyBorder="1" applyAlignment="1" applyProtection="1">
      <alignment horizontal="left"/>
    </xf>
    <xf numFmtId="0" fontId="49" fillId="0" borderId="0" xfId="252" applyNumberFormat="1" applyFont="1" applyFill="1" applyBorder="1" applyAlignment="1" applyProtection="1">
      <alignment horizontal="left"/>
    </xf>
    <xf numFmtId="0" fontId="51" fillId="0" borderId="0" xfId="252" applyNumberFormat="1" applyFont="1" applyFill="1" applyBorder="1" applyAlignment="1" applyProtection="1">
      <alignment horizontal="left"/>
    </xf>
    <xf numFmtId="0" fontId="49" fillId="42" borderId="0" xfId="252" applyNumberFormat="1" applyFont="1" applyFill="1" applyBorder="1" applyAlignment="1" applyProtection="1">
      <alignment horizontal="left"/>
    </xf>
    <xf numFmtId="0" fontId="52" fillId="0" borderId="0" xfId="252" applyNumberFormat="1" applyFont="1" applyFill="1" applyBorder="1" applyAlignment="1" applyProtection="1"/>
    <xf numFmtId="0" fontId="49" fillId="39" borderId="0" xfId="252" applyNumberFormat="1" applyFont="1" applyFill="1" applyBorder="1" applyAlignment="1" applyProtection="1">
      <alignment horizontal="right"/>
    </xf>
    <xf numFmtId="0" fontId="53" fillId="0" borderId="0" xfId="252" applyNumberFormat="1" applyFont="1" applyFill="1" applyBorder="1" applyAlignment="1" applyProtection="1">
      <alignment horizontal="left"/>
    </xf>
    <xf numFmtId="0" fontId="49" fillId="39" borderId="0" xfId="252" applyNumberFormat="1" applyFont="1" applyFill="1" applyBorder="1" applyAlignment="1" applyProtection="1">
      <alignment horizontal="left"/>
    </xf>
    <xf numFmtId="168" fontId="54" fillId="40" borderId="0" xfId="252" applyNumberFormat="1" applyFont="1" applyFill="1" applyBorder="1" applyAlignment="1" applyProtection="1">
      <alignment horizontal="right" vertical="top"/>
    </xf>
    <xf numFmtId="0" fontId="50" fillId="0" borderId="0" xfId="252" applyNumberFormat="1" applyFont="1" applyFill="1" applyBorder="1" applyAlignment="1" applyProtection="1">
      <alignment horizontal="left"/>
    </xf>
    <xf numFmtId="0" fontId="49" fillId="39" borderId="0" xfId="252" applyNumberFormat="1" applyFont="1" applyFill="1" applyBorder="1" applyAlignment="1" applyProtection="1">
      <alignment horizontal="right"/>
    </xf>
    <xf numFmtId="168" fontId="54" fillId="40" borderId="0" xfId="252" applyNumberFormat="1" applyFont="1" applyFill="1" applyBorder="1" applyAlignment="1" applyProtection="1">
      <alignment horizontal="right" vertical="top"/>
    </xf>
    <xf numFmtId="166" fontId="10" fillId="0" borderId="0" xfId="0" applyNumberFormat="1" applyFont="1" applyBorder="1"/>
    <xf numFmtId="174" fontId="10" fillId="0" borderId="0" xfId="0" applyNumberFormat="1" applyFont="1"/>
    <xf numFmtId="0" fontId="3" fillId="0" borderId="0" xfId="257"/>
    <xf numFmtId="0" fontId="60" fillId="0" borderId="0" xfId="257" applyNumberFormat="1" applyFont="1" applyFill="1" applyBorder="1" applyAlignment="1" applyProtection="1">
      <alignment horizontal="left"/>
    </xf>
    <xf numFmtId="0" fontId="61" fillId="0" borderId="0" xfId="257" applyNumberFormat="1" applyFont="1" applyFill="1" applyBorder="1" applyAlignment="1" applyProtection="1">
      <alignment horizontal="left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64" fillId="7" borderId="0" xfId="0" applyFont="1" applyFill="1" applyAlignment="1">
      <alignment vertical="center"/>
    </xf>
    <xf numFmtId="0" fontId="0" fillId="6" borderId="27" xfId="0" applyNumberFormat="1" applyFont="1" applyFill="1" applyBorder="1" applyAlignment="1">
      <alignment horizontal="left"/>
    </xf>
    <xf numFmtId="1" fontId="0" fillId="0" borderId="27" xfId="0" applyNumberFormat="1" applyFont="1" applyFill="1" applyBorder="1" applyAlignment="1"/>
    <xf numFmtId="0" fontId="65" fillId="0" borderId="0" xfId="0" applyNumberFormat="1" applyFont="1" applyFill="1" applyBorder="1" applyAlignment="1"/>
    <xf numFmtId="173" fontId="0" fillId="0" borderId="0" xfId="0" applyNumberFormat="1" applyFont="1" applyFill="1" applyBorder="1" applyAlignment="1">
      <alignment horizontal="left"/>
    </xf>
    <xf numFmtId="0" fontId="8" fillId="0" borderId="0" xfId="2" applyNumberFormat="1" applyFill="1" applyBorder="1" applyAlignment="1" applyProtection="1"/>
    <xf numFmtId="3" fontId="13" fillId="0" borderId="2" xfId="0" applyNumberFormat="1" applyFont="1" applyFill="1" applyBorder="1" applyAlignment="1">
      <alignment horizontal="right" vertical="center" indent="2"/>
    </xf>
    <xf numFmtId="3" fontId="13" fillId="0" borderId="30" xfId="0" applyNumberFormat="1" applyFont="1" applyFill="1" applyBorder="1" applyAlignment="1">
      <alignment horizontal="right" vertical="center" indent="2"/>
    </xf>
    <xf numFmtId="3" fontId="13" fillId="0" borderId="1" xfId="0" applyNumberFormat="1" applyFont="1" applyFill="1" applyBorder="1" applyAlignment="1">
      <alignment horizontal="right" vertical="center" indent="2"/>
    </xf>
    <xf numFmtId="1" fontId="13" fillId="43" borderId="4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9" fontId="0" fillId="0" borderId="27" xfId="1" applyFont="1" applyFill="1" applyBorder="1" applyAlignment="1"/>
    <xf numFmtId="1" fontId="66" fillId="0" borderId="27" xfId="0" applyNumberFormat="1" applyFont="1" applyFill="1" applyBorder="1" applyAlignment="1"/>
    <xf numFmtId="169" fontId="10" fillId="0" borderId="59" xfId="3" applyNumberFormat="1" applyFont="1" applyBorder="1"/>
    <xf numFmtId="169" fontId="10" fillId="0" borderId="28" xfId="3" applyNumberFormat="1" applyFont="1" applyBorder="1"/>
    <xf numFmtId="169" fontId="10" fillId="0" borderId="53" xfId="3" applyNumberFormat="1" applyFont="1" applyBorder="1"/>
    <xf numFmtId="169" fontId="10" fillId="0" borderId="0" xfId="3" applyNumberFormat="1" applyFont="1" applyBorder="1"/>
    <xf numFmtId="0" fontId="22" fillId="7" borderId="48" xfId="0" applyFont="1" applyFill="1" applyBorder="1" applyAlignment="1">
      <alignment vertical="center" wrapText="1"/>
    </xf>
    <xf numFmtId="168" fontId="10" fillId="0" borderId="53" xfId="0" applyNumberFormat="1" applyFont="1" applyBorder="1"/>
    <xf numFmtId="168" fontId="10" fillId="0" borderId="0" xfId="0" applyNumberFormat="1" applyFont="1" applyBorder="1"/>
    <xf numFmtId="0" fontId="0" fillId="0" borderId="0" xfId="0" applyBorder="1"/>
    <xf numFmtId="0" fontId="9" fillId="0" borderId="52" xfId="0" applyFont="1" applyBorder="1"/>
    <xf numFmtId="0" fontId="22" fillId="7" borderId="47" xfId="0" applyFont="1" applyFill="1" applyBorder="1" applyAlignment="1">
      <alignment vertical="center" wrapText="1"/>
    </xf>
    <xf numFmtId="0" fontId="22" fillId="7" borderId="61" xfId="0" applyFont="1" applyFill="1" applyBorder="1" applyAlignment="1">
      <alignment vertical="center" wrapText="1"/>
    </xf>
    <xf numFmtId="0" fontId="10" fillId="7" borderId="47" xfId="0" applyFont="1" applyFill="1" applyBorder="1"/>
    <xf numFmtId="0" fontId="10" fillId="7" borderId="46" xfId="0" applyFont="1" applyFill="1" applyBorder="1"/>
    <xf numFmtId="0" fontId="0" fillId="7" borderId="47" xfId="0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3" fontId="67" fillId="3" borderId="53" xfId="293" applyNumberFormat="1" applyFont="1" applyFill="1" applyBorder="1" applyAlignme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left" vertical="top"/>
    </xf>
    <xf numFmtId="0" fontId="9" fillId="2" borderId="8" xfId="0" applyFont="1" applyFill="1" applyBorder="1" applyAlignment="1">
      <alignment horizontal="center"/>
    </xf>
    <xf numFmtId="0" fontId="73" fillId="0" borderId="0" xfId="0" applyFont="1" applyBorder="1"/>
    <xf numFmtId="0" fontId="72" fillId="3" borderId="52" xfId="0" applyFont="1" applyFill="1" applyBorder="1"/>
    <xf numFmtId="0" fontId="72" fillId="3" borderId="0" xfId="0" applyFont="1" applyFill="1" applyBorder="1"/>
    <xf numFmtId="0" fontId="73" fillId="3" borderId="0" xfId="0" applyFont="1" applyFill="1" applyBorder="1"/>
    <xf numFmtId="166" fontId="10" fillId="0" borderId="0" xfId="0" applyNumberFormat="1" applyFont="1" applyBorder="1" applyAlignment="1">
      <alignment horizontal="right" vertical="top" indent="1"/>
    </xf>
    <xf numFmtId="166" fontId="10" fillId="0" borderId="5" xfId="0" applyNumberFormat="1" applyFont="1" applyBorder="1" applyAlignment="1">
      <alignment horizontal="right" vertical="top" indent="1"/>
    </xf>
    <xf numFmtId="166" fontId="10" fillId="0" borderId="63" xfId="0" applyNumberFormat="1" applyFont="1" applyBorder="1" applyAlignment="1">
      <alignment horizontal="right" vertical="top" indent="1"/>
    </xf>
    <xf numFmtId="166" fontId="10" fillId="0" borderId="64" xfId="0" applyNumberFormat="1" applyFont="1" applyBorder="1" applyAlignment="1">
      <alignment horizontal="right" vertical="top" indent="1"/>
    </xf>
    <xf numFmtId="166" fontId="10" fillId="0" borderId="7" xfId="0" applyNumberFormat="1" applyFont="1" applyBorder="1" applyAlignment="1">
      <alignment horizontal="right" vertical="top" indent="1"/>
    </xf>
    <xf numFmtId="0" fontId="9" fillId="0" borderId="35" xfId="0" applyFont="1" applyBorder="1" applyAlignment="1">
      <alignment horizontal="left"/>
    </xf>
    <xf numFmtId="0" fontId="70" fillId="0" borderId="0" xfId="0" applyFont="1" applyFill="1" applyAlignment="1">
      <alignment horizontal="left"/>
    </xf>
    <xf numFmtId="0" fontId="74" fillId="0" borderId="0" xfId="0" applyFont="1" applyFill="1" applyAlignment="1">
      <alignment horizontal="left"/>
    </xf>
    <xf numFmtId="0" fontId="14" fillId="43" borderId="50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 vertical="center" indent="2"/>
    </xf>
    <xf numFmtId="3" fontId="13" fillId="0" borderId="6" xfId="0" applyNumberFormat="1" applyFont="1" applyFill="1" applyBorder="1" applyAlignment="1">
      <alignment horizontal="right" vertical="center" indent="2"/>
    </xf>
    <xf numFmtId="3" fontId="13" fillId="0" borderId="65" xfId="0" applyNumberFormat="1" applyFont="1" applyFill="1" applyBorder="1" applyAlignment="1">
      <alignment horizontal="right" vertical="center" indent="2"/>
    </xf>
    <xf numFmtId="3" fontId="13" fillId="43" borderId="69" xfId="0" applyNumberFormat="1" applyFont="1" applyFill="1" applyBorder="1" applyAlignment="1">
      <alignment horizontal="right" vertical="center" indent="1"/>
    </xf>
    <xf numFmtId="3" fontId="13" fillId="43" borderId="47" xfId="0" applyNumberFormat="1" applyFont="1" applyFill="1" applyBorder="1" applyAlignment="1">
      <alignment horizontal="right" vertical="center" indent="1"/>
    </xf>
    <xf numFmtId="3" fontId="13" fillId="0" borderId="5" xfId="0" applyNumberFormat="1" applyFont="1" applyFill="1" applyBorder="1" applyAlignment="1">
      <alignment horizontal="right" vertical="center" indent="1"/>
    </xf>
    <xf numFmtId="3" fontId="13" fillId="0" borderId="1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Fill="1" applyBorder="1" applyAlignment="1">
      <alignment horizontal="right" vertical="center" indent="1"/>
    </xf>
    <xf numFmtId="3" fontId="13" fillId="0" borderId="2" xfId="0" applyNumberFormat="1" applyFont="1" applyFill="1" applyBorder="1" applyAlignment="1">
      <alignment horizontal="right" vertical="center" indent="1"/>
    </xf>
    <xf numFmtId="3" fontId="13" fillId="0" borderId="65" xfId="0" applyNumberFormat="1" applyFont="1" applyFill="1" applyBorder="1" applyAlignment="1">
      <alignment horizontal="right" vertical="center" indent="1"/>
    </xf>
    <xf numFmtId="3" fontId="13" fillId="0" borderId="30" xfId="0" applyNumberFormat="1" applyFont="1" applyFill="1" applyBorder="1" applyAlignment="1">
      <alignment horizontal="right" vertical="center" indent="1"/>
    </xf>
    <xf numFmtId="3" fontId="13" fillId="43" borderId="69" xfId="0" applyNumberFormat="1" applyFont="1" applyFill="1" applyBorder="1" applyAlignment="1">
      <alignment horizontal="right" vertical="center" indent="2"/>
    </xf>
    <xf numFmtId="3" fontId="13" fillId="43" borderId="47" xfId="0" applyNumberFormat="1" applyFont="1" applyFill="1" applyBorder="1" applyAlignment="1">
      <alignment horizontal="right" vertical="center" indent="2"/>
    </xf>
    <xf numFmtId="0" fontId="0" fillId="0" borderId="0" xfId="1" applyNumberFormat="1" applyFont="1" applyFill="1" applyBorder="1" applyAlignment="1"/>
    <xf numFmtId="0" fontId="10" fillId="0" borderId="0" xfId="1" applyNumberFormat="1" applyFont="1"/>
    <xf numFmtId="2" fontId="10" fillId="0" borderId="0" xfId="1" applyNumberFormat="1" applyFont="1"/>
    <xf numFmtId="3" fontId="10" fillId="0" borderId="0" xfId="1" applyNumberFormat="1" applyFont="1"/>
    <xf numFmtId="0" fontId="74" fillId="0" borderId="0" xfId="0" applyNumberFormat="1" applyFont="1" applyFill="1" applyBorder="1" applyAlignment="1">
      <alignment horizontal="left"/>
    </xf>
    <xf numFmtId="0" fontId="10" fillId="0" borderId="28" xfId="1" applyNumberFormat="1" applyFont="1" applyBorder="1"/>
    <xf numFmtId="0" fontId="9" fillId="2" borderId="3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</cellXfs>
  <cellStyles count="305">
    <cellStyle name="_x000a_386grabber=M" xfId="277"/>
    <cellStyle name="20% - Accent1" xfId="229" builtinId="30" customBuiltin="1"/>
    <cellStyle name="20% - Accent1 2" xfId="259"/>
    <cellStyle name="20% - Accent2" xfId="233" builtinId="34" customBuiltin="1"/>
    <cellStyle name="20% - Accent2 2" xfId="261"/>
    <cellStyle name="20% - Accent3" xfId="237" builtinId="38" customBuiltin="1"/>
    <cellStyle name="20% - Accent3 2" xfId="263"/>
    <cellStyle name="20% - Accent4" xfId="241" builtinId="42" customBuiltin="1"/>
    <cellStyle name="20% - Accent4 2" xfId="265"/>
    <cellStyle name="20% - Accent5" xfId="245" builtinId="46" customBuiltin="1"/>
    <cellStyle name="20% - Accent5 2" xfId="267"/>
    <cellStyle name="20% - Accent6" xfId="249" builtinId="50" customBuiltin="1"/>
    <cellStyle name="20% - Accent6 2" xfId="269"/>
    <cellStyle name="40% - Accent1" xfId="230" builtinId="31" customBuiltin="1"/>
    <cellStyle name="40% - Accent1 2" xfId="260"/>
    <cellStyle name="40% - Accent2" xfId="234" builtinId="35" customBuiltin="1"/>
    <cellStyle name="40% - Accent2 2" xfId="262"/>
    <cellStyle name="40% - Accent3" xfId="238" builtinId="39" customBuiltin="1"/>
    <cellStyle name="40% - Accent3 2" xfId="264"/>
    <cellStyle name="40% - Accent4" xfId="242" builtinId="43" customBuiltin="1"/>
    <cellStyle name="40% - Accent4 2" xfId="266"/>
    <cellStyle name="40% - Accent5" xfId="246" builtinId="47" customBuiltin="1"/>
    <cellStyle name="40% - Accent5 2" xfId="268"/>
    <cellStyle name="40% - Accent6" xfId="250" builtinId="51" customBuiltin="1"/>
    <cellStyle name="40% - Accent6 2" xfId="270"/>
    <cellStyle name="60% - Accent1" xfId="231" builtinId="32" customBuiltin="1"/>
    <cellStyle name="60% - Accent2" xfId="235" builtinId="36" customBuiltin="1"/>
    <cellStyle name="60% - Accent3" xfId="239" builtinId="40" customBuiltin="1"/>
    <cellStyle name="60% - Accent4" xfId="243" builtinId="44" customBuiltin="1"/>
    <cellStyle name="60% - Accent5" xfId="247" builtinId="48" customBuiltin="1"/>
    <cellStyle name="60% - Accent6" xfId="251" builtinId="52" customBuiltin="1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Comma" xfId="3" builtinId="3"/>
    <cellStyle name="Encabezado 1" xfId="9"/>
    <cellStyle name="Encabezado 1 10" xfId="8"/>
    <cellStyle name="Encabezado 1 11" xfId="13"/>
    <cellStyle name="Encabezado 1 12" xfId="14"/>
    <cellStyle name="Encabezado 1 13" xfId="15"/>
    <cellStyle name="Encabezado 1 14" xfId="16"/>
    <cellStyle name="Encabezado 1 15" xfId="17"/>
    <cellStyle name="Encabezado 1 16" xfId="18"/>
    <cellStyle name="Encabezado 1 2" xfId="19"/>
    <cellStyle name="Encabezado 1 3" xfId="20"/>
    <cellStyle name="Encabezado 1 4" xfId="21"/>
    <cellStyle name="Encabezado 1 5" xfId="22"/>
    <cellStyle name="Encabezado 1 6" xfId="23"/>
    <cellStyle name="Encabezado 1 7" xfId="24"/>
    <cellStyle name="Encabezado 1 8" xfId="25"/>
    <cellStyle name="Encabezado 1 9" xfId="26"/>
    <cellStyle name="Encabezado 2" xfId="27"/>
    <cellStyle name="Encabezado 2 10" xfId="28"/>
    <cellStyle name="Encabezado 2 11" xfId="29"/>
    <cellStyle name="Encabezado 2 12" xfId="30"/>
    <cellStyle name="Encabezado 2 13" xfId="31"/>
    <cellStyle name="Encabezado 2 14" xfId="32"/>
    <cellStyle name="Encabezado 2 15" xfId="33"/>
    <cellStyle name="Encabezado 2 16" xfId="34"/>
    <cellStyle name="Encabezado 2 2" xfId="35"/>
    <cellStyle name="Encabezado 2 3" xfId="36"/>
    <cellStyle name="Encabezado 2 4" xfId="37"/>
    <cellStyle name="Encabezado 2 5" xfId="38"/>
    <cellStyle name="Encabezado 2 6" xfId="39"/>
    <cellStyle name="Encabezado 2 7" xfId="40"/>
    <cellStyle name="Encabezado 2 8" xfId="41"/>
    <cellStyle name="Encabezado 2 9" xfId="42"/>
    <cellStyle name="Euro" xfId="43"/>
    <cellStyle name="Euro 10" xfId="44"/>
    <cellStyle name="Euro 11" xfId="45"/>
    <cellStyle name="Euro 12" xfId="46"/>
    <cellStyle name="Euro 13" xfId="47"/>
    <cellStyle name="Euro 14" xfId="48"/>
    <cellStyle name="Euro 15" xfId="49"/>
    <cellStyle name="Euro 16" xfId="50"/>
    <cellStyle name="Euro 2" xfId="51"/>
    <cellStyle name="Euro 2 2" xfId="279"/>
    <cellStyle name="Euro 2 3" xfId="280"/>
    <cellStyle name="Euro 2 4" xfId="278"/>
    <cellStyle name="Euro 3" xfId="52"/>
    <cellStyle name="Euro 3 2" xfId="281"/>
    <cellStyle name="Euro 4" xfId="53"/>
    <cellStyle name="Euro 4 2" xfId="282"/>
    <cellStyle name="Euro 5" xfId="54"/>
    <cellStyle name="Euro 5 2" xfId="283"/>
    <cellStyle name="Euro 6" xfId="55"/>
    <cellStyle name="Euro 7" xfId="56"/>
    <cellStyle name="Euro 8" xfId="57"/>
    <cellStyle name="Euro 9" xfId="58"/>
    <cellStyle name="Explanatory Text" xfId="226" builtinId="53" customBuiltin="1"/>
    <cellStyle name="Fecha" xfId="59"/>
    <cellStyle name="Fecha 10" xfId="60"/>
    <cellStyle name="Fecha 11" xfId="61"/>
    <cellStyle name="Fecha 12" xfId="62"/>
    <cellStyle name="Fecha 13" xfId="63"/>
    <cellStyle name="Fecha 14" xfId="64"/>
    <cellStyle name="Fecha 15" xfId="65"/>
    <cellStyle name="Fecha 16" xfId="66"/>
    <cellStyle name="Fecha 2" xfId="67"/>
    <cellStyle name="Fecha 3" xfId="68"/>
    <cellStyle name="Fecha 4" xfId="69"/>
    <cellStyle name="Fecha 5" xfId="70"/>
    <cellStyle name="Fecha 6" xfId="71"/>
    <cellStyle name="Fecha 7" xfId="72"/>
    <cellStyle name="Fecha 8" xfId="73"/>
    <cellStyle name="Fecha 9" xfId="74"/>
    <cellStyle name="Fijo" xfId="75"/>
    <cellStyle name="Fijo 10" xfId="76"/>
    <cellStyle name="Fijo 11" xfId="77"/>
    <cellStyle name="Fijo 12" xfId="78"/>
    <cellStyle name="Fijo 13" xfId="79"/>
    <cellStyle name="Fijo 14" xfId="80"/>
    <cellStyle name="Fijo 15" xfId="81"/>
    <cellStyle name="Fijo 16" xfId="82"/>
    <cellStyle name="Fijo 2" xfId="83"/>
    <cellStyle name="Fijo 3" xfId="84"/>
    <cellStyle name="Fijo 4" xfId="85"/>
    <cellStyle name="Fijo 5" xfId="86"/>
    <cellStyle name="Fijo 6" xfId="87"/>
    <cellStyle name="Fijo 7" xfId="88"/>
    <cellStyle name="Fijo 8" xfId="89"/>
    <cellStyle name="Fijo 9" xfId="90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2" builtinId="8"/>
    <cellStyle name="Input" xfId="220" builtinId="20" customBuiltin="1"/>
    <cellStyle name="Linked Cell" xfId="223" builtinId="24" customBuiltin="1"/>
    <cellStyle name="Millares 10" xfId="92"/>
    <cellStyle name="Millares 10 2" xfId="93"/>
    <cellStyle name="Millares 11" xfId="94"/>
    <cellStyle name="Millares 12" xfId="95"/>
    <cellStyle name="Millares 13" xfId="91"/>
    <cellStyle name="Millares 2" xfId="5"/>
    <cellStyle name="Millares 2 2" xfId="11"/>
    <cellStyle name="Millares 2 2 2" xfId="97"/>
    <cellStyle name="Millares 2 3" xfId="96"/>
    <cellStyle name="Millares 2 4" xfId="272"/>
    <cellStyle name="Millares 2 4 2" xfId="285"/>
    <cellStyle name="Millares 2 5" xfId="286"/>
    <cellStyle name="Millares 2 6" xfId="284"/>
    <cellStyle name="Millares 3" xfId="98"/>
    <cellStyle name="Millares 3 2" xfId="99"/>
    <cellStyle name="Millares 3 3" xfId="287"/>
    <cellStyle name="Millares 4" xfId="100"/>
    <cellStyle name="Millares 4 2" xfId="101"/>
    <cellStyle name="Millares 4 3" xfId="102"/>
    <cellStyle name="Millares 5" xfId="103"/>
    <cellStyle name="Millares 5 2" xfId="104"/>
    <cellStyle name="Millares 6" xfId="105"/>
    <cellStyle name="Millares 6 2" xfId="106"/>
    <cellStyle name="Millares 6 3" xfId="107"/>
    <cellStyle name="Millares 6 4" xfId="288"/>
    <cellStyle name="Millares 7" xfId="108"/>
    <cellStyle name="Millares 8" xfId="109"/>
    <cellStyle name="Millares 9" xfId="110"/>
    <cellStyle name="Moneda 2" xfId="289"/>
    <cellStyle name="Moneda 3" xfId="290"/>
    <cellStyle name="Moneda 4" xfId="291"/>
    <cellStyle name="Monetario0" xfId="111"/>
    <cellStyle name="Monetario0 10" xfId="112"/>
    <cellStyle name="Monetario0 11" xfId="113"/>
    <cellStyle name="Monetario0 12" xfId="114"/>
    <cellStyle name="Monetario0 13" xfId="115"/>
    <cellStyle name="Monetario0 14" xfId="116"/>
    <cellStyle name="Monetario0 15" xfId="117"/>
    <cellStyle name="Monetario0 16" xfId="118"/>
    <cellStyle name="Monetario0 2" xfId="119"/>
    <cellStyle name="Monetario0 3" xfId="120"/>
    <cellStyle name="Monetario0 4" xfId="121"/>
    <cellStyle name="Monetario0 5" xfId="122"/>
    <cellStyle name="Monetario0 6" xfId="123"/>
    <cellStyle name="Monetario0 7" xfId="124"/>
    <cellStyle name="Monetario0 8" xfId="125"/>
    <cellStyle name="Monetario0 9" xfId="126"/>
    <cellStyle name="Neutral" xfId="219" builtinId="28" customBuiltin="1"/>
    <cellStyle name="No-definido" xfId="127"/>
    <cellStyle name="Normal" xfId="0" builtinId="0"/>
    <cellStyle name="Normal 10" xfId="292"/>
    <cellStyle name="Normal 10 2" xfId="128"/>
    <cellStyle name="Normal 10 3" xfId="129"/>
    <cellStyle name="Normal 11" xfId="276"/>
    <cellStyle name="Normal 11 2" xfId="130"/>
    <cellStyle name="Normal 2" xfId="4"/>
    <cellStyle name="Normal 2 2" xfId="10"/>
    <cellStyle name="Normal 2 3" xfId="131"/>
    <cellStyle name="Normal 2 3 2" xfId="294"/>
    <cellStyle name="Normal 2 4" xfId="271"/>
    <cellStyle name="Normal 2 4 2" xfId="295"/>
    <cellStyle name="Normal 2 5" xfId="293"/>
    <cellStyle name="Normal 3" xfId="6"/>
    <cellStyle name="Normal 3 2" xfId="12"/>
    <cellStyle name="Normal 3 2 2" xfId="133"/>
    <cellStyle name="Normal 3 2 3" xfId="274"/>
    <cellStyle name="Normal 3 2 4" xfId="297"/>
    <cellStyle name="Normal 3 3" xfId="134"/>
    <cellStyle name="Normal 3 4" xfId="135"/>
    <cellStyle name="Normal 3 5" xfId="136"/>
    <cellStyle name="Normal 3 6" xfId="132"/>
    <cellStyle name="Normal 3 7" xfId="273"/>
    <cellStyle name="Normal 3 8" xfId="296"/>
    <cellStyle name="Normal 4" xfId="7"/>
    <cellStyle name="Normal 4 2" xfId="137"/>
    <cellStyle name="Normal 4 3" xfId="138"/>
    <cellStyle name="Normal 4 4" xfId="139"/>
    <cellStyle name="Normal 5" xfId="252"/>
    <cellStyle name="Normal 5 2" xfId="140"/>
    <cellStyle name="Normal 5 2 2" xfId="299"/>
    <cellStyle name="Normal 5 3" xfId="141"/>
    <cellStyle name="Normal 5 3 2" xfId="300"/>
    <cellStyle name="Normal 5 4" xfId="298"/>
    <cellStyle name="Normal 6" xfId="254"/>
    <cellStyle name="Normal 6 2" xfId="142"/>
    <cellStyle name="Normal 6 3" xfId="143"/>
    <cellStyle name="Normal 6 4" xfId="144"/>
    <cellStyle name="Normal 6 5" xfId="301"/>
    <cellStyle name="Normal 7" xfId="255"/>
    <cellStyle name="Normal 7 2" xfId="145"/>
    <cellStyle name="Normal 7 3" xfId="146"/>
    <cellStyle name="Normal 8" xfId="256"/>
    <cellStyle name="Normal 8 2" xfId="147"/>
    <cellStyle name="Normal 8 3" xfId="148"/>
    <cellStyle name="Normal 9" xfId="257"/>
    <cellStyle name="Normal 9 2" xfId="149"/>
    <cellStyle name="Normal 9 3" xfId="150"/>
    <cellStyle name="Note 2" xfId="253"/>
    <cellStyle name="Note 3" xfId="258"/>
    <cellStyle name="Output" xfId="221" builtinId="21" customBuiltin="1"/>
    <cellStyle name="pablo" xfId="151"/>
    <cellStyle name="Percent" xfId="1" builtinId="5"/>
    <cellStyle name="Porcentaje 2" xfId="152"/>
    <cellStyle name="Porcentaje 2 2" xfId="275"/>
    <cellStyle name="Porcentaje 3" xfId="302"/>
    <cellStyle name="Porcentual 2" xfId="303"/>
    <cellStyle name="Porcentual 3" xfId="304"/>
    <cellStyle name="Punto0" xfId="153"/>
    <cellStyle name="Punto0 10" xfId="154"/>
    <cellStyle name="Punto0 11" xfId="155"/>
    <cellStyle name="Punto0 12" xfId="156"/>
    <cellStyle name="Punto0 13" xfId="157"/>
    <cellStyle name="Punto0 14" xfId="158"/>
    <cellStyle name="Punto0 15" xfId="159"/>
    <cellStyle name="Punto0 16" xfId="160"/>
    <cellStyle name="Punto0 2" xfId="161"/>
    <cellStyle name="Punto0 3" xfId="162"/>
    <cellStyle name="Punto0 4" xfId="163"/>
    <cellStyle name="Punto0 5" xfId="164"/>
    <cellStyle name="Punto0 6" xfId="165"/>
    <cellStyle name="Punto0 7" xfId="166"/>
    <cellStyle name="Punto0 8" xfId="167"/>
    <cellStyle name="Punto0 9" xfId="168"/>
    <cellStyle name="Title" xfId="212" builtinId="15" customBuiltin="1"/>
    <cellStyle name="Total" xfId="227" builtinId="25" customBuiltin="1"/>
    <cellStyle name="Total 10" xfId="169"/>
    <cellStyle name="Total 11" xfId="170"/>
    <cellStyle name="Total 2" xfId="171"/>
    <cellStyle name="Total 2 2" xfId="172"/>
    <cellStyle name="Total 2 3" xfId="173"/>
    <cellStyle name="Total 2 4" xfId="174"/>
    <cellStyle name="Total 2 5" xfId="175"/>
    <cellStyle name="Total 2 6" xfId="176"/>
    <cellStyle name="Total 2 7" xfId="177"/>
    <cellStyle name="Total 2 8" xfId="178"/>
    <cellStyle name="Total 3" xfId="179"/>
    <cellStyle name="Total 3 2" xfId="180"/>
    <cellStyle name="Total 3 3" xfId="181"/>
    <cellStyle name="Total 3 4" xfId="182"/>
    <cellStyle name="Total 3 5" xfId="183"/>
    <cellStyle name="Total 3 6" xfId="184"/>
    <cellStyle name="Total 3 7" xfId="185"/>
    <cellStyle name="Total 3 8" xfId="186"/>
    <cellStyle name="Total 4" xfId="187"/>
    <cellStyle name="Total 4 2" xfId="188"/>
    <cellStyle name="Total 4 3" xfId="189"/>
    <cellStyle name="Total 4 4" xfId="190"/>
    <cellStyle name="Total 4 5" xfId="191"/>
    <cellStyle name="Total 4 6" xfId="192"/>
    <cellStyle name="Total 4 7" xfId="193"/>
    <cellStyle name="Total 4 8" xfId="194"/>
    <cellStyle name="Total 5" xfId="195"/>
    <cellStyle name="Total 5 2" xfId="196"/>
    <cellStyle name="Total 5 3" xfId="197"/>
    <cellStyle name="Total 5 4" xfId="198"/>
    <cellStyle name="Total 5 5" xfId="199"/>
    <cellStyle name="Total 5 6" xfId="200"/>
    <cellStyle name="Total 5 7" xfId="201"/>
    <cellStyle name="Total 6" xfId="202"/>
    <cellStyle name="Total 6 2" xfId="203"/>
    <cellStyle name="Total 6 3" xfId="204"/>
    <cellStyle name="Total 6 4" xfId="205"/>
    <cellStyle name="Total 6 5" xfId="206"/>
    <cellStyle name="Total 6 6" xfId="207"/>
    <cellStyle name="Total 6 7" xfId="208"/>
    <cellStyle name="Total 7" xfId="209"/>
    <cellStyle name="Total 8" xfId="210"/>
    <cellStyle name="Total 9" xfId="211"/>
    <cellStyle name="Warning Text" xfId="22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1'!$B$61:$B$66</c:f>
              <c:strCache>
                <c:ptCount val="6"/>
                <c:pt idx="0">
                  <c:v>Rest of the world</c:v>
                </c:pt>
                <c:pt idx="1">
                  <c:v>China</c:v>
                </c:pt>
                <c:pt idx="2">
                  <c:v>USA</c:v>
                </c:pt>
                <c:pt idx="3">
                  <c:v>EU</c:v>
                </c:pt>
                <c:pt idx="4">
                  <c:v>Japan</c:v>
                </c:pt>
                <c:pt idx="5">
                  <c:v>Brazil</c:v>
                </c:pt>
              </c:strCache>
            </c:strRef>
          </c:cat>
          <c:val>
            <c:numRef>
              <c:f>'Figure 1'!$C$61:$C$66</c:f>
              <c:numCache>
                <c:formatCode>General</c:formatCode>
                <c:ptCount val="6"/>
                <c:pt idx="0">
                  <c:v>25.4</c:v>
                </c:pt>
                <c:pt idx="1">
                  <c:v>22.4</c:v>
                </c:pt>
                <c:pt idx="2">
                  <c:v>16.399999999999999</c:v>
                </c:pt>
                <c:pt idx="3">
                  <c:v>15.6</c:v>
                </c:pt>
                <c:pt idx="4">
                  <c:v>6.5</c:v>
                </c:pt>
                <c:pt idx="5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0768"/>
        <c:axId val="51134848"/>
      </c:barChart>
      <c:catAx>
        <c:axId val="51120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1134848"/>
        <c:crosses val="autoZero"/>
        <c:auto val="1"/>
        <c:lblAlgn val="ctr"/>
        <c:lblOffset val="100"/>
        <c:noMultiLvlLbl val="0"/>
      </c:catAx>
      <c:valAx>
        <c:axId val="51134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112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2'!$A$53</c:f>
              <c:strCache>
                <c:ptCount val="1"/>
                <c:pt idx="0">
                  <c:v>EU imports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2'!$B$53:$D$53</c:f>
              <c:numCache>
                <c:formatCode>General</c:formatCode>
                <c:ptCount val="3"/>
                <c:pt idx="0">
                  <c:v>11.1</c:v>
                </c:pt>
                <c:pt idx="1">
                  <c:v>9.6999999999999993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'Figure 2'!$A$54</c:f>
              <c:strCache>
                <c:ptCount val="1"/>
                <c:pt idx="0">
                  <c:v>EU exports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2'!$B$54:$D$54</c:f>
              <c:numCache>
                <c:formatCode>General</c:formatCode>
                <c:ptCount val="3"/>
                <c:pt idx="0">
                  <c:v>7.7</c:v>
                </c:pt>
                <c:pt idx="1">
                  <c:v>8.5</c:v>
                </c:pt>
                <c:pt idx="2">
                  <c:v>9.1999999999999993</c:v>
                </c:pt>
              </c:numCache>
            </c:numRef>
          </c:val>
        </c:ser>
        <c:ser>
          <c:idx val="2"/>
          <c:order val="2"/>
          <c:tx>
            <c:strRef>
              <c:f>'Figure 2'!$A$55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2'!$B$52:$D$52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'Figure 2'!$B$55:$D$55</c:f>
              <c:numCache>
                <c:formatCode>General</c:formatCode>
                <c:ptCount val="3"/>
                <c:pt idx="0">
                  <c:v>-3.4</c:v>
                </c:pt>
                <c:pt idx="1">
                  <c:v>-1.2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90400"/>
        <c:axId val="51216768"/>
      </c:barChart>
      <c:catAx>
        <c:axId val="511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51216768"/>
        <c:crosses val="autoZero"/>
        <c:auto val="1"/>
        <c:lblAlgn val="ctr"/>
        <c:lblOffset val="100"/>
        <c:noMultiLvlLbl val="0"/>
      </c:catAx>
      <c:valAx>
        <c:axId val="5121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11904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3'!$A$60</c:f>
              <c:strCache>
                <c:ptCount val="1"/>
                <c:pt idx="0">
                  <c:v>EU imports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3'!$B$60:$D$60</c:f>
              <c:numCache>
                <c:formatCode>General</c:formatCode>
                <c:ptCount val="3"/>
                <c:pt idx="0">
                  <c:v>1.6</c:v>
                </c:pt>
                <c:pt idx="1">
                  <c:v>1.5</c:v>
                </c:pt>
                <c:pt idx="2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'Figure 3'!$A$61</c:f>
              <c:strCache>
                <c:ptCount val="1"/>
                <c:pt idx="0">
                  <c:v>EU exports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3'!$B$61:$D$61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3.1</c:v>
                </c:pt>
                <c:pt idx="2">
                  <c:v>3.2</c:v>
                </c:pt>
              </c:numCache>
            </c:numRef>
          </c:val>
        </c:ser>
        <c:ser>
          <c:idx val="2"/>
          <c:order val="2"/>
          <c:tx>
            <c:strRef>
              <c:f>'Figure 3'!$A$62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3'!$B$59:$D$59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'Figure 3'!$B$62:$D$62</c:f>
              <c:numCache>
                <c:formatCode>General</c:formatCode>
                <c:ptCount val="3"/>
                <c:pt idx="0">
                  <c:v>0.7</c:v>
                </c:pt>
                <c:pt idx="1">
                  <c:v>1.6</c:v>
                </c:pt>
                <c:pt idx="2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1408"/>
        <c:axId val="148322944"/>
      </c:barChart>
      <c:catAx>
        <c:axId val="1483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322944"/>
        <c:crosses val="autoZero"/>
        <c:auto val="1"/>
        <c:lblAlgn val="ctr"/>
        <c:lblOffset val="100"/>
        <c:noMultiLvlLbl val="0"/>
      </c:catAx>
      <c:valAx>
        <c:axId val="14832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3214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4.822662717399559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Manufactured goods classified chiefly by material (SITC6)
30 %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Crude materials, inedible, except fuels (SITC2)
30 %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Food and live animals (SITC0)
21 %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Beverages and tobacco (SITC1)
7 %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4751272119693166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Chemicals and related products, n.e.s. (SITC5)
6 %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20566567934988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Commodities and transactions NCE (SITC9)
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339940760993392E-3"/>
                  <c:y val="1.5914168010024991E-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4'!$A$81:$A$87</c:f>
              <c:strCache>
                <c:ptCount val="7"/>
                <c:pt idx="0">
                  <c:v>Manufactured goods classified chiefly by material (SITC6)</c:v>
                </c:pt>
                <c:pt idx="1">
                  <c:v>Crude materials, inedible, except fuels (SITC2)</c:v>
                </c:pt>
                <c:pt idx="2">
                  <c:v>Food and live animals (SITC0)</c:v>
                </c:pt>
                <c:pt idx="3">
                  <c:v>Beverages and tobacco (SITC1)</c:v>
                </c:pt>
                <c:pt idx="4">
                  <c:v>Chemicals and related products, n.e.s. (SITC5)</c:v>
                </c:pt>
                <c:pt idx="5">
                  <c:v>Commodities and transactions not classified elsewhere in the SITC (SITC9)</c:v>
                </c:pt>
                <c:pt idx="6">
                  <c:v>Others</c:v>
                </c:pt>
              </c:strCache>
            </c:strRef>
          </c:cat>
          <c:val>
            <c:numRef>
              <c:f>'Figure 4'!$D$81:$D$87</c:f>
              <c:numCache>
                <c:formatCode>General</c:formatCode>
                <c:ptCount val="7"/>
                <c:pt idx="0">
                  <c:v>0.30281666700508891</c:v>
                </c:pt>
                <c:pt idx="1">
                  <c:v>0.29682685044974727</c:v>
                </c:pt>
                <c:pt idx="2">
                  <c:v>0.20985723830978537</c:v>
                </c:pt>
                <c:pt idx="3">
                  <c:v>7.0354382402962615E-2</c:v>
                </c:pt>
                <c:pt idx="4">
                  <c:v>5.5945518217013594E-2</c:v>
                </c:pt>
                <c:pt idx="5">
                  <c:v>3.3142540947654529E-2</c:v>
                </c:pt>
                <c:pt idx="6">
                  <c:v>3.3142540947654529E-2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37791448317765"/>
          <c:y val="7.9166666666666663E-2"/>
          <c:w val="0.70652008809903544"/>
          <c:h val="0.8138888888888888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6597744360902254E-2"/>
                  <c:y val="-0.401546587926509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Machinery and transport equipment
52 %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403698640540746E-2"/>
                  <c:y val="-4.31668853893263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Chemicals and related products, n.e.s.
16 %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51489501312335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Manufactured goods classified chiefly by material
13 %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531154496098946E-3"/>
                  <c:y val="-1.715803245494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Miscellaneous manufactured articles
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6746023185457981E-2"/>
                  <c:y val="1.06353105911122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11 %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'Figure 5'!$A$54:$A$58</c:f>
              <c:strCache>
                <c:ptCount val="5"/>
                <c:pt idx="0">
                  <c:v>7: Machinery and transport equipment</c:v>
                </c:pt>
                <c:pt idx="1">
                  <c:v>5: Chemicals and related products, n.e.s.</c:v>
                </c:pt>
                <c:pt idx="2">
                  <c:v>6: Manufactured goods classified chiefly by material</c:v>
                </c:pt>
                <c:pt idx="3">
                  <c:v>8: Miscellaneous manufactured articles</c:v>
                </c:pt>
                <c:pt idx="4">
                  <c:v>Others</c:v>
                </c:pt>
              </c:strCache>
            </c:strRef>
          </c:cat>
          <c:val>
            <c:numRef>
              <c:f>'Figure 5'!$B$54:$B$58</c:f>
              <c:numCache>
                <c:formatCode>General</c:formatCode>
                <c:ptCount val="5"/>
                <c:pt idx="0">
                  <c:v>3769122816</c:v>
                </c:pt>
                <c:pt idx="1">
                  <c:v>1139905719</c:v>
                </c:pt>
                <c:pt idx="2">
                  <c:v>941780839</c:v>
                </c:pt>
                <c:pt idx="3">
                  <c:v>625077981</c:v>
                </c:pt>
                <c:pt idx="4">
                  <c:v>812980598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443280839895011"/>
          <c:y val="5.7339500055060017E-3"/>
          <c:w val="0.53166719160104992"/>
          <c:h val="0.921164244025988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6'!$B$59</c:f>
              <c:strCache>
                <c:ptCount val="1"/>
                <c:pt idx="0">
                  <c:v>July 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6'!$A$60:$A$69</c:f>
              <c:strCache>
                <c:ptCount val="10"/>
                <c:pt idx="0">
                  <c:v>Paper, paperboard and articles of paper pulp, of paper or of paperboard</c:v>
                </c:pt>
                <c:pt idx="1">
                  <c:v>Cork and wood manufactures (excluding furniture)</c:v>
                </c:pt>
                <c:pt idx="2">
                  <c:v>Feeding stuff for animals (not including unmilled cereals)</c:v>
                </c:pt>
                <c:pt idx="3">
                  <c:v>Meat and meat preparations</c:v>
                </c:pt>
                <c:pt idx="4">
                  <c:v>Crude animal and vegetable materials, N.E.S.</c:v>
                </c:pt>
                <c:pt idx="5">
                  <c:v>Fish (not marine mammals), crustaceans, molluscs and aquatic invertebrates, and preparations thereof</c:v>
                </c:pt>
                <c:pt idx="6">
                  <c:v>Pulp and waste paper</c:v>
                </c:pt>
                <c:pt idx="7">
                  <c:v>Vegetables and fruit</c:v>
                </c:pt>
                <c:pt idx="8">
                  <c:v>Metalliferous ores and metal scrap</c:v>
                </c:pt>
                <c:pt idx="9">
                  <c:v>Non-ferrous metals</c:v>
                </c:pt>
              </c:strCache>
            </c:strRef>
          </c:cat>
          <c:val>
            <c:numRef>
              <c:f>'Figure 6'!$B$60:$B$69</c:f>
              <c:numCache>
                <c:formatCode>#,##0.0</c:formatCode>
                <c:ptCount val="10"/>
                <c:pt idx="0">
                  <c:v>4.1847459999999996</c:v>
                </c:pt>
                <c:pt idx="1">
                  <c:v>5.9021100000000004</c:v>
                </c:pt>
                <c:pt idx="2">
                  <c:v>6.4473330000000004</c:v>
                </c:pt>
                <c:pt idx="3">
                  <c:v>7.5974599999999999</c:v>
                </c:pt>
                <c:pt idx="4">
                  <c:v>10.86866</c:v>
                </c:pt>
                <c:pt idx="5">
                  <c:v>42.634878999999998</c:v>
                </c:pt>
                <c:pt idx="6">
                  <c:v>47.707639999999998</c:v>
                </c:pt>
                <c:pt idx="7">
                  <c:v>106.322863</c:v>
                </c:pt>
                <c:pt idx="8">
                  <c:v>176.17934099999999</c:v>
                </c:pt>
                <c:pt idx="9">
                  <c:v>256.004615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203200"/>
        <c:axId val="147204736"/>
      </c:barChart>
      <c:catAx>
        <c:axId val="147203200"/>
        <c:scaling>
          <c:orientation val="minMax"/>
        </c:scaling>
        <c:delete val="0"/>
        <c:axPos val="l"/>
        <c:numFmt formatCode="#\ ##0.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204736"/>
        <c:crosses val="autoZero"/>
        <c:auto val="1"/>
        <c:lblAlgn val="r"/>
        <c:lblOffset val="100"/>
        <c:noMultiLvlLbl val="0"/>
      </c:catAx>
      <c:valAx>
        <c:axId val="1472047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7203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7'!$C$66</c:f>
              <c:strCache>
                <c:ptCount val="1"/>
                <c:pt idx="0">
                  <c:v>Copper imports</c:v>
                </c:pt>
              </c:strCache>
            </c:strRef>
          </c:tx>
          <c:invertIfNegative val="0"/>
          <c:cat>
            <c:numRef>
              <c:f>'Figure 7'!$B$67:$B$77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7'!$C$67:$C$77</c:f>
              <c:numCache>
                <c:formatCode>#,##0</c:formatCode>
                <c:ptCount val="11"/>
                <c:pt idx="0">
                  <c:v>42.905675459632292</c:v>
                </c:pt>
                <c:pt idx="1">
                  <c:v>52.338227297444263</c:v>
                </c:pt>
                <c:pt idx="2">
                  <c:v>47.793576857072814</c:v>
                </c:pt>
                <c:pt idx="3">
                  <c:v>62.826470116968437</c:v>
                </c:pt>
                <c:pt idx="4">
                  <c:v>61.44731610337972</c:v>
                </c:pt>
                <c:pt idx="5">
                  <c:v>53.213117652258468</c:v>
                </c:pt>
                <c:pt idx="6">
                  <c:v>48.606687898089177</c:v>
                </c:pt>
                <c:pt idx="7">
                  <c:v>54.105107640354575</c:v>
                </c:pt>
                <c:pt idx="8">
                  <c:v>53.906461205731283</c:v>
                </c:pt>
                <c:pt idx="9">
                  <c:v>50.732109713342957</c:v>
                </c:pt>
                <c:pt idx="10">
                  <c:v>46.158977209560867</c:v>
                </c:pt>
              </c:numCache>
            </c:numRef>
          </c:val>
        </c:ser>
        <c:ser>
          <c:idx val="1"/>
          <c:order val="1"/>
          <c:tx>
            <c:strRef>
              <c:f>'Figure 7'!$D$66</c:f>
              <c:strCache>
                <c:ptCount val="1"/>
                <c:pt idx="0">
                  <c:v>Non-copper imports</c:v>
                </c:pt>
              </c:strCache>
            </c:strRef>
          </c:tx>
          <c:invertIfNegative val="0"/>
          <c:cat>
            <c:numRef>
              <c:f>'Figure 7'!$B$67:$B$77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7'!$D$67:$D$77</c:f>
              <c:numCache>
                <c:formatCode>#,##0</c:formatCode>
                <c:ptCount val="11"/>
                <c:pt idx="0">
                  <c:v>57.094324540367701</c:v>
                </c:pt>
                <c:pt idx="1">
                  <c:v>47.661772702555737</c:v>
                </c:pt>
                <c:pt idx="2">
                  <c:v>52.206423142927186</c:v>
                </c:pt>
                <c:pt idx="3">
                  <c:v>37.173529883031563</c:v>
                </c:pt>
                <c:pt idx="4">
                  <c:v>38.55268389662028</c:v>
                </c:pt>
                <c:pt idx="5">
                  <c:v>46.786882347741539</c:v>
                </c:pt>
                <c:pt idx="6">
                  <c:v>51.393312101910823</c:v>
                </c:pt>
                <c:pt idx="7">
                  <c:v>45.894892359645418</c:v>
                </c:pt>
                <c:pt idx="8">
                  <c:v>46.093538794268724</c:v>
                </c:pt>
                <c:pt idx="9">
                  <c:v>49.267890286657043</c:v>
                </c:pt>
                <c:pt idx="10">
                  <c:v>53.841022790439133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258752"/>
        <c:axId val="147817600"/>
      </c:barChart>
      <c:catAx>
        <c:axId val="1472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7817600"/>
        <c:crosses val="autoZero"/>
        <c:auto val="1"/>
        <c:lblAlgn val="ctr"/>
        <c:lblOffset val="100"/>
        <c:noMultiLvlLbl val="0"/>
      </c:catAx>
      <c:valAx>
        <c:axId val="147817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725875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8'!$A$60:$A$69</c:f>
              <c:strCache>
                <c:ptCount val="10"/>
                <c:pt idx="0">
                  <c:v>Paper, paperboard and articles of paper pulp, of paper or of paperboard</c:v>
                </c:pt>
                <c:pt idx="1">
                  <c:v>Chemical materials and products, N.E.S.</c:v>
                </c:pt>
                <c:pt idx="2">
                  <c:v>Power-generating machinery and equipment</c:v>
                </c:pt>
                <c:pt idx="3">
                  <c:v>Manufactures of metals, N.E.S.</c:v>
                </c:pt>
                <c:pt idx="4">
                  <c:v>Medicinal and pharmaceutical products</c:v>
                </c:pt>
                <c:pt idx="5">
                  <c:v>Electrical machinery, apparatus and appliances, N.E.S., and electrical parts thereof (including non-electrical counterparts, N.E.S., of electrical household-type equipment)</c:v>
                </c:pt>
                <c:pt idx="6">
                  <c:v>Other transport equipment</c:v>
                </c:pt>
                <c:pt idx="7">
                  <c:v>Machinery specialised for particular industries</c:v>
                </c:pt>
                <c:pt idx="8">
                  <c:v>Road vehicles (including air-cushion vehicles)</c:v>
                </c:pt>
                <c:pt idx="9">
                  <c:v>General industrial machinery and equipment, N.E.S., and machine parts, N.E.S. </c:v>
                </c:pt>
              </c:strCache>
            </c:strRef>
          </c:cat>
          <c:val>
            <c:numRef>
              <c:f>'Figure 8'!$B$60:$B$69</c:f>
              <c:numCache>
                <c:formatCode>#,##0.0</c:formatCode>
                <c:ptCount val="10"/>
                <c:pt idx="0">
                  <c:v>17.874569999999999</c:v>
                </c:pt>
                <c:pt idx="1">
                  <c:v>18.345994000000001</c:v>
                </c:pt>
                <c:pt idx="2">
                  <c:v>25.842576999999999</c:v>
                </c:pt>
                <c:pt idx="3">
                  <c:v>26.188569999999999</c:v>
                </c:pt>
                <c:pt idx="4">
                  <c:v>27.220420000000001</c:v>
                </c:pt>
                <c:pt idx="5">
                  <c:v>37.358960000000003</c:v>
                </c:pt>
                <c:pt idx="6">
                  <c:v>58.234748000000003</c:v>
                </c:pt>
                <c:pt idx="7">
                  <c:v>69.652095000000003</c:v>
                </c:pt>
                <c:pt idx="8">
                  <c:v>72.080905999999999</c:v>
                </c:pt>
                <c:pt idx="9">
                  <c:v>83.416820000000001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915136"/>
        <c:axId val="147916672"/>
      </c:barChart>
      <c:catAx>
        <c:axId val="14791513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7916672"/>
        <c:crosses val="autoZero"/>
        <c:auto val="1"/>
        <c:lblAlgn val="ctr"/>
        <c:lblOffset val="100"/>
        <c:noMultiLvlLbl val="0"/>
      </c:catAx>
      <c:valAx>
        <c:axId val="147916672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791513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6377952755912E-2"/>
          <c:y val="3.1554484113548227E-2"/>
          <c:w val="0.91015695538057761"/>
          <c:h val="0.9004262904643343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9'!$B$50:$H$50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'Figure 9'!$B$51:$H$51</c:f>
              <c:numCache>
                <c:formatCode>#,##0</c:formatCode>
                <c:ptCount val="7"/>
                <c:pt idx="0">
                  <c:v>4852</c:v>
                </c:pt>
                <c:pt idx="1">
                  <c:v>9151</c:v>
                </c:pt>
                <c:pt idx="2">
                  <c:v>7233</c:v>
                </c:pt>
                <c:pt idx="3">
                  <c:v>9461</c:v>
                </c:pt>
                <c:pt idx="4">
                  <c:v>20252</c:v>
                </c:pt>
                <c:pt idx="5">
                  <c:v>22330</c:v>
                </c:pt>
                <c:pt idx="6">
                  <c:v>10923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39136"/>
        <c:axId val="150940672"/>
      </c:lineChart>
      <c:catAx>
        <c:axId val="1509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940672"/>
        <c:crosses val="autoZero"/>
        <c:auto val="1"/>
        <c:lblAlgn val="ctr"/>
        <c:lblOffset val="100"/>
        <c:noMultiLvlLbl val="0"/>
      </c:catAx>
      <c:valAx>
        <c:axId val="150940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9391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,##0" sourceLinked="0"/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10'!$B$83:$H$83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'Figure 10'!$B$84:$H$84</c:f>
              <c:numCache>
                <c:formatCode>#,##0</c:formatCode>
                <c:ptCount val="7"/>
                <c:pt idx="0" formatCode="General">
                  <c:v>12572</c:v>
                </c:pt>
                <c:pt idx="1">
                  <c:v>15518</c:v>
                </c:pt>
                <c:pt idx="2">
                  <c:v>12887</c:v>
                </c:pt>
                <c:pt idx="3" formatCode="General">
                  <c:v>15725</c:v>
                </c:pt>
                <c:pt idx="4">
                  <c:v>23444</c:v>
                </c:pt>
                <c:pt idx="5">
                  <c:v>28542</c:v>
                </c:pt>
                <c:pt idx="6">
                  <c:v>20258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5248"/>
        <c:axId val="150987520"/>
      </c:lineChart>
      <c:catAx>
        <c:axId val="150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987520"/>
        <c:crosses val="autoZero"/>
        <c:auto val="1"/>
        <c:lblAlgn val="ctr"/>
        <c:lblOffset val="100"/>
        <c:noMultiLvlLbl val="0"/>
      </c:catAx>
      <c:valAx>
        <c:axId val="150987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965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58661417322828E-2"/>
          <c:y val="3.1470653011782847E-2"/>
          <c:w val="0.94330472440944879"/>
          <c:h val="0.86302802554784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11'!$B$59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11'!$A$60:$A$62</c:f>
              <c:strCache>
                <c:ptCount val="3"/>
                <c:pt idx="0">
                  <c:v>Men </c:v>
                </c:pt>
                <c:pt idx="1">
                  <c:v>Women</c:v>
                </c:pt>
                <c:pt idx="2">
                  <c:v>Both genders</c:v>
                </c:pt>
              </c:strCache>
            </c:strRef>
          </c:cat>
          <c:val>
            <c:numRef>
              <c:f>'Figure 11'!$B$60:$B$62</c:f>
              <c:numCache>
                <c:formatCode>0</c:formatCode>
                <c:ptCount val="3"/>
                <c:pt idx="0">
                  <c:v>73.7</c:v>
                </c:pt>
                <c:pt idx="1">
                  <c:v>43.2</c:v>
                </c:pt>
                <c:pt idx="2">
                  <c:v>58.2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41376"/>
        <c:axId val="152742912"/>
      </c:barChart>
      <c:catAx>
        <c:axId val="152741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742912"/>
        <c:crosses val="autoZero"/>
        <c:auto val="1"/>
        <c:lblAlgn val="ctr"/>
        <c:lblOffset val="100"/>
        <c:noMultiLvlLbl val="0"/>
      </c:catAx>
      <c:valAx>
        <c:axId val="152742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741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el-GR" sz="10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05249343832031E-2"/>
          <c:y val="2.9456557647836147E-2"/>
          <c:w val="0.94843477690288713"/>
          <c:h val="0.85858660940425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12'!$B$61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12'!$A$62:$A$64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Both genders</c:v>
                </c:pt>
              </c:strCache>
            </c:strRef>
          </c:cat>
          <c:val>
            <c:numRef>
              <c:f>'Figure 12'!$B$62:$B$64</c:f>
              <c:numCache>
                <c:formatCode>0</c:formatCode>
                <c:ptCount val="3"/>
                <c:pt idx="0">
                  <c:v>78</c:v>
                </c:pt>
                <c:pt idx="1">
                  <c:v>66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55584"/>
        <c:axId val="152605824"/>
      </c:barChart>
      <c:catAx>
        <c:axId val="1527555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605824"/>
        <c:crossesAt val="0"/>
        <c:auto val="1"/>
        <c:lblAlgn val="ctr"/>
        <c:lblOffset val="100"/>
        <c:noMultiLvlLbl val="0"/>
      </c:catAx>
      <c:valAx>
        <c:axId val="15260582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  <a:extLst/>
        </c:spPr>
        <c:crossAx val="152755584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13'!$A$73</c:f>
              <c:strCache>
                <c:ptCount val="1"/>
                <c:pt idx="0">
                  <c:v>Evolution of the unemployment rate in the EU-28</c:v>
                </c:pt>
              </c:strCache>
            </c:strRef>
          </c:tx>
          <c:marker>
            <c:symbol val="none"/>
          </c:marker>
          <c:cat>
            <c:strRef>
              <c:f>'Figure 13'!$B$72:$I$72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'Figure 13'!$B$73:$I$73</c:f>
              <c:numCache>
                <c:formatCode>#,##0.0</c:formatCode>
                <c:ptCount val="8"/>
                <c:pt idx="0">
                  <c:v>8.1999999999999993</c:v>
                </c:pt>
                <c:pt idx="1">
                  <c:v>7.2</c:v>
                </c:pt>
                <c:pt idx="2">
                  <c:v>7</c:v>
                </c:pt>
                <c:pt idx="3">
                  <c:v>9</c:v>
                </c:pt>
                <c:pt idx="4">
                  <c:v>9.6</c:v>
                </c:pt>
                <c:pt idx="5">
                  <c:v>9.6</c:v>
                </c:pt>
                <c:pt idx="6">
                  <c:v>10.4</c:v>
                </c:pt>
                <c:pt idx="7">
                  <c:v>10.8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13'!$A$74</c:f>
              <c:strCache>
                <c:ptCount val="1"/>
                <c:pt idx="0">
                  <c:v>Evolution of the unemployment rate in Chile </c:v>
                </c:pt>
              </c:strCache>
            </c:strRef>
          </c:tx>
          <c:marker>
            <c:symbol val="none"/>
          </c:marker>
          <c:cat>
            <c:strRef>
              <c:f>'Figure 13'!$B$72:$I$72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'Figure 13'!$B$74:$I$74</c:f>
              <c:numCache>
                <c:formatCode>0.00</c:formatCode>
                <c:ptCount val="8"/>
                <c:pt idx="0">
                  <c:v>7.7</c:v>
                </c:pt>
                <c:pt idx="1">
                  <c:v>7.1</c:v>
                </c:pt>
                <c:pt idx="2">
                  <c:v>7.8</c:v>
                </c:pt>
                <c:pt idx="3">
                  <c:v>9.6999999999999993</c:v>
                </c:pt>
                <c:pt idx="4">
                  <c:v>8.1999999999999993</c:v>
                </c:pt>
                <c:pt idx="5">
                  <c:v>7.1</c:v>
                </c:pt>
                <c:pt idx="6">
                  <c:v>6.4</c:v>
                </c:pt>
                <c:pt idx="7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2128"/>
        <c:axId val="152673664"/>
      </c:lineChart>
      <c:catAx>
        <c:axId val="152672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673664"/>
        <c:crosses val="autoZero"/>
        <c:auto val="1"/>
        <c:lblAlgn val="ctr"/>
        <c:lblOffset val="100"/>
        <c:noMultiLvlLbl val="0"/>
      </c:catAx>
      <c:valAx>
        <c:axId val="152673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67212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72637795275592"/>
          <c:y val="1.4718558276653845E-2"/>
          <c:w val="0.7740069553805774"/>
          <c:h val="0.8980308133596992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14'!$A$51:$A$59</c:f>
              <c:strCache>
                <c:ptCount val="9"/>
                <c:pt idx="0">
                  <c:v>Other services </c:v>
                </c:pt>
                <c:pt idx="1">
                  <c:v>Electricity, gas and water </c:v>
                </c:pt>
                <c:pt idx="2">
                  <c:v>Mining </c:v>
                </c:pt>
                <c:pt idx="3">
                  <c:v>Transport </c:v>
                </c:pt>
                <c:pt idx="4">
                  <c:v>Financial services </c:v>
                </c:pt>
                <c:pt idx="5">
                  <c:v>Construction </c:v>
                </c:pt>
                <c:pt idx="6">
                  <c:v>Agriculture </c:v>
                </c:pt>
                <c:pt idx="7">
                  <c:v>Manufacturing </c:v>
                </c:pt>
                <c:pt idx="8">
                  <c:v>Trade </c:v>
                </c:pt>
              </c:strCache>
            </c:strRef>
          </c:cat>
          <c:val>
            <c:numRef>
              <c:f>'Figure 14'!$B$51:$B$59</c:f>
              <c:numCache>
                <c:formatCode>General</c:formatCode>
                <c:ptCount val="9"/>
                <c:pt idx="0">
                  <c:v>0.1</c:v>
                </c:pt>
                <c:pt idx="1">
                  <c:v>0.8</c:v>
                </c:pt>
                <c:pt idx="2">
                  <c:v>2.7</c:v>
                </c:pt>
                <c:pt idx="3">
                  <c:v>7.7</c:v>
                </c:pt>
                <c:pt idx="4">
                  <c:v>8.6</c:v>
                </c:pt>
                <c:pt idx="5">
                  <c:v>9.4</c:v>
                </c:pt>
                <c:pt idx="6">
                  <c:v>9.6999999999999993</c:v>
                </c:pt>
                <c:pt idx="7">
                  <c:v>10.1</c:v>
                </c:pt>
                <c:pt idx="8">
                  <c:v>25.5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776704"/>
        <c:axId val="152778240"/>
      </c:barChart>
      <c:catAx>
        <c:axId val="15277670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778240"/>
        <c:crosses val="autoZero"/>
        <c:auto val="1"/>
        <c:lblAlgn val="ctr"/>
        <c:lblOffset val="100"/>
        <c:noMultiLvlLbl val="0"/>
      </c:catAx>
      <c:valAx>
        <c:axId val="152778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15'!$A$60:$A$69</c:f>
              <c:strCache>
                <c:ptCount val="10"/>
                <c:pt idx="0">
                  <c:v>Mining and quarrying</c:v>
                </c:pt>
                <c:pt idx="1">
                  <c:v>Water supply; sewerage, waste management and remediation activities</c:v>
                </c:pt>
                <c:pt idx="2">
                  <c:v>Electricity, gas, steam and air conditioning supply</c:v>
                </c:pt>
                <c:pt idx="3">
                  <c:v>Other service activities</c:v>
                </c:pt>
                <c:pt idx="4">
                  <c:v>Financial and insurance activities</c:v>
                </c:pt>
                <c:pt idx="5">
                  <c:v>Agriculture, forestry and fishing</c:v>
                </c:pt>
                <c:pt idx="6">
                  <c:v>Transportation and storage</c:v>
                </c:pt>
                <c:pt idx="7">
                  <c:v>Construction</c:v>
                </c:pt>
                <c:pt idx="8">
                  <c:v>Wholesale and retail trade; repair of motor vehicles and motorcycles</c:v>
                </c:pt>
                <c:pt idx="9">
                  <c:v>Manufacturing</c:v>
                </c:pt>
              </c:strCache>
            </c:strRef>
          </c:cat>
          <c:val>
            <c:numRef>
              <c:f>'Figure 15'!$B$60:$B$69</c:f>
              <c:numCache>
                <c:formatCode>0.00</c:formatCode>
                <c:ptCount val="10"/>
                <c:pt idx="0">
                  <c:v>0.39404350229014901</c:v>
                </c:pt>
                <c:pt idx="1">
                  <c:v>0.78372749402676745</c:v>
                </c:pt>
                <c:pt idx="2">
                  <c:v>0.7848525290083237</c:v>
                </c:pt>
                <c:pt idx="3">
                  <c:v>2.3946369582429199</c:v>
                </c:pt>
                <c:pt idx="4">
                  <c:v>3.0399851495382437</c:v>
                </c:pt>
                <c:pt idx="5">
                  <c:v>4.6028931212079875</c:v>
                </c:pt>
                <c:pt idx="6">
                  <c:v>5.1010492357496737</c:v>
                </c:pt>
                <c:pt idx="7">
                  <c:v>7.2007395229945397</c:v>
                </c:pt>
                <c:pt idx="8">
                  <c:v>13.987513049233899</c:v>
                </c:pt>
                <c:pt idx="9">
                  <c:v>15.761646338690843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827392"/>
        <c:axId val="152828928"/>
      </c:barChart>
      <c:catAx>
        <c:axId val="15282739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828928"/>
        <c:crosses val="autoZero"/>
        <c:auto val="1"/>
        <c:lblAlgn val="ctr"/>
        <c:lblOffset val="100"/>
        <c:noMultiLvlLbl val="0"/>
      </c:catAx>
      <c:valAx>
        <c:axId val="152828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282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3</xdr:row>
      <xdr:rowOff>66675</xdr:rowOff>
    </xdr:from>
    <xdr:to>
      <xdr:col>12</xdr:col>
      <xdr:colOff>95249</xdr:colOff>
      <xdr:row>27</xdr:row>
      <xdr:rowOff>41475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3</xdr:row>
      <xdr:rowOff>57150</xdr:rowOff>
    </xdr:from>
    <xdr:to>
      <xdr:col>13</xdr:col>
      <xdr:colOff>310242</xdr:colOff>
      <xdr:row>27</xdr:row>
      <xdr:rowOff>31950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104775</xdr:rowOff>
    </xdr:from>
    <xdr:to>
      <xdr:col>13</xdr:col>
      <xdr:colOff>314324</xdr:colOff>
      <xdr:row>27</xdr:row>
      <xdr:rowOff>79575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9</xdr:col>
      <xdr:colOff>390000</xdr:colOff>
      <xdr:row>33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57150</xdr:rowOff>
    </xdr:from>
    <xdr:to>
      <xdr:col>9</xdr:col>
      <xdr:colOff>399525</xdr:colOff>
      <xdr:row>33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95250</xdr:rowOff>
    </xdr:from>
    <xdr:to>
      <xdr:col>13</xdr:col>
      <xdr:colOff>333374</xdr:colOff>
      <xdr:row>27</xdr:row>
      <xdr:rowOff>70050</xdr:rowOff>
    </xdr:to>
    <xdr:graphicFrame macro="">
      <xdr:nvGraphicFramePr>
        <xdr:cNvPr id="4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10</xdr:col>
      <xdr:colOff>504825</xdr:colOff>
      <xdr:row>27</xdr:row>
      <xdr:rowOff>51000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114297</xdr:rowOff>
    </xdr:from>
    <xdr:to>
      <xdr:col>13</xdr:col>
      <xdr:colOff>304799</xdr:colOff>
      <xdr:row>35</xdr:row>
      <xdr:rowOff>47625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80962</xdr:rowOff>
    </xdr:from>
    <xdr:to>
      <xdr:col>13</xdr:col>
      <xdr:colOff>342900</xdr:colOff>
      <xdr:row>27</xdr:row>
      <xdr:rowOff>55762</xdr:rowOff>
    </xdr:to>
    <xdr:graphicFrame macro="">
      <xdr:nvGraphicFramePr>
        <xdr:cNvPr id="2" name="4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47624</xdr:rowOff>
    </xdr:from>
    <xdr:to>
      <xdr:col>13</xdr:col>
      <xdr:colOff>295275</xdr:colOff>
      <xdr:row>27</xdr:row>
      <xdr:rowOff>22424</xdr:rowOff>
    </xdr:to>
    <xdr:graphicFrame macro="">
      <xdr:nvGraphicFramePr>
        <xdr:cNvPr id="3" name="5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123825</xdr:rowOff>
    </xdr:from>
    <xdr:to>
      <xdr:col>13</xdr:col>
      <xdr:colOff>304800</xdr:colOff>
      <xdr:row>27</xdr:row>
      <xdr:rowOff>98625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12123</xdr:colOff>
      <xdr:row>3</xdr:row>
      <xdr:rowOff>119495</xdr:rowOff>
    </xdr:from>
    <xdr:to>
      <xdr:col>13</xdr:col>
      <xdr:colOff>316923</xdr:colOff>
      <xdr:row>27</xdr:row>
      <xdr:rowOff>94295</xdr:rowOff>
    </xdr:to>
    <xdr:graphicFrame macro="">
      <xdr:nvGraphicFramePr>
        <xdr:cNvPr id="3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90487</xdr:rowOff>
    </xdr:from>
    <xdr:to>
      <xdr:col>13</xdr:col>
      <xdr:colOff>276225</xdr:colOff>
      <xdr:row>27</xdr:row>
      <xdr:rowOff>65287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3</xdr:row>
      <xdr:rowOff>57147</xdr:rowOff>
    </xdr:from>
    <xdr:to>
      <xdr:col>13</xdr:col>
      <xdr:colOff>295273</xdr:colOff>
      <xdr:row>27</xdr:row>
      <xdr:rowOff>31947</xdr:rowOff>
    </xdr:to>
    <xdr:graphicFrame macro="">
      <xdr:nvGraphicFramePr>
        <xdr:cNvPr id="6" name="13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3</xdr:row>
      <xdr:rowOff>85721</xdr:rowOff>
    </xdr:from>
    <xdr:to>
      <xdr:col>13</xdr:col>
      <xdr:colOff>304798</xdr:colOff>
      <xdr:row>27</xdr:row>
      <xdr:rowOff>60521</xdr:rowOff>
    </xdr:to>
    <xdr:graphicFrame macro="">
      <xdr:nvGraphicFramePr>
        <xdr:cNvPr id="5" name="12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4122F"/>
      </a:accent1>
      <a:accent2>
        <a:srgbClr val="7299C6"/>
      </a:accent2>
      <a:accent3>
        <a:srgbClr val="283E5C"/>
      </a:accent3>
      <a:accent4>
        <a:srgbClr val="D8BD8E"/>
      </a:accent4>
      <a:accent5>
        <a:srgbClr val="757483"/>
      </a:accent5>
      <a:accent6>
        <a:srgbClr val="EBB3A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interwp.cepal.org/sisgen/ConsultaIntegrada.asp?idIndicador=1913&amp;idioma=i" TargetMode="External"/><Relationship Id="rId1" Type="http://schemas.openxmlformats.org/officeDocument/2006/relationships/hyperlink" Target="http://interwp.cepal.org/sisgen/ConsultaIntegrada.asp?idIndicador=1912&amp;idioma=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pp.eurostat.ec.europa.eu/newxtweb/getquery.do?queryID=100727782&amp;queryName=/AnonymQuery_1428080989762&amp;datasetID=DS-018995&amp;keepsessionkey=tru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topLeftCell="A31" zoomScaleNormal="100" workbookViewId="0">
      <selection activeCell="H34" sqref="H34"/>
    </sheetView>
  </sheetViews>
  <sheetFormatPr defaultColWidth="9.140625" defaultRowHeight="12"/>
  <cols>
    <col min="1" max="11" width="9.140625" style="2" customWidth="1"/>
    <col min="12" max="16384" width="9.140625" style="2"/>
  </cols>
  <sheetData>
    <row r="1" spans="1:22">
      <c r="F1" s="2" t="s">
        <v>64</v>
      </c>
    </row>
    <row r="2" spans="1:22" ht="15">
      <c r="B2" s="268" t="s">
        <v>262</v>
      </c>
      <c r="C2" s="19"/>
      <c r="D2" s="19"/>
    </row>
    <row r="3" spans="1:22">
      <c r="B3" s="64" t="s">
        <v>66</v>
      </c>
    </row>
    <row r="4" spans="1:22">
      <c r="A4" s="29"/>
    </row>
    <row r="5" spans="1:22">
      <c r="A5" s="29"/>
      <c r="B5" s="112"/>
      <c r="C5" s="112">
        <v>2005</v>
      </c>
      <c r="D5" s="112">
        <v>2006</v>
      </c>
      <c r="E5" s="112">
        <v>2007</v>
      </c>
      <c r="F5" s="112">
        <v>2008</v>
      </c>
      <c r="G5" s="112">
        <v>2009</v>
      </c>
      <c r="H5" s="112">
        <v>2010</v>
      </c>
      <c r="I5" s="112">
        <v>2011</v>
      </c>
      <c r="J5" s="112">
        <v>2012</v>
      </c>
      <c r="K5" s="112">
        <v>2013</v>
      </c>
    </row>
    <row r="6" spans="1:22">
      <c r="A6" s="29"/>
      <c r="B6" s="83" t="s">
        <v>22</v>
      </c>
      <c r="C6" s="89">
        <v>49140.800000000003</v>
      </c>
      <c r="D6" s="89">
        <v>67241.2</v>
      </c>
      <c r="E6" s="90">
        <v>77591</v>
      </c>
      <c r="F6" s="89">
        <v>75248.5</v>
      </c>
      <c r="G6" s="89">
        <v>63955.5</v>
      </c>
      <c r="H6" s="89">
        <v>82257.3</v>
      </c>
      <c r="I6" s="89">
        <v>94543.1</v>
      </c>
      <c r="J6" s="90">
        <v>90420.9</v>
      </c>
      <c r="K6" s="90">
        <v>89471</v>
      </c>
      <c r="M6" s="264"/>
      <c r="N6" s="264"/>
      <c r="O6" s="264"/>
      <c r="P6" s="264"/>
      <c r="Q6" s="264"/>
      <c r="R6" s="264"/>
      <c r="S6" s="264"/>
      <c r="T6" s="264"/>
      <c r="U6" s="264"/>
      <c r="V6" s="264"/>
    </row>
    <row r="7" spans="1:22">
      <c r="B7" s="34" t="s">
        <v>23</v>
      </c>
      <c r="C7" s="91">
        <v>38666.699999999997</v>
      </c>
      <c r="D7" s="91">
        <v>45169</v>
      </c>
      <c r="E7" s="91">
        <v>54781.9</v>
      </c>
      <c r="F7" s="91">
        <v>70382.100000000006</v>
      </c>
      <c r="G7" s="91">
        <v>50605.9</v>
      </c>
      <c r="H7" s="91">
        <v>68400.7</v>
      </c>
      <c r="I7" s="91">
        <v>86556.6</v>
      </c>
      <c r="J7" s="91">
        <v>90189.630399999995</v>
      </c>
      <c r="K7" s="91">
        <v>90262.2</v>
      </c>
      <c r="M7" s="264"/>
      <c r="N7" s="264"/>
      <c r="O7" s="264"/>
      <c r="P7" s="264"/>
      <c r="Q7" s="264"/>
      <c r="R7" s="264"/>
      <c r="S7" s="264"/>
      <c r="T7" s="264"/>
      <c r="U7" s="264"/>
      <c r="V7" s="264"/>
    </row>
    <row r="8" spans="1:22">
      <c r="H8" s="228"/>
      <c r="I8" s="228"/>
      <c r="J8" s="228"/>
      <c r="K8" s="228"/>
      <c r="M8" s="264"/>
      <c r="N8" s="264"/>
      <c r="O8" s="264"/>
      <c r="P8" s="264"/>
      <c r="Q8" s="264"/>
      <c r="R8" s="264"/>
      <c r="S8" s="264"/>
      <c r="T8" s="264"/>
      <c r="U8" s="264"/>
      <c r="V8" s="264"/>
    </row>
    <row r="9" spans="1:22">
      <c r="B9" s="2" t="s">
        <v>25</v>
      </c>
      <c r="E9" s="2" t="s">
        <v>64</v>
      </c>
      <c r="F9" s="2" t="s">
        <v>64</v>
      </c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>
      <c r="M11" s="264"/>
      <c r="N11" s="264"/>
      <c r="O11" s="264"/>
      <c r="P11" s="264"/>
      <c r="Q11" s="264"/>
      <c r="R11" s="264"/>
      <c r="S11" s="264"/>
      <c r="T11" s="264"/>
      <c r="U11" s="264"/>
      <c r="V11" s="264"/>
    </row>
    <row r="12" spans="1:22">
      <c r="B12" s="140"/>
      <c r="C12" s="229"/>
      <c r="D12" s="229"/>
      <c r="E12" s="229"/>
      <c r="F12" s="229"/>
      <c r="G12" s="229"/>
      <c r="H12" s="229"/>
      <c r="I12" s="229"/>
      <c r="J12" s="229"/>
      <c r="K12" s="229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</row>
    <row r="13" spans="1:22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</row>
    <row r="20" spans="1:22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</row>
    <row r="21" spans="1:22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</row>
    <row r="22" spans="1:2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</row>
    <row r="23" spans="1:22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140"/>
      <c r="M23" s="140"/>
      <c r="N23" s="264"/>
      <c r="O23" s="264"/>
      <c r="P23" s="264"/>
      <c r="Q23" s="264"/>
      <c r="R23" s="264"/>
      <c r="S23" s="264"/>
      <c r="T23" s="264"/>
      <c r="U23" s="264"/>
      <c r="V23" s="264"/>
    </row>
    <row r="24" spans="1:22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140"/>
      <c r="M24" s="140"/>
      <c r="N24" s="264"/>
      <c r="O24" s="264"/>
      <c r="P24" s="264"/>
      <c r="Q24" s="264"/>
      <c r="R24" s="264"/>
      <c r="S24" s="264"/>
      <c r="T24" s="264"/>
      <c r="U24" s="264"/>
      <c r="V24" s="264"/>
    </row>
    <row r="25" spans="1:22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N25" s="264"/>
      <c r="O25" s="264"/>
      <c r="P25" s="264"/>
      <c r="Q25" s="264"/>
      <c r="R25" s="264"/>
      <c r="S25" s="264"/>
      <c r="T25" s="264"/>
      <c r="U25" s="264"/>
      <c r="V25" s="264"/>
    </row>
    <row r="26" spans="1:22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N26" s="264"/>
      <c r="O26" s="264"/>
      <c r="P26" s="264"/>
      <c r="Q26" s="264"/>
      <c r="R26" s="264"/>
      <c r="S26" s="264"/>
      <c r="T26" s="264"/>
      <c r="U26" s="264"/>
      <c r="V26" s="264"/>
    </row>
    <row r="27" spans="1:22" ht="15.75" customHeight="1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N27" s="264"/>
      <c r="O27" s="264"/>
      <c r="P27" s="264"/>
      <c r="Q27" s="264"/>
      <c r="R27" s="264"/>
      <c r="S27" s="264"/>
      <c r="T27" s="264"/>
      <c r="U27" s="264"/>
      <c r="V27" s="264"/>
    </row>
    <row r="28" spans="1:22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N28" s="264"/>
      <c r="O28" s="264"/>
      <c r="P28" s="264"/>
      <c r="Q28" s="264"/>
      <c r="R28" s="264"/>
      <c r="S28" s="264"/>
      <c r="T28" s="264"/>
      <c r="U28" s="264"/>
      <c r="V28" s="264"/>
    </row>
    <row r="29" spans="1:22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N29" s="264"/>
      <c r="O29" s="264"/>
      <c r="P29" s="264"/>
      <c r="Q29" s="264"/>
      <c r="R29" s="264"/>
      <c r="S29" s="264"/>
      <c r="T29" s="264"/>
      <c r="U29" s="264"/>
      <c r="V29" s="264"/>
    </row>
    <row r="30" spans="1:2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N30" s="264"/>
      <c r="O30" s="264"/>
      <c r="P30" s="264"/>
      <c r="Q30" s="264"/>
      <c r="R30" s="264"/>
      <c r="S30" s="264"/>
      <c r="T30" s="264"/>
      <c r="U30" s="264"/>
      <c r="V30" s="264"/>
    </row>
    <row r="31" spans="1:22">
      <c r="A31" s="264"/>
      <c r="B31" s="264"/>
      <c r="C31" s="264"/>
      <c r="D31" s="264"/>
      <c r="E31" s="264"/>
      <c r="F31" s="264"/>
      <c r="G31" s="264"/>
      <c r="H31" s="264"/>
      <c r="I31" s="140"/>
      <c r="J31" s="264"/>
      <c r="K31" s="264"/>
      <c r="N31" s="264"/>
      <c r="O31" s="264"/>
      <c r="P31" s="264"/>
      <c r="Q31" s="264"/>
      <c r="R31" s="264"/>
      <c r="S31" s="264"/>
      <c r="T31" s="264"/>
      <c r="U31" s="264"/>
      <c r="V31" s="264"/>
    </row>
    <row r="32" spans="1:2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N32" s="264"/>
      <c r="O32" s="264"/>
      <c r="P32" s="264"/>
      <c r="Q32" s="264"/>
      <c r="R32" s="264"/>
      <c r="S32" s="264"/>
      <c r="T32" s="264"/>
      <c r="U32" s="264"/>
      <c r="V32" s="264"/>
    </row>
    <row r="33" spans="1:2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N33" s="264"/>
      <c r="O33" s="264"/>
      <c r="P33" s="264"/>
      <c r="Q33" s="264"/>
      <c r="R33" s="264"/>
      <c r="S33" s="264"/>
      <c r="T33" s="264"/>
      <c r="U33" s="264"/>
      <c r="V33" s="264"/>
    </row>
    <row r="34" spans="1:2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1:2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N35" s="264"/>
      <c r="O35" s="264"/>
      <c r="P35" s="264"/>
      <c r="Q35" s="264"/>
      <c r="R35" s="264"/>
      <c r="S35" s="264"/>
      <c r="T35" s="264"/>
      <c r="U35" s="264"/>
      <c r="V35" s="264"/>
    </row>
    <row r="36" spans="1:2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N36" s="264"/>
      <c r="O36" s="264"/>
      <c r="P36" s="264"/>
      <c r="Q36" s="264"/>
      <c r="R36" s="264"/>
      <c r="S36" s="264"/>
      <c r="T36" s="264"/>
      <c r="U36" s="264"/>
      <c r="V36" s="264"/>
    </row>
    <row r="37" spans="1:2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N37" s="264"/>
      <c r="O37" s="264"/>
      <c r="P37" s="264"/>
      <c r="Q37" s="264"/>
      <c r="R37" s="264"/>
      <c r="S37" s="264"/>
      <c r="T37" s="264"/>
      <c r="U37" s="264"/>
      <c r="V37" s="264"/>
    </row>
    <row r="38" spans="1:2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N38" s="264"/>
      <c r="O38" s="264"/>
      <c r="P38" s="264"/>
      <c r="Q38" s="264"/>
      <c r="R38" s="264"/>
      <c r="S38" s="264"/>
      <c r="T38" s="264"/>
      <c r="U38" s="264"/>
      <c r="V38" s="264"/>
    </row>
    <row r="39" spans="1:2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N39" s="264"/>
      <c r="O39" s="264"/>
      <c r="P39" s="264"/>
      <c r="Q39" s="264"/>
      <c r="R39" s="264"/>
      <c r="S39" s="264"/>
      <c r="T39" s="264"/>
    </row>
    <row r="40" spans="1:2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N40" s="264"/>
      <c r="O40" s="264"/>
      <c r="P40" s="264"/>
      <c r="Q40" s="264"/>
      <c r="R40" s="264"/>
      <c r="S40" s="264"/>
      <c r="T40" s="264"/>
    </row>
    <row r="41" spans="1:2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N41" s="264"/>
      <c r="O41" s="264"/>
      <c r="P41" s="264"/>
      <c r="Q41" s="264"/>
      <c r="R41" s="264"/>
      <c r="S41" s="264"/>
      <c r="T41" s="264"/>
    </row>
    <row r="42" spans="1:22" s="140" customFormat="1">
      <c r="L42" s="2"/>
      <c r="M42" s="2"/>
      <c r="N42" s="264"/>
      <c r="O42" s="264"/>
      <c r="P42" s="264"/>
      <c r="Q42" s="264"/>
      <c r="R42" s="264"/>
      <c r="S42" s="264"/>
      <c r="T42" s="264"/>
    </row>
    <row r="43" spans="1:22" s="140" customFormat="1">
      <c r="L43" s="2"/>
      <c r="M43" s="2"/>
    </row>
    <row r="44" spans="1:22" s="140" customFormat="1">
      <c r="L44" s="2"/>
      <c r="M44" s="2"/>
    </row>
    <row r="45" spans="1:2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2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2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</row>
    <row r="48" spans="1:2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</row>
    <row r="49" spans="1:22" ht="20.25">
      <c r="A49" s="152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</row>
    <row r="50" spans="1:22">
      <c r="A50" s="140" t="s">
        <v>209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</row>
    <row r="51" spans="1:22" ht="18.75">
      <c r="A51" s="231" t="s">
        <v>160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</row>
    <row r="52" spans="1:22" ht="15">
      <c r="A52" s="232" t="s">
        <v>161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</row>
    <row r="53" spans="1:22" ht="15">
      <c r="A53" s="232" t="s">
        <v>162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</row>
    <row r="54" spans="1:22" ht="15">
      <c r="A54" s="232" t="s">
        <v>184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</row>
    <row r="55" spans="1:2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</row>
    <row r="56" spans="1:2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2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</row>
    <row r="58" spans="1:2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2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</row>
    <row r="60" spans="1:2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</row>
    <row r="61" spans="1:2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2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2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2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</row>
    <row r="66" spans="1:1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</row>
    <row r="67" spans="1:1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</row>
    <row r="68" spans="1:1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</row>
    <row r="69" spans="1:1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</row>
    <row r="70" spans="1:1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</row>
    <row r="71" spans="1:1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</row>
    <row r="72" spans="1:1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</row>
    <row r="73" spans="1:1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</row>
    <row r="74" spans="1:1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</row>
    <row r="75" spans="1:1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</row>
    <row r="76" spans="1:1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</row>
    <row r="77" spans="1:1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</row>
    <row r="78" spans="1:1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</row>
    <row r="79" spans="1:1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</row>
    <row r="80" spans="1:1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</row>
    <row r="81" spans="1:1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</row>
    <row r="82" spans="1:1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</row>
    <row r="83" spans="1:1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</row>
    <row r="84" spans="1:1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</row>
    <row r="86" spans="1:1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</row>
    <row r="87" spans="1:1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</row>
    <row r="88" spans="1:1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</row>
    <row r="89" spans="1:1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</row>
    <row r="90" spans="1:1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</row>
    <row r="91" spans="1:1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</row>
    <row r="92" spans="1:1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</row>
    <row r="93" spans="1:1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</row>
    <row r="94" spans="1:1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</row>
    <row r="95" spans="1:1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</row>
    <row r="96" spans="1:1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</row>
    <row r="97" spans="1:1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</row>
    <row r="98" spans="1:1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</row>
    <row r="99" spans="1:1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</row>
    <row r="100" spans="1:1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</row>
    <row r="101" spans="1:1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</row>
    <row r="102" spans="1:1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</row>
    <row r="103" spans="1:1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</row>
    <row r="104" spans="1:1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</row>
    <row r="105" spans="1:1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</row>
    <row r="106" spans="1:1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</row>
    <row r="107" spans="1:1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</row>
    <row r="108" spans="1:1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</row>
    <row r="109" spans="1:1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</row>
    <row r="110" spans="1:1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</row>
    <row r="111" spans="1:1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</row>
    <row r="112" spans="1:1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</row>
    <row r="113" spans="1:1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</row>
    <row r="114" spans="1:1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</row>
    <row r="115" spans="1:1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</row>
    <row r="116" spans="1:1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</row>
    <row r="117" spans="1:1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</row>
    <row r="118" spans="1:1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</row>
    <row r="119" spans="1:1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</row>
    <row r="120" spans="1:1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</row>
    <row r="121" spans="1:1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</row>
    <row r="122" spans="1:1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</row>
    <row r="123" spans="1:1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</row>
    <row r="124" spans="1:1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</row>
    <row r="125" spans="1:1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</row>
    <row r="126" spans="1:1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</row>
    <row r="127" spans="1:1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</row>
    <row r="128" spans="1:1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</row>
    <row r="129" spans="1:1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</row>
    <row r="130" spans="1:1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</row>
    <row r="131" spans="1:1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</row>
    <row r="132" spans="1:1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</row>
    <row r="133" spans="1:1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</row>
    <row r="134" spans="1:1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</row>
    <row r="135" spans="1:1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</row>
    <row r="136" spans="1:1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</row>
    <row r="137" spans="1:1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</row>
    <row r="138" spans="1:1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</row>
    <row r="139" spans="1:1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</row>
    <row r="140" spans="1:1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</row>
    <row r="141" spans="1:1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</row>
    <row r="142" spans="1:1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</row>
    <row r="143" spans="1:1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</row>
    <row r="144" spans="1:1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</row>
    <row r="145" spans="1:1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</row>
    <row r="146" spans="1:1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</row>
    <row r="147" spans="1:1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</row>
    <row r="148" spans="1:1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</row>
    <row r="149" spans="1:1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</row>
    <row r="150" spans="1:1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</row>
    <row r="151" spans="1:1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</row>
    <row r="152" spans="1:1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</row>
    <row r="153" spans="1:1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</row>
    <row r="154" spans="1:1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</row>
    <row r="155" spans="1:1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</row>
    <row r="156" spans="1:1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</row>
    <row r="157" spans="1:1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</row>
    <row r="158" spans="1:1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</row>
    <row r="159" spans="1:1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</row>
    <row r="160" spans="1:1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Normal="100" workbookViewId="0">
      <selection activeCell="B4" sqref="B4:J10"/>
    </sheetView>
  </sheetViews>
  <sheetFormatPr defaultColWidth="9.140625" defaultRowHeight="12" customHeight="1"/>
  <cols>
    <col min="1" max="1" width="7.85546875" style="2" customWidth="1"/>
    <col min="2" max="2" width="12.570312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1.28515625" style="140" customWidth="1"/>
    <col min="12" max="16384" width="9.140625" style="2"/>
  </cols>
  <sheetData>
    <row r="1" spans="1:11" ht="12" customHeight="1">
      <c r="A1" s="264"/>
      <c r="K1" s="2"/>
    </row>
    <row r="2" spans="1:11" ht="12" customHeight="1">
      <c r="A2" s="264"/>
      <c r="B2" s="268" t="s">
        <v>263</v>
      </c>
      <c r="C2" s="20"/>
      <c r="D2" s="20"/>
      <c r="K2" s="2"/>
    </row>
    <row r="3" spans="1:11" ht="12" customHeight="1">
      <c r="A3" s="264"/>
      <c r="K3" s="2"/>
    </row>
    <row r="4" spans="1:11" ht="12" customHeight="1">
      <c r="A4" s="264"/>
      <c r="B4" s="15"/>
      <c r="C4" s="306" t="s">
        <v>123</v>
      </c>
      <c r="D4" s="270" t="s">
        <v>44</v>
      </c>
      <c r="E4" s="270" t="s">
        <v>45</v>
      </c>
      <c r="F4" s="270" t="s">
        <v>46</v>
      </c>
      <c r="G4" s="270" t="s">
        <v>47</v>
      </c>
      <c r="H4" s="270" t="s">
        <v>48</v>
      </c>
      <c r="I4" s="270" t="s">
        <v>49</v>
      </c>
      <c r="J4" s="270" t="s">
        <v>50</v>
      </c>
      <c r="K4" s="2"/>
    </row>
    <row r="5" spans="1:11" ht="12" customHeight="1">
      <c r="A5" s="264"/>
      <c r="B5" s="86"/>
      <c r="C5" s="307" t="s">
        <v>67</v>
      </c>
      <c r="D5" s="308"/>
      <c r="E5" s="308"/>
      <c r="F5" s="308"/>
      <c r="G5" s="308"/>
      <c r="H5" s="308"/>
      <c r="I5" s="308"/>
      <c r="J5" s="308"/>
      <c r="K5" s="2"/>
    </row>
    <row r="6" spans="1:11" ht="12" customHeight="1">
      <c r="A6" s="264"/>
      <c r="B6" s="83" t="s">
        <v>66</v>
      </c>
      <c r="C6" s="276">
        <v>35353.1</v>
      </c>
      <c r="D6" s="87">
        <v>51295.1</v>
      </c>
      <c r="E6" s="87">
        <v>59566.2</v>
      </c>
      <c r="F6" s="87">
        <v>53593.4</v>
      </c>
      <c r="G6" s="87">
        <v>47243.9</v>
      </c>
      <c r="H6" s="87">
        <v>61219.199999999997</v>
      </c>
      <c r="I6" s="87">
        <v>68993.100000000006</v>
      </c>
      <c r="J6" s="87">
        <v>65498.1</v>
      </c>
      <c r="K6" s="2"/>
    </row>
    <row r="7" spans="1:11" ht="12" customHeight="1">
      <c r="A7" s="264"/>
      <c r="B7" s="280" t="s">
        <v>28</v>
      </c>
      <c r="C7" s="277">
        <v>84.909525845298077</v>
      </c>
      <c r="D7" s="113">
        <v>0.87150451679547924</v>
      </c>
      <c r="E7" s="113">
        <v>0.8760740202552646</v>
      </c>
      <c r="F7" s="113">
        <v>0.8403512348098785</v>
      </c>
      <c r="G7" s="113">
        <v>0.86566133154987135</v>
      </c>
      <c r="H7" s="113">
        <v>0.8735529182784989</v>
      </c>
      <c r="I7" s="113">
        <v>0.86233721757194048</v>
      </c>
      <c r="J7" s="113">
        <v>0.8580653275219009</v>
      </c>
      <c r="K7" s="2"/>
    </row>
    <row r="8" spans="1:11" ht="12" customHeight="1">
      <c r="A8" s="264"/>
      <c r="B8" s="112"/>
      <c r="C8" s="309" t="s">
        <v>68</v>
      </c>
      <c r="D8" s="310"/>
      <c r="E8" s="310"/>
      <c r="F8" s="310"/>
      <c r="G8" s="310"/>
      <c r="H8" s="310"/>
      <c r="I8" s="310"/>
      <c r="J8" s="310"/>
      <c r="K8" s="2"/>
    </row>
    <row r="9" spans="1:11" ht="12" customHeight="1">
      <c r="A9" s="264"/>
      <c r="B9" s="28" t="s">
        <v>66</v>
      </c>
      <c r="C9" s="278">
        <v>6283.1</v>
      </c>
      <c r="D9" s="275">
        <v>7563</v>
      </c>
      <c r="E9" s="275">
        <v>8426</v>
      </c>
      <c r="F9" s="275">
        <v>10181.6</v>
      </c>
      <c r="G9" s="275">
        <v>7331.6</v>
      </c>
      <c r="H9" s="275">
        <v>8861.5</v>
      </c>
      <c r="I9" s="275">
        <v>11014</v>
      </c>
      <c r="J9" s="275">
        <v>10834.2</v>
      </c>
      <c r="K9" s="2"/>
    </row>
    <row r="10" spans="1:11" ht="12" customHeight="1">
      <c r="A10" s="264"/>
      <c r="B10" s="34" t="s">
        <v>28</v>
      </c>
      <c r="C10" s="279">
        <v>15.090474154701919</v>
      </c>
      <c r="D10" s="88">
        <v>12.849548320452071</v>
      </c>
      <c r="E10" s="88">
        <v>12.392597974473544</v>
      </c>
      <c r="F10" s="88">
        <v>15.964876519012153</v>
      </c>
      <c r="G10" s="88">
        <v>13.433866845012874</v>
      </c>
      <c r="H10" s="88">
        <v>12.644708172150107</v>
      </c>
      <c r="I10" s="88">
        <v>13.766278242805949</v>
      </c>
      <c r="J10" s="88">
        <v>14.193467247809904</v>
      </c>
      <c r="K10" s="2"/>
    </row>
    <row r="11" spans="1:11" ht="12" customHeight="1">
      <c r="A11" s="264"/>
      <c r="D11" s="29"/>
      <c r="E11" s="29"/>
      <c r="K11" s="2"/>
    </row>
    <row r="12" spans="1:11" ht="12" customHeight="1">
      <c r="A12" s="264"/>
      <c r="B12" s="140" t="s">
        <v>25</v>
      </c>
      <c r="D12" s="29"/>
      <c r="E12" s="29"/>
      <c r="K12" s="2"/>
    </row>
    <row r="13" spans="1:11" ht="12" customHeight="1">
      <c r="A13" s="264"/>
      <c r="K13" s="2"/>
    </row>
    <row r="18" spans="1:3" ht="12" customHeight="1">
      <c r="A18" s="264"/>
      <c r="B18" s="264"/>
      <c r="C18" s="264"/>
    </row>
    <row r="23" spans="1:3" s="264" customFormat="1" ht="12" customHeight="1"/>
    <row r="24" spans="1:3" s="264" customFormat="1" ht="12" customHeight="1"/>
    <row r="25" spans="1:3" s="264" customFormat="1" ht="12" customHeight="1"/>
    <row r="49" spans="1:17" ht="12" customHeight="1">
      <c r="A49" s="144" t="s">
        <v>173</v>
      </c>
    </row>
    <row r="50" spans="1:17" ht="12" customHeight="1">
      <c r="A50" s="194" t="s">
        <v>160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</row>
    <row r="51" spans="1:17" ht="12" customHeight="1">
      <c r="A51" s="195" t="s">
        <v>161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ht="12" customHeight="1">
      <c r="A52" s="195" t="s">
        <v>162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</row>
    <row r="53" spans="1:17" ht="12" customHeight="1">
      <c r="A53" s="183" t="s">
        <v>163</v>
      </c>
      <c r="B53" s="174"/>
      <c r="C53" s="174"/>
      <c r="D53" s="174"/>
      <c r="E53" s="174"/>
      <c r="F53" s="174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</row>
    <row r="54" spans="1:17" ht="12" customHeight="1">
      <c r="A54" s="196" t="s">
        <v>164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</row>
    <row r="55" spans="1:17" ht="12" customHeight="1">
      <c r="A55" s="193" t="s">
        <v>165</v>
      </c>
      <c r="B55" s="197" t="s">
        <v>166</v>
      </c>
      <c r="C55" s="198" t="s">
        <v>167</v>
      </c>
      <c r="D55" s="193" t="s">
        <v>64</v>
      </c>
      <c r="E55" s="193" t="s">
        <v>64</v>
      </c>
      <c r="F55" s="193" t="s">
        <v>64</v>
      </c>
      <c r="G55" s="193" t="s">
        <v>64</v>
      </c>
      <c r="H55" s="193" t="s">
        <v>64</v>
      </c>
      <c r="I55" s="193" t="s">
        <v>64</v>
      </c>
      <c r="J55" s="193" t="s">
        <v>64</v>
      </c>
      <c r="K55" s="193" t="s">
        <v>64</v>
      </c>
      <c r="L55" s="193" t="s">
        <v>64</v>
      </c>
      <c r="M55" s="193" t="s">
        <v>64</v>
      </c>
      <c r="N55" s="193" t="s">
        <v>64</v>
      </c>
      <c r="O55" s="193" t="s">
        <v>64</v>
      </c>
      <c r="P55" s="193" t="s">
        <v>64</v>
      </c>
      <c r="Q55" s="193" t="s">
        <v>64</v>
      </c>
    </row>
    <row r="56" spans="1:17" ht="12" customHeight="1">
      <c r="A56" s="198" t="s">
        <v>168</v>
      </c>
      <c r="B56" s="193" t="s">
        <v>64</v>
      </c>
      <c r="C56" s="199" t="s">
        <v>123</v>
      </c>
      <c r="D56" s="193" t="s">
        <v>64</v>
      </c>
      <c r="E56" s="199" t="s">
        <v>44</v>
      </c>
      <c r="F56" s="193" t="s">
        <v>64</v>
      </c>
      <c r="G56" s="199" t="s">
        <v>45</v>
      </c>
      <c r="H56" s="193" t="s">
        <v>64</v>
      </c>
      <c r="I56" s="199" t="s">
        <v>46</v>
      </c>
      <c r="J56" s="193" t="s">
        <v>64</v>
      </c>
      <c r="K56" s="199" t="s">
        <v>47</v>
      </c>
      <c r="L56" s="193" t="s">
        <v>64</v>
      </c>
      <c r="M56" s="199" t="s">
        <v>48</v>
      </c>
      <c r="N56" s="193" t="s">
        <v>64</v>
      </c>
      <c r="O56" s="199" t="s">
        <v>49</v>
      </c>
      <c r="P56" s="193" t="s">
        <v>64</v>
      </c>
      <c r="Q56" s="199" t="s">
        <v>50</v>
      </c>
    </row>
    <row r="57" spans="1:17" ht="12" customHeight="1">
      <c r="A57" s="200" t="s">
        <v>159</v>
      </c>
      <c r="B57" s="193" t="s">
        <v>64</v>
      </c>
      <c r="C57" s="201">
        <v>35353.1</v>
      </c>
      <c r="D57" s="193" t="s">
        <v>64</v>
      </c>
      <c r="E57" s="201">
        <v>51295.1</v>
      </c>
      <c r="F57" s="193" t="s">
        <v>64</v>
      </c>
      <c r="G57" s="201">
        <v>59566.2</v>
      </c>
      <c r="H57" s="193" t="s">
        <v>64</v>
      </c>
      <c r="I57" s="201">
        <v>53593.4</v>
      </c>
      <c r="J57" s="193" t="s">
        <v>64</v>
      </c>
      <c r="K57" s="201">
        <v>47243.9</v>
      </c>
      <c r="L57" s="193" t="s">
        <v>64</v>
      </c>
      <c r="M57" s="201">
        <v>61219.199999999997</v>
      </c>
      <c r="N57" s="193" t="s">
        <v>64</v>
      </c>
      <c r="O57" s="201">
        <v>68993.100000000006</v>
      </c>
      <c r="P57" s="193" t="s">
        <v>64</v>
      </c>
      <c r="Q57" s="201">
        <v>65498.1</v>
      </c>
    </row>
    <row r="58" spans="1:17" ht="12" customHeight="1">
      <c r="A58" s="202" t="s">
        <v>169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</row>
    <row r="59" spans="1:17" ht="12" customHeight="1">
      <c r="A59" s="195" t="s">
        <v>170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</row>
    <row r="60" spans="1:17" ht="12" customHeight="1">
      <c r="A60" s="202" t="s">
        <v>171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</row>
    <row r="61" spans="1:17" ht="12" customHeight="1">
      <c r="A61" s="202" t="s">
        <v>172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</row>
    <row r="62" spans="1:17" s="140" customFormat="1" ht="12" customHeight="1">
      <c r="A62" s="21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</row>
    <row r="63" spans="1:17" ht="12" customHeight="1">
      <c r="A63" s="144" t="s">
        <v>176</v>
      </c>
    </row>
    <row r="64" spans="1:17" ht="12" customHeight="1">
      <c r="A64" s="204" t="s">
        <v>160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</row>
    <row r="65" spans="1:17" ht="12" customHeight="1">
      <c r="A65" s="205" t="s">
        <v>161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</row>
    <row r="66" spans="1:17" ht="12" customHeight="1">
      <c r="A66" s="205" t="s">
        <v>162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</row>
    <row r="67" spans="1:17" ht="12" customHeight="1">
      <c r="A67" s="183" t="s">
        <v>174</v>
      </c>
      <c r="B67" s="174"/>
      <c r="C67" s="174"/>
      <c r="D67" s="174"/>
      <c r="E67" s="174"/>
      <c r="F67" s="174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</row>
    <row r="68" spans="1:17" ht="12" customHeight="1">
      <c r="A68" s="206" t="s">
        <v>164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</row>
    <row r="69" spans="1:17" ht="12" customHeight="1">
      <c r="A69" s="203" t="s">
        <v>165</v>
      </c>
      <c r="B69" s="207" t="s">
        <v>166</v>
      </c>
      <c r="C69" s="208" t="s">
        <v>167</v>
      </c>
      <c r="D69" s="203" t="s">
        <v>64</v>
      </c>
      <c r="E69" s="203" t="s">
        <v>64</v>
      </c>
      <c r="F69" s="203" t="s">
        <v>64</v>
      </c>
      <c r="G69" s="203" t="s">
        <v>64</v>
      </c>
      <c r="H69" s="203" t="s">
        <v>64</v>
      </c>
      <c r="I69" s="203" t="s">
        <v>64</v>
      </c>
      <c r="J69" s="203" t="s">
        <v>64</v>
      </c>
      <c r="K69" s="203" t="s">
        <v>64</v>
      </c>
      <c r="L69" s="203" t="s">
        <v>64</v>
      </c>
      <c r="M69" s="203" t="s">
        <v>64</v>
      </c>
      <c r="N69" s="203" t="s">
        <v>64</v>
      </c>
      <c r="O69" s="203" t="s">
        <v>64</v>
      </c>
      <c r="P69" s="203" t="s">
        <v>64</v>
      </c>
      <c r="Q69" s="203" t="s">
        <v>64</v>
      </c>
    </row>
    <row r="70" spans="1:17" ht="12" customHeight="1">
      <c r="A70" s="208" t="s">
        <v>168</v>
      </c>
      <c r="B70" s="203" t="s">
        <v>64</v>
      </c>
      <c r="C70" s="209" t="s">
        <v>123</v>
      </c>
      <c r="D70" s="203" t="s">
        <v>64</v>
      </c>
      <c r="E70" s="209" t="s">
        <v>44</v>
      </c>
      <c r="F70" s="203" t="s">
        <v>64</v>
      </c>
      <c r="G70" s="209" t="s">
        <v>45</v>
      </c>
      <c r="H70" s="203" t="s">
        <v>64</v>
      </c>
      <c r="I70" s="209" t="s">
        <v>46</v>
      </c>
      <c r="J70" s="203" t="s">
        <v>64</v>
      </c>
      <c r="K70" s="209" t="s">
        <v>47</v>
      </c>
      <c r="L70" s="203" t="s">
        <v>64</v>
      </c>
      <c r="M70" s="209" t="s">
        <v>48</v>
      </c>
      <c r="N70" s="203" t="s">
        <v>64</v>
      </c>
      <c r="O70" s="209" t="s">
        <v>49</v>
      </c>
      <c r="P70" s="203" t="s">
        <v>64</v>
      </c>
      <c r="Q70" s="209" t="s">
        <v>50</v>
      </c>
    </row>
    <row r="71" spans="1:17" ht="12" customHeight="1">
      <c r="A71" s="210" t="s">
        <v>159</v>
      </c>
      <c r="B71" s="203" t="s">
        <v>64</v>
      </c>
      <c r="C71" s="211">
        <v>6283.1</v>
      </c>
      <c r="D71" s="203" t="s">
        <v>64</v>
      </c>
      <c r="E71" s="211">
        <v>7563</v>
      </c>
      <c r="F71" s="203" t="s">
        <v>64</v>
      </c>
      <c r="G71" s="211">
        <v>8426</v>
      </c>
      <c r="H71" s="203" t="s">
        <v>64</v>
      </c>
      <c r="I71" s="211">
        <v>10181.6</v>
      </c>
      <c r="J71" s="203" t="s">
        <v>64</v>
      </c>
      <c r="K71" s="211">
        <v>7331.6</v>
      </c>
      <c r="L71" s="203" t="s">
        <v>64</v>
      </c>
      <c r="M71" s="211">
        <v>8861.5</v>
      </c>
      <c r="N71" s="203" t="s">
        <v>64</v>
      </c>
      <c r="O71" s="211">
        <v>11014</v>
      </c>
      <c r="P71" s="203" t="s">
        <v>64</v>
      </c>
      <c r="Q71" s="211">
        <v>10834.2</v>
      </c>
    </row>
    <row r="72" spans="1:17" ht="12" customHeight="1">
      <c r="A72" s="212" t="s">
        <v>169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</row>
    <row r="73" spans="1:17" ht="12" customHeight="1">
      <c r="A73" s="205" t="s">
        <v>170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</row>
    <row r="74" spans="1:17" ht="12" customHeight="1">
      <c r="A74" s="212" t="s">
        <v>171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</row>
    <row r="75" spans="1:17" ht="12" customHeight="1">
      <c r="A75" s="212" t="s">
        <v>175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</row>
  </sheetData>
  <mergeCells count="2">
    <mergeCell ref="C5:J5"/>
    <mergeCell ref="C8:J8"/>
  </mergeCells>
  <hyperlinks>
    <hyperlink ref="A49" r:id="rId1"/>
    <hyperlink ref="A63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>
      <selection activeCell="B5" sqref="B5:K7"/>
    </sheetView>
  </sheetViews>
  <sheetFormatPr defaultColWidth="9.140625" defaultRowHeight="12"/>
  <cols>
    <col min="1" max="1" width="7.85546875" style="2" customWidth="1"/>
    <col min="2" max="2" width="9.710937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0.140625" style="2" bestFit="1" customWidth="1"/>
    <col min="12" max="16384" width="9.140625" style="2"/>
  </cols>
  <sheetData>
    <row r="1" spans="1:11">
      <c r="C1" s="58"/>
      <c r="D1" s="58"/>
      <c r="E1" s="58"/>
      <c r="G1" s="58"/>
      <c r="H1" s="58"/>
      <c r="I1" s="58"/>
      <c r="J1" s="58"/>
      <c r="K1" s="58"/>
    </row>
    <row r="2" spans="1:11" ht="15">
      <c r="B2" s="268" t="s">
        <v>257</v>
      </c>
    </row>
    <row r="3" spans="1:11">
      <c r="B3" s="20" t="s">
        <v>69</v>
      </c>
    </row>
    <row r="4" spans="1:11">
      <c r="A4" s="29"/>
    </row>
    <row r="5" spans="1:11">
      <c r="A5" s="29"/>
      <c r="B5" s="15"/>
      <c r="C5" s="15">
        <v>2005</v>
      </c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  <c r="K5" s="74">
        <v>2013</v>
      </c>
    </row>
    <row r="6" spans="1:11">
      <c r="B6" s="93" t="s">
        <v>22</v>
      </c>
      <c r="C6" s="95">
        <v>1049491</v>
      </c>
      <c r="D6" s="95">
        <v>1152360</v>
      </c>
      <c r="E6" s="95">
        <v>1234321</v>
      </c>
      <c r="F6" s="95">
        <v>1309147</v>
      </c>
      <c r="G6" s="95">
        <v>1093962</v>
      </c>
      <c r="H6" s="95">
        <v>1353195</v>
      </c>
      <c r="I6" s="95">
        <v>1554252</v>
      </c>
      <c r="J6" s="95">
        <v>1683088</v>
      </c>
      <c r="K6" s="98">
        <v>1737022</v>
      </c>
    </row>
    <row r="7" spans="1:11">
      <c r="B7" s="94" t="s">
        <v>23</v>
      </c>
      <c r="C7" s="96">
        <v>1183933</v>
      </c>
      <c r="D7" s="96">
        <v>1364607</v>
      </c>
      <c r="E7" s="96">
        <v>1446811</v>
      </c>
      <c r="F7" s="96">
        <v>1585231</v>
      </c>
      <c r="G7" s="96">
        <v>1235636</v>
      </c>
      <c r="H7" s="96">
        <v>1532089</v>
      </c>
      <c r="I7" s="96">
        <v>1728314</v>
      </c>
      <c r="J7" s="96">
        <v>1798576</v>
      </c>
      <c r="K7" s="97">
        <v>1682390</v>
      </c>
    </row>
    <row r="9" spans="1:11">
      <c r="B9" s="10" t="s">
        <v>76</v>
      </c>
    </row>
    <row r="24" spans="1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1"/>
  <sheetViews>
    <sheetView showGridLines="0" zoomScaleNormal="100" workbookViewId="0">
      <selection activeCell="B5" sqref="B5:J15"/>
    </sheetView>
  </sheetViews>
  <sheetFormatPr defaultColWidth="9.140625" defaultRowHeight="12" customHeight="1"/>
  <cols>
    <col min="1" max="1" width="7.85546875" style="2" customWidth="1"/>
    <col min="2" max="2" width="48.28515625" style="2" customWidth="1"/>
    <col min="3" max="10" width="6.7109375" style="2" customWidth="1"/>
    <col min="11" max="11" width="10.140625" style="2" bestFit="1" customWidth="1"/>
    <col min="12" max="16384" width="9.140625" style="2"/>
  </cols>
  <sheetData>
    <row r="2" spans="2:10" ht="15" customHeight="1">
      <c r="B2" s="268" t="s">
        <v>256</v>
      </c>
      <c r="C2" s="19"/>
      <c r="D2" s="19"/>
      <c r="E2" s="19"/>
      <c r="F2" s="19"/>
      <c r="G2" s="64"/>
      <c r="H2" s="64"/>
      <c r="I2" s="64"/>
      <c r="J2" s="64"/>
    </row>
    <row r="3" spans="2:10" ht="12" customHeight="1">
      <c r="B3" s="20" t="s">
        <v>28</v>
      </c>
      <c r="C3" s="64"/>
      <c r="D3" s="64"/>
      <c r="E3" s="64"/>
      <c r="F3" s="64"/>
      <c r="G3" s="64"/>
      <c r="H3" s="64"/>
      <c r="I3" s="64"/>
      <c r="J3" s="64"/>
    </row>
    <row r="4" spans="2:10" s="85" customFormat="1" ht="12" customHeight="1"/>
    <row r="5" spans="2:10" s="85" customFormat="1" ht="12" customHeight="1">
      <c r="B5" s="15"/>
      <c r="C5" s="15">
        <v>2005</v>
      </c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</row>
    <row r="6" spans="2:10" ht="12" customHeight="1">
      <c r="B6" s="121" t="s">
        <v>36</v>
      </c>
      <c r="C6" s="129">
        <v>15.399999999999999</v>
      </c>
      <c r="D6" s="129">
        <v>14.5</v>
      </c>
      <c r="E6" s="129">
        <v>14.8</v>
      </c>
      <c r="F6" s="129">
        <v>13.8</v>
      </c>
      <c r="G6" s="129">
        <v>14.3</v>
      </c>
      <c r="H6" s="129">
        <v>13.100000000000001</v>
      </c>
      <c r="I6" s="129">
        <v>12.9</v>
      </c>
      <c r="J6" s="129">
        <v>12.5</v>
      </c>
    </row>
    <row r="7" spans="2:10" ht="12" customHeight="1">
      <c r="B7" s="114" t="s">
        <v>110</v>
      </c>
      <c r="C7" s="130">
        <v>2.8</v>
      </c>
      <c r="D7" s="130">
        <v>2.7</v>
      </c>
      <c r="E7" s="130">
        <v>2.8</v>
      </c>
      <c r="F7" s="130">
        <v>2.5</v>
      </c>
      <c r="G7" s="130">
        <v>3.1</v>
      </c>
      <c r="H7" s="130">
        <v>2.8</v>
      </c>
      <c r="I7" s="130">
        <v>2.6</v>
      </c>
      <c r="J7" s="130">
        <v>2.5</v>
      </c>
    </row>
    <row r="8" spans="2:10" ht="12" customHeight="1">
      <c r="B8" s="115" t="s">
        <v>111</v>
      </c>
      <c r="C8" s="131">
        <v>8.1</v>
      </c>
      <c r="D8" s="131">
        <v>7.5</v>
      </c>
      <c r="E8" s="131">
        <v>7.7</v>
      </c>
      <c r="F8" s="131">
        <v>7.3</v>
      </c>
      <c r="G8" s="131">
        <v>7.2</v>
      </c>
      <c r="H8" s="131">
        <v>6.7</v>
      </c>
      <c r="I8" s="131">
        <v>6.7</v>
      </c>
      <c r="J8" s="131">
        <v>6.5</v>
      </c>
    </row>
    <row r="9" spans="2:10" ht="12" customHeight="1">
      <c r="B9" s="122" t="s">
        <v>130</v>
      </c>
      <c r="C9" s="132">
        <v>4.5</v>
      </c>
      <c r="D9" s="132">
        <v>4.3</v>
      </c>
      <c r="E9" s="132">
        <v>4.3</v>
      </c>
      <c r="F9" s="132">
        <v>4</v>
      </c>
      <c r="G9" s="132">
        <v>4</v>
      </c>
      <c r="H9" s="132">
        <v>3.6</v>
      </c>
      <c r="I9" s="132">
        <v>3.6</v>
      </c>
      <c r="J9" s="132">
        <v>3.5</v>
      </c>
    </row>
    <row r="10" spans="2:10" ht="12" customHeight="1">
      <c r="B10" s="123" t="s">
        <v>35</v>
      </c>
      <c r="C10" s="133">
        <v>2.1</v>
      </c>
      <c r="D10" s="133">
        <v>2.2000000000000002</v>
      </c>
      <c r="E10" s="133">
        <v>2.2000000000000002</v>
      </c>
      <c r="F10" s="133">
        <v>2.4</v>
      </c>
      <c r="G10" s="133">
        <v>2.2999999999999998</v>
      </c>
      <c r="H10" s="133">
        <v>2.2000000000000002</v>
      </c>
      <c r="I10" s="133">
        <v>2.4</v>
      </c>
      <c r="J10" s="133">
        <v>2.5</v>
      </c>
    </row>
    <row r="11" spans="2:10" ht="12" customHeight="1">
      <c r="B11" s="114" t="s">
        <v>132</v>
      </c>
      <c r="C11" s="130">
        <v>0.9</v>
      </c>
      <c r="D11" s="130">
        <v>0.9</v>
      </c>
      <c r="E11" s="130">
        <v>0.9</v>
      </c>
      <c r="F11" s="130">
        <v>0.9</v>
      </c>
      <c r="G11" s="130">
        <v>1</v>
      </c>
      <c r="H11" s="130">
        <v>0.9</v>
      </c>
      <c r="I11" s="130">
        <v>0.9</v>
      </c>
      <c r="J11" s="130">
        <v>0.9</v>
      </c>
    </row>
    <row r="12" spans="2:10" ht="12" customHeight="1">
      <c r="B12" s="115" t="s">
        <v>131</v>
      </c>
      <c r="C12" s="131">
        <v>0.4</v>
      </c>
      <c r="D12" s="131">
        <v>0.4</v>
      </c>
      <c r="E12" s="131">
        <v>0.4</v>
      </c>
      <c r="F12" s="131">
        <v>0.4</v>
      </c>
      <c r="G12" s="131">
        <v>0.4</v>
      </c>
      <c r="H12" s="131">
        <v>0.4</v>
      </c>
      <c r="I12" s="131">
        <v>0.5</v>
      </c>
      <c r="J12" s="131">
        <v>0.4</v>
      </c>
    </row>
    <row r="13" spans="2:10" ht="12" customHeight="1">
      <c r="B13" s="122" t="s">
        <v>112</v>
      </c>
      <c r="C13" s="132">
        <v>0.8</v>
      </c>
      <c r="D13" s="132">
        <v>0.9</v>
      </c>
      <c r="E13" s="132">
        <v>0.9</v>
      </c>
      <c r="F13" s="132">
        <v>1.1000000000000001</v>
      </c>
      <c r="G13" s="132">
        <v>0.9</v>
      </c>
      <c r="H13" s="132">
        <v>0.9</v>
      </c>
      <c r="I13" s="132">
        <v>1</v>
      </c>
      <c r="J13" s="132">
        <v>1.2</v>
      </c>
    </row>
    <row r="14" spans="2:10" ht="12" customHeight="1">
      <c r="B14" s="84"/>
      <c r="C14" s="84"/>
      <c r="D14" s="84"/>
      <c r="E14" s="84"/>
      <c r="F14" s="84"/>
      <c r="G14" s="84"/>
      <c r="H14" s="84"/>
      <c r="I14" s="84"/>
      <c r="J14" s="84"/>
    </row>
    <row r="15" spans="2:10" ht="12" customHeight="1">
      <c r="B15" s="92" t="s">
        <v>80</v>
      </c>
      <c r="C15" s="64"/>
      <c r="D15" s="64"/>
      <c r="E15" s="64"/>
      <c r="F15" s="64"/>
      <c r="G15" s="64"/>
      <c r="H15" s="64"/>
      <c r="I15" s="64"/>
      <c r="J15" s="64"/>
    </row>
    <row r="16" spans="2:10" ht="12" customHeight="1">
      <c r="B16" s="116" t="s">
        <v>76</v>
      </c>
    </row>
    <row r="24" spans="1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 ht="12" customHeight="1">
      <c r="L25" s="85"/>
      <c r="M25" s="85"/>
      <c r="N25" s="85"/>
      <c r="O25" s="85"/>
      <c r="P25" s="85"/>
      <c r="Q25" s="85"/>
      <c r="R25" s="85"/>
      <c r="S25" s="85"/>
      <c r="T25" s="85"/>
    </row>
    <row r="26" spans="12:20" ht="12" customHeight="1">
      <c r="L26" s="85"/>
      <c r="M26" s="85"/>
      <c r="N26" s="85"/>
      <c r="O26" s="85"/>
      <c r="P26" s="85"/>
      <c r="Q26" s="85"/>
      <c r="R26" s="85"/>
      <c r="S26" s="85"/>
      <c r="T26" s="85"/>
    </row>
    <row r="27" spans="1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 ht="12" customHeight="1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 ht="12" customHeight="1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 ht="12" customHeight="1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 ht="12" customHeight="1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 ht="12" customHeight="1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55" spans="1:20" ht="12" customHeight="1">
      <c r="A55" s="124" t="s">
        <v>113</v>
      </c>
      <c r="B55"/>
      <c r="C55"/>
      <c r="D55"/>
      <c r="E55"/>
      <c r="F55"/>
      <c r="G55"/>
      <c r="H55"/>
      <c r="I55"/>
      <c r="L55" s="124" t="s">
        <v>113</v>
      </c>
      <c r="M55"/>
      <c r="N55"/>
      <c r="O55"/>
      <c r="P55"/>
      <c r="Q55"/>
      <c r="R55"/>
      <c r="S55"/>
      <c r="T55"/>
    </row>
    <row r="56" spans="1:20" ht="12" customHeight="1">
      <c r="A56"/>
      <c r="B56"/>
      <c r="C56"/>
      <c r="D56"/>
      <c r="E56"/>
      <c r="F56"/>
      <c r="G56"/>
      <c r="H56"/>
      <c r="I56"/>
      <c r="L56"/>
      <c r="M56"/>
      <c r="N56"/>
      <c r="O56"/>
      <c r="P56"/>
      <c r="Q56"/>
      <c r="R56"/>
      <c r="S56"/>
      <c r="T56"/>
    </row>
    <row r="57" spans="1:20" ht="12" customHeight="1">
      <c r="A57" s="124" t="s">
        <v>114</v>
      </c>
      <c r="B57" s="125">
        <v>41796.500069444446</v>
      </c>
      <c r="C57"/>
      <c r="D57"/>
      <c r="E57"/>
      <c r="F57"/>
      <c r="G57"/>
      <c r="H57"/>
      <c r="I57"/>
      <c r="L57" s="124" t="s">
        <v>114</v>
      </c>
      <c r="M57" s="125">
        <v>41796.500069444446</v>
      </c>
      <c r="N57"/>
      <c r="O57"/>
      <c r="P57"/>
      <c r="Q57"/>
      <c r="R57"/>
      <c r="S57"/>
      <c r="T57"/>
    </row>
    <row r="58" spans="1:20" ht="12" customHeight="1">
      <c r="A58" s="124" t="s">
        <v>115</v>
      </c>
      <c r="B58" s="125">
        <v>41970.616621678244</v>
      </c>
      <c r="C58"/>
      <c r="D58"/>
      <c r="E58"/>
      <c r="F58"/>
      <c r="G58"/>
      <c r="H58"/>
      <c r="I58"/>
      <c r="L58" s="124" t="s">
        <v>115</v>
      </c>
      <c r="M58" s="125">
        <v>41970.622948530094</v>
      </c>
      <c r="N58"/>
      <c r="O58"/>
      <c r="P58"/>
      <c r="Q58"/>
      <c r="R58"/>
      <c r="S58"/>
      <c r="T58"/>
    </row>
    <row r="59" spans="1:20" ht="12" customHeight="1">
      <c r="A59" s="124" t="s">
        <v>116</v>
      </c>
      <c r="B59" s="124" t="s">
        <v>117</v>
      </c>
      <c r="C59"/>
      <c r="D59"/>
      <c r="E59"/>
      <c r="F59"/>
      <c r="G59"/>
      <c r="H59"/>
      <c r="I59"/>
      <c r="L59" s="124" t="s">
        <v>116</v>
      </c>
      <c r="M59" s="124" t="s">
        <v>117</v>
      </c>
      <c r="N59"/>
      <c r="O59"/>
      <c r="P59"/>
      <c r="Q59"/>
      <c r="R59"/>
      <c r="S59"/>
      <c r="T59"/>
    </row>
    <row r="60" spans="1:20" ht="12" customHeight="1">
      <c r="A60"/>
      <c r="B60"/>
      <c r="C60"/>
      <c r="D60"/>
      <c r="E60"/>
      <c r="F60"/>
      <c r="G60"/>
      <c r="H60"/>
      <c r="I60"/>
      <c r="L60"/>
      <c r="M60"/>
      <c r="N60"/>
      <c r="O60"/>
      <c r="P60"/>
      <c r="Q60"/>
      <c r="R60"/>
      <c r="S60"/>
      <c r="T60"/>
    </row>
    <row r="61" spans="1:20" ht="12" customHeight="1">
      <c r="A61"/>
      <c r="B61"/>
      <c r="C61"/>
      <c r="D61"/>
      <c r="E61"/>
      <c r="F61"/>
      <c r="G61"/>
      <c r="H61"/>
      <c r="I61"/>
      <c r="L61"/>
      <c r="M61"/>
      <c r="N61"/>
      <c r="O61"/>
      <c r="P61"/>
      <c r="Q61"/>
      <c r="R61"/>
      <c r="S61"/>
      <c r="T61"/>
    </row>
    <row r="62" spans="1:20" ht="12" customHeight="1">
      <c r="A62" s="124" t="s">
        <v>118</v>
      </c>
      <c r="B62" s="124" t="s">
        <v>119</v>
      </c>
      <c r="C62"/>
      <c r="D62"/>
      <c r="E62"/>
      <c r="F62"/>
      <c r="G62"/>
      <c r="H62"/>
      <c r="I62"/>
      <c r="L62" s="124" t="s">
        <v>118</v>
      </c>
      <c r="M62" s="124" t="s">
        <v>119</v>
      </c>
      <c r="N62"/>
      <c r="O62"/>
      <c r="P62"/>
      <c r="Q62"/>
      <c r="R62"/>
      <c r="S62"/>
      <c r="T62"/>
    </row>
    <row r="63" spans="1:20" ht="12" customHeight="1">
      <c r="A63" s="124" t="s">
        <v>120</v>
      </c>
      <c r="B63" s="124" t="s">
        <v>121</v>
      </c>
      <c r="C63"/>
      <c r="D63"/>
      <c r="E63"/>
      <c r="F63"/>
      <c r="G63"/>
      <c r="H63"/>
      <c r="I63"/>
      <c r="L63" s="124" t="s">
        <v>120</v>
      </c>
      <c r="M63" s="124" t="s">
        <v>121</v>
      </c>
      <c r="N63"/>
      <c r="O63"/>
      <c r="P63"/>
      <c r="Q63"/>
      <c r="R63"/>
      <c r="S63"/>
      <c r="T63"/>
    </row>
    <row r="64" spans="1:20" ht="12" customHeight="1">
      <c r="A64"/>
      <c r="B64"/>
      <c r="C64"/>
      <c r="D64"/>
      <c r="E64"/>
      <c r="F64"/>
      <c r="G64"/>
      <c r="H64"/>
      <c r="I64"/>
      <c r="L64"/>
      <c r="M64"/>
      <c r="N64"/>
      <c r="O64"/>
      <c r="P64"/>
      <c r="Q64"/>
      <c r="R64"/>
      <c r="S64"/>
      <c r="T64"/>
    </row>
    <row r="65" spans="1:20" ht="12" customHeight="1">
      <c r="A65" s="126" t="s">
        <v>122</v>
      </c>
      <c r="B65" s="126" t="s">
        <v>123</v>
      </c>
      <c r="C65" s="126" t="s">
        <v>44</v>
      </c>
      <c r="D65" s="126" t="s">
        <v>45</v>
      </c>
      <c r="E65" s="126" t="s">
        <v>46</v>
      </c>
      <c r="F65" s="126" t="s">
        <v>47</v>
      </c>
      <c r="G65" s="126" t="s">
        <v>48</v>
      </c>
      <c r="H65" s="126" t="s">
        <v>49</v>
      </c>
      <c r="I65" s="126" t="s">
        <v>50</v>
      </c>
      <c r="L65" s="126" t="s">
        <v>122</v>
      </c>
      <c r="M65" s="126" t="s">
        <v>123</v>
      </c>
      <c r="N65" s="126" t="s">
        <v>44</v>
      </c>
      <c r="O65" s="126" t="s">
        <v>45</v>
      </c>
      <c r="P65" s="126" t="s">
        <v>46</v>
      </c>
      <c r="Q65" s="126" t="s">
        <v>47</v>
      </c>
      <c r="R65" s="126" t="s">
        <v>48</v>
      </c>
      <c r="S65" s="126" t="s">
        <v>49</v>
      </c>
      <c r="T65" s="126" t="s">
        <v>50</v>
      </c>
    </row>
    <row r="66" spans="1:20" ht="12" customHeight="1">
      <c r="A66" s="126" t="s">
        <v>32</v>
      </c>
      <c r="B66" s="127">
        <v>2.8</v>
      </c>
      <c r="C66" s="127">
        <v>2.7</v>
      </c>
      <c r="D66" s="127">
        <v>2.8</v>
      </c>
      <c r="E66" s="127">
        <v>2.5</v>
      </c>
      <c r="F66" s="127">
        <v>3.1</v>
      </c>
      <c r="G66" s="127">
        <v>2.8</v>
      </c>
      <c r="H66" s="127">
        <v>2.6</v>
      </c>
      <c r="I66" s="127">
        <v>2.5</v>
      </c>
      <c r="L66" s="126" t="s">
        <v>124</v>
      </c>
      <c r="M66" s="127">
        <v>0.9</v>
      </c>
      <c r="N66" s="127">
        <v>0.9</v>
      </c>
      <c r="O66" s="127">
        <v>0.9</v>
      </c>
      <c r="P66" s="127">
        <v>0.9</v>
      </c>
      <c r="Q66" s="127">
        <v>1</v>
      </c>
      <c r="R66" s="127">
        <v>0.9</v>
      </c>
      <c r="S66" s="127">
        <v>0.9</v>
      </c>
      <c r="T66" s="127">
        <v>0.9</v>
      </c>
    </row>
    <row r="67" spans="1:20" ht="12" customHeight="1">
      <c r="A67" s="126" t="s">
        <v>125</v>
      </c>
      <c r="B67" s="127">
        <v>4.5</v>
      </c>
      <c r="C67" s="127">
        <v>4.3</v>
      </c>
      <c r="D67" s="127">
        <v>4.3</v>
      </c>
      <c r="E67" s="127">
        <v>4</v>
      </c>
      <c r="F67" s="127">
        <v>4</v>
      </c>
      <c r="G67" s="127">
        <v>3.6</v>
      </c>
      <c r="H67" s="127">
        <v>3.6</v>
      </c>
      <c r="I67" s="127">
        <v>3.5</v>
      </c>
      <c r="L67" s="126" t="s">
        <v>126</v>
      </c>
      <c r="M67" s="127">
        <v>0.4</v>
      </c>
      <c r="N67" s="127">
        <v>0.4</v>
      </c>
      <c r="O67" s="127">
        <v>0.4</v>
      </c>
      <c r="P67" s="127">
        <v>0.4</v>
      </c>
      <c r="Q67" s="127">
        <v>0.4</v>
      </c>
      <c r="R67" s="127">
        <v>0.4</v>
      </c>
      <c r="S67" s="127">
        <v>0.5</v>
      </c>
      <c r="T67" s="127">
        <v>0.4</v>
      </c>
    </row>
    <row r="68" spans="1:20" ht="12" customHeight="1">
      <c r="A68" s="126" t="s">
        <v>33</v>
      </c>
      <c r="B68" s="127">
        <v>8.1</v>
      </c>
      <c r="C68" s="127">
        <v>7.5</v>
      </c>
      <c r="D68" s="127">
        <v>7.7</v>
      </c>
      <c r="E68" s="127">
        <v>7.3</v>
      </c>
      <c r="F68" s="127">
        <v>7.2</v>
      </c>
      <c r="G68" s="127">
        <v>6.7</v>
      </c>
      <c r="H68" s="127">
        <v>6.7</v>
      </c>
      <c r="I68" s="127">
        <v>6.5</v>
      </c>
      <c r="L68" s="126" t="s">
        <v>34</v>
      </c>
      <c r="M68" s="127">
        <v>0.8</v>
      </c>
      <c r="N68" s="127">
        <v>0.9</v>
      </c>
      <c r="O68" s="127">
        <v>0.9</v>
      </c>
      <c r="P68" s="127">
        <v>1.1000000000000001</v>
      </c>
      <c r="Q68" s="127">
        <v>0.9</v>
      </c>
      <c r="R68" s="127">
        <v>0.9</v>
      </c>
      <c r="S68" s="127">
        <v>1</v>
      </c>
      <c r="T68" s="127">
        <v>1.2</v>
      </c>
    </row>
    <row r="69" spans="1:20" ht="12" customHeight="1">
      <c r="A69"/>
      <c r="B69" s="128">
        <f>SUM(B66:B68)</f>
        <v>15.399999999999999</v>
      </c>
      <c r="C69" s="128">
        <f t="shared" ref="C69:I69" si="0">SUM(C66:C68)</f>
        <v>14.5</v>
      </c>
      <c r="D69" s="128">
        <f t="shared" si="0"/>
        <v>14.8</v>
      </c>
      <c r="E69" s="128">
        <f t="shared" si="0"/>
        <v>13.8</v>
      </c>
      <c r="F69" s="128">
        <f t="shared" si="0"/>
        <v>14.3</v>
      </c>
      <c r="G69" s="128">
        <f t="shared" si="0"/>
        <v>13.100000000000001</v>
      </c>
      <c r="H69" s="128">
        <f t="shared" si="0"/>
        <v>12.9</v>
      </c>
      <c r="I69" s="128">
        <f t="shared" si="0"/>
        <v>12.5</v>
      </c>
      <c r="L69"/>
      <c r="M69" s="128">
        <f t="shared" ref="M69:T69" si="1">SUM(M66:M68)</f>
        <v>2.1</v>
      </c>
      <c r="N69" s="128">
        <f t="shared" si="1"/>
        <v>2.2000000000000002</v>
      </c>
      <c r="O69" s="128">
        <f t="shared" si="1"/>
        <v>2.2000000000000002</v>
      </c>
      <c r="P69" s="128">
        <f t="shared" si="1"/>
        <v>2.4000000000000004</v>
      </c>
      <c r="Q69" s="128">
        <f t="shared" si="1"/>
        <v>2.2999999999999998</v>
      </c>
      <c r="R69" s="128">
        <f t="shared" si="1"/>
        <v>2.2000000000000002</v>
      </c>
      <c r="S69" s="128">
        <f t="shared" si="1"/>
        <v>2.4</v>
      </c>
      <c r="T69" s="128">
        <f t="shared" si="1"/>
        <v>2.5</v>
      </c>
    </row>
    <row r="70" spans="1:20" ht="12" customHeight="1">
      <c r="A70" s="124" t="s">
        <v>127</v>
      </c>
      <c r="B70"/>
      <c r="C70"/>
      <c r="D70"/>
      <c r="E70"/>
      <c r="F70"/>
      <c r="G70"/>
      <c r="H70"/>
      <c r="I70"/>
      <c r="L70" s="124" t="s">
        <v>127</v>
      </c>
      <c r="M70"/>
      <c r="N70"/>
      <c r="O70"/>
      <c r="P70"/>
      <c r="Q70"/>
      <c r="R70"/>
      <c r="S70"/>
      <c r="T70"/>
    </row>
    <row r="71" spans="1:20" ht="12" customHeight="1">
      <c r="A71" s="124" t="s">
        <v>128</v>
      </c>
      <c r="B71" s="124" t="s">
        <v>129</v>
      </c>
      <c r="C71"/>
      <c r="D71"/>
      <c r="E71"/>
      <c r="F71"/>
      <c r="G71"/>
      <c r="H71"/>
      <c r="I71"/>
      <c r="L71" s="124" t="s">
        <v>128</v>
      </c>
      <c r="M71" s="124" t="s">
        <v>129</v>
      </c>
      <c r="N71"/>
      <c r="O71"/>
      <c r="P71"/>
      <c r="Q71"/>
      <c r="R71"/>
      <c r="S71"/>
      <c r="T7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showGridLines="0" zoomScaleNormal="100" workbookViewId="0">
      <selection activeCell="B29" sqref="B29"/>
    </sheetView>
  </sheetViews>
  <sheetFormatPr defaultColWidth="9.140625" defaultRowHeight="12" customHeight="1"/>
  <cols>
    <col min="1" max="1" width="7.85546875" style="2" customWidth="1"/>
    <col min="2" max="2" width="9.7109375" style="2" customWidth="1"/>
    <col min="3" max="3" width="10.28515625" style="2" customWidth="1"/>
    <col min="4" max="4" width="10.140625" style="2" customWidth="1"/>
    <col min="5" max="5" width="10" style="2" customWidth="1"/>
    <col min="6" max="7" width="10.42578125" style="2" customWidth="1"/>
    <col min="8" max="8" width="10.5703125" style="2" customWidth="1"/>
    <col min="9" max="9" width="10.7109375" style="2" customWidth="1"/>
    <col min="10" max="10" width="11.28515625" style="2" customWidth="1"/>
    <col min="11" max="11" width="10.140625" style="2" bestFit="1" customWidth="1"/>
    <col min="12" max="16384" width="9.140625" style="2"/>
  </cols>
  <sheetData>
    <row r="2" spans="2:10" ht="15" customHeight="1">
      <c r="B2" s="268" t="s">
        <v>255</v>
      </c>
    </row>
    <row r="3" spans="2:10" ht="12" customHeight="1">
      <c r="B3" s="81" t="s">
        <v>28</v>
      </c>
    </row>
    <row r="9" spans="2:10" ht="12" customHeight="1">
      <c r="I9" s="3"/>
      <c r="J9" s="3"/>
    </row>
    <row r="10" spans="2:10" ht="12" customHeight="1">
      <c r="I10" s="3"/>
    </row>
    <row r="12" spans="2:10" ht="12" customHeight="1">
      <c r="I12" s="3"/>
    </row>
    <row r="24" spans="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 ht="12" customHeight="1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 ht="12" customHeight="1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 ht="12" customHeight="1">
      <c r="B29" s="10" t="s">
        <v>70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 ht="12" customHeight="1">
      <c r="C31" s="5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3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3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3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3:20" ht="12" customHeight="1">
      <c r="C36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3:20" ht="12" customHeight="1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3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3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3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3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3:20" ht="12" customHeight="1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3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60" spans="2:3" ht="12" customHeight="1">
      <c r="B60" s="80" t="s">
        <v>27</v>
      </c>
      <c r="C60" s="80" t="s">
        <v>26</v>
      </c>
    </row>
    <row r="61" spans="2:3" ht="12" customHeight="1">
      <c r="B61" s="12" t="s">
        <v>0</v>
      </c>
      <c r="C61" s="7">
        <v>25.4</v>
      </c>
    </row>
    <row r="62" spans="2:3" ht="12" customHeight="1">
      <c r="B62" s="13" t="s">
        <v>1</v>
      </c>
      <c r="C62" s="9">
        <v>22.4</v>
      </c>
    </row>
    <row r="63" spans="2:3" ht="12" customHeight="1">
      <c r="B63" s="13" t="s">
        <v>2</v>
      </c>
      <c r="C63" s="9">
        <v>16.399999999999999</v>
      </c>
    </row>
    <row r="64" spans="2:3" ht="12" customHeight="1">
      <c r="B64" s="13" t="s">
        <v>3</v>
      </c>
      <c r="C64" s="9">
        <v>15.6</v>
      </c>
    </row>
    <row r="65" spans="2:3" ht="12" customHeight="1">
      <c r="B65" s="13" t="s">
        <v>4</v>
      </c>
      <c r="C65" s="9">
        <v>6.5</v>
      </c>
    </row>
    <row r="66" spans="2:3" ht="12" customHeight="1">
      <c r="B66" s="14" t="s">
        <v>5</v>
      </c>
      <c r="C66" s="11">
        <v>6.1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67"/>
  <sheetViews>
    <sheetView showGridLines="0" zoomScaleNormal="100" workbookViewId="0">
      <selection activeCell="B29" sqref="B29"/>
    </sheetView>
  </sheetViews>
  <sheetFormatPr defaultColWidth="9.140625" defaultRowHeight="12"/>
  <cols>
    <col min="1" max="17" width="9.140625" style="2" customWidth="1"/>
    <col min="18" max="19" width="9.140625" style="2"/>
    <col min="20" max="20" width="9.140625" style="2" customWidth="1"/>
    <col min="21" max="21" width="9.140625" style="2"/>
    <col min="22" max="22" width="9.140625" style="2" customWidth="1"/>
    <col min="23" max="16384" width="9.140625" style="2"/>
  </cols>
  <sheetData>
    <row r="2" spans="2:5" ht="15">
      <c r="B2" s="268" t="s">
        <v>264</v>
      </c>
      <c r="C2" s="19"/>
      <c r="D2" s="19"/>
      <c r="E2" s="19"/>
    </row>
    <row r="3" spans="2:5">
      <c r="B3" s="64" t="s">
        <v>71</v>
      </c>
      <c r="C3" s="20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10" t="s">
        <v>77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6" s="264" customFormat="1"/>
    <row r="34" spans="1:26" s="264" customFormat="1"/>
    <row r="35" spans="1:26" s="264" customFormat="1"/>
    <row r="36" spans="1:26" s="264" customFormat="1"/>
    <row r="37" spans="1:26" s="264" customFormat="1"/>
    <row r="38" spans="1:26" s="264" customFormat="1"/>
    <row r="39" spans="1:26" s="264" customFormat="1"/>
    <row r="40" spans="1:26" s="264" customFormat="1"/>
    <row r="41" spans="1:26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6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6">
      <c r="L43" s="264"/>
      <c r="M43" s="264"/>
      <c r="N43" s="264"/>
      <c r="O43" s="264"/>
      <c r="P43" s="264"/>
      <c r="Q43" s="264"/>
      <c r="R43" s="264"/>
      <c r="S43" s="264"/>
      <c r="T43" s="264"/>
    </row>
    <row r="44" spans="1:26"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spans="1:26"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pans="1:26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spans="1:26" s="140" customForma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pans="1:26" s="140" customFormat="1" ht="20.25">
      <c r="A48" s="152"/>
      <c r="B48" s="153"/>
      <c r="C48" s="153"/>
      <c r="D48" s="153"/>
      <c r="E48" s="153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spans="1:26" s="140" customFormat="1">
      <c r="A49" s="272" t="s">
        <v>158</v>
      </c>
      <c r="B49" s="273"/>
      <c r="C49" s="274"/>
      <c r="D49" s="271"/>
      <c r="E49" s="271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spans="1:26" s="140" customFormat="1">
      <c r="A50" s="155"/>
      <c r="B50" s="29"/>
      <c r="C50" s="29"/>
      <c r="D50" s="29"/>
      <c r="E50" s="29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spans="1:26" s="140" customFormat="1">
      <c r="A51" s="156" t="s">
        <v>71</v>
      </c>
      <c r="B51" s="29"/>
      <c r="C51" s="29"/>
      <c r="D51" s="29"/>
      <c r="E51" s="29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spans="1:26" s="140" customFormat="1">
      <c r="A52" s="157"/>
      <c r="B52" s="15">
        <v>2011</v>
      </c>
      <c r="C52" s="15">
        <v>2012</v>
      </c>
      <c r="D52" s="15">
        <v>2013</v>
      </c>
      <c r="E52" s="29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spans="1:26" s="140" customFormat="1">
      <c r="A53" s="158" t="s">
        <v>6</v>
      </c>
      <c r="B53" s="22">
        <v>11.1</v>
      </c>
      <c r="C53" s="25">
        <v>9.6999999999999993</v>
      </c>
      <c r="D53" s="21">
        <v>9</v>
      </c>
      <c r="E53" s="29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spans="1:26" s="140" customFormat="1">
      <c r="A54" s="159" t="s">
        <v>7</v>
      </c>
      <c r="B54" s="23">
        <v>7.7</v>
      </c>
      <c r="C54" s="26">
        <v>8.5</v>
      </c>
      <c r="D54" s="9">
        <v>9.1999999999999993</v>
      </c>
      <c r="E54" s="29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spans="1:26" s="140" customFormat="1">
      <c r="A55" s="160" t="s">
        <v>8</v>
      </c>
      <c r="B55" s="24">
        <v>-3.4</v>
      </c>
      <c r="C55" s="27">
        <v>-1.2</v>
      </c>
      <c r="D55" s="11">
        <v>0.2</v>
      </c>
      <c r="E55" s="29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spans="1:26" s="140" customFormat="1">
      <c r="A56" s="155"/>
      <c r="B56" s="29"/>
      <c r="C56" s="29"/>
      <c r="D56" s="29"/>
      <c r="E56" s="29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spans="1:26" s="140" customFormat="1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spans="1:26" s="140" customFormat="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spans="1:26" s="140" customFormat="1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pans="1:26" s="140" customFormat="1"/>
    <row r="61" spans="1:26" s="140" customFormat="1">
      <c r="A61" s="264"/>
      <c r="B61" s="264"/>
      <c r="C61" s="264"/>
      <c r="D61" s="264"/>
      <c r="E61" s="264"/>
    </row>
    <row r="62" spans="1:26">
      <c r="A62" s="264"/>
      <c r="B62" s="264"/>
      <c r="C62" s="264"/>
      <c r="D62" s="264"/>
      <c r="E62" s="264"/>
      <c r="U62" s="140"/>
      <c r="V62" s="140"/>
      <c r="W62" s="140"/>
      <c r="X62" s="140"/>
      <c r="Y62" s="140"/>
      <c r="Z62" s="140"/>
    </row>
    <row r="63" spans="1:26">
      <c r="A63" s="264"/>
      <c r="B63" s="264"/>
      <c r="C63" s="264"/>
      <c r="D63" s="264"/>
      <c r="E63" s="264"/>
      <c r="U63" s="140"/>
      <c r="V63" s="140"/>
      <c r="W63" s="140"/>
      <c r="X63" s="140"/>
      <c r="Y63" s="140"/>
      <c r="Z63" s="140"/>
    </row>
    <row r="64" spans="1:26">
      <c r="A64" s="264"/>
      <c r="B64" s="264"/>
      <c r="C64" s="264"/>
      <c r="D64" s="264"/>
      <c r="E64" s="264"/>
      <c r="U64" s="140"/>
      <c r="V64" s="140"/>
      <c r="W64" s="140"/>
      <c r="X64" s="140"/>
      <c r="Y64" s="140"/>
      <c r="Z64" s="140"/>
    </row>
    <row r="65" spans="1:26">
      <c r="A65" s="264"/>
      <c r="B65" s="264"/>
      <c r="C65" s="264"/>
      <c r="D65" s="264"/>
      <c r="E65" s="264"/>
      <c r="U65" s="140"/>
      <c r="V65" s="140"/>
      <c r="W65" s="140"/>
      <c r="X65" s="140"/>
      <c r="Y65" s="140"/>
      <c r="Z65" s="140"/>
    </row>
    <row r="66" spans="1:26">
      <c r="A66" s="264"/>
      <c r="B66" s="264"/>
      <c r="C66" s="264"/>
      <c r="D66" s="264"/>
      <c r="E66" s="264"/>
      <c r="O66" s="140"/>
      <c r="P66" s="140"/>
      <c r="U66" s="140"/>
      <c r="V66" s="140"/>
      <c r="W66" s="140"/>
      <c r="X66" s="140"/>
      <c r="Y66" s="140"/>
      <c r="Z66" s="140"/>
    </row>
    <row r="67" spans="1:26">
      <c r="A67" s="264"/>
      <c r="B67" s="264"/>
      <c r="C67" s="264"/>
      <c r="D67" s="264"/>
      <c r="E67" s="264"/>
      <c r="N67" s="140"/>
      <c r="O67" s="140"/>
      <c r="P67" s="140"/>
      <c r="U67" s="140"/>
      <c r="V67" s="140"/>
      <c r="W67" s="140"/>
      <c r="X67" s="140"/>
      <c r="Y67" s="140"/>
      <c r="Z67" s="140"/>
    </row>
    <row r="68" spans="1:26">
      <c r="A68" s="264"/>
      <c r="B68" s="264"/>
      <c r="C68" s="264"/>
      <c r="D68" s="264"/>
      <c r="E68" s="264"/>
      <c r="U68" s="140"/>
      <c r="V68" s="140"/>
      <c r="W68" s="140"/>
      <c r="X68" s="140"/>
      <c r="Y68" s="140"/>
      <c r="Z68" s="140"/>
    </row>
    <row r="69" spans="1:26">
      <c r="A69" s="264"/>
      <c r="B69" s="264"/>
      <c r="C69" s="264"/>
      <c r="D69" s="264"/>
      <c r="E69" s="264"/>
      <c r="U69" s="140"/>
      <c r="V69" s="140"/>
      <c r="W69" s="140"/>
      <c r="X69" s="140"/>
      <c r="Y69" s="140"/>
      <c r="Z69" s="140"/>
    </row>
    <row r="70" spans="1:26">
      <c r="A70" s="264"/>
      <c r="B70" s="264"/>
      <c r="C70" s="264"/>
      <c r="D70" s="264"/>
      <c r="E70" s="264"/>
    </row>
    <row r="71" spans="1:26">
      <c r="A71" s="264"/>
      <c r="B71" s="264"/>
      <c r="C71" s="264"/>
      <c r="D71" s="264"/>
      <c r="E71" s="264"/>
    </row>
    <row r="72" spans="1:26">
      <c r="A72" s="264"/>
      <c r="B72" s="264"/>
      <c r="C72" s="264"/>
      <c r="D72" s="264"/>
      <c r="E72" s="264"/>
    </row>
    <row r="73" spans="1:26">
      <c r="A73" s="264"/>
      <c r="B73" s="264"/>
      <c r="C73" s="264"/>
      <c r="D73" s="264"/>
      <c r="E73" s="264"/>
    </row>
    <row r="74" spans="1:26">
      <c r="A74" s="264"/>
      <c r="B74" s="264"/>
      <c r="C74" s="264"/>
      <c r="D74" s="264"/>
      <c r="E74" s="264"/>
    </row>
    <row r="75" spans="1:26">
      <c r="A75" s="264"/>
      <c r="B75" s="264"/>
      <c r="C75" s="264"/>
      <c r="D75" s="264"/>
      <c r="E75" s="264"/>
    </row>
    <row r="76" spans="1:26">
      <c r="A76" s="264"/>
      <c r="B76" s="264"/>
      <c r="C76" s="264"/>
      <c r="D76" s="264"/>
      <c r="E76" s="264"/>
      <c r="J76" s="140"/>
      <c r="K76" s="140"/>
      <c r="L76" s="140"/>
    </row>
    <row r="77" spans="1:26">
      <c r="A77" s="264"/>
      <c r="B77" s="264"/>
      <c r="C77" s="264"/>
      <c r="D77" s="264"/>
      <c r="E77" s="264"/>
      <c r="H77" s="56"/>
      <c r="J77" s="145"/>
      <c r="K77" s="145"/>
      <c r="L77" s="145"/>
    </row>
    <row r="78" spans="1:26">
      <c r="A78" s="264"/>
      <c r="B78" s="264"/>
      <c r="C78" s="264"/>
      <c r="D78" s="264"/>
      <c r="E78" s="264"/>
      <c r="H78" s="56"/>
      <c r="J78" s="145"/>
      <c r="K78" s="145"/>
      <c r="L78" s="145"/>
    </row>
    <row r="79" spans="1:26">
      <c r="A79" s="264"/>
      <c r="B79" s="264"/>
      <c r="C79" s="264"/>
      <c r="D79" s="264"/>
      <c r="E79" s="264"/>
      <c r="H79" s="136"/>
      <c r="J79" s="145"/>
      <c r="K79" s="145"/>
      <c r="L79" s="145"/>
    </row>
    <row r="80" spans="1:26">
      <c r="A80" s="264"/>
      <c r="B80" s="264"/>
      <c r="C80" s="264"/>
      <c r="D80" s="264"/>
      <c r="E80" s="264"/>
    </row>
    <row r="81" spans="1:5">
      <c r="A81" s="264"/>
      <c r="B81" s="264"/>
      <c r="C81" s="264"/>
      <c r="D81" s="264"/>
      <c r="E81" s="264"/>
    </row>
    <row r="82" spans="1:5">
      <c r="A82" s="264"/>
      <c r="B82" s="264"/>
      <c r="C82" s="264"/>
      <c r="D82" s="264"/>
      <c r="E82" s="264"/>
    </row>
    <row r="83" spans="1:5">
      <c r="A83" s="264"/>
      <c r="B83" s="264"/>
      <c r="C83" s="264"/>
      <c r="D83" s="264"/>
      <c r="E83" s="264"/>
    </row>
    <row r="84" spans="1:5">
      <c r="A84" s="264"/>
      <c r="B84" s="264"/>
      <c r="C84" s="264"/>
      <c r="D84" s="264"/>
      <c r="E84" s="264"/>
    </row>
    <row r="85" spans="1:5">
      <c r="A85" s="264"/>
      <c r="B85" s="264"/>
      <c r="C85" s="264"/>
      <c r="D85" s="264"/>
      <c r="E85" s="264"/>
    </row>
    <row r="86" spans="1:5">
      <c r="A86" s="264"/>
      <c r="B86" s="264"/>
      <c r="C86" s="264"/>
      <c r="D86" s="264"/>
      <c r="E86" s="264"/>
    </row>
    <row r="87" spans="1:5" s="140" customFormat="1">
      <c r="A87" s="264"/>
      <c r="B87" s="264"/>
      <c r="C87" s="264"/>
      <c r="D87" s="264"/>
      <c r="E87" s="264"/>
    </row>
    <row r="88" spans="1:5" s="140" customFormat="1">
      <c r="A88" s="264"/>
      <c r="B88" s="264"/>
      <c r="C88" s="264"/>
      <c r="D88" s="264"/>
      <c r="E88" s="264"/>
    </row>
    <row r="89" spans="1:5" s="140" customFormat="1">
      <c r="A89" s="264"/>
      <c r="B89" s="264"/>
      <c r="C89" s="264"/>
      <c r="D89" s="264"/>
      <c r="E89" s="264"/>
    </row>
    <row r="90" spans="1:5">
      <c r="A90" s="264"/>
      <c r="B90" s="264"/>
      <c r="C90" s="264"/>
      <c r="D90" s="264"/>
      <c r="E90" s="264"/>
    </row>
    <row r="91" spans="1:5" s="140" customFormat="1">
      <c r="A91" s="264"/>
      <c r="B91" s="264"/>
      <c r="C91" s="264"/>
      <c r="D91" s="264"/>
      <c r="E91" s="264"/>
    </row>
    <row r="92" spans="1:5">
      <c r="A92" s="264"/>
      <c r="B92" s="264"/>
      <c r="C92" s="264"/>
      <c r="D92" s="264"/>
      <c r="E92" s="264"/>
    </row>
    <row r="94" spans="1:5" s="140" customFormat="1"/>
    <row r="95" spans="1:5">
      <c r="A95" s="264"/>
      <c r="B95" s="264"/>
      <c r="C95" s="264"/>
      <c r="D95" s="264"/>
    </row>
    <row r="96" spans="1:5">
      <c r="A96" s="264"/>
      <c r="B96" s="264"/>
      <c r="C96" s="264"/>
      <c r="D96" s="264"/>
    </row>
    <row r="97" spans="1:11">
      <c r="A97" s="264"/>
      <c r="B97" s="264"/>
      <c r="C97" s="264"/>
      <c r="D97" s="264"/>
    </row>
    <row r="98" spans="1:11">
      <c r="A98" s="264"/>
      <c r="B98" s="264"/>
      <c r="C98" s="264"/>
      <c r="D98" s="264"/>
    </row>
    <row r="99" spans="1:11">
      <c r="A99" s="264"/>
      <c r="B99" s="264"/>
      <c r="C99" s="264"/>
      <c r="D99" s="264"/>
    </row>
    <row r="100" spans="1:11">
      <c r="A100" s="264"/>
      <c r="B100" s="264"/>
      <c r="C100" s="264"/>
      <c r="D100" s="264"/>
    </row>
    <row r="101" spans="1:11" ht="12.75">
      <c r="A101" s="146"/>
      <c r="B101" s="146"/>
    </row>
    <row r="102" spans="1:11" ht="12.75">
      <c r="A102" s="146"/>
      <c r="B102" s="148"/>
    </row>
    <row r="103" spans="1:11" ht="12.75">
      <c r="A103" s="146"/>
      <c r="B103" s="146"/>
    </row>
    <row r="104" spans="1:11" ht="12.75">
      <c r="A104" s="146"/>
      <c r="B104" s="146"/>
    </row>
    <row r="105" spans="1:11" ht="12.75">
      <c r="A105" s="146"/>
      <c r="B105" s="146"/>
      <c r="F105" s="64"/>
    </row>
    <row r="106" spans="1:11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</row>
    <row r="107" spans="1:11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</row>
    <row r="108" spans="1:11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</row>
    <row r="109" spans="1:11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</row>
    <row r="110" spans="1:11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</row>
    <row r="111" spans="1:11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</row>
    <row r="113" spans="1:15" ht="15">
      <c r="A113" s="144"/>
    </row>
    <row r="114" spans="1:15" s="140" customFormat="1">
      <c r="A114" s="264"/>
      <c r="B114" s="264"/>
      <c r="C114" s="264"/>
      <c r="D114" s="264"/>
      <c r="E114" s="264"/>
      <c r="F114" s="264"/>
    </row>
    <row r="115" spans="1:15">
      <c r="A115" s="264"/>
      <c r="B115" s="264"/>
      <c r="C115" s="264"/>
      <c r="D115" s="264"/>
      <c r="E115" s="264"/>
      <c r="F115" s="264"/>
    </row>
    <row r="116" spans="1:15">
      <c r="A116" s="264"/>
      <c r="B116" s="264"/>
      <c r="C116" s="264"/>
      <c r="D116" s="264"/>
      <c r="E116" s="264"/>
      <c r="F116" s="264"/>
    </row>
    <row r="117" spans="1:1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</row>
    <row r="118" spans="1:1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</row>
    <row r="119" spans="1:15" ht="15">
      <c r="A119" s="264"/>
      <c r="B119" s="264"/>
      <c r="C119" s="264"/>
      <c r="D119" s="264"/>
      <c r="E119" s="264"/>
      <c r="F119" s="264"/>
      <c r="G119" s="138"/>
      <c r="H119" s="138"/>
      <c r="I119" s="138"/>
      <c r="J119" s="138"/>
    </row>
    <row r="120" spans="1:15" ht="15">
      <c r="A120" s="264"/>
      <c r="B120" s="264"/>
      <c r="C120" s="264"/>
      <c r="D120" s="264"/>
      <c r="E120" s="264"/>
      <c r="F120" s="264"/>
      <c r="G120" s="147"/>
      <c r="H120" s="147"/>
      <c r="I120" s="147"/>
      <c r="J120" s="147"/>
      <c r="L120" s="147"/>
      <c r="M120" s="147"/>
      <c r="N120" s="147"/>
      <c r="O120" s="147"/>
    </row>
    <row r="121" spans="1:15" ht="15">
      <c r="A121" s="264"/>
      <c r="B121" s="264"/>
      <c r="C121" s="264"/>
      <c r="D121" s="264"/>
      <c r="E121" s="264"/>
      <c r="F121" s="264"/>
      <c r="G121" s="147"/>
      <c r="H121" s="138"/>
      <c r="I121" s="138"/>
      <c r="J121" s="138"/>
      <c r="L121" s="147"/>
      <c r="M121" s="138"/>
      <c r="N121" s="138"/>
      <c r="O121" s="138"/>
    </row>
    <row r="122" spans="1:15" ht="15">
      <c r="A122" s="264"/>
      <c r="B122" s="264"/>
      <c r="C122" s="264"/>
      <c r="D122" s="264"/>
      <c r="E122" s="264"/>
      <c r="F122" s="264"/>
      <c r="G122" s="147"/>
      <c r="H122" s="138"/>
      <c r="I122" s="138"/>
      <c r="J122" s="138"/>
      <c r="L122" s="147"/>
      <c r="M122" s="138"/>
      <c r="N122" s="138"/>
      <c r="O122" s="138"/>
    </row>
    <row r="123" spans="1:15" ht="15">
      <c r="A123" s="264"/>
      <c r="B123" s="264"/>
      <c r="C123" s="264"/>
      <c r="D123" s="264"/>
      <c r="E123" s="264"/>
      <c r="F123" s="264"/>
      <c r="G123" s="147"/>
      <c r="H123" s="138"/>
      <c r="I123" s="138"/>
      <c r="J123" s="138"/>
      <c r="L123" s="147"/>
      <c r="M123" s="138"/>
      <c r="N123" s="138"/>
      <c r="O123" s="138"/>
    </row>
    <row r="124" spans="1:15">
      <c r="A124" s="264"/>
      <c r="B124" s="264"/>
      <c r="C124" s="264"/>
      <c r="D124" s="264"/>
      <c r="E124" s="264"/>
      <c r="F124" s="264"/>
    </row>
    <row r="125" spans="1:15">
      <c r="A125" s="264"/>
      <c r="B125" s="264"/>
      <c r="C125" s="264"/>
      <c r="D125" s="264"/>
      <c r="E125" s="264"/>
      <c r="F125" s="264"/>
    </row>
    <row r="126" spans="1:15">
      <c r="A126" s="264"/>
      <c r="B126" s="264"/>
      <c r="C126" s="264"/>
      <c r="D126" s="264"/>
      <c r="E126" s="264"/>
      <c r="F126" s="264"/>
    </row>
    <row r="127" spans="1:15">
      <c r="A127" s="264"/>
      <c r="B127" s="264"/>
      <c r="C127" s="264"/>
      <c r="D127" s="264"/>
      <c r="E127" s="264"/>
      <c r="F127" s="264"/>
    </row>
    <row r="128" spans="1:15">
      <c r="A128" s="264"/>
      <c r="B128" s="264"/>
      <c r="C128" s="264"/>
      <c r="D128" s="264"/>
      <c r="E128" s="264"/>
      <c r="F128" s="264"/>
    </row>
    <row r="129" spans="1:11">
      <c r="A129" s="264"/>
      <c r="B129" s="264"/>
      <c r="C129" s="264"/>
      <c r="D129" s="264"/>
      <c r="E129" s="264"/>
      <c r="F129" s="264"/>
    </row>
    <row r="130" spans="1:11">
      <c r="A130" s="264"/>
      <c r="B130" s="264"/>
      <c r="C130" s="264"/>
      <c r="D130" s="264"/>
      <c r="E130" s="264"/>
      <c r="F130" s="264"/>
    </row>
    <row r="131" spans="1:11">
      <c r="A131" s="264"/>
      <c r="B131" s="264"/>
      <c r="C131" s="264"/>
      <c r="D131" s="264"/>
      <c r="E131" s="264"/>
      <c r="F131" s="264"/>
    </row>
    <row r="132" spans="1:11">
      <c r="A132" s="264"/>
      <c r="B132" s="264"/>
      <c r="C132" s="264"/>
      <c r="D132" s="264"/>
      <c r="E132" s="264"/>
      <c r="F132" s="264"/>
    </row>
    <row r="133" spans="1:11" ht="14.25">
      <c r="A133" s="165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</row>
    <row r="135" spans="1:11" ht="14.25">
      <c r="A135" s="165"/>
      <c r="B135" s="166"/>
      <c r="C135" s="164"/>
      <c r="D135" s="164"/>
      <c r="E135" s="164"/>
      <c r="F135" s="164"/>
      <c r="G135" s="164"/>
      <c r="H135" s="164"/>
      <c r="I135" s="164"/>
      <c r="J135" s="164"/>
      <c r="K135" s="164"/>
    </row>
    <row r="136" spans="1:11" ht="14.25">
      <c r="A136" s="165"/>
      <c r="B136" s="166"/>
      <c r="C136" s="164"/>
      <c r="D136" s="164"/>
      <c r="E136" s="164"/>
      <c r="F136" s="164"/>
      <c r="G136" s="164"/>
      <c r="H136" s="164"/>
      <c r="I136" s="164"/>
      <c r="J136" s="164"/>
      <c r="K136" s="164"/>
    </row>
    <row r="137" spans="1:11" ht="14.25">
      <c r="A137" s="165"/>
      <c r="B137" s="165"/>
      <c r="C137" s="164"/>
      <c r="D137" s="164"/>
      <c r="E137" s="164"/>
      <c r="F137" s="164"/>
      <c r="G137" s="164"/>
      <c r="H137" s="164"/>
      <c r="I137" s="164"/>
      <c r="J137" s="164"/>
      <c r="K137" s="164"/>
    </row>
    <row r="139" spans="1:11" ht="14.25">
      <c r="A139" s="165"/>
      <c r="B139" s="165"/>
      <c r="C139" s="164"/>
      <c r="D139" s="164"/>
      <c r="E139" s="164"/>
      <c r="F139" s="164"/>
      <c r="G139" s="164"/>
      <c r="H139" s="164"/>
      <c r="I139" s="164"/>
      <c r="J139" s="164"/>
      <c r="K139" s="164"/>
    </row>
    <row r="140" spans="1:11" ht="14.25">
      <c r="A140" s="165"/>
      <c r="B140" s="165"/>
      <c r="C140" s="164"/>
      <c r="D140" s="164"/>
      <c r="E140" s="164"/>
      <c r="F140" s="164"/>
      <c r="G140" s="164"/>
      <c r="H140" s="164"/>
      <c r="I140" s="164"/>
      <c r="J140" s="164"/>
      <c r="K140" s="164"/>
    </row>
    <row r="141" spans="1:11" ht="14.25">
      <c r="A141" s="165"/>
      <c r="B141" s="165"/>
      <c r="C141" s="164"/>
      <c r="D141" s="164"/>
      <c r="E141" s="164"/>
      <c r="F141" s="164"/>
      <c r="G141" s="164"/>
      <c r="H141" s="164"/>
      <c r="I141" s="164"/>
      <c r="J141" s="164"/>
      <c r="K141" s="164"/>
    </row>
    <row r="143" spans="1:11" ht="12.75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</row>
    <row r="144" spans="1:11" ht="12.75">
      <c r="A144" s="167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</row>
    <row r="145" spans="1:11" ht="12.75">
      <c r="A145" s="167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</row>
    <row r="146" spans="1:11" ht="12.75">
      <c r="A146" s="167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</row>
    <row r="147" spans="1:11" ht="12.75">
      <c r="A147" s="167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</row>
    <row r="148" spans="1:11" ht="12.75">
      <c r="A148" s="167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</row>
    <row r="150" spans="1:11" ht="14.25">
      <c r="A150" s="165"/>
      <c r="B150" s="164"/>
    </row>
    <row r="151" spans="1:11" ht="12.75">
      <c r="A151" s="165"/>
      <c r="B151" s="165"/>
    </row>
    <row r="153" spans="1:11">
      <c r="A153" s="266"/>
    </row>
    <row r="154" spans="1:11">
      <c r="A154" s="149"/>
      <c r="B154" s="150"/>
      <c r="C154" s="150"/>
      <c r="D154" s="150"/>
      <c r="E154" s="150"/>
      <c r="F154" s="150"/>
      <c r="G154" s="150"/>
      <c r="H154" s="150"/>
      <c r="I154" s="150"/>
      <c r="J154" s="150"/>
      <c r="K154" s="151"/>
    </row>
    <row r="155" spans="1:11">
      <c r="A155" s="155"/>
      <c r="B155" s="265"/>
      <c r="C155" s="265"/>
      <c r="D155" s="265"/>
      <c r="E155" s="265"/>
      <c r="F155" s="265"/>
      <c r="G155" s="265"/>
      <c r="H155" s="265"/>
      <c r="I155" s="265"/>
      <c r="J155" s="265"/>
      <c r="K155" s="154"/>
    </row>
    <row r="156" spans="1:11">
      <c r="A156" s="155"/>
      <c r="B156" s="265"/>
      <c r="C156" s="265"/>
      <c r="D156" s="265"/>
      <c r="E156" s="265"/>
      <c r="F156" s="265"/>
      <c r="G156" s="265"/>
      <c r="H156" s="265"/>
      <c r="I156" s="265"/>
      <c r="J156" s="265"/>
      <c r="K156" s="154"/>
    </row>
    <row r="157" spans="1:11">
      <c r="A157" s="155"/>
      <c r="B157" s="265"/>
      <c r="C157" s="265"/>
      <c r="D157" s="265"/>
      <c r="E157" s="265"/>
      <c r="F157" s="265"/>
      <c r="G157" s="265"/>
      <c r="H157" s="265"/>
      <c r="I157" s="265"/>
      <c r="J157" s="265"/>
      <c r="K157" s="154"/>
    </row>
    <row r="158" spans="1:11">
      <c r="A158" s="258"/>
      <c r="B158" s="265"/>
      <c r="C158" s="265"/>
      <c r="D158" s="265"/>
      <c r="E158" s="265"/>
      <c r="F158" s="265"/>
      <c r="G158" s="265"/>
      <c r="H158" s="265"/>
      <c r="I158" s="265"/>
      <c r="J158" s="265"/>
      <c r="K158" s="154"/>
    </row>
    <row r="159" spans="1:11" ht="15">
      <c r="A159" s="155"/>
      <c r="B159" s="257"/>
      <c r="C159" s="265"/>
      <c r="D159" s="256"/>
      <c r="E159" s="256"/>
      <c r="F159" s="256"/>
      <c r="G159" s="265"/>
      <c r="H159" s="265"/>
      <c r="I159" s="256"/>
      <c r="J159" s="256"/>
      <c r="K159" s="255"/>
    </row>
    <row r="160" spans="1:11" ht="15">
      <c r="A160" s="155"/>
      <c r="B160" s="257"/>
      <c r="C160" s="265"/>
      <c r="D160" s="256"/>
      <c r="E160" s="256"/>
      <c r="F160" s="256"/>
      <c r="G160" s="265"/>
      <c r="H160" s="265"/>
      <c r="I160" s="256"/>
      <c r="J160" s="256"/>
      <c r="K160" s="255"/>
    </row>
    <row r="161" spans="1:11" s="264" customFormat="1" ht="15">
      <c r="A161" s="155"/>
      <c r="B161" s="257"/>
      <c r="C161" s="265"/>
      <c r="D161" s="256"/>
      <c r="E161" s="256"/>
      <c r="F161" s="256"/>
      <c r="G161" s="265"/>
      <c r="H161" s="265"/>
      <c r="I161" s="256"/>
      <c r="J161" s="256"/>
      <c r="K161" s="255"/>
    </row>
    <row r="162" spans="1:11" s="264" customFormat="1" ht="15">
      <c r="A162" s="155"/>
      <c r="B162" s="257"/>
      <c r="C162" s="265"/>
      <c r="D162" s="265"/>
      <c r="E162" s="265"/>
      <c r="F162" s="265"/>
      <c r="G162" s="265"/>
      <c r="H162" s="265"/>
      <c r="I162" s="265"/>
      <c r="J162" s="265"/>
      <c r="K162" s="154"/>
    </row>
    <row r="163" spans="1:11" ht="15">
      <c r="A163" s="262"/>
      <c r="B163" s="263"/>
      <c r="C163" s="261"/>
      <c r="D163" s="260"/>
      <c r="E163" s="259"/>
      <c r="F163" s="259"/>
      <c r="G163" s="261"/>
      <c r="H163" s="261"/>
      <c r="I163" s="260"/>
      <c r="J163" s="259"/>
      <c r="K163" s="254"/>
    </row>
    <row r="164" spans="1:11" ht="15">
      <c r="A164" s="258"/>
      <c r="B164" s="257"/>
      <c r="C164" s="265"/>
      <c r="D164" s="265"/>
      <c r="E164" s="265"/>
      <c r="F164" s="265"/>
      <c r="G164" s="265"/>
      <c r="H164" s="265"/>
      <c r="I164" s="265"/>
      <c r="J164" s="265"/>
      <c r="K164" s="154"/>
    </row>
    <row r="165" spans="1:11" ht="15">
      <c r="A165" s="155"/>
      <c r="B165" s="257"/>
      <c r="C165" s="265"/>
      <c r="D165" s="253"/>
      <c r="E165" s="253"/>
      <c r="F165" s="253"/>
      <c r="G165" s="253"/>
      <c r="H165" s="253"/>
      <c r="I165" s="253"/>
      <c r="J165" s="253"/>
      <c r="K165" s="252"/>
    </row>
    <row r="166" spans="1:11" ht="15">
      <c r="A166" s="155"/>
      <c r="B166" s="257"/>
      <c r="C166" s="265"/>
      <c r="D166" s="253"/>
      <c r="E166" s="253"/>
      <c r="F166" s="253"/>
      <c r="G166" s="253"/>
      <c r="H166" s="253"/>
      <c r="I166" s="253"/>
      <c r="J166" s="253"/>
      <c r="K166" s="252"/>
    </row>
    <row r="167" spans="1:11">
      <c r="A167" s="161"/>
      <c r="B167" s="162"/>
      <c r="C167" s="162"/>
      <c r="D167" s="251"/>
      <c r="E167" s="251"/>
      <c r="F167" s="251"/>
      <c r="G167" s="251"/>
      <c r="H167" s="251"/>
      <c r="I167" s="251"/>
      <c r="J167" s="251"/>
      <c r="K167" s="25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zoomScaleNormal="100" workbookViewId="0">
      <selection activeCell="B29" sqref="B29"/>
    </sheetView>
  </sheetViews>
  <sheetFormatPr defaultColWidth="9.140625" defaultRowHeight="12"/>
  <cols>
    <col min="1" max="10" width="9.140625" style="2" customWidth="1"/>
    <col min="11" max="11" width="9.140625" style="2"/>
    <col min="12" max="16" width="9.140625" style="2" customWidth="1"/>
    <col min="17" max="19" width="9.140625" style="2"/>
    <col min="20" max="20" width="9.140625" style="2" customWidth="1"/>
    <col min="21" max="16384" width="9.140625" style="2"/>
  </cols>
  <sheetData>
    <row r="2" spans="2:6" ht="15">
      <c r="B2" s="268" t="s">
        <v>258</v>
      </c>
      <c r="C2" s="19"/>
      <c r="D2" s="19"/>
      <c r="E2" s="19"/>
      <c r="F2" s="19"/>
    </row>
    <row r="3" spans="2:6">
      <c r="B3" s="64" t="s">
        <v>71</v>
      </c>
      <c r="C3" s="20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I25" s="10"/>
      <c r="J25" s="10"/>
      <c r="K25" s="10"/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10" t="s">
        <v>77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B32" s="137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4">
      <c r="A59" s="15"/>
      <c r="B59" s="35">
        <v>2010</v>
      </c>
      <c r="C59" s="36">
        <v>2011</v>
      </c>
      <c r="D59" s="15">
        <v>2012</v>
      </c>
    </row>
    <row r="60" spans="1:4">
      <c r="A60" s="32" t="s">
        <v>6</v>
      </c>
      <c r="B60" s="22">
        <v>1.6</v>
      </c>
      <c r="C60" s="25">
        <v>1.5</v>
      </c>
      <c r="D60" s="21">
        <v>1.6</v>
      </c>
    </row>
    <row r="61" spans="1:4">
      <c r="A61" s="33" t="s">
        <v>7</v>
      </c>
      <c r="B61" s="23">
        <v>2.2999999999999998</v>
      </c>
      <c r="C61" s="26">
        <v>3.1</v>
      </c>
      <c r="D61" s="9">
        <v>3.2</v>
      </c>
    </row>
    <row r="62" spans="1:4">
      <c r="A62" s="34" t="s">
        <v>8</v>
      </c>
      <c r="B62" s="24">
        <v>0.7</v>
      </c>
      <c r="C62" s="27">
        <v>1.6</v>
      </c>
      <c r="D62" s="11">
        <v>1.6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91"/>
  <sheetViews>
    <sheetView showGridLines="0" zoomScaleNormal="100" workbookViewId="0">
      <selection activeCell="L14" sqref="L14"/>
    </sheetView>
  </sheetViews>
  <sheetFormatPr defaultColWidth="9.140625" defaultRowHeight="12"/>
  <cols>
    <col min="1" max="11" width="9.140625" style="2" customWidth="1"/>
    <col min="12" max="14" width="9.140625" style="2"/>
    <col min="15" max="15" width="9.140625" style="2" customWidth="1"/>
    <col min="16" max="16384" width="9.140625" style="2"/>
  </cols>
  <sheetData>
    <row r="2" spans="1:4" ht="15">
      <c r="B2" s="281" t="s">
        <v>288</v>
      </c>
    </row>
    <row r="3" spans="1:4">
      <c r="B3" s="2" t="s">
        <v>28</v>
      </c>
    </row>
    <row r="7" spans="1:4">
      <c r="A7" s="59"/>
      <c r="B7" s="19"/>
      <c r="C7" s="19"/>
      <c r="D7" s="19"/>
    </row>
    <row r="8" spans="1:4">
      <c r="B8" s="20"/>
      <c r="C8" s="20"/>
    </row>
    <row r="19" spans="1:20">
      <c r="A19" s="61"/>
      <c r="B19" s="61"/>
      <c r="C19" s="61"/>
      <c r="D19" s="63"/>
      <c r="E19" s="62"/>
    </row>
    <row r="21" spans="1:20">
      <c r="A21" s="61"/>
    </row>
    <row r="22" spans="1:20">
      <c r="A22" s="61"/>
    </row>
    <row r="23" spans="1:20">
      <c r="A23" s="61"/>
    </row>
    <row r="24" spans="1:20">
      <c r="A24" s="61"/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A25" s="61"/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A26" s="61"/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A27" s="61"/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 ht="12.75">
      <c r="B35" s="247" t="s">
        <v>266</v>
      </c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>
      <c r="L36" s="264"/>
      <c r="M36" s="264"/>
      <c r="N36" s="264"/>
      <c r="O36" s="264"/>
      <c r="P36" s="264"/>
      <c r="Q36" s="264"/>
      <c r="R36" s="264"/>
      <c r="S36" s="264"/>
      <c r="T36" s="264"/>
    </row>
    <row r="57" spans="1:5">
      <c r="A57" s="140"/>
      <c r="B57" s="140"/>
      <c r="C57" s="140"/>
      <c r="D57" s="140"/>
    </row>
    <row r="58" spans="1:5">
      <c r="A58" s="140"/>
      <c r="B58" s="140"/>
      <c r="C58" s="140"/>
      <c r="D58" s="140"/>
      <c r="E58" s="140"/>
    </row>
    <row r="59" spans="1:5">
      <c r="A59" s="140"/>
      <c r="B59" s="140"/>
      <c r="C59" s="140"/>
      <c r="D59" s="140"/>
    </row>
    <row r="72" spans="1:20">
      <c r="A72" s="2" t="s">
        <v>239</v>
      </c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>
      <c r="A75" s="140"/>
      <c r="B75" s="140"/>
      <c r="C75" s="140"/>
      <c r="L75" s="264"/>
      <c r="M75" s="264"/>
      <c r="N75" s="264"/>
      <c r="O75" s="264"/>
      <c r="P75" s="264"/>
      <c r="Q75" s="264"/>
      <c r="R75" s="264"/>
      <c r="S75" s="264"/>
      <c r="T75" s="264"/>
    </row>
    <row r="76" spans="1:20">
      <c r="A76" s="140"/>
      <c r="B76" s="140"/>
      <c r="C76" s="140"/>
      <c r="D76" s="140"/>
      <c r="L76" s="264"/>
      <c r="M76" s="264"/>
      <c r="N76" s="264"/>
      <c r="O76" s="264"/>
      <c r="P76" s="264"/>
      <c r="Q76" s="264"/>
      <c r="R76" s="264"/>
      <c r="S76" s="264"/>
      <c r="T76" s="264"/>
    </row>
    <row r="77" spans="1:20" ht="15">
      <c r="A77" s="238"/>
      <c r="B77" s="238" t="s">
        <v>224</v>
      </c>
      <c r="C77" s="238"/>
      <c r="D77" s="238"/>
      <c r="L77" s="264"/>
      <c r="M77" s="264"/>
      <c r="N77" s="264"/>
      <c r="O77" s="264"/>
      <c r="P77" s="264"/>
      <c r="Q77" s="264"/>
      <c r="R77" s="264"/>
      <c r="S77" s="264"/>
      <c r="T77" s="264"/>
    </row>
    <row r="78" spans="1:20" ht="15">
      <c r="A78" s="238"/>
      <c r="B78" s="238" t="s">
        <v>154</v>
      </c>
      <c r="C78" s="238"/>
      <c r="D78" s="238"/>
      <c r="L78" s="264"/>
      <c r="M78" s="264"/>
      <c r="N78" s="264"/>
      <c r="O78" s="264"/>
      <c r="P78" s="264"/>
      <c r="Q78" s="264"/>
      <c r="R78" s="264"/>
      <c r="S78" s="264"/>
      <c r="T78" s="264"/>
    </row>
    <row r="79" spans="1:20" ht="15">
      <c r="A79" s="238" t="s">
        <v>222</v>
      </c>
      <c r="B79" s="238" t="s">
        <v>236</v>
      </c>
      <c r="C79" s="238" t="s">
        <v>238</v>
      </c>
      <c r="D79" s="238" t="s">
        <v>21</v>
      </c>
    </row>
    <row r="80" spans="1:20">
      <c r="A80" s="140" t="s">
        <v>225</v>
      </c>
      <c r="B80" s="140">
        <v>8729775531</v>
      </c>
      <c r="C80" s="140">
        <f t="shared" ref="C80:C86" si="0">+B80/1000000</f>
        <v>8729.7755309999993</v>
      </c>
      <c r="D80" s="140"/>
    </row>
    <row r="81" spans="1:4">
      <c r="A81" s="140" t="s">
        <v>133</v>
      </c>
      <c r="B81" s="140">
        <v>2643521530</v>
      </c>
      <c r="C81" s="140">
        <f t="shared" si="0"/>
        <v>2643.52153</v>
      </c>
      <c r="D81" s="140">
        <v>0.30281666700508891</v>
      </c>
    </row>
    <row r="82" spans="1:4">
      <c r="A82" s="140" t="s">
        <v>134</v>
      </c>
      <c r="B82" s="140">
        <v>2591231776</v>
      </c>
      <c r="C82" s="140">
        <f t="shared" si="0"/>
        <v>2591.2317760000001</v>
      </c>
      <c r="D82" s="140">
        <v>0.29682685044974727</v>
      </c>
    </row>
    <row r="83" spans="1:4">
      <c r="A83" s="140" t="s">
        <v>135</v>
      </c>
      <c r="B83" s="140">
        <v>1832006584</v>
      </c>
      <c r="C83" s="140">
        <f t="shared" si="0"/>
        <v>1832.006584</v>
      </c>
      <c r="D83" s="140">
        <v>0.20985723830978537</v>
      </c>
    </row>
    <row r="84" spans="1:4">
      <c r="A84" s="140" t="s">
        <v>137</v>
      </c>
      <c r="B84" s="140">
        <v>614177966</v>
      </c>
      <c r="C84" s="140">
        <f t="shared" si="0"/>
        <v>614.17796599999997</v>
      </c>
      <c r="D84" s="140">
        <v>7.0354382402962615E-2</v>
      </c>
    </row>
    <row r="85" spans="1:4">
      <c r="A85" s="140" t="s">
        <v>136</v>
      </c>
      <c r="B85" s="140">
        <v>488391816</v>
      </c>
      <c r="C85" s="140">
        <f t="shared" si="0"/>
        <v>488.39181600000001</v>
      </c>
      <c r="D85" s="140">
        <v>5.5945518217013594E-2</v>
      </c>
    </row>
    <row r="86" spans="1:4">
      <c r="A86" s="140" t="s">
        <v>138</v>
      </c>
      <c r="B86" s="140">
        <v>289326943</v>
      </c>
      <c r="C86" s="140">
        <f t="shared" si="0"/>
        <v>289.32694300000003</v>
      </c>
      <c r="D86" s="140">
        <v>3.3142540947654529E-2</v>
      </c>
    </row>
    <row r="87" spans="1:4">
      <c r="A87" s="140" t="s">
        <v>240</v>
      </c>
      <c r="B87" s="140"/>
      <c r="C87" s="140"/>
      <c r="D87" s="140">
        <v>3.3142540947654529E-2</v>
      </c>
    </row>
    <row r="88" spans="1:4">
      <c r="A88" s="140" t="s">
        <v>233</v>
      </c>
      <c r="B88" s="140">
        <v>136871958</v>
      </c>
      <c r="C88" s="140">
        <f>+B88/1000000</f>
        <v>136.87195800000001</v>
      </c>
      <c r="D88" s="140">
        <v>1.5678748842276505E-2</v>
      </c>
    </row>
    <row r="89" spans="1:4">
      <c r="A89" s="140" t="s">
        <v>230</v>
      </c>
      <c r="B89" s="140">
        <v>51476806</v>
      </c>
      <c r="C89" s="140">
        <f>+B89/1000000</f>
        <v>51.476806000000003</v>
      </c>
      <c r="D89" s="140">
        <v>5.8966929696190381E-3</v>
      </c>
    </row>
    <row r="90" spans="1:4">
      <c r="A90" s="140" t="s">
        <v>229</v>
      </c>
      <c r="B90" s="140">
        <v>24458886</v>
      </c>
      <c r="C90" s="140">
        <f>+B90/1000000</f>
        <v>24.458886</v>
      </c>
      <c r="D90" s="140">
        <v>2.8017771949742473E-3</v>
      </c>
    </row>
    <row r="91" spans="1:4">
      <c r="A91" s="140" t="s">
        <v>234</v>
      </c>
      <c r="B91" s="140">
        <v>21485693</v>
      </c>
      <c r="C91" s="140">
        <f>+B91/1000000</f>
        <v>21.485693000000001</v>
      </c>
      <c r="D91" s="140">
        <v>2.4611965019836891E-3</v>
      </c>
    </row>
  </sheetData>
  <sortState ref="B43:E59">
    <sortCondition descending="1" ref="C62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tabSelected="1" zoomScaleNormal="100" workbookViewId="0">
      <selection activeCell="M18" sqref="M18"/>
    </sheetView>
  </sheetViews>
  <sheetFormatPr defaultColWidth="9.140625" defaultRowHeight="12"/>
  <cols>
    <col min="1" max="9" width="9.140625" style="2" customWidth="1"/>
    <col min="10" max="10" width="9.140625" style="2"/>
    <col min="11" max="11" width="9.140625" style="2" customWidth="1"/>
    <col min="12" max="16384" width="9.140625" style="2"/>
  </cols>
  <sheetData>
    <row r="1" spans="1:8">
      <c r="A1" s="61"/>
      <c r="B1" s="61"/>
      <c r="C1" s="61"/>
      <c r="F1" s="19"/>
      <c r="G1" s="19"/>
      <c r="H1" s="19"/>
    </row>
    <row r="2" spans="1:8" ht="15">
      <c r="A2" s="59"/>
      <c r="B2" s="282" t="s">
        <v>267</v>
      </c>
      <c r="F2" s="20"/>
      <c r="G2" s="20"/>
      <c r="H2" s="20"/>
    </row>
    <row r="3" spans="1:8">
      <c r="A3" s="59"/>
      <c r="B3" s="20" t="s">
        <v>28</v>
      </c>
    </row>
    <row r="15" spans="1:8">
      <c r="A15" s="61"/>
    </row>
    <row r="24" spans="1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36" spans="2:20">
      <c r="B36" s="20" t="s">
        <v>266</v>
      </c>
    </row>
    <row r="43" spans="2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1:20">
      <c r="L50" s="264"/>
      <c r="M50" s="264"/>
      <c r="N50" s="264"/>
      <c r="O50" s="264"/>
      <c r="P50" s="264"/>
      <c r="Q50" s="264"/>
      <c r="R50" s="264"/>
      <c r="S50" s="264"/>
      <c r="T50" s="264"/>
    </row>
    <row r="51" spans="1:20" ht="15">
      <c r="A51" s="238" t="s">
        <v>222</v>
      </c>
      <c r="B51" s="187" t="s">
        <v>155</v>
      </c>
      <c r="L51" s="264"/>
      <c r="M51" s="264"/>
      <c r="N51" s="264"/>
      <c r="O51" s="264"/>
      <c r="P51" s="264"/>
      <c r="Q51" s="264"/>
      <c r="R51" s="264"/>
      <c r="S51" s="264"/>
      <c r="T51" s="264"/>
    </row>
    <row r="52" spans="1:20" ht="15">
      <c r="A52" s="238" t="s">
        <v>223</v>
      </c>
      <c r="B52" s="187" t="s">
        <v>224</v>
      </c>
      <c r="L52" s="264"/>
      <c r="M52" s="264"/>
      <c r="N52" s="264"/>
      <c r="O52" s="264"/>
      <c r="P52" s="264"/>
      <c r="Q52" s="264"/>
      <c r="R52" s="264"/>
      <c r="S52" s="264"/>
      <c r="T52" s="264"/>
    </row>
    <row r="53" spans="1:20" ht="15">
      <c r="A53" s="238" t="s">
        <v>225</v>
      </c>
      <c r="B53" s="239">
        <v>7387642503</v>
      </c>
      <c r="L53" s="264"/>
      <c r="M53" s="264"/>
      <c r="N53" s="264"/>
      <c r="O53" s="264"/>
      <c r="P53" s="264"/>
      <c r="Q53" s="264"/>
      <c r="R53" s="264"/>
      <c r="S53" s="264"/>
      <c r="T53" s="264"/>
    </row>
    <row r="54" spans="1:20">
      <c r="A54" s="140" t="s">
        <v>250</v>
      </c>
      <c r="B54" s="140">
        <v>3769122816</v>
      </c>
      <c r="C54" s="140">
        <f>+B54/$B$53</f>
        <v>0.51019290855904587</v>
      </c>
      <c r="L54" s="264"/>
      <c r="M54" s="264"/>
      <c r="N54" s="264"/>
      <c r="O54" s="264"/>
      <c r="P54" s="264"/>
      <c r="Q54" s="264"/>
      <c r="R54" s="264"/>
      <c r="S54" s="264"/>
      <c r="T54" s="264"/>
    </row>
    <row r="55" spans="1:20">
      <c r="A55" s="140" t="s">
        <v>248</v>
      </c>
      <c r="B55" s="140">
        <v>1139905719</v>
      </c>
      <c r="C55" s="140">
        <f>+B55/$B$53</f>
        <v>0.15429898219047591</v>
      </c>
      <c r="L55" s="264"/>
      <c r="M55" s="264"/>
      <c r="N55" s="264"/>
      <c r="O55" s="264"/>
      <c r="P55" s="264"/>
      <c r="Q55" s="264"/>
      <c r="R55" s="264"/>
      <c r="S55" s="264"/>
      <c r="T55" s="264"/>
    </row>
    <row r="56" spans="1:20">
      <c r="A56" s="140" t="s">
        <v>249</v>
      </c>
      <c r="B56" s="140">
        <v>941780839</v>
      </c>
      <c r="C56" s="140">
        <f>+B56/$B$53</f>
        <v>0.12748056482396899</v>
      </c>
      <c r="L56" s="264"/>
      <c r="M56" s="264"/>
      <c r="N56" s="264"/>
      <c r="O56" s="264"/>
      <c r="P56" s="264"/>
      <c r="Q56" s="264"/>
      <c r="R56" s="264"/>
      <c r="S56" s="264"/>
      <c r="T56" s="264"/>
    </row>
    <row r="57" spans="1:20">
      <c r="A57" s="140" t="s">
        <v>251</v>
      </c>
      <c r="B57" s="140">
        <v>625077981</v>
      </c>
      <c r="C57" s="140">
        <f>+B57/$B$53</f>
        <v>8.4611292539692615E-2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>
      <c r="A58" s="140" t="s">
        <v>240</v>
      </c>
      <c r="B58" s="140">
        <f>SUM(B59:B64)</f>
        <v>812980598</v>
      </c>
      <c r="C58" s="140"/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>
      <c r="A59" s="140" t="s">
        <v>243</v>
      </c>
      <c r="B59" s="140">
        <v>309896297</v>
      </c>
      <c r="C59" s="140">
        <f t="shared" ref="C59:C64" si="0">+B59/$B$53</f>
        <v>4.194792816167759E-2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>
      <c r="A60" s="140" t="s">
        <v>246</v>
      </c>
      <c r="B60" s="140">
        <v>210375028</v>
      </c>
      <c r="C60" s="140">
        <f t="shared" si="0"/>
        <v>2.8476611843977314E-2</v>
      </c>
      <c r="L60" s="264"/>
      <c r="M60" s="264"/>
      <c r="N60" s="264"/>
      <c r="O60" s="264"/>
      <c r="P60" s="264"/>
      <c r="Q60" s="264"/>
      <c r="R60" s="264"/>
      <c r="S60" s="264"/>
      <c r="T60" s="264"/>
    </row>
    <row r="61" spans="1:20">
      <c r="A61" s="140" t="s">
        <v>252</v>
      </c>
      <c r="B61" s="140">
        <v>127013612</v>
      </c>
      <c r="C61" s="140">
        <f t="shared" si="0"/>
        <v>1.7192712282493618E-2</v>
      </c>
      <c r="L61" s="264"/>
      <c r="M61" s="264"/>
      <c r="N61" s="264"/>
      <c r="O61" s="264"/>
      <c r="P61" s="264"/>
      <c r="Q61" s="264"/>
      <c r="R61" s="264"/>
      <c r="S61" s="264"/>
      <c r="T61" s="264"/>
    </row>
    <row r="62" spans="1:20">
      <c r="A62" s="140" t="s">
        <v>244</v>
      </c>
      <c r="B62" s="140">
        <v>79399900</v>
      </c>
      <c r="C62" s="140">
        <f t="shared" si="0"/>
        <v>1.0747664084686963E-2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>
      <c r="A63" s="140" t="s">
        <v>245</v>
      </c>
      <c r="B63" s="140">
        <v>77767284</v>
      </c>
      <c r="C63" s="140">
        <f t="shared" si="0"/>
        <v>1.0526671257903991E-2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>
      <c r="A64" s="140" t="s">
        <v>247</v>
      </c>
      <c r="B64" s="140">
        <v>8528477</v>
      </c>
      <c r="C64" s="140">
        <f t="shared" si="0"/>
        <v>1.1544247026756811E-3</v>
      </c>
      <c r="L64" s="264"/>
      <c r="M64" s="264"/>
      <c r="N64" s="264"/>
      <c r="O64" s="264"/>
      <c r="P64" s="264"/>
      <c r="Q64" s="264"/>
      <c r="R64" s="264"/>
      <c r="S64" s="264"/>
      <c r="T64" s="264"/>
    </row>
  </sheetData>
  <sortState ref="A52:B63">
    <sortCondition descending="1" ref="B31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showGridLines="0" zoomScaleNormal="100" workbookViewId="0">
      <selection activeCell="B5" sqref="B5:O16"/>
    </sheetView>
  </sheetViews>
  <sheetFormatPr defaultColWidth="9.140625" defaultRowHeight="12"/>
  <cols>
    <col min="1" max="1" width="9.140625" style="2" customWidth="1"/>
    <col min="2" max="2" width="26.140625" style="2" customWidth="1"/>
    <col min="3" max="3" width="9.42578125" style="2" customWidth="1"/>
    <col min="4" max="16" width="9.140625" style="2" customWidth="1"/>
    <col min="17" max="16384" width="9.140625" style="2"/>
  </cols>
  <sheetData>
    <row r="1" spans="1:15">
      <c r="G1" s="2">
        <v>1</v>
      </c>
    </row>
    <row r="2" spans="1:15" ht="15">
      <c r="B2" s="282" t="s">
        <v>268</v>
      </c>
    </row>
    <row r="3" spans="1:15">
      <c r="B3" s="20" t="s">
        <v>69</v>
      </c>
      <c r="G3" s="61"/>
    </row>
    <row r="4" spans="1: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>
      <c r="A5" s="29"/>
      <c r="B5" s="74"/>
      <c r="C5" s="67">
        <v>2002</v>
      </c>
      <c r="D5" s="99">
        <v>2003</v>
      </c>
      <c r="E5" s="99">
        <v>2004</v>
      </c>
      <c r="F5" s="99">
        <v>2005</v>
      </c>
      <c r="G5" s="99">
        <v>2006</v>
      </c>
      <c r="H5" s="99">
        <v>2007</v>
      </c>
      <c r="I5" s="99">
        <v>2008</v>
      </c>
      <c r="J5" s="99">
        <v>2009</v>
      </c>
      <c r="K5" s="99">
        <v>2010</v>
      </c>
      <c r="L5" s="99">
        <v>2011</v>
      </c>
      <c r="M5" s="99">
        <v>2012</v>
      </c>
      <c r="N5" s="99">
        <v>2013</v>
      </c>
      <c r="O5" s="99">
        <v>2014</v>
      </c>
    </row>
    <row r="6" spans="1:15">
      <c r="A6" s="29"/>
      <c r="B6" s="283" t="s">
        <v>145</v>
      </c>
      <c r="C6" s="298">
        <v>4913.1082580000002</v>
      </c>
      <c r="D6" s="299">
        <v>5003.9384669999999</v>
      </c>
      <c r="E6" s="299">
        <v>7356.7659460000004</v>
      </c>
      <c r="F6" s="299">
        <v>8157.7690400000001</v>
      </c>
      <c r="G6" s="299">
        <v>12482.040327999999</v>
      </c>
      <c r="H6" s="299">
        <v>12575.268926999999</v>
      </c>
      <c r="I6" s="299">
        <v>11312.736508</v>
      </c>
      <c r="J6" s="299">
        <v>7536.3808909999998</v>
      </c>
      <c r="K6" s="299">
        <v>9479.2590199999995</v>
      </c>
      <c r="L6" s="299">
        <v>11096.878346</v>
      </c>
      <c r="M6" s="299">
        <v>9690.9116830000003</v>
      </c>
      <c r="N6" s="299">
        <v>8942.3857129999997</v>
      </c>
      <c r="O6" s="299">
        <v>8729.7755309999993</v>
      </c>
    </row>
    <row r="7" spans="1:15" ht="24" customHeight="1">
      <c r="A7" s="29"/>
      <c r="B7" s="284" t="s">
        <v>269</v>
      </c>
      <c r="C7" s="287">
        <v>965.65131199999996</v>
      </c>
      <c r="D7" s="245">
        <v>1040.5232209999999</v>
      </c>
      <c r="E7" s="245">
        <v>1159.2239569999999</v>
      </c>
      <c r="F7" s="245">
        <v>1376.696271</v>
      </c>
      <c r="G7" s="245">
        <v>1608.523625</v>
      </c>
      <c r="H7" s="245">
        <v>1656.3070270000001</v>
      </c>
      <c r="I7" s="245">
        <v>1894.2008209999999</v>
      </c>
      <c r="J7" s="245">
        <v>1751.6034509999999</v>
      </c>
      <c r="K7" s="245">
        <v>1575.8527300000001</v>
      </c>
      <c r="L7" s="245">
        <v>1788.137207</v>
      </c>
      <c r="M7" s="245">
        <v>1703.4935149999999</v>
      </c>
      <c r="N7" s="245">
        <v>1887.6469549999999</v>
      </c>
      <c r="O7" s="245">
        <v>1832.006584</v>
      </c>
    </row>
    <row r="8" spans="1:15" ht="24" customHeight="1">
      <c r="A8" s="61"/>
      <c r="B8" s="285" t="s">
        <v>270</v>
      </c>
      <c r="C8" s="288">
        <v>378.45413500000001</v>
      </c>
      <c r="D8" s="243">
        <v>351.05217099999999</v>
      </c>
      <c r="E8" s="243">
        <v>422.971721</v>
      </c>
      <c r="F8" s="243">
        <v>428.796108</v>
      </c>
      <c r="G8" s="243">
        <v>435.067339</v>
      </c>
      <c r="H8" s="243">
        <v>545.44692199999997</v>
      </c>
      <c r="I8" s="243">
        <v>535.574972</v>
      </c>
      <c r="J8" s="243">
        <v>572.02310799999998</v>
      </c>
      <c r="K8" s="243">
        <v>578.86786199999995</v>
      </c>
      <c r="L8" s="243">
        <v>580.023549</v>
      </c>
      <c r="M8" s="243">
        <v>613.77335500000004</v>
      </c>
      <c r="N8" s="243">
        <v>651.76064899999994</v>
      </c>
      <c r="O8" s="243">
        <v>614.17796599999997</v>
      </c>
    </row>
    <row r="9" spans="1:15" ht="24" customHeight="1">
      <c r="A9" s="29"/>
      <c r="B9" s="285" t="s">
        <v>271</v>
      </c>
      <c r="C9" s="288">
        <v>932.07502299999999</v>
      </c>
      <c r="D9" s="243">
        <v>983.45679099999995</v>
      </c>
      <c r="E9" s="243">
        <v>1885.1283550000001</v>
      </c>
      <c r="F9" s="243">
        <v>2250.7135499999999</v>
      </c>
      <c r="G9" s="243">
        <v>3036.0027580000001</v>
      </c>
      <c r="H9" s="243">
        <v>3006.2587760000001</v>
      </c>
      <c r="I9" s="243">
        <v>2785.3407529999999</v>
      </c>
      <c r="J9" s="243">
        <v>1821.5884269999999</v>
      </c>
      <c r="K9" s="243">
        <v>2400.6652220000001</v>
      </c>
      <c r="L9" s="243">
        <v>2810.6969570000001</v>
      </c>
      <c r="M9" s="243">
        <v>2881.3842770000001</v>
      </c>
      <c r="N9" s="243">
        <v>2340.4990849999999</v>
      </c>
      <c r="O9" s="243">
        <v>2591.2317760000001</v>
      </c>
    </row>
    <row r="10" spans="1:15" ht="24" customHeight="1">
      <c r="A10" s="29"/>
      <c r="B10" s="285" t="s">
        <v>272</v>
      </c>
      <c r="C10" s="288">
        <v>2.6809999999999998E-3</v>
      </c>
      <c r="D10" s="243">
        <v>3.1118E-2</v>
      </c>
      <c r="E10" s="243">
        <v>2.274E-2</v>
      </c>
      <c r="F10" s="243">
        <v>1.7684249999999999</v>
      </c>
      <c r="G10" s="243">
        <v>4.0900069999999999</v>
      </c>
      <c r="H10" s="243">
        <v>1.399999</v>
      </c>
      <c r="I10" s="243">
        <v>7.6270000000000004E-2</v>
      </c>
      <c r="J10" s="243">
        <v>2.8202000000000001E-2</v>
      </c>
      <c r="K10" s="243">
        <v>1.0869850000000001</v>
      </c>
      <c r="L10" s="243">
        <v>18.248322000000002</v>
      </c>
      <c r="M10" s="243">
        <v>6.3910289999999996</v>
      </c>
      <c r="N10" s="243">
        <v>16.897566999999999</v>
      </c>
      <c r="O10" s="243">
        <v>24.458886</v>
      </c>
    </row>
    <row r="11" spans="1:15" ht="24" customHeight="1">
      <c r="A11" s="29"/>
      <c r="B11" s="285" t="s">
        <v>273</v>
      </c>
      <c r="C11" s="288">
        <v>3.616609</v>
      </c>
      <c r="D11" s="243">
        <v>1.5095209999999999</v>
      </c>
      <c r="E11" s="243">
        <v>1.431961</v>
      </c>
      <c r="F11" s="243">
        <v>7.1097619999999999</v>
      </c>
      <c r="G11" s="243">
        <v>12.411363</v>
      </c>
      <c r="H11" s="243">
        <v>7.2521449999999996</v>
      </c>
      <c r="I11" s="243">
        <v>22.108036999999999</v>
      </c>
      <c r="J11" s="243">
        <v>18.070563</v>
      </c>
      <c r="K11" s="243">
        <v>10.498324</v>
      </c>
      <c r="L11" s="243">
        <v>15.146948</v>
      </c>
      <c r="M11" s="243">
        <v>16.610399000000001</v>
      </c>
      <c r="N11" s="243">
        <v>25.733651999999999</v>
      </c>
      <c r="O11" s="243">
        <v>51.476806000000003</v>
      </c>
    </row>
    <row r="12" spans="1:15" ht="24" customHeight="1">
      <c r="A12" s="29"/>
      <c r="B12" s="285" t="s">
        <v>274</v>
      </c>
      <c r="C12" s="288">
        <v>280.28473300000002</v>
      </c>
      <c r="D12" s="243">
        <v>317.21814000000001</v>
      </c>
      <c r="E12" s="243">
        <v>314.76818900000001</v>
      </c>
      <c r="F12" s="243">
        <v>480.48317400000002</v>
      </c>
      <c r="G12" s="243">
        <v>588.63477799999998</v>
      </c>
      <c r="H12" s="243">
        <v>477.67501199999998</v>
      </c>
      <c r="I12" s="243">
        <v>428.386616</v>
      </c>
      <c r="J12" s="243">
        <v>273.77979800000003</v>
      </c>
      <c r="K12" s="243">
        <v>434.46159999999998</v>
      </c>
      <c r="L12" s="243">
        <v>566.95942600000001</v>
      </c>
      <c r="M12" s="243">
        <v>572.707447</v>
      </c>
      <c r="N12" s="243">
        <v>571.62746400000003</v>
      </c>
      <c r="O12" s="243">
        <v>488.39181600000001</v>
      </c>
    </row>
    <row r="13" spans="1:15" ht="24" customHeight="1">
      <c r="A13" s="29"/>
      <c r="B13" s="285" t="s">
        <v>275</v>
      </c>
      <c r="C13" s="288">
        <v>1899.1500590000001</v>
      </c>
      <c r="D13" s="243">
        <v>1950.3654550000001</v>
      </c>
      <c r="E13" s="243">
        <v>3179.0548319999998</v>
      </c>
      <c r="F13" s="243">
        <v>3478.5801029999998</v>
      </c>
      <c r="G13" s="243">
        <v>6619.7885800000004</v>
      </c>
      <c r="H13" s="243">
        <v>6686.0228340000003</v>
      </c>
      <c r="I13" s="243">
        <v>5027.8930060000002</v>
      </c>
      <c r="J13" s="243">
        <v>2846.1066019999998</v>
      </c>
      <c r="K13" s="243">
        <v>4180.9569080000001</v>
      </c>
      <c r="L13" s="243">
        <v>4990.6258630000002</v>
      </c>
      <c r="M13" s="243">
        <v>3635.9127539999999</v>
      </c>
      <c r="N13" s="243">
        <v>2885.7333189999999</v>
      </c>
      <c r="O13" s="243">
        <v>2643.52153</v>
      </c>
    </row>
    <row r="14" spans="1:15" ht="24" customHeight="1">
      <c r="A14" s="29"/>
      <c r="B14" s="285" t="s">
        <v>276</v>
      </c>
      <c r="C14" s="288">
        <v>80.364250999999996</v>
      </c>
      <c r="D14" s="243">
        <v>69.212098999999995</v>
      </c>
      <c r="E14" s="243">
        <v>139.995802</v>
      </c>
      <c r="F14" s="243">
        <v>88.313158999999999</v>
      </c>
      <c r="G14" s="243">
        <v>83.405096999999998</v>
      </c>
      <c r="H14" s="243">
        <v>100.529331</v>
      </c>
      <c r="I14" s="243">
        <v>101.172346</v>
      </c>
      <c r="J14" s="243">
        <v>74.379104999999996</v>
      </c>
      <c r="K14" s="243">
        <v>39.493912000000002</v>
      </c>
      <c r="L14" s="243">
        <v>53.967317000000001</v>
      </c>
      <c r="M14" s="243">
        <v>73.309635999999998</v>
      </c>
      <c r="N14" s="243">
        <v>132.34106199999999</v>
      </c>
      <c r="O14" s="243">
        <v>136.87195800000001</v>
      </c>
    </row>
    <row r="15" spans="1:15" ht="24" customHeight="1">
      <c r="B15" s="285" t="s">
        <v>277</v>
      </c>
      <c r="C15" s="288">
        <v>19.062021999999999</v>
      </c>
      <c r="D15" s="243">
        <v>17.655746000000001</v>
      </c>
      <c r="E15" s="243">
        <v>24.054672</v>
      </c>
      <c r="F15" s="243">
        <v>25.602822</v>
      </c>
      <c r="G15" s="243">
        <v>18.212602</v>
      </c>
      <c r="H15" s="243">
        <v>26.468442</v>
      </c>
      <c r="I15" s="243">
        <v>26.492637999999999</v>
      </c>
      <c r="J15" s="243">
        <v>24.646494000000001</v>
      </c>
      <c r="K15" s="243">
        <v>15.146466999999999</v>
      </c>
      <c r="L15" s="243">
        <v>20.600448</v>
      </c>
      <c r="M15" s="243">
        <v>37.583533000000003</v>
      </c>
      <c r="N15" s="243">
        <v>29.806822</v>
      </c>
      <c r="O15" s="243">
        <v>21.485693000000001</v>
      </c>
    </row>
    <row r="16" spans="1:15" ht="24" customHeight="1">
      <c r="B16" s="286" t="s">
        <v>278</v>
      </c>
      <c r="C16" s="289">
        <v>300.28711499999997</v>
      </c>
      <c r="D16" s="244">
        <v>248.898448</v>
      </c>
      <c r="E16" s="244">
        <v>207.69790800000001</v>
      </c>
      <c r="F16" s="244">
        <v>7.215535</v>
      </c>
      <c r="G16" s="244">
        <v>17.668099000000002</v>
      </c>
      <c r="H16" s="244">
        <v>21.487853999999999</v>
      </c>
      <c r="I16" s="244">
        <v>56.530709999999999</v>
      </c>
      <c r="J16" s="244">
        <v>143.24047300000001</v>
      </c>
      <c r="K16" s="244">
        <v>196.93279100000001</v>
      </c>
      <c r="L16" s="244">
        <v>232.16050200000001</v>
      </c>
      <c r="M16" s="244">
        <v>123.80257899999999</v>
      </c>
      <c r="N16" s="244">
        <v>163.59456700000001</v>
      </c>
      <c r="O16" s="244">
        <v>289.32694300000003</v>
      </c>
    </row>
    <row r="18" spans="2:2">
      <c r="B18" s="20" t="s">
        <v>266</v>
      </c>
    </row>
    <row r="19" spans="2:2" s="140" customFormat="1" ht="12.75">
      <c r="B19" s="247"/>
    </row>
    <row r="50" spans="2:20" ht="18">
      <c r="B50" s="240" t="s">
        <v>206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</row>
    <row r="51" spans="2:20" ht="15">
      <c r="B51" s="191" t="s">
        <v>64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</row>
    <row r="52" spans="2:20" ht="15">
      <c r="B52" s="191" t="s">
        <v>115</v>
      </c>
      <c r="C52" s="241">
        <v>42097.79892361111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</row>
    <row r="53" spans="2:20" ht="15"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</row>
    <row r="54" spans="2:20" ht="15">
      <c r="B54" s="191" t="s">
        <v>156</v>
      </c>
      <c r="C54" s="191" t="s">
        <v>236</v>
      </c>
      <c r="D54" s="191"/>
      <c r="E54" s="191"/>
      <c r="F54" s="191"/>
      <c r="G54" s="191"/>
      <c r="H54" s="191"/>
      <c r="I54" s="191"/>
      <c r="J54" s="191"/>
      <c r="K54" s="191"/>
      <c r="L54" s="264"/>
      <c r="M54" s="264"/>
      <c r="N54" s="264"/>
      <c r="O54" s="264"/>
      <c r="P54" s="264"/>
      <c r="Q54" s="264"/>
      <c r="R54" s="264"/>
      <c r="S54" s="264"/>
      <c r="T54" s="264"/>
    </row>
    <row r="55" spans="2:20" ht="15">
      <c r="B55" s="191" t="s">
        <v>157</v>
      </c>
      <c r="C55" s="191" t="s">
        <v>185</v>
      </c>
      <c r="D55" s="191"/>
      <c r="E55" s="191"/>
      <c r="F55" s="191"/>
      <c r="G55" s="191"/>
      <c r="H55" s="191"/>
      <c r="I55" s="191"/>
      <c r="J55" s="191"/>
      <c r="K55" s="191"/>
      <c r="L55" s="264"/>
      <c r="M55" s="264"/>
      <c r="N55" s="264"/>
      <c r="O55" s="264"/>
      <c r="P55" s="264"/>
      <c r="Q55" s="264"/>
      <c r="R55" s="264"/>
      <c r="S55" s="264"/>
      <c r="T55" s="264"/>
    </row>
    <row r="56" spans="2:20" ht="15">
      <c r="B56" s="191" t="s">
        <v>241</v>
      </c>
      <c r="C56" s="191" t="s">
        <v>237</v>
      </c>
      <c r="D56" s="191"/>
      <c r="E56" s="191"/>
      <c r="F56" s="191"/>
      <c r="G56" s="191"/>
      <c r="H56" s="191"/>
      <c r="I56" s="191"/>
      <c r="J56" s="191"/>
      <c r="K56" s="191"/>
      <c r="L56" s="99">
        <v>2011</v>
      </c>
      <c r="M56" s="99">
        <v>2012</v>
      </c>
      <c r="N56" s="99">
        <v>2013</v>
      </c>
      <c r="O56" s="99">
        <v>2014</v>
      </c>
      <c r="P56" s="264"/>
      <c r="Q56" s="264"/>
      <c r="R56" s="264"/>
      <c r="S56" s="264"/>
      <c r="T56" s="264"/>
    </row>
    <row r="57" spans="2:20" ht="15"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46">
        <v>11096.878346</v>
      </c>
      <c r="M57" s="246">
        <v>9690.9116830000003</v>
      </c>
      <c r="N57" s="246">
        <v>8942.3857129999997</v>
      </c>
      <c r="O57" s="246">
        <v>8729.7755309999993</v>
      </c>
      <c r="P57" s="264"/>
      <c r="Q57" s="264"/>
      <c r="R57" s="264"/>
      <c r="S57" s="264"/>
      <c r="T57" s="264"/>
    </row>
    <row r="58" spans="2:20" ht="15"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245">
        <v>1788.137207</v>
      </c>
      <c r="M58" s="245">
        <v>1703.4935149999999</v>
      </c>
      <c r="N58" s="245">
        <v>1887.6469549999999</v>
      </c>
      <c r="O58" s="245">
        <v>1832.006584</v>
      </c>
      <c r="P58" s="264"/>
      <c r="Q58" s="264"/>
      <c r="R58" s="264"/>
      <c r="S58" s="264"/>
      <c r="T58" s="264"/>
    </row>
    <row r="59" spans="2:20" ht="15">
      <c r="B59" s="238" t="s">
        <v>222</v>
      </c>
      <c r="C59" s="187" t="s">
        <v>154</v>
      </c>
      <c r="D59" s="187" t="s">
        <v>154</v>
      </c>
      <c r="E59" s="187" t="s">
        <v>154</v>
      </c>
      <c r="F59" s="187" t="s">
        <v>154</v>
      </c>
      <c r="G59" s="187" t="s">
        <v>154</v>
      </c>
      <c r="H59" s="187" t="s">
        <v>154</v>
      </c>
      <c r="I59" s="187" t="s">
        <v>154</v>
      </c>
      <c r="J59" s="187" t="s">
        <v>154</v>
      </c>
      <c r="K59" s="187" t="s">
        <v>154</v>
      </c>
      <c r="L59" s="243">
        <v>580.023549</v>
      </c>
      <c r="M59" s="243">
        <v>613.77335500000004</v>
      </c>
      <c r="N59" s="243">
        <v>651.76064899999994</v>
      </c>
      <c r="O59" s="243">
        <v>614.17796599999997</v>
      </c>
      <c r="P59" s="264"/>
      <c r="Q59" s="264"/>
      <c r="R59" s="264"/>
      <c r="S59" s="264"/>
      <c r="T59" s="264"/>
    </row>
    <row r="60" spans="2:20" ht="15">
      <c r="B60" s="238" t="s">
        <v>223</v>
      </c>
      <c r="C60" s="187" t="s">
        <v>224</v>
      </c>
      <c r="D60" s="187" t="s">
        <v>204</v>
      </c>
      <c r="E60" s="187" t="s">
        <v>203</v>
      </c>
      <c r="F60" s="187" t="s">
        <v>202</v>
      </c>
      <c r="G60" s="187" t="s">
        <v>201</v>
      </c>
      <c r="H60" s="187" t="s">
        <v>200</v>
      </c>
      <c r="I60" s="187" t="s">
        <v>199</v>
      </c>
      <c r="J60" s="187" t="s">
        <v>198</v>
      </c>
      <c r="K60" s="187" t="s">
        <v>197</v>
      </c>
      <c r="L60" s="243">
        <v>2810.6969570000001</v>
      </c>
      <c r="M60" s="243">
        <v>2881.3842770000001</v>
      </c>
      <c r="N60" s="243">
        <v>2340.4990849999999</v>
      </c>
      <c r="O60" s="243">
        <v>2591.2317760000001</v>
      </c>
      <c r="P60" s="264"/>
      <c r="Q60" s="264"/>
      <c r="R60" s="264"/>
      <c r="S60" s="264"/>
      <c r="T60" s="264"/>
    </row>
    <row r="61" spans="2:20" ht="15">
      <c r="B61" s="238" t="s">
        <v>225</v>
      </c>
      <c r="C61" s="249">
        <v>8729775531</v>
      </c>
      <c r="D61" s="249">
        <v>8942385713</v>
      </c>
      <c r="E61" s="249">
        <v>9690911683</v>
      </c>
      <c r="F61" s="249">
        <v>11096878346</v>
      </c>
      <c r="G61" s="249">
        <v>9479259020</v>
      </c>
      <c r="H61" s="249">
        <v>7536380891</v>
      </c>
      <c r="I61" s="249">
        <v>11312736508</v>
      </c>
      <c r="J61" s="249">
        <v>12575268927</v>
      </c>
      <c r="K61" s="249">
        <v>12482040328</v>
      </c>
      <c r="L61" s="243">
        <v>18.248322000000002</v>
      </c>
      <c r="M61" s="243">
        <v>6.3910289999999996</v>
      </c>
      <c r="N61" s="243">
        <v>16.897566999999999</v>
      </c>
      <c r="O61" s="243">
        <v>24.458886</v>
      </c>
      <c r="P61" s="264"/>
      <c r="Q61" s="264"/>
      <c r="R61" s="264"/>
      <c r="S61" s="264"/>
      <c r="T61" s="264"/>
    </row>
    <row r="62" spans="2:20" ht="15">
      <c r="B62" s="238" t="s">
        <v>226</v>
      </c>
      <c r="C62" s="249">
        <v>1832006584</v>
      </c>
      <c r="D62" s="249">
        <v>1887646955</v>
      </c>
      <c r="E62" s="249">
        <v>1703493515</v>
      </c>
      <c r="F62" s="249">
        <v>1788137207</v>
      </c>
      <c r="G62" s="249">
        <v>1575852730</v>
      </c>
      <c r="H62" s="249">
        <v>1751603451</v>
      </c>
      <c r="I62" s="249">
        <v>1894200821</v>
      </c>
      <c r="J62" s="249">
        <v>1656307027</v>
      </c>
      <c r="K62" s="249">
        <v>1608523625</v>
      </c>
      <c r="L62" s="243">
        <v>15.146948</v>
      </c>
      <c r="M62" s="243">
        <v>16.610399000000001</v>
      </c>
      <c r="N62" s="243">
        <v>25.733651999999999</v>
      </c>
      <c r="O62" s="243">
        <v>51.476806000000003</v>
      </c>
      <c r="P62" s="264"/>
      <c r="Q62" s="264"/>
      <c r="R62" s="264"/>
      <c r="S62" s="264"/>
      <c r="T62" s="264"/>
    </row>
    <row r="63" spans="2:20" ht="15">
      <c r="B63" s="238" t="s">
        <v>227</v>
      </c>
      <c r="C63" s="249">
        <v>614177966</v>
      </c>
      <c r="D63" s="249">
        <v>651760649</v>
      </c>
      <c r="E63" s="249">
        <v>613773355</v>
      </c>
      <c r="F63" s="249">
        <v>580023549</v>
      </c>
      <c r="G63" s="249">
        <v>578867862</v>
      </c>
      <c r="H63" s="249">
        <v>572023108</v>
      </c>
      <c r="I63" s="249">
        <v>535574972</v>
      </c>
      <c r="J63" s="249">
        <v>545446922</v>
      </c>
      <c r="K63" s="249">
        <v>435067339</v>
      </c>
      <c r="L63" s="243">
        <v>566.95942600000001</v>
      </c>
      <c r="M63" s="243">
        <v>572.707447</v>
      </c>
      <c r="N63" s="243">
        <v>571.62746400000003</v>
      </c>
      <c r="O63" s="243">
        <v>488.39181600000001</v>
      </c>
      <c r="P63" s="264"/>
      <c r="Q63" s="264"/>
      <c r="R63" s="264"/>
      <c r="S63" s="264"/>
      <c r="T63" s="264"/>
    </row>
    <row r="64" spans="2:20" ht="15">
      <c r="B64" s="238" t="s">
        <v>228</v>
      </c>
      <c r="C64" s="249">
        <v>2591231776</v>
      </c>
      <c r="D64" s="249">
        <v>2340499085</v>
      </c>
      <c r="E64" s="249">
        <v>2881384277</v>
      </c>
      <c r="F64" s="249">
        <v>2810696957</v>
      </c>
      <c r="G64" s="249">
        <v>2400665222</v>
      </c>
      <c r="H64" s="249">
        <v>1821588427</v>
      </c>
      <c r="I64" s="249">
        <v>2785340753</v>
      </c>
      <c r="J64" s="249">
        <v>3006258776</v>
      </c>
      <c r="K64" s="249">
        <v>3036002758</v>
      </c>
      <c r="L64" s="243">
        <v>4990.6258630000002</v>
      </c>
      <c r="M64" s="243">
        <v>3635.9127539999999</v>
      </c>
      <c r="N64" s="243">
        <v>2885.7333189999999</v>
      </c>
      <c r="O64" s="243">
        <v>2643.52153</v>
      </c>
      <c r="P64" s="264"/>
      <c r="Q64" s="264"/>
      <c r="R64" s="264"/>
      <c r="S64" s="264"/>
      <c r="T64" s="264"/>
    </row>
    <row r="65" spans="2:20" ht="15">
      <c r="B65" s="238" t="s">
        <v>229</v>
      </c>
      <c r="C65" s="249">
        <v>24458886</v>
      </c>
      <c r="D65" s="249">
        <v>16897567</v>
      </c>
      <c r="E65" s="249">
        <v>6391029</v>
      </c>
      <c r="F65" s="249">
        <v>18248322</v>
      </c>
      <c r="G65" s="249">
        <v>1086985</v>
      </c>
      <c r="H65" s="249">
        <v>28202</v>
      </c>
      <c r="I65" s="249">
        <v>76270</v>
      </c>
      <c r="J65" s="249">
        <v>1399999</v>
      </c>
      <c r="K65" s="249">
        <v>4090007</v>
      </c>
      <c r="L65" s="243">
        <v>53.967317000000001</v>
      </c>
      <c r="M65" s="243">
        <v>73.309635999999998</v>
      </c>
      <c r="N65" s="243">
        <v>132.34106199999999</v>
      </c>
      <c r="O65" s="243">
        <v>136.87195800000001</v>
      </c>
      <c r="P65" s="264"/>
      <c r="Q65" s="264"/>
      <c r="R65" s="264"/>
      <c r="S65" s="264"/>
      <c r="T65" s="264"/>
    </row>
    <row r="66" spans="2:20" ht="15">
      <c r="B66" s="238" t="s">
        <v>230</v>
      </c>
      <c r="C66" s="249">
        <v>51476806</v>
      </c>
      <c r="D66" s="249">
        <v>25733652</v>
      </c>
      <c r="E66" s="249">
        <v>16610399</v>
      </c>
      <c r="F66" s="249">
        <v>15146948</v>
      </c>
      <c r="G66" s="249">
        <v>10498324</v>
      </c>
      <c r="H66" s="249">
        <v>18070563</v>
      </c>
      <c r="I66" s="249">
        <v>22108037</v>
      </c>
      <c r="J66" s="249">
        <v>7252145</v>
      </c>
      <c r="K66" s="249">
        <v>12411363</v>
      </c>
      <c r="L66" s="243">
        <v>20.600448</v>
      </c>
      <c r="M66" s="243">
        <v>37.583533000000003</v>
      </c>
      <c r="N66" s="243">
        <v>29.806822</v>
      </c>
      <c r="O66" s="243">
        <v>21.485693000000001</v>
      </c>
      <c r="P66" s="264"/>
      <c r="Q66" s="264"/>
      <c r="R66" s="264"/>
      <c r="S66" s="264"/>
      <c r="T66" s="264"/>
    </row>
    <row r="67" spans="2:20" ht="15">
      <c r="B67" s="238" t="s">
        <v>231</v>
      </c>
      <c r="C67" s="249">
        <v>488391816</v>
      </c>
      <c r="D67" s="249">
        <v>571627464</v>
      </c>
      <c r="E67" s="249">
        <v>572707447</v>
      </c>
      <c r="F67" s="249">
        <v>566959426</v>
      </c>
      <c r="G67" s="249">
        <v>434461600</v>
      </c>
      <c r="H67" s="249">
        <v>273779798</v>
      </c>
      <c r="I67" s="249">
        <v>428386616</v>
      </c>
      <c r="J67" s="249">
        <v>477675012</v>
      </c>
      <c r="K67" s="249">
        <v>588634778</v>
      </c>
      <c r="L67" s="244">
        <v>232.16050200000001</v>
      </c>
      <c r="M67" s="244">
        <v>123.80257899999999</v>
      </c>
      <c r="N67" s="244">
        <v>163.59456700000001</v>
      </c>
      <c r="O67" s="244">
        <v>289.32694300000003</v>
      </c>
      <c r="P67" s="264"/>
      <c r="Q67" s="264"/>
      <c r="R67" s="264"/>
      <c r="S67" s="264"/>
      <c r="T67" s="264"/>
    </row>
    <row r="68" spans="2:20" ht="15">
      <c r="B68" s="238" t="s">
        <v>232</v>
      </c>
      <c r="C68" s="249">
        <v>2643521530</v>
      </c>
      <c r="D68" s="249">
        <v>2885733319</v>
      </c>
      <c r="E68" s="249">
        <v>3635912754</v>
      </c>
      <c r="F68" s="249">
        <v>4990625863</v>
      </c>
      <c r="G68" s="249">
        <v>4180956908</v>
      </c>
      <c r="H68" s="249">
        <v>2846106602</v>
      </c>
      <c r="I68" s="249">
        <v>5027893006</v>
      </c>
      <c r="J68" s="249">
        <v>6686022834</v>
      </c>
      <c r="K68" s="249">
        <v>6619788580</v>
      </c>
      <c r="L68" s="264"/>
      <c r="M68" s="264"/>
      <c r="N68" s="264"/>
      <c r="O68" s="264"/>
      <c r="P68" s="264"/>
      <c r="Q68" s="264"/>
      <c r="R68" s="264"/>
      <c r="S68" s="264"/>
      <c r="T68" s="264"/>
    </row>
    <row r="69" spans="2:20" ht="15">
      <c r="B69" s="238" t="s">
        <v>233</v>
      </c>
      <c r="C69" s="249">
        <v>136871958</v>
      </c>
      <c r="D69" s="249">
        <v>132341062</v>
      </c>
      <c r="E69" s="249">
        <v>73309636</v>
      </c>
      <c r="F69" s="249">
        <v>53967317</v>
      </c>
      <c r="G69" s="249">
        <v>39493912</v>
      </c>
      <c r="H69" s="249">
        <v>74379105</v>
      </c>
      <c r="I69" s="249">
        <v>101172346</v>
      </c>
      <c r="J69" s="249">
        <v>100529331</v>
      </c>
      <c r="K69" s="249">
        <v>83405097</v>
      </c>
      <c r="L69" s="264"/>
      <c r="M69" s="264"/>
      <c r="N69" s="264"/>
      <c r="O69" s="264"/>
      <c r="P69" s="264"/>
      <c r="Q69" s="264"/>
      <c r="R69" s="264"/>
      <c r="S69" s="264"/>
      <c r="T69" s="264"/>
    </row>
    <row r="70" spans="2:20" ht="15">
      <c r="B70" s="238" t="s">
        <v>234</v>
      </c>
      <c r="C70" s="249">
        <v>21485693</v>
      </c>
      <c r="D70" s="249">
        <v>29806822</v>
      </c>
      <c r="E70" s="249">
        <v>37583533</v>
      </c>
      <c r="F70" s="249">
        <v>20600448</v>
      </c>
      <c r="G70" s="249">
        <v>15146467</v>
      </c>
      <c r="H70" s="249">
        <v>24646494</v>
      </c>
      <c r="I70" s="249">
        <v>26492638</v>
      </c>
      <c r="J70" s="249">
        <v>26468442</v>
      </c>
      <c r="K70" s="249">
        <v>18212602</v>
      </c>
      <c r="L70" s="264"/>
      <c r="M70" s="264"/>
      <c r="N70" s="264"/>
      <c r="O70" s="264"/>
      <c r="P70" s="264"/>
      <c r="Q70" s="264"/>
      <c r="R70" s="264"/>
      <c r="S70" s="264"/>
      <c r="T70" s="264"/>
    </row>
    <row r="71" spans="2:20" ht="15">
      <c r="B71" s="238" t="s">
        <v>235</v>
      </c>
      <c r="C71" s="249">
        <v>289326943</v>
      </c>
      <c r="D71" s="249">
        <v>163594567</v>
      </c>
      <c r="E71" s="249">
        <v>123802579</v>
      </c>
      <c r="F71" s="249">
        <v>232160502</v>
      </c>
      <c r="G71" s="249">
        <v>196932791</v>
      </c>
      <c r="H71" s="249">
        <v>143240473</v>
      </c>
      <c r="I71" s="249">
        <v>56530710</v>
      </c>
      <c r="J71" s="249">
        <v>21487854</v>
      </c>
      <c r="K71" s="249">
        <v>17668099</v>
      </c>
      <c r="L71" s="191"/>
      <c r="M71" s="191"/>
      <c r="N71" s="191"/>
      <c r="O71" s="191"/>
      <c r="P71" s="264"/>
      <c r="Q71" s="264"/>
      <c r="R71" s="264"/>
      <c r="S71" s="264"/>
      <c r="T71" s="264"/>
    </row>
    <row r="72" spans="2:20" ht="15"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264"/>
      <c r="Q72" s="264"/>
      <c r="R72" s="264"/>
      <c r="S72" s="264"/>
      <c r="T72" s="264"/>
    </row>
    <row r="73" spans="2:20" ht="15"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264"/>
      <c r="Q73" s="264"/>
      <c r="R73" s="264"/>
      <c r="S73" s="264"/>
      <c r="T73" s="264"/>
    </row>
    <row r="74" spans="2:20" ht="15"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</row>
    <row r="75" spans="2:20" ht="15"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</row>
    <row r="76" spans="2:20" ht="15">
      <c r="B76" s="242" t="s">
        <v>239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</row>
    <row r="80" spans="2:20" ht="15">
      <c r="B80" s="238" t="s">
        <v>222</v>
      </c>
      <c r="C80" s="187" t="s">
        <v>154</v>
      </c>
      <c r="D80" s="187" t="s">
        <v>154</v>
      </c>
      <c r="E80" s="187" t="s">
        <v>154</v>
      </c>
      <c r="F80" s="187" t="s">
        <v>154</v>
      </c>
      <c r="G80" s="187" t="s">
        <v>154</v>
      </c>
      <c r="H80" s="187" t="s">
        <v>154</v>
      </c>
      <c r="I80" s="187" t="s">
        <v>154</v>
      </c>
      <c r="J80" s="187" t="s">
        <v>154</v>
      </c>
      <c r="K80" s="187" t="s">
        <v>154</v>
      </c>
      <c r="L80" s="187" t="s">
        <v>154</v>
      </c>
      <c r="M80" s="187" t="s">
        <v>154</v>
      </c>
      <c r="N80" s="187" t="s">
        <v>154</v>
      </c>
      <c r="O80" s="187" t="s">
        <v>154</v>
      </c>
    </row>
    <row r="81" spans="2:15" ht="15">
      <c r="B81" s="238" t="s">
        <v>223</v>
      </c>
      <c r="C81" s="187" t="s">
        <v>224</v>
      </c>
      <c r="D81" s="187" t="s">
        <v>204</v>
      </c>
      <c r="E81" s="187" t="s">
        <v>203</v>
      </c>
      <c r="F81" s="187" t="s">
        <v>202</v>
      </c>
      <c r="G81" s="187" t="s">
        <v>201</v>
      </c>
      <c r="H81" s="187" t="s">
        <v>200</v>
      </c>
      <c r="I81" s="187" t="s">
        <v>199</v>
      </c>
      <c r="J81" s="187" t="s">
        <v>198</v>
      </c>
      <c r="K81" s="187" t="s">
        <v>197</v>
      </c>
      <c r="L81" s="187" t="s">
        <v>196</v>
      </c>
      <c r="M81" s="187" t="s">
        <v>195</v>
      </c>
      <c r="N81" s="187" t="s">
        <v>194</v>
      </c>
      <c r="O81" s="187" t="s">
        <v>242</v>
      </c>
    </row>
    <row r="82" spans="2:15" ht="15">
      <c r="B82" s="238" t="s">
        <v>225</v>
      </c>
      <c r="C82" s="239">
        <v>8729775531</v>
      </c>
      <c r="D82" s="239">
        <v>8942385713</v>
      </c>
      <c r="E82" s="239">
        <v>9690911683</v>
      </c>
      <c r="F82" s="239">
        <v>11096878346</v>
      </c>
      <c r="G82" s="239">
        <v>9479259020</v>
      </c>
      <c r="H82" s="239">
        <v>7536380891</v>
      </c>
      <c r="I82" s="239">
        <v>11312736508</v>
      </c>
      <c r="J82" s="239">
        <v>12575268927</v>
      </c>
      <c r="K82" s="239">
        <v>12482040328</v>
      </c>
      <c r="L82" s="239">
        <v>8157769040</v>
      </c>
      <c r="M82" s="239">
        <v>7356765946</v>
      </c>
      <c r="N82" s="239">
        <v>5003938467</v>
      </c>
      <c r="O82" s="239">
        <v>4913108258</v>
      </c>
    </row>
    <row r="83" spans="2:15" ht="15">
      <c r="B83" s="238" t="s">
        <v>226</v>
      </c>
      <c r="C83" s="248">
        <f t="shared" ref="C83:O83" si="0">+C62/C$61</f>
        <v>0.20985723830978537</v>
      </c>
      <c r="D83" s="248">
        <f t="shared" si="0"/>
        <v>0.21108986075783243</v>
      </c>
      <c r="E83" s="248">
        <f t="shared" si="0"/>
        <v>0.17578258586220571</v>
      </c>
      <c r="F83" s="248">
        <f t="shared" si="0"/>
        <v>0.16113875913982198</v>
      </c>
      <c r="G83" s="248">
        <f t="shared" si="0"/>
        <v>0.16624218482427333</v>
      </c>
      <c r="H83" s="248">
        <f t="shared" si="0"/>
        <v>0.23241970865508899</v>
      </c>
      <c r="I83" s="248">
        <f t="shared" si="0"/>
        <v>0.16743966587222134</v>
      </c>
      <c r="J83" s="248">
        <f t="shared" si="0"/>
        <v>0.13171145974014048</v>
      </c>
      <c r="K83" s="248">
        <f t="shared" si="0"/>
        <v>0.12886704278560315</v>
      </c>
      <c r="L83" s="248">
        <f t="shared" si="0"/>
        <v>0.83004607218132154</v>
      </c>
      <c r="M83" s="248">
        <f t="shared" si="0"/>
        <v>2.5990179359223688</v>
      </c>
      <c r="N83" s="248">
        <f t="shared" si="0"/>
        <v>1.5229205482659132</v>
      </c>
      <c r="O83" s="248">
        <f t="shared" si="0"/>
        <v>2.1046259424897769</v>
      </c>
    </row>
    <row r="84" spans="2:15" ht="15">
      <c r="B84" s="238" t="s">
        <v>227</v>
      </c>
      <c r="C84" s="248">
        <f t="shared" ref="C84:O84" si="1">+C63/C$61</f>
        <v>7.0354382402962615E-2</v>
      </c>
      <c r="D84" s="248">
        <f t="shared" si="1"/>
        <v>7.2884425914720108E-2</v>
      </c>
      <c r="E84" s="248">
        <f t="shared" si="1"/>
        <v>6.3334944644753505E-2</v>
      </c>
      <c r="F84" s="248">
        <f t="shared" si="1"/>
        <v>5.2269073420010616E-2</v>
      </c>
      <c r="G84" s="248">
        <f t="shared" si="1"/>
        <v>6.1066783888768558E-2</v>
      </c>
      <c r="H84" s="248">
        <f t="shared" si="1"/>
        <v>7.590156552240003E-2</v>
      </c>
      <c r="I84" s="248">
        <f t="shared" si="1"/>
        <v>4.7342654151032226E-2</v>
      </c>
      <c r="J84" s="248">
        <f t="shared" si="1"/>
        <v>4.3374573153571815E-2</v>
      </c>
      <c r="K84" s="248">
        <f t="shared" si="1"/>
        <v>3.4855466539716821E-2</v>
      </c>
      <c r="L84" s="248">
        <f t="shared" si="1"/>
        <v>31.069126575035224</v>
      </c>
      <c r="M84" s="248">
        <f t="shared" si="1"/>
        <v>89.611148220419594</v>
      </c>
      <c r="N84" s="248">
        <f t="shared" si="1"/>
        <v>33.828980468016496</v>
      </c>
      <c r="O84" s="248">
        <f t="shared" si="1"/>
        <v>19.967868364896095</v>
      </c>
    </row>
    <row r="85" spans="2:15" ht="15">
      <c r="B85" s="238" t="s">
        <v>228</v>
      </c>
      <c r="C85" s="248">
        <f t="shared" ref="C85:O85" si="2">+C64/C$61</f>
        <v>0.29682685044974727</v>
      </c>
      <c r="D85" s="248">
        <f t="shared" si="2"/>
        <v>0.26173094743581654</v>
      </c>
      <c r="E85" s="248">
        <f t="shared" si="2"/>
        <v>0.29732850440217967</v>
      </c>
      <c r="F85" s="248">
        <f t="shared" si="2"/>
        <v>0.25328717404684792</v>
      </c>
      <c r="G85" s="248">
        <f t="shared" si="2"/>
        <v>0.2532545230523725</v>
      </c>
      <c r="H85" s="248">
        <f t="shared" si="2"/>
        <v>0.24170599301520893</v>
      </c>
      <c r="I85" s="248">
        <f t="shared" si="2"/>
        <v>0.24621281959765415</v>
      </c>
      <c r="J85" s="248">
        <f t="shared" si="2"/>
        <v>0.23906119172889798</v>
      </c>
      <c r="K85" s="248">
        <f t="shared" si="2"/>
        <v>0.24322968667146258</v>
      </c>
      <c r="L85" s="248">
        <f t="shared" si="2"/>
        <v>273.4840969487496</v>
      </c>
      <c r="M85" s="248">
        <f t="shared" si="2"/>
        <v>568.90881796968847</v>
      </c>
      <c r="N85" s="248">
        <f t="shared" si="2"/>
        <v>170.77803680257637</v>
      </c>
      <c r="O85" s="248">
        <f t="shared" si="2"/>
        <v>108.08020978551517</v>
      </c>
    </row>
    <row r="86" spans="2:15" ht="15">
      <c r="B86" s="238" t="s">
        <v>229</v>
      </c>
      <c r="C86" s="248">
        <f t="shared" ref="C86:O86" si="3">+C65/C$61</f>
        <v>2.8017771949742473E-3</v>
      </c>
      <c r="D86" s="248">
        <f t="shared" si="3"/>
        <v>1.8896039091039374E-3</v>
      </c>
      <c r="E86" s="248">
        <f t="shared" si="3"/>
        <v>6.5948686863087158E-4</v>
      </c>
      <c r="F86" s="248">
        <f t="shared" si="3"/>
        <v>1.6444554433254486E-3</v>
      </c>
      <c r="G86" s="248">
        <f t="shared" si="3"/>
        <v>1.1466982785327455E-4</v>
      </c>
      <c r="H86" s="248">
        <f t="shared" si="3"/>
        <v>3.7421144721704591E-6</v>
      </c>
      <c r="I86" s="248">
        <f t="shared" si="3"/>
        <v>6.7419584948402478E-6</v>
      </c>
      <c r="J86" s="248">
        <f t="shared" si="3"/>
        <v>1.1132954755298332E-4</v>
      </c>
      <c r="K86" s="248">
        <f t="shared" si="3"/>
        <v>3.2767134959700475E-4</v>
      </c>
      <c r="L86" s="248">
        <f t="shared" si="3"/>
        <v>2.9573851776618145</v>
      </c>
      <c r="M86" s="248">
        <f t="shared" si="3"/>
        <v>11.470709333348355</v>
      </c>
      <c r="N86" s="248">
        <f t="shared" si="3"/>
        <v>7.831959595129879</v>
      </c>
      <c r="O86" s="248">
        <f t="shared" si="3"/>
        <v>5.5960013060284108</v>
      </c>
    </row>
    <row r="87" spans="2:15" ht="15">
      <c r="B87" s="238" t="s">
        <v>230</v>
      </c>
      <c r="C87" s="248">
        <f t="shared" ref="C87:O87" si="4">+C66/C$61</f>
        <v>5.8966929696190372E-3</v>
      </c>
      <c r="D87" s="248">
        <f t="shared" si="4"/>
        <v>2.877716621257981E-3</v>
      </c>
      <c r="E87" s="248">
        <f t="shared" si="4"/>
        <v>1.7140182000769143E-3</v>
      </c>
      <c r="F87" s="248">
        <f t="shared" si="4"/>
        <v>1.3649737816094827E-3</v>
      </c>
      <c r="G87" s="248">
        <f t="shared" si="4"/>
        <v>1.1075047087382996E-3</v>
      </c>
      <c r="H87" s="248">
        <f t="shared" si="4"/>
        <v>2.3977772967366862E-3</v>
      </c>
      <c r="I87" s="248">
        <f t="shared" si="4"/>
        <v>1.9542607559511278E-3</v>
      </c>
      <c r="J87" s="248">
        <f t="shared" si="4"/>
        <v>5.7669899881259215E-4</v>
      </c>
      <c r="K87" s="248">
        <f t="shared" si="4"/>
        <v>9.9433767828473879E-4</v>
      </c>
      <c r="L87" s="248">
        <f t="shared" si="4"/>
        <v>1.1288954677586245</v>
      </c>
      <c r="M87" s="248">
        <f t="shared" si="4"/>
        <v>5.8806700767591584</v>
      </c>
      <c r="N87" s="248">
        <f t="shared" si="4"/>
        <v>1.7639712273370483</v>
      </c>
      <c r="O87" s="248">
        <f t="shared" si="4"/>
        <v>0.87844119311075741</v>
      </c>
    </row>
    <row r="88" spans="2:15" ht="15">
      <c r="B88" s="238" t="s">
        <v>231</v>
      </c>
      <c r="C88" s="248">
        <f t="shared" ref="C88:O88" si="5">+C67/C$61</f>
        <v>5.5945518217013594E-2</v>
      </c>
      <c r="D88" s="248">
        <f t="shared" si="5"/>
        <v>6.3923373733364708E-2</v>
      </c>
      <c r="E88" s="248">
        <f t="shared" si="5"/>
        <v>5.9097375534301423E-2</v>
      </c>
      <c r="F88" s="248">
        <f t="shared" si="5"/>
        <v>5.109179431568403E-2</v>
      </c>
      <c r="G88" s="248">
        <f t="shared" si="5"/>
        <v>4.5832865109323703E-2</v>
      </c>
      <c r="H88" s="248">
        <f t="shared" si="5"/>
        <v>3.6327754921058962E-2</v>
      </c>
      <c r="I88" s="248">
        <f t="shared" si="5"/>
        <v>3.7867638453088596E-2</v>
      </c>
      <c r="J88" s="248">
        <f t="shared" si="5"/>
        <v>3.7985272106141416E-2</v>
      </c>
      <c r="K88" s="248">
        <f t="shared" si="5"/>
        <v>4.715853839051945E-2</v>
      </c>
      <c r="L88" s="248">
        <f t="shared" si="5"/>
        <v>12.722293151118222</v>
      </c>
      <c r="M88" s="248">
        <f t="shared" si="5"/>
        <v>19.371306091710739</v>
      </c>
      <c r="N88" s="248">
        <f t="shared" si="5"/>
        <v>9.6815456923473082</v>
      </c>
      <c r="O88" s="248">
        <f t="shared" si="5"/>
        <v>11.829113680811139</v>
      </c>
    </row>
    <row r="89" spans="2:15" ht="15">
      <c r="B89" s="238" t="s">
        <v>232</v>
      </c>
      <c r="C89" s="248">
        <f t="shared" ref="C89:O89" si="6">+C68/C$61</f>
        <v>0.30281666700508886</v>
      </c>
      <c r="D89" s="248">
        <f t="shared" si="6"/>
        <v>0.32270284593124438</v>
      </c>
      <c r="E89" s="248">
        <f t="shared" si="6"/>
        <v>0.37518789489932036</v>
      </c>
      <c r="F89" s="248">
        <f t="shared" si="6"/>
        <v>0.44973241189031593</v>
      </c>
      <c r="G89" s="248">
        <f t="shared" si="6"/>
        <v>0.44106368432160431</v>
      </c>
      <c r="H89" s="248">
        <f t="shared" si="6"/>
        <v>0.37764898605361641</v>
      </c>
      <c r="I89" s="248">
        <f t="shared" si="6"/>
        <v>0.44444533844171452</v>
      </c>
      <c r="J89" s="248">
        <f t="shared" si="6"/>
        <v>0.53168030622745821</v>
      </c>
      <c r="K89" s="248">
        <f t="shared" si="6"/>
        <v>0.53034507228360239</v>
      </c>
      <c r="L89" s="248">
        <f t="shared" si="6"/>
        <v>0</v>
      </c>
      <c r="M89" s="248">
        <f t="shared" si="6"/>
        <v>0</v>
      </c>
      <c r="N89" s="248">
        <f t="shared" si="6"/>
        <v>0</v>
      </c>
      <c r="O89" s="248">
        <f t="shared" si="6"/>
        <v>0</v>
      </c>
    </row>
    <row r="90" spans="2:15" ht="15">
      <c r="B90" s="238" t="s">
        <v>233</v>
      </c>
      <c r="C90" s="248">
        <f t="shared" ref="C90:O90" si="7">+C69/C$61</f>
        <v>1.5678748842276505E-2</v>
      </c>
      <c r="D90" s="248">
        <f t="shared" si="7"/>
        <v>1.479930146690151E-2</v>
      </c>
      <c r="E90" s="248">
        <f t="shared" si="7"/>
        <v>7.5647821792248189E-3</v>
      </c>
      <c r="F90" s="248">
        <f t="shared" si="7"/>
        <v>4.8632881534159695E-3</v>
      </c>
      <c r="G90" s="248">
        <f t="shared" si="7"/>
        <v>4.1663501246957174E-3</v>
      </c>
      <c r="H90" s="248">
        <f t="shared" si="7"/>
        <v>9.8693399492087858E-3</v>
      </c>
      <c r="I90" s="248">
        <f t="shared" si="7"/>
        <v>8.9432248270305062E-3</v>
      </c>
      <c r="J90" s="248">
        <f t="shared" si="7"/>
        <v>7.9942092358880976E-3</v>
      </c>
      <c r="K90" s="248">
        <f t="shared" si="7"/>
        <v>6.6820082941811817E-3</v>
      </c>
      <c r="L90" s="248">
        <f t="shared" si="7"/>
        <v>0</v>
      </c>
      <c r="M90" s="248">
        <f t="shared" si="7"/>
        <v>0</v>
      </c>
      <c r="N90" s="248">
        <f t="shared" si="7"/>
        <v>0</v>
      </c>
      <c r="O90" s="248">
        <f t="shared" si="7"/>
        <v>0</v>
      </c>
    </row>
    <row r="91" spans="2:15" ht="15">
      <c r="B91" s="238" t="s">
        <v>234</v>
      </c>
      <c r="C91" s="248">
        <f t="shared" ref="C91:O91" si="8">+C70/C$61</f>
        <v>2.4611965019836887E-3</v>
      </c>
      <c r="D91" s="248">
        <f t="shared" si="8"/>
        <v>3.3332069267229562E-3</v>
      </c>
      <c r="E91" s="248">
        <f t="shared" si="8"/>
        <v>3.878224694373164E-3</v>
      </c>
      <c r="F91" s="248">
        <f t="shared" si="8"/>
        <v>1.8564182969010986E-3</v>
      </c>
      <c r="G91" s="248">
        <f t="shared" si="8"/>
        <v>1.5978534786361392E-3</v>
      </c>
      <c r="H91" s="248">
        <f t="shared" si="8"/>
        <v>3.2703355040657536E-3</v>
      </c>
      <c r="I91" s="248">
        <f t="shared" si="8"/>
        <v>2.3418416915540522E-3</v>
      </c>
      <c r="J91" s="248">
        <f t="shared" si="8"/>
        <v>2.1048012693526074E-3</v>
      </c>
      <c r="K91" s="248">
        <f t="shared" si="8"/>
        <v>1.4591045631494293E-3</v>
      </c>
      <c r="L91" s="248">
        <f t="shared" si="8"/>
        <v>0</v>
      </c>
      <c r="M91" s="248">
        <f t="shared" si="8"/>
        <v>0</v>
      </c>
      <c r="N91" s="248">
        <f t="shared" si="8"/>
        <v>0</v>
      </c>
      <c r="O91" s="248">
        <f t="shared" si="8"/>
        <v>0</v>
      </c>
    </row>
    <row r="92" spans="2:15" ht="15">
      <c r="B92" s="238" t="s">
        <v>235</v>
      </c>
      <c r="C92" s="248">
        <f t="shared" ref="C92:O92" si="9">+C71/C$61</f>
        <v>3.3142540947654522E-2</v>
      </c>
      <c r="D92" s="248">
        <f t="shared" si="9"/>
        <v>1.8294286586427858E-2</v>
      </c>
      <c r="E92" s="248">
        <f t="shared" si="9"/>
        <v>1.2775121995712443E-2</v>
      </c>
      <c r="F92" s="248">
        <f t="shared" si="9"/>
        <v>2.0921244223938436E-2</v>
      </c>
      <c r="G92" s="248">
        <f t="shared" si="9"/>
        <v>2.0775124994949237E-2</v>
      </c>
      <c r="H92" s="248">
        <f t="shared" si="9"/>
        <v>1.9006533118709378E-2</v>
      </c>
      <c r="I92" s="248">
        <f t="shared" si="9"/>
        <v>4.9970853612672159E-3</v>
      </c>
      <c r="J92" s="248">
        <f t="shared" si="9"/>
        <v>1.7087391231740614E-3</v>
      </c>
      <c r="K92" s="248">
        <f t="shared" si="9"/>
        <v>1.4154816468880103E-3</v>
      </c>
      <c r="L92" s="248">
        <f t="shared" si="9"/>
        <v>0</v>
      </c>
      <c r="M92" s="248">
        <f t="shared" si="9"/>
        <v>0</v>
      </c>
      <c r="N92" s="248">
        <f t="shared" si="9"/>
        <v>0</v>
      </c>
      <c r="O92" s="248">
        <f t="shared" si="9"/>
        <v>0</v>
      </c>
    </row>
  </sheetData>
  <sortState ref="B8:K9">
    <sortCondition descending="1" ref="K8:K9"/>
  </sortState>
  <hyperlinks>
    <hyperlink ref="B76" r:id="rId1" display="http://epp.eurostat.ec.europa.eu/newxtweb/getquery.do?queryID=100727782&amp;queryName=/AnonymQuery_1428080989762&amp;datasetID=DS-018995&amp;keepsessionkey=true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0"/>
  <sheetViews>
    <sheetView showGridLines="0" zoomScaleNormal="100" workbookViewId="0">
      <selection activeCell="B5" sqref="B5:O16"/>
    </sheetView>
  </sheetViews>
  <sheetFormatPr defaultColWidth="9.140625" defaultRowHeight="12"/>
  <cols>
    <col min="1" max="1" width="9.140625" style="2"/>
    <col min="2" max="2" width="27.7109375" style="2" customWidth="1"/>
    <col min="3" max="15" width="9.140625" style="2"/>
    <col min="16" max="16" width="9.140625" style="140"/>
    <col min="17" max="16384" width="9.140625" style="2"/>
  </cols>
  <sheetData>
    <row r="2" spans="1:15" ht="15">
      <c r="B2" s="282" t="s">
        <v>279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>
      <c r="A3" s="29"/>
      <c r="B3" s="20" t="s">
        <v>69</v>
      </c>
      <c r="C3" s="140"/>
      <c r="D3" s="140"/>
      <c r="E3" s="140"/>
      <c r="F3" s="140"/>
      <c r="G3" s="61"/>
      <c r="H3" s="140"/>
      <c r="I3" s="140"/>
      <c r="J3" s="140"/>
      <c r="K3" s="140"/>
      <c r="L3" s="140"/>
      <c r="M3" s="140"/>
      <c r="N3" s="140"/>
      <c r="O3" s="140"/>
    </row>
    <row r="4" spans="1:15">
      <c r="A4" s="2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>
      <c r="A5" s="29"/>
      <c r="B5" s="74"/>
      <c r="C5" s="67">
        <v>2002</v>
      </c>
      <c r="D5" s="99">
        <v>2003</v>
      </c>
      <c r="E5" s="99">
        <v>2004</v>
      </c>
      <c r="F5" s="99">
        <v>2005</v>
      </c>
      <c r="G5" s="99">
        <v>2006</v>
      </c>
      <c r="H5" s="99">
        <v>2007</v>
      </c>
      <c r="I5" s="99">
        <v>2008</v>
      </c>
      <c r="J5" s="99">
        <v>2009</v>
      </c>
      <c r="K5" s="99">
        <v>2010</v>
      </c>
      <c r="L5" s="99">
        <v>2011</v>
      </c>
      <c r="M5" s="99">
        <v>2012</v>
      </c>
      <c r="N5" s="99">
        <v>2013</v>
      </c>
      <c r="O5" s="99">
        <v>2014</v>
      </c>
    </row>
    <row r="6" spans="1:15">
      <c r="A6" s="29"/>
      <c r="B6" s="283" t="s">
        <v>145</v>
      </c>
      <c r="C6" s="290">
        <v>3172.0000070000001</v>
      </c>
      <c r="D6" s="291">
        <v>2962.893192</v>
      </c>
      <c r="E6" s="291">
        <v>3120.9114979999999</v>
      </c>
      <c r="F6" s="291">
        <v>3919.0748579999999</v>
      </c>
      <c r="G6" s="291">
        <v>4279.9996860000001</v>
      </c>
      <c r="H6" s="291">
        <v>4768.3931860000002</v>
      </c>
      <c r="I6" s="291">
        <v>5055.249973</v>
      </c>
      <c r="J6" s="291">
        <v>4526.850504</v>
      </c>
      <c r="K6" s="291">
        <v>6035.639126</v>
      </c>
      <c r="L6" s="291">
        <v>7653.6258340000004</v>
      </c>
      <c r="M6" s="291">
        <v>8489.9788769999996</v>
      </c>
      <c r="N6" s="291">
        <v>9281.7989570000009</v>
      </c>
      <c r="O6" s="291">
        <v>7387.642503</v>
      </c>
    </row>
    <row r="7" spans="1:15" ht="24" customHeight="1">
      <c r="A7" s="29"/>
      <c r="B7" s="284" t="s">
        <v>269</v>
      </c>
      <c r="C7" s="292">
        <v>66.963160000000002</v>
      </c>
      <c r="D7" s="293">
        <v>66.289117000000005</v>
      </c>
      <c r="E7" s="293">
        <v>48.608663999999997</v>
      </c>
      <c r="F7" s="293">
        <v>56.121003999999999</v>
      </c>
      <c r="G7" s="293">
        <v>64.930560999999997</v>
      </c>
      <c r="H7" s="293">
        <v>84.299401000000003</v>
      </c>
      <c r="I7" s="293">
        <v>82.062366999999995</v>
      </c>
      <c r="J7" s="293">
        <v>81.052605</v>
      </c>
      <c r="K7" s="293">
        <v>128.02402900000001</v>
      </c>
      <c r="L7" s="293">
        <v>171.84489500000001</v>
      </c>
      <c r="M7" s="293">
        <v>209.713528</v>
      </c>
      <c r="N7" s="293">
        <v>264.110119</v>
      </c>
      <c r="O7" s="293">
        <v>309.896297</v>
      </c>
    </row>
    <row r="8" spans="1:15" ht="24" customHeight="1">
      <c r="A8" s="29"/>
      <c r="B8" s="285" t="s">
        <v>270</v>
      </c>
      <c r="C8" s="294">
        <v>23.093125000000001</v>
      </c>
      <c r="D8" s="295">
        <v>25.35821</v>
      </c>
      <c r="E8" s="295">
        <v>29.470397999999999</v>
      </c>
      <c r="F8" s="295">
        <v>26.035612</v>
      </c>
      <c r="G8" s="295">
        <v>20.887886000000002</v>
      </c>
      <c r="H8" s="295">
        <v>26.467828000000001</v>
      </c>
      <c r="I8" s="295">
        <v>27.280735</v>
      </c>
      <c r="J8" s="295">
        <v>32.054949999999998</v>
      </c>
      <c r="K8" s="295">
        <v>42.761521999999999</v>
      </c>
      <c r="L8" s="295">
        <v>61.242705000000001</v>
      </c>
      <c r="M8" s="295">
        <v>81.159827000000007</v>
      </c>
      <c r="N8" s="295">
        <v>84.827650000000006</v>
      </c>
      <c r="O8" s="295">
        <v>79.399900000000002</v>
      </c>
    </row>
    <row r="9" spans="1:15" ht="24" customHeight="1">
      <c r="A9" s="29"/>
      <c r="B9" s="285" t="s">
        <v>271</v>
      </c>
      <c r="C9" s="294">
        <v>30.189357000000001</v>
      </c>
      <c r="D9" s="295">
        <v>24.544695000000001</v>
      </c>
      <c r="E9" s="295">
        <v>37.206722999999997</v>
      </c>
      <c r="F9" s="295">
        <v>45.082298999999999</v>
      </c>
      <c r="G9" s="295">
        <v>58.408583999999998</v>
      </c>
      <c r="H9" s="295">
        <v>65.420129000000003</v>
      </c>
      <c r="I9" s="295">
        <v>58.923197999999999</v>
      </c>
      <c r="J9" s="295">
        <v>42.69003</v>
      </c>
      <c r="K9" s="295">
        <v>59.165380999999996</v>
      </c>
      <c r="L9" s="295">
        <v>68.13006</v>
      </c>
      <c r="M9" s="295">
        <v>66.733535000000003</v>
      </c>
      <c r="N9" s="295">
        <v>70.768133000000006</v>
      </c>
      <c r="O9" s="295">
        <v>77.767284000000004</v>
      </c>
    </row>
    <row r="10" spans="1:15" ht="24" customHeight="1">
      <c r="A10" s="29"/>
      <c r="B10" s="285" t="s">
        <v>272</v>
      </c>
      <c r="C10" s="294">
        <v>10.041707000000001</v>
      </c>
      <c r="D10" s="295">
        <v>12.757633</v>
      </c>
      <c r="E10" s="295">
        <v>8.4311710000000009</v>
      </c>
      <c r="F10" s="295">
        <v>20.21086</v>
      </c>
      <c r="G10" s="295">
        <v>101.478982</v>
      </c>
      <c r="H10" s="295">
        <v>68.410325</v>
      </c>
      <c r="I10" s="295">
        <v>30.769123</v>
      </c>
      <c r="J10" s="295">
        <v>384.13180899999998</v>
      </c>
      <c r="K10" s="295">
        <v>359.91995600000001</v>
      </c>
      <c r="L10" s="295">
        <v>517.12124600000004</v>
      </c>
      <c r="M10" s="295">
        <v>399.67507499999999</v>
      </c>
      <c r="N10" s="295">
        <v>848.462806</v>
      </c>
      <c r="O10" s="295">
        <v>210.37502799999999</v>
      </c>
    </row>
    <row r="11" spans="1:15" ht="24" customHeight="1">
      <c r="A11" s="29"/>
      <c r="B11" s="285" t="s">
        <v>273</v>
      </c>
      <c r="C11" s="294">
        <v>5.7867610000000003</v>
      </c>
      <c r="D11" s="295">
        <v>4.732081</v>
      </c>
      <c r="E11" s="295">
        <v>8.372579</v>
      </c>
      <c r="F11" s="295">
        <v>5.1403449999999999</v>
      </c>
      <c r="G11" s="295">
        <v>4.899108</v>
      </c>
      <c r="H11" s="295">
        <v>3.687567</v>
      </c>
      <c r="I11" s="295">
        <v>3.5772930000000001</v>
      </c>
      <c r="J11" s="295">
        <v>2.7781509999999998</v>
      </c>
      <c r="K11" s="295">
        <v>3.4066719999999999</v>
      </c>
      <c r="L11" s="295">
        <v>4.3480980000000002</v>
      </c>
      <c r="M11" s="295">
        <v>5.5849630000000001</v>
      </c>
      <c r="N11" s="295">
        <v>8.7882049999999996</v>
      </c>
      <c r="O11" s="295">
        <v>8.5284770000000005</v>
      </c>
    </row>
    <row r="12" spans="1:15" ht="24" customHeight="1">
      <c r="A12" s="29"/>
      <c r="B12" s="285" t="s">
        <v>274</v>
      </c>
      <c r="C12" s="294">
        <v>480.76370900000001</v>
      </c>
      <c r="D12" s="295">
        <v>486.067837</v>
      </c>
      <c r="E12" s="295">
        <v>471.02173699999997</v>
      </c>
      <c r="F12" s="295">
        <v>506.25552800000003</v>
      </c>
      <c r="G12" s="295">
        <v>688.693713</v>
      </c>
      <c r="H12" s="295">
        <v>701.49498000000006</v>
      </c>
      <c r="I12" s="295">
        <v>740.02216799999997</v>
      </c>
      <c r="J12" s="295">
        <v>621.75075600000002</v>
      </c>
      <c r="K12" s="295">
        <v>813.23511299999996</v>
      </c>
      <c r="L12" s="295">
        <v>967.00402599999995</v>
      </c>
      <c r="M12" s="295">
        <v>1183.4790390000001</v>
      </c>
      <c r="N12" s="295">
        <v>1097.0184509999999</v>
      </c>
      <c r="O12" s="295">
        <v>1139.9057190000001</v>
      </c>
    </row>
    <row r="13" spans="1:15" ht="24" customHeight="1">
      <c r="B13" s="285" t="s">
        <v>275</v>
      </c>
      <c r="C13" s="294">
        <v>485.36079699999999</v>
      </c>
      <c r="D13" s="295">
        <v>480.10735799999998</v>
      </c>
      <c r="E13" s="295">
        <v>540.64808800000003</v>
      </c>
      <c r="F13" s="295">
        <v>632.35809600000005</v>
      </c>
      <c r="G13" s="295">
        <v>641.39994799999999</v>
      </c>
      <c r="H13" s="295">
        <v>688.60416099999998</v>
      </c>
      <c r="I13" s="295">
        <v>818.34544700000004</v>
      </c>
      <c r="J13" s="295">
        <v>638.249683</v>
      </c>
      <c r="K13" s="295">
        <v>897.46635800000001</v>
      </c>
      <c r="L13" s="295">
        <v>993.45860900000002</v>
      </c>
      <c r="M13" s="295">
        <v>1097.3982249999999</v>
      </c>
      <c r="N13" s="295">
        <v>1087.993866</v>
      </c>
      <c r="O13" s="295">
        <v>941.78083900000001</v>
      </c>
    </row>
    <row r="14" spans="1:15" ht="24" customHeight="1">
      <c r="B14" s="285" t="s">
        <v>276</v>
      </c>
      <c r="C14" s="294">
        <v>1716.7916190000001</v>
      </c>
      <c r="D14" s="295">
        <v>1544.5614399999999</v>
      </c>
      <c r="E14" s="295">
        <v>1663.6930689999999</v>
      </c>
      <c r="F14" s="295">
        <v>2230.5720240000001</v>
      </c>
      <c r="G14" s="295">
        <v>2258.1912149999998</v>
      </c>
      <c r="H14" s="295">
        <v>2630.2751440000002</v>
      </c>
      <c r="I14" s="295">
        <v>2749.4434740000002</v>
      </c>
      <c r="J14" s="295">
        <v>2300.2331829999998</v>
      </c>
      <c r="K14" s="295">
        <v>3142.9550859999999</v>
      </c>
      <c r="L14" s="295">
        <v>4260.4689079999998</v>
      </c>
      <c r="M14" s="295">
        <v>4633.5417740000003</v>
      </c>
      <c r="N14" s="295">
        <v>4994.2100570000002</v>
      </c>
      <c r="O14" s="295">
        <v>3769.1228160000001</v>
      </c>
    </row>
    <row r="15" spans="1:15" ht="24" customHeight="1">
      <c r="B15" s="285" t="s">
        <v>277</v>
      </c>
      <c r="C15" s="294">
        <v>282.77727700000003</v>
      </c>
      <c r="D15" s="295">
        <v>236.49829700000001</v>
      </c>
      <c r="E15" s="295">
        <v>241.92426399999999</v>
      </c>
      <c r="F15" s="295">
        <v>293.647043</v>
      </c>
      <c r="G15" s="295">
        <v>323.20602600000001</v>
      </c>
      <c r="H15" s="295">
        <v>333.38111400000003</v>
      </c>
      <c r="I15" s="295">
        <v>383.36247600000002</v>
      </c>
      <c r="J15" s="295">
        <v>310.86821300000003</v>
      </c>
      <c r="K15" s="295">
        <v>401.26129300000002</v>
      </c>
      <c r="L15" s="295">
        <v>484.35428000000002</v>
      </c>
      <c r="M15" s="295">
        <v>629.48457499999995</v>
      </c>
      <c r="N15" s="295">
        <v>670.82915600000001</v>
      </c>
      <c r="O15" s="295">
        <v>625.07798100000002</v>
      </c>
    </row>
    <row r="16" spans="1:15" ht="24" customHeight="1">
      <c r="B16" s="286" t="s">
        <v>278</v>
      </c>
      <c r="C16" s="296">
        <v>29.190491999999999</v>
      </c>
      <c r="D16" s="297">
        <v>34.045594000000001</v>
      </c>
      <c r="E16" s="297">
        <v>29.550294999999998</v>
      </c>
      <c r="F16" s="297">
        <v>49.691096999999999</v>
      </c>
      <c r="G16" s="297">
        <v>43.329659999999997</v>
      </c>
      <c r="H16" s="297">
        <v>37.396428999999998</v>
      </c>
      <c r="I16" s="297">
        <v>61.786898000000001</v>
      </c>
      <c r="J16" s="297">
        <v>37.597427000000003</v>
      </c>
      <c r="K16" s="297">
        <v>76.602260999999999</v>
      </c>
      <c r="L16" s="297">
        <v>60.725929999999998</v>
      </c>
      <c r="M16" s="297">
        <v>84.869394</v>
      </c>
      <c r="N16" s="297">
        <v>75.170957999999999</v>
      </c>
      <c r="O16" s="297">
        <v>127.01361199999999</v>
      </c>
    </row>
    <row r="17" spans="2:20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2:20">
      <c r="B18" s="20" t="s">
        <v>266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49" spans="2:20">
      <c r="L49" s="264"/>
      <c r="M49" s="264"/>
      <c r="N49" s="264"/>
      <c r="O49" s="264"/>
      <c r="P49" s="264"/>
      <c r="Q49" s="264"/>
      <c r="R49" s="264"/>
      <c r="S49" s="264"/>
      <c r="T49" s="264"/>
    </row>
    <row r="50" spans="2:20">
      <c r="L50" s="99">
        <v>2011</v>
      </c>
      <c r="M50" s="99">
        <v>2012</v>
      </c>
      <c r="N50" s="99">
        <v>2013</v>
      </c>
      <c r="O50" s="99">
        <v>2014</v>
      </c>
      <c r="P50" s="264"/>
      <c r="Q50" s="264"/>
      <c r="R50" s="264"/>
      <c r="S50" s="264"/>
      <c r="T50" s="264"/>
    </row>
    <row r="51" spans="2:20" ht="15">
      <c r="B51" s="238" t="s">
        <v>222</v>
      </c>
      <c r="C51" s="187" t="s">
        <v>155</v>
      </c>
      <c r="D51" s="187" t="s">
        <v>155</v>
      </c>
      <c r="E51" s="187" t="s">
        <v>155</v>
      </c>
      <c r="F51" s="187" t="s">
        <v>155</v>
      </c>
      <c r="G51" s="187" t="s">
        <v>155</v>
      </c>
      <c r="H51" s="187" t="s">
        <v>155</v>
      </c>
      <c r="I51" s="187" t="s">
        <v>155</v>
      </c>
      <c r="J51" s="187" t="s">
        <v>155</v>
      </c>
      <c r="K51" s="187" t="s">
        <v>155</v>
      </c>
      <c r="L51" s="246">
        <v>7653.6258340000004</v>
      </c>
      <c r="M51" s="246">
        <v>8489.9788769999996</v>
      </c>
      <c r="N51" s="246">
        <v>9281.7989570000009</v>
      </c>
      <c r="O51" s="246">
        <v>7387.642503</v>
      </c>
      <c r="P51" s="264"/>
      <c r="Q51" s="264"/>
      <c r="R51" s="264"/>
      <c r="S51" s="264"/>
      <c r="T51" s="264"/>
    </row>
    <row r="52" spans="2:20" ht="15">
      <c r="B52" s="238" t="s">
        <v>223</v>
      </c>
      <c r="C52" s="187" t="s">
        <v>242</v>
      </c>
      <c r="D52" s="187" t="s">
        <v>194</v>
      </c>
      <c r="E52" s="187" t="s">
        <v>195</v>
      </c>
      <c r="F52" s="187" t="s">
        <v>196</v>
      </c>
      <c r="G52" s="187" t="s">
        <v>197</v>
      </c>
      <c r="H52" s="187" t="s">
        <v>198</v>
      </c>
      <c r="I52" s="187" t="s">
        <v>199</v>
      </c>
      <c r="J52" s="187" t="s">
        <v>200</v>
      </c>
      <c r="K52" s="187" t="s">
        <v>201</v>
      </c>
      <c r="L52" s="245">
        <v>171.84489500000001</v>
      </c>
      <c r="M52" s="245">
        <v>209.713528</v>
      </c>
      <c r="N52" s="245">
        <v>264.110119</v>
      </c>
      <c r="O52" s="245">
        <v>309.896297</v>
      </c>
      <c r="P52" s="264"/>
      <c r="Q52" s="264"/>
      <c r="R52" s="264"/>
      <c r="S52" s="264"/>
      <c r="T52" s="264"/>
    </row>
    <row r="53" spans="2:20" ht="15">
      <c r="B53" s="238" t="s">
        <v>225</v>
      </c>
      <c r="C53" s="239">
        <v>3172000007</v>
      </c>
      <c r="D53" s="239">
        <v>2962893192</v>
      </c>
      <c r="E53" s="239">
        <v>3120911498</v>
      </c>
      <c r="F53" s="239">
        <v>3919074858</v>
      </c>
      <c r="G53" s="239">
        <v>4279999686</v>
      </c>
      <c r="H53" s="239">
        <v>4768393186</v>
      </c>
      <c r="I53" s="239">
        <v>5055249973</v>
      </c>
      <c r="J53" s="239">
        <v>4526850504</v>
      </c>
      <c r="K53" s="239">
        <v>6035639126</v>
      </c>
      <c r="L53" s="243">
        <v>61.242705000000001</v>
      </c>
      <c r="M53" s="243">
        <v>81.159827000000007</v>
      </c>
      <c r="N53" s="243">
        <v>84.827650000000006</v>
      </c>
      <c r="O53" s="243">
        <v>79.399900000000002</v>
      </c>
      <c r="P53" s="264"/>
      <c r="Q53" s="264"/>
      <c r="R53" s="264"/>
      <c r="S53" s="264"/>
      <c r="T53" s="264"/>
    </row>
    <row r="54" spans="2:20" ht="15">
      <c r="B54" s="238" t="s">
        <v>226</v>
      </c>
      <c r="C54" s="239">
        <v>66963160</v>
      </c>
      <c r="D54" s="239">
        <v>66289117</v>
      </c>
      <c r="E54" s="239">
        <v>48608664</v>
      </c>
      <c r="F54" s="239">
        <v>56121004</v>
      </c>
      <c r="G54" s="239">
        <v>64930561</v>
      </c>
      <c r="H54" s="239">
        <v>84299401</v>
      </c>
      <c r="I54" s="239">
        <v>82062367</v>
      </c>
      <c r="J54" s="239">
        <v>81052605</v>
      </c>
      <c r="K54" s="239">
        <v>128024029</v>
      </c>
      <c r="L54" s="243">
        <v>68.13006</v>
      </c>
      <c r="M54" s="243">
        <v>66.733535000000003</v>
      </c>
      <c r="N54" s="243">
        <v>70.768133000000006</v>
      </c>
      <c r="O54" s="243">
        <v>77.767284000000004</v>
      </c>
      <c r="P54" s="264"/>
      <c r="Q54" s="264"/>
      <c r="R54" s="264"/>
      <c r="S54" s="264"/>
      <c r="T54" s="264"/>
    </row>
    <row r="55" spans="2:20" ht="15">
      <c r="B55" s="238" t="s">
        <v>227</v>
      </c>
      <c r="C55" s="239">
        <v>23093125</v>
      </c>
      <c r="D55" s="239">
        <v>25358210</v>
      </c>
      <c r="E55" s="239">
        <v>29470398</v>
      </c>
      <c r="F55" s="239">
        <v>26035612</v>
      </c>
      <c r="G55" s="239">
        <v>20887886</v>
      </c>
      <c r="H55" s="239">
        <v>26467828</v>
      </c>
      <c r="I55" s="239">
        <v>27280735</v>
      </c>
      <c r="J55" s="239">
        <v>32054950</v>
      </c>
      <c r="K55" s="239">
        <v>42761522</v>
      </c>
      <c r="L55" s="243">
        <v>517.12124600000004</v>
      </c>
      <c r="M55" s="243">
        <v>399.67507499999999</v>
      </c>
      <c r="N55" s="243">
        <v>848.462806</v>
      </c>
      <c r="O55" s="243">
        <v>210.37502799999999</v>
      </c>
      <c r="P55" s="264"/>
      <c r="Q55" s="264"/>
      <c r="R55" s="264"/>
      <c r="S55" s="264"/>
      <c r="T55" s="264"/>
    </row>
    <row r="56" spans="2:20" ht="15">
      <c r="B56" s="238" t="s">
        <v>228</v>
      </c>
      <c r="C56" s="239">
        <v>30189357</v>
      </c>
      <c r="D56" s="239">
        <v>24544695</v>
      </c>
      <c r="E56" s="239">
        <v>37206723</v>
      </c>
      <c r="F56" s="239">
        <v>45082299</v>
      </c>
      <c r="G56" s="239">
        <v>58408584</v>
      </c>
      <c r="H56" s="239">
        <v>65420129</v>
      </c>
      <c r="I56" s="239">
        <v>58923198</v>
      </c>
      <c r="J56" s="239">
        <v>42690030</v>
      </c>
      <c r="K56" s="239">
        <v>59165381</v>
      </c>
      <c r="L56" s="243">
        <v>4.3480980000000002</v>
      </c>
      <c r="M56" s="243">
        <v>5.5849630000000001</v>
      </c>
      <c r="N56" s="243">
        <v>8.7882049999999996</v>
      </c>
      <c r="O56" s="243">
        <v>8.5284770000000005</v>
      </c>
      <c r="P56" s="264"/>
      <c r="Q56" s="264"/>
      <c r="R56" s="264"/>
      <c r="S56" s="264"/>
      <c r="T56" s="264"/>
    </row>
    <row r="57" spans="2:20" ht="15">
      <c r="B57" s="238" t="s">
        <v>229</v>
      </c>
      <c r="C57" s="239">
        <v>10041707</v>
      </c>
      <c r="D57" s="239">
        <v>12757633</v>
      </c>
      <c r="E57" s="239">
        <v>8431171</v>
      </c>
      <c r="F57" s="239">
        <v>20210860</v>
      </c>
      <c r="G57" s="239">
        <v>101478982</v>
      </c>
      <c r="H57" s="239">
        <v>68410325</v>
      </c>
      <c r="I57" s="239">
        <v>30769123</v>
      </c>
      <c r="J57" s="239">
        <v>384131809</v>
      </c>
      <c r="K57" s="239">
        <v>359919956</v>
      </c>
      <c r="L57" s="243">
        <v>967.00402599999995</v>
      </c>
      <c r="M57" s="243">
        <v>1183.4790390000001</v>
      </c>
      <c r="N57" s="243">
        <v>1097.0184509999999</v>
      </c>
      <c r="O57" s="243">
        <v>1139.9057190000001</v>
      </c>
      <c r="P57" s="264"/>
      <c r="Q57" s="264"/>
      <c r="R57" s="264"/>
      <c r="S57" s="264"/>
      <c r="T57" s="264"/>
    </row>
    <row r="58" spans="2:20" ht="15">
      <c r="B58" s="238" t="s">
        <v>230</v>
      </c>
      <c r="C58" s="239">
        <v>5786761</v>
      </c>
      <c r="D58" s="239">
        <v>4732081</v>
      </c>
      <c r="E58" s="239">
        <v>8372579</v>
      </c>
      <c r="F58" s="239">
        <v>5140345</v>
      </c>
      <c r="G58" s="239">
        <v>4899108</v>
      </c>
      <c r="H58" s="239">
        <v>3687567</v>
      </c>
      <c r="I58" s="239">
        <v>3577293</v>
      </c>
      <c r="J58" s="239">
        <v>2778151</v>
      </c>
      <c r="K58" s="239">
        <v>3406672</v>
      </c>
      <c r="L58" s="243">
        <v>993.45860900000002</v>
      </c>
      <c r="M58" s="243">
        <v>1097.3982249999999</v>
      </c>
      <c r="N58" s="243">
        <v>1087.993866</v>
      </c>
      <c r="O58" s="243">
        <v>941.78083900000001</v>
      </c>
      <c r="P58" s="264"/>
      <c r="Q58" s="264"/>
      <c r="R58" s="264"/>
      <c r="S58" s="264"/>
      <c r="T58" s="264"/>
    </row>
    <row r="59" spans="2:20" ht="15">
      <c r="B59" s="238" t="s">
        <v>231</v>
      </c>
      <c r="C59" s="239">
        <v>480763709</v>
      </c>
      <c r="D59" s="239">
        <v>486067837</v>
      </c>
      <c r="E59" s="239">
        <v>471021737</v>
      </c>
      <c r="F59" s="239">
        <v>506255528</v>
      </c>
      <c r="G59" s="239">
        <v>688693713</v>
      </c>
      <c r="H59" s="239">
        <v>701494980</v>
      </c>
      <c r="I59" s="239">
        <v>740022168</v>
      </c>
      <c r="J59" s="239">
        <v>621750756</v>
      </c>
      <c r="K59" s="239">
        <v>813235113</v>
      </c>
      <c r="L59" s="243">
        <v>4260.4689079999998</v>
      </c>
      <c r="M59" s="243">
        <v>4633.5417740000003</v>
      </c>
      <c r="N59" s="243">
        <v>4994.2100570000002</v>
      </c>
      <c r="O59" s="243">
        <v>3769.1228160000001</v>
      </c>
      <c r="P59" s="264"/>
      <c r="Q59" s="264"/>
      <c r="R59" s="264"/>
      <c r="S59" s="264"/>
      <c r="T59" s="264"/>
    </row>
    <row r="60" spans="2:20" ht="15">
      <c r="B60" s="238" t="s">
        <v>232</v>
      </c>
      <c r="C60" s="239">
        <v>485360797</v>
      </c>
      <c r="D60" s="239">
        <v>480107358</v>
      </c>
      <c r="E60" s="239">
        <v>540648088</v>
      </c>
      <c r="F60" s="239">
        <v>632358096</v>
      </c>
      <c r="G60" s="239">
        <v>641399948</v>
      </c>
      <c r="H60" s="239">
        <v>688604161</v>
      </c>
      <c r="I60" s="239">
        <v>818345447</v>
      </c>
      <c r="J60" s="239">
        <v>638249683</v>
      </c>
      <c r="K60" s="239">
        <v>897466358</v>
      </c>
      <c r="L60" s="243">
        <v>484.35428000000002</v>
      </c>
      <c r="M60" s="243">
        <v>629.48457499999995</v>
      </c>
      <c r="N60" s="243">
        <v>670.82915600000001</v>
      </c>
      <c r="O60" s="243">
        <v>625.07798100000002</v>
      </c>
      <c r="P60" s="264"/>
      <c r="Q60" s="264"/>
      <c r="R60" s="264"/>
      <c r="S60" s="264"/>
      <c r="T60" s="264"/>
    </row>
    <row r="61" spans="2:20" ht="15">
      <c r="B61" s="238" t="s">
        <v>233</v>
      </c>
      <c r="C61" s="239">
        <v>1716791619</v>
      </c>
      <c r="D61" s="239">
        <v>1544561440</v>
      </c>
      <c r="E61" s="239">
        <v>1663693069</v>
      </c>
      <c r="F61" s="239">
        <v>2230572024</v>
      </c>
      <c r="G61" s="239">
        <v>2258191215</v>
      </c>
      <c r="H61" s="239">
        <v>2630275144</v>
      </c>
      <c r="I61" s="239">
        <v>2749443474</v>
      </c>
      <c r="J61" s="239">
        <v>2300233183</v>
      </c>
      <c r="K61" s="239">
        <v>3142955086</v>
      </c>
      <c r="L61" s="244">
        <v>60.725929999999998</v>
      </c>
      <c r="M61" s="244">
        <v>84.869394</v>
      </c>
      <c r="N61" s="244">
        <v>75.170957999999999</v>
      </c>
      <c r="O61" s="244">
        <v>127.01361199999999</v>
      </c>
      <c r="P61" s="264"/>
      <c r="Q61" s="264"/>
      <c r="R61" s="264"/>
      <c r="S61" s="264"/>
      <c r="T61" s="264"/>
    </row>
    <row r="62" spans="2:20" ht="15">
      <c r="B62" s="238" t="s">
        <v>234</v>
      </c>
      <c r="C62" s="239">
        <v>282777277</v>
      </c>
      <c r="D62" s="239">
        <v>236498297</v>
      </c>
      <c r="E62" s="239">
        <v>241924264</v>
      </c>
      <c r="F62" s="239">
        <v>293647043</v>
      </c>
      <c r="G62" s="239">
        <v>323206026</v>
      </c>
      <c r="H62" s="239">
        <v>333381114</v>
      </c>
      <c r="I62" s="239">
        <v>383362476</v>
      </c>
      <c r="J62" s="239">
        <v>310868213</v>
      </c>
      <c r="K62" s="239">
        <v>401261293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2:20" ht="15">
      <c r="B63" s="238" t="s">
        <v>235</v>
      </c>
      <c r="C63" s="239">
        <v>29190492</v>
      </c>
      <c r="D63" s="239">
        <v>34045594</v>
      </c>
      <c r="E63" s="239">
        <v>29550295</v>
      </c>
      <c r="F63" s="239">
        <v>49691097</v>
      </c>
      <c r="G63" s="239">
        <v>43329660</v>
      </c>
      <c r="H63" s="239">
        <v>37396429</v>
      </c>
      <c r="I63" s="239">
        <v>61786898</v>
      </c>
      <c r="J63" s="239">
        <v>37597427</v>
      </c>
      <c r="K63" s="239">
        <v>76602261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2:20">
      <c r="L64" s="264"/>
      <c r="M64" s="264"/>
      <c r="N64" s="264"/>
      <c r="O64" s="264"/>
      <c r="P64" s="264"/>
      <c r="Q64" s="264"/>
      <c r="R64" s="264"/>
      <c r="S64" s="264"/>
      <c r="T64" s="264"/>
    </row>
    <row r="65" spans="2:20">
      <c r="L65" s="264"/>
      <c r="M65" s="264"/>
      <c r="N65" s="264"/>
      <c r="O65" s="264"/>
      <c r="P65" s="264"/>
      <c r="Q65" s="264"/>
      <c r="R65" s="264"/>
      <c r="S65" s="264"/>
      <c r="T65" s="264"/>
    </row>
    <row r="66" spans="2:20">
      <c r="L66" s="264"/>
      <c r="M66" s="264"/>
      <c r="N66" s="264"/>
      <c r="O66" s="264"/>
      <c r="P66" s="264"/>
      <c r="Q66" s="264"/>
      <c r="R66" s="264"/>
      <c r="S66" s="264"/>
      <c r="T66" s="264"/>
    </row>
    <row r="68" spans="2:20" ht="15">
      <c r="B68" s="238" t="s">
        <v>222</v>
      </c>
      <c r="C68" s="187" t="s">
        <v>155</v>
      </c>
      <c r="D68" s="187" t="s">
        <v>155</v>
      </c>
      <c r="E68" s="187" t="s">
        <v>155</v>
      </c>
      <c r="F68" s="187" t="s">
        <v>155</v>
      </c>
      <c r="G68" s="187" t="s">
        <v>155</v>
      </c>
      <c r="H68" s="187" t="s">
        <v>155</v>
      </c>
      <c r="I68" s="187" t="s">
        <v>155</v>
      </c>
      <c r="J68" s="187" t="s">
        <v>155</v>
      </c>
      <c r="K68" s="187" t="s">
        <v>155</v>
      </c>
      <c r="L68" s="187" t="s">
        <v>155</v>
      </c>
      <c r="M68" s="187" t="s">
        <v>155</v>
      </c>
      <c r="N68" s="187" t="s">
        <v>155</v>
      </c>
      <c r="O68" s="187" t="s">
        <v>155</v>
      </c>
    </row>
    <row r="69" spans="2:20" ht="15">
      <c r="B69" s="238" t="s">
        <v>223</v>
      </c>
      <c r="C69" s="187" t="s">
        <v>242</v>
      </c>
      <c r="D69" s="187" t="s">
        <v>194</v>
      </c>
      <c r="E69" s="187" t="s">
        <v>195</v>
      </c>
      <c r="F69" s="187" t="s">
        <v>196</v>
      </c>
      <c r="G69" s="187" t="s">
        <v>197</v>
      </c>
      <c r="H69" s="187" t="s">
        <v>198</v>
      </c>
      <c r="I69" s="187" t="s">
        <v>199</v>
      </c>
      <c r="J69" s="187" t="s">
        <v>200</v>
      </c>
      <c r="K69" s="187" t="s">
        <v>201</v>
      </c>
      <c r="L69" s="187" t="s">
        <v>202</v>
      </c>
      <c r="M69" s="187" t="s">
        <v>203</v>
      </c>
      <c r="N69" s="187" t="s">
        <v>204</v>
      </c>
      <c r="O69" s="187" t="s">
        <v>224</v>
      </c>
    </row>
    <row r="70" spans="2:20" ht="15">
      <c r="B70" s="238" t="s">
        <v>225</v>
      </c>
      <c r="C70" s="239">
        <v>3172000007</v>
      </c>
      <c r="D70" s="239">
        <v>2962893192</v>
      </c>
      <c r="E70" s="239">
        <v>3120911498</v>
      </c>
      <c r="F70" s="239">
        <v>3919074858</v>
      </c>
      <c r="G70" s="239">
        <v>4279999686</v>
      </c>
      <c r="H70" s="239">
        <v>4768393186</v>
      </c>
      <c r="I70" s="239">
        <v>5055249973</v>
      </c>
      <c r="J70" s="239">
        <v>4526850504</v>
      </c>
      <c r="K70" s="239">
        <v>6035639126</v>
      </c>
      <c r="L70" s="239">
        <v>7653625834</v>
      </c>
      <c r="M70" s="239">
        <v>8489978877</v>
      </c>
      <c r="N70" s="239">
        <v>9281798957</v>
      </c>
      <c r="O70" s="239">
        <v>7387642503</v>
      </c>
    </row>
    <row r="71" spans="2:20" ht="15">
      <c r="B71" s="238" t="s">
        <v>226</v>
      </c>
      <c r="C71" s="248">
        <f t="shared" ref="C71:O71" si="0">+C54/C$53</f>
        <v>2.1110706132479527E-2</v>
      </c>
      <c r="D71" s="248">
        <f t="shared" si="0"/>
        <v>2.2373103822636884E-2</v>
      </c>
      <c r="E71" s="248">
        <f t="shared" si="0"/>
        <v>1.5575149769915071E-2</v>
      </c>
      <c r="F71" s="248">
        <f t="shared" si="0"/>
        <v>1.4319962244518066E-2</v>
      </c>
      <c r="G71" s="248">
        <f t="shared" si="0"/>
        <v>1.5170692935419996E-2</v>
      </c>
      <c r="H71" s="248">
        <f t="shared" si="0"/>
        <v>1.7678785643663573E-2</v>
      </c>
      <c r="I71" s="248">
        <f t="shared" si="0"/>
        <v>1.6233097757439027E-2</v>
      </c>
      <c r="J71" s="248">
        <f t="shared" si="0"/>
        <v>1.790485568904486E-2</v>
      </c>
      <c r="K71" s="248">
        <f t="shared" si="0"/>
        <v>2.1211345862032244E-2</v>
      </c>
      <c r="L71" s="248">
        <f t="shared" si="0"/>
        <v>1.1124600064611776</v>
      </c>
      <c r="M71" s="248">
        <f t="shared" si="0"/>
        <v>0.82224836432931281</v>
      </c>
      <c r="N71" s="248">
        <f t="shared" si="0"/>
        <v>0.83425785106625028</v>
      </c>
      <c r="O71" s="248">
        <f t="shared" si="0"/>
        <v>0.97943805974566722</v>
      </c>
    </row>
    <row r="72" spans="2:20" ht="15">
      <c r="B72" s="238" t="s">
        <v>227</v>
      </c>
      <c r="C72" s="248">
        <f t="shared" ref="C72:O72" si="1">+C55/C$53</f>
        <v>7.2803042083978151E-3</v>
      </c>
      <c r="D72" s="248">
        <f t="shared" si="1"/>
        <v>8.5585974102842383E-3</v>
      </c>
      <c r="E72" s="248">
        <f t="shared" si="1"/>
        <v>9.4428816769990959E-3</v>
      </c>
      <c r="F72" s="248">
        <f t="shared" si="1"/>
        <v>6.6433056125104516E-3</v>
      </c>
      <c r="G72" s="248">
        <f t="shared" si="1"/>
        <v>4.8803475543058722E-3</v>
      </c>
      <c r="H72" s="248">
        <f t="shared" si="1"/>
        <v>5.550680694224111E-3</v>
      </c>
      <c r="I72" s="248">
        <f t="shared" si="1"/>
        <v>5.3965155325069814E-3</v>
      </c>
      <c r="J72" s="248">
        <f t="shared" si="1"/>
        <v>7.0810710386118815E-3</v>
      </c>
      <c r="K72" s="248">
        <f t="shared" si="1"/>
        <v>7.0848374310177407E-3</v>
      </c>
      <c r="L72" s="248">
        <f t="shared" si="1"/>
        <v>8.4438015270553457</v>
      </c>
      <c r="M72" s="248">
        <f t="shared" si="1"/>
        <v>4.9245432102756945</v>
      </c>
      <c r="N72" s="248">
        <f t="shared" si="1"/>
        <v>10.002196288592222</v>
      </c>
      <c r="O72" s="248">
        <f t="shared" si="1"/>
        <v>2.6495628835804577</v>
      </c>
    </row>
    <row r="73" spans="2:20" ht="15">
      <c r="B73" s="238" t="s">
        <v>228</v>
      </c>
      <c r="C73" s="248">
        <f t="shared" ref="C73:O73" si="2">+C56/C$53</f>
        <v>9.5174517444444641E-3</v>
      </c>
      <c r="D73" s="248">
        <f t="shared" si="2"/>
        <v>8.2840296323445743E-3</v>
      </c>
      <c r="E73" s="248">
        <f t="shared" si="2"/>
        <v>1.1921748830059262E-2</v>
      </c>
      <c r="F73" s="248">
        <f t="shared" si="2"/>
        <v>1.150330132326347E-2</v>
      </c>
      <c r="G73" s="248">
        <f t="shared" si="2"/>
        <v>1.3646866421756087E-2</v>
      </c>
      <c r="H73" s="248">
        <f t="shared" si="2"/>
        <v>1.3719533278437161E-2</v>
      </c>
      <c r="I73" s="248">
        <f t="shared" si="2"/>
        <v>1.1655842602187379E-2</v>
      </c>
      <c r="J73" s="248">
        <f t="shared" si="2"/>
        <v>9.4304041987422343E-3</v>
      </c>
      <c r="K73" s="248">
        <f t="shared" si="2"/>
        <v>9.8026703990850891E-3</v>
      </c>
      <c r="L73" s="248">
        <f t="shared" si="2"/>
        <v>7.099781108623468E-2</v>
      </c>
      <c r="M73" s="248">
        <f t="shared" si="2"/>
        <v>6.8814377832520507E-2</v>
      </c>
      <c r="N73" s="248">
        <f t="shared" si="2"/>
        <v>0.10360071273930138</v>
      </c>
      <c r="O73" s="248">
        <f t="shared" si="2"/>
        <v>0.1074116843975874</v>
      </c>
    </row>
    <row r="74" spans="2:20" ht="15">
      <c r="B74" s="238" t="s">
        <v>229</v>
      </c>
      <c r="C74" s="248">
        <f t="shared" ref="C74:O74" si="3">+C57/C$53</f>
        <v>3.1657335995712056E-3</v>
      </c>
      <c r="D74" s="248">
        <f t="shared" si="3"/>
        <v>4.3058025292462181E-3</v>
      </c>
      <c r="E74" s="248">
        <f t="shared" si="3"/>
        <v>2.7015091601934301E-3</v>
      </c>
      <c r="F74" s="248">
        <f t="shared" si="3"/>
        <v>5.1570487250948037E-3</v>
      </c>
      <c r="G74" s="248">
        <f t="shared" si="3"/>
        <v>2.3710044262839697E-2</v>
      </c>
      <c r="H74" s="248">
        <f t="shared" si="3"/>
        <v>1.4346619989486747E-2</v>
      </c>
      <c r="I74" s="248">
        <f t="shared" si="3"/>
        <v>6.0865680558503214E-3</v>
      </c>
      <c r="J74" s="248">
        <f t="shared" si="3"/>
        <v>8.4856305429254791E-2</v>
      </c>
      <c r="K74" s="248">
        <f t="shared" si="3"/>
        <v>5.9632451259313414E-2</v>
      </c>
      <c r="L74" s="248">
        <f t="shared" si="3"/>
        <v>15.789701418315863</v>
      </c>
      <c r="M74" s="248">
        <f t="shared" si="3"/>
        <v>14.582079370376183</v>
      </c>
      <c r="N74" s="248">
        <f t="shared" si="3"/>
        <v>12.932321607400416</v>
      </c>
      <c r="O74" s="248">
        <f t="shared" si="3"/>
        <v>14.356513282762322</v>
      </c>
    </row>
    <row r="75" spans="2:20" ht="15">
      <c r="B75" s="238" t="s">
        <v>230</v>
      </c>
      <c r="C75" s="248">
        <f t="shared" ref="C75:O75" si="4">+C58/C$53</f>
        <v>1.8243256580169358E-3</v>
      </c>
      <c r="D75" s="248">
        <f t="shared" si="4"/>
        <v>1.5971149458836112E-3</v>
      </c>
      <c r="E75" s="248">
        <f t="shared" si="4"/>
        <v>2.6827351577785753E-3</v>
      </c>
      <c r="F75" s="248">
        <f t="shared" si="4"/>
        <v>1.3116220501649832E-3</v>
      </c>
      <c r="G75" s="248">
        <f t="shared" si="4"/>
        <v>1.1446514858459269E-3</v>
      </c>
      <c r="H75" s="248">
        <f t="shared" si="4"/>
        <v>7.7333534718292422E-4</v>
      </c>
      <c r="I75" s="248">
        <f t="shared" si="4"/>
        <v>7.0763919076331696E-4</v>
      </c>
      <c r="J75" s="248">
        <f t="shared" si="4"/>
        <v>6.1370504670856256E-4</v>
      </c>
      <c r="K75" s="248">
        <f t="shared" si="4"/>
        <v>5.6442605809961738E-4</v>
      </c>
      <c r="L75" s="248">
        <f t="shared" si="4"/>
        <v>16.221664425175209</v>
      </c>
      <c r="M75" s="248">
        <f t="shared" si="4"/>
        <v>13.521446084403307</v>
      </c>
      <c r="N75" s="248">
        <f t="shared" si="4"/>
        <v>12.825934303260787</v>
      </c>
      <c r="O75" s="248">
        <f t="shared" si="4"/>
        <v>11.861234573343291</v>
      </c>
    </row>
    <row r="76" spans="2:20" ht="15">
      <c r="B76" s="238" t="s">
        <v>231</v>
      </c>
      <c r="C76" s="248">
        <f t="shared" ref="C76:O76" si="5">+C59/C$53</f>
        <v>0.15156485117876609</v>
      </c>
      <c r="D76" s="248">
        <f t="shared" si="5"/>
        <v>0.16405175802908253</v>
      </c>
      <c r="E76" s="248">
        <f t="shared" si="5"/>
        <v>0.15092441336508544</v>
      </c>
      <c r="F76" s="248">
        <f t="shared" si="5"/>
        <v>0.12917730493628657</v>
      </c>
      <c r="G76" s="248">
        <f t="shared" si="5"/>
        <v>0.16090975783309905</v>
      </c>
      <c r="H76" s="248">
        <f t="shared" si="5"/>
        <v>0.14711349350544098</v>
      </c>
      <c r="I76" s="248">
        <f t="shared" si="5"/>
        <v>0.14638685959199746</v>
      </c>
      <c r="J76" s="248">
        <f t="shared" si="5"/>
        <v>0.13734731364568165</v>
      </c>
      <c r="K76" s="248">
        <f t="shared" si="5"/>
        <v>0.13473885632041679</v>
      </c>
      <c r="L76" s="248">
        <f t="shared" si="5"/>
        <v>69.566961616081457</v>
      </c>
      <c r="M76" s="248">
        <f t="shared" si="5"/>
        <v>57.09156790095178</v>
      </c>
      <c r="N76" s="248">
        <f t="shared" si="5"/>
        <v>58.874789729528047</v>
      </c>
      <c r="O76" s="248">
        <f t="shared" si="5"/>
        <v>47.470120440957736</v>
      </c>
    </row>
    <row r="77" spans="2:20" ht="15">
      <c r="B77" s="238" t="s">
        <v>232</v>
      </c>
      <c r="C77" s="248">
        <f t="shared" ref="C77:O77" si="6">+C60/C$53</f>
        <v>0.15301412229788813</v>
      </c>
      <c r="D77" s="248">
        <f t="shared" si="6"/>
        <v>0.16204004899546173</v>
      </c>
      <c r="E77" s="248">
        <f t="shared" si="6"/>
        <v>0.17323403382199978</v>
      </c>
      <c r="F77" s="248">
        <f t="shared" si="6"/>
        <v>0.16135392124729861</v>
      </c>
      <c r="G77" s="248">
        <f t="shared" si="6"/>
        <v>0.14985981192896752</v>
      </c>
      <c r="H77" s="248">
        <f t="shared" si="6"/>
        <v>0.1444101050688818</v>
      </c>
      <c r="I77" s="248">
        <f t="shared" si="6"/>
        <v>0.16188031281752011</v>
      </c>
      <c r="J77" s="248">
        <f t="shared" si="6"/>
        <v>0.14099199486177685</v>
      </c>
      <c r="K77" s="248">
        <f t="shared" si="6"/>
        <v>0.14869450264744008</v>
      </c>
      <c r="L77" s="248">
        <f t="shared" si="6"/>
        <v>7.9087669298735257</v>
      </c>
      <c r="M77" s="248">
        <f t="shared" si="6"/>
        <v>7.7561103598705294</v>
      </c>
      <c r="N77" s="248">
        <f t="shared" si="6"/>
        <v>7.9081426398114294</v>
      </c>
      <c r="O77" s="248">
        <f t="shared" si="6"/>
        <v>7.8725285674163317</v>
      </c>
    </row>
    <row r="78" spans="2:20" ht="15">
      <c r="B78" s="238" t="s">
        <v>233</v>
      </c>
      <c r="C78" s="248">
        <f t="shared" ref="C78:O78" si="7">+C61/C$53</f>
        <v>0.54123316999097348</v>
      </c>
      <c r="D78" s="248">
        <f t="shared" si="7"/>
        <v>0.5213017614574883</v>
      </c>
      <c r="E78" s="248">
        <f t="shared" si="7"/>
        <v>0.53307922062710156</v>
      </c>
      <c r="F78" s="248">
        <f t="shared" si="7"/>
        <v>0.56915779994524407</v>
      </c>
      <c r="G78" s="248">
        <f t="shared" si="7"/>
        <v>0.52761480856800236</v>
      </c>
      <c r="H78" s="248">
        <f t="shared" si="7"/>
        <v>0.55160617872756101</v>
      </c>
      <c r="I78" s="248">
        <f t="shared" si="7"/>
        <v>0.5438788365925975</v>
      </c>
      <c r="J78" s="248">
        <f t="shared" si="7"/>
        <v>0.50813102420048462</v>
      </c>
      <c r="K78" s="248">
        <f t="shared" si="7"/>
        <v>0.52073277086115832</v>
      </c>
      <c r="L78" s="248">
        <f t="shared" si="7"/>
        <v>0.99156185214222647</v>
      </c>
      <c r="M78" s="248">
        <f t="shared" si="7"/>
        <v>1.0457069357725466</v>
      </c>
      <c r="N78" s="248">
        <f t="shared" si="7"/>
        <v>0.8861610335780844</v>
      </c>
      <c r="O78" s="248">
        <f t="shared" si="7"/>
        <v>1.5996696721280503</v>
      </c>
    </row>
    <row r="79" spans="2:20" ht="15">
      <c r="B79" s="238" t="s">
        <v>234</v>
      </c>
      <c r="C79" s="248">
        <f t="shared" ref="C79:O79" si="8">+C62/C$53</f>
        <v>8.9147943371993818E-2</v>
      </c>
      <c r="D79" s="248">
        <f t="shared" si="8"/>
        <v>7.98200548162048E-2</v>
      </c>
      <c r="E79" s="248">
        <f t="shared" si="8"/>
        <v>7.7517181808915231E-2</v>
      </c>
      <c r="F79" s="248">
        <f t="shared" si="8"/>
        <v>7.4927643293309101E-2</v>
      </c>
      <c r="G79" s="248">
        <f t="shared" si="8"/>
        <v>7.5515432175664879E-2</v>
      </c>
      <c r="H79" s="248">
        <f t="shared" si="8"/>
        <v>6.9914770237237731E-2</v>
      </c>
      <c r="I79" s="248">
        <f t="shared" si="8"/>
        <v>7.5834524118002497E-2</v>
      </c>
      <c r="J79" s="248">
        <f t="shared" si="8"/>
        <v>6.8672074044705406E-2</v>
      </c>
      <c r="K79" s="248">
        <f t="shared" si="8"/>
        <v>6.6481988837183509E-2</v>
      </c>
      <c r="L79" s="248">
        <f t="shared" si="8"/>
        <v>0</v>
      </c>
      <c r="M79" s="248">
        <f t="shared" si="8"/>
        <v>0</v>
      </c>
      <c r="N79" s="248">
        <f t="shared" si="8"/>
        <v>0</v>
      </c>
      <c r="O79" s="248">
        <f t="shared" si="8"/>
        <v>0</v>
      </c>
    </row>
    <row r="80" spans="2:20" ht="15">
      <c r="B80" s="238" t="s">
        <v>235</v>
      </c>
      <c r="C80" s="248">
        <f t="shared" ref="C80:O80" si="9">+C63/C$53</f>
        <v>9.2025510515706625E-3</v>
      </c>
      <c r="D80" s="248">
        <f t="shared" si="9"/>
        <v>1.1490658553580422E-2</v>
      </c>
      <c r="E80" s="248">
        <f t="shared" si="9"/>
        <v>9.4684822107057396E-3</v>
      </c>
      <c r="F80" s="248">
        <f t="shared" si="9"/>
        <v>1.2679292639324217E-2</v>
      </c>
      <c r="G80" s="248">
        <f t="shared" si="9"/>
        <v>1.0123753079172539E-2</v>
      </c>
      <c r="H80" s="248">
        <f t="shared" si="9"/>
        <v>7.8425640548677698E-3</v>
      </c>
      <c r="I80" s="248">
        <f t="shared" si="9"/>
        <v>1.2222322996884966E-2</v>
      </c>
      <c r="J80" s="248">
        <f t="shared" si="9"/>
        <v>8.3054271323469361E-3</v>
      </c>
      <c r="K80" s="248">
        <f t="shared" si="9"/>
        <v>1.2691656906725407E-2</v>
      </c>
      <c r="L80" s="248">
        <f t="shared" si="9"/>
        <v>0</v>
      </c>
      <c r="M80" s="248">
        <f t="shared" si="9"/>
        <v>0</v>
      </c>
      <c r="N80" s="248">
        <f t="shared" si="9"/>
        <v>0</v>
      </c>
      <c r="O80" s="248">
        <f t="shared" si="9"/>
        <v>0</v>
      </c>
    </row>
  </sheetData>
  <sortState ref="B7:K9">
    <sortCondition descending="1" ref="K7:K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workbookViewId="0">
      <selection activeCell="I41" sqref="I41"/>
    </sheetView>
  </sheetViews>
  <sheetFormatPr defaultColWidth="9.140625" defaultRowHeight="12"/>
  <cols>
    <col min="1" max="10" width="9.140625" style="2" customWidth="1"/>
    <col min="11" max="11" width="9.140625" style="2"/>
    <col min="12" max="16" width="9.140625" style="2" customWidth="1"/>
    <col min="17" max="19" width="9.140625" style="2"/>
    <col min="20" max="20" width="4.42578125" style="2" customWidth="1"/>
    <col min="21" max="16384" width="9.140625" style="2"/>
  </cols>
  <sheetData>
    <row r="2" spans="2:2" ht="15">
      <c r="B2" s="268" t="s">
        <v>259</v>
      </c>
    </row>
    <row r="3" spans="2:2">
      <c r="B3" s="20" t="s">
        <v>72</v>
      </c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61" t="s">
        <v>265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>
      <c r="B36" s="137"/>
      <c r="L36" s="264"/>
      <c r="M36" s="264"/>
      <c r="N36" s="264"/>
      <c r="O36" s="264"/>
      <c r="P36" s="264"/>
      <c r="Q36" s="264"/>
      <c r="R36" s="264"/>
      <c r="S36" s="264"/>
      <c r="T36" s="264"/>
    </row>
    <row r="37" spans="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2:20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5">
      <c r="A59" s="15"/>
      <c r="B59" s="15" t="s">
        <v>78</v>
      </c>
    </row>
    <row r="60" spans="1:5">
      <c r="A60" s="61" t="s">
        <v>82</v>
      </c>
      <c r="B60" s="62">
        <v>4.1847459999999996</v>
      </c>
      <c r="E60" s="61"/>
    </row>
    <row r="61" spans="1:5">
      <c r="A61" s="61" t="s">
        <v>89</v>
      </c>
      <c r="B61" s="62">
        <v>5.9021100000000004</v>
      </c>
    </row>
    <row r="62" spans="1:5">
      <c r="A62" s="61" t="s">
        <v>90</v>
      </c>
      <c r="B62" s="62">
        <v>6.4473330000000004</v>
      </c>
    </row>
    <row r="63" spans="1:5">
      <c r="A63" s="61" t="s">
        <v>83</v>
      </c>
      <c r="B63" s="62">
        <v>7.5974599999999999</v>
      </c>
    </row>
    <row r="64" spans="1:5">
      <c r="A64" s="61" t="s">
        <v>91</v>
      </c>
      <c r="B64" s="62">
        <v>10.86866</v>
      </c>
      <c r="E64" s="61"/>
    </row>
    <row r="65" spans="1:5">
      <c r="A65" s="61" t="s">
        <v>84</v>
      </c>
      <c r="B65" s="62">
        <v>42.634878999999998</v>
      </c>
      <c r="E65" s="61"/>
    </row>
    <row r="66" spans="1:5">
      <c r="A66" s="61" t="s">
        <v>85</v>
      </c>
      <c r="B66" s="62">
        <v>47.707639999999998</v>
      </c>
    </row>
    <row r="67" spans="1:5">
      <c r="A67" s="61" t="s">
        <v>86</v>
      </c>
      <c r="B67" s="62">
        <v>106.322863</v>
      </c>
      <c r="E67" s="61"/>
    </row>
    <row r="68" spans="1:5">
      <c r="A68" s="61" t="s">
        <v>87</v>
      </c>
      <c r="B68" s="62">
        <v>176.17934099999999</v>
      </c>
    </row>
    <row r="69" spans="1:5">
      <c r="A69" s="61" t="s">
        <v>88</v>
      </c>
      <c r="B69" s="62">
        <v>256.004615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4"/>
  <sheetViews>
    <sheetView showGridLines="0" zoomScaleNormal="100" workbookViewId="0">
      <selection activeCell="J38" sqref="J38"/>
    </sheetView>
  </sheetViews>
  <sheetFormatPr defaultColWidth="9.140625" defaultRowHeight="12"/>
  <cols>
    <col min="1" max="1" width="9.140625" style="2" customWidth="1"/>
    <col min="2" max="2" width="10.85546875" style="2" bestFit="1" customWidth="1"/>
    <col min="3" max="3" width="11.28515625" style="2" customWidth="1"/>
    <col min="4" max="4" width="10.85546875" style="2" bestFit="1" customWidth="1"/>
    <col min="5" max="12" width="12.28515625" style="2" bestFit="1" customWidth="1"/>
    <col min="13" max="14" width="9.140625" style="2"/>
    <col min="15" max="15" width="9.140625" style="2" customWidth="1"/>
    <col min="16" max="16384" width="9.140625" style="2"/>
  </cols>
  <sheetData>
    <row r="2" spans="2:9" ht="15">
      <c r="B2" s="268" t="s">
        <v>280</v>
      </c>
    </row>
    <row r="3" spans="2:9">
      <c r="B3" s="20" t="s">
        <v>28</v>
      </c>
      <c r="C3" s="19"/>
      <c r="D3" s="19"/>
      <c r="E3" s="19"/>
      <c r="F3" s="19"/>
      <c r="G3" s="19"/>
      <c r="H3" s="19"/>
      <c r="I3" s="19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0" t="s">
        <v>93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50" spans="2:22">
      <c r="C50" s="2" t="s">
        <v>146</v>
      </c>
      <c r="F50" s="2" t="s">
        <v>147</v>
      </c>
      <c r="I50" s="140" t="s">
        <v>148</v>
      </c>
      <c r="J50" s="140"/>
      <c r="K50" s="140"/>
      <c r="L50" s="264"/>
      <c r="M50" s="264"/>
      <c r="N50" s="264"/>
      <c r="O50" s="264"/>
      <c r="P50" s="264"/>
      <c r="Q50" s="264"/>
      <c r="R50" s="264"/>
      <c r="S50" s="264"/>
      <c r="T50" s="264"/>
    </row>
    <row r="51" spans="2:22">
      <c r="C51" s="2" t="s">
        <v>143</v>
      </c>
      <c r="D51" s="2" t="s">
        <v>144</v>
      </c>
      <c r="E51" s="2" t="s">
        <v>145</v>
      </c>
      <c r="F51" s="140" t="s">
        <v>143</v>
      </c>
      <c r="G51" s="140" t="s">
        <v>144</v>
      </c>
      <c r="H51" s="140" t="s">
        <v>145</v>
      </c>
      <c r="I51" s="140" t="s">
        <v>143</v>
      </c>
      <c r="J51" s="140" t="s">
        <v>144</v>
      </c>
      <c r="K51" s="140" t="s">
        <v>145</v>
      </c>
      <c r="L51" s="264"/>
      <c r="M51" s="264"/>
      <c r="N51" s="264"/>
      <c r="O51" s="264"/>
      <c r="P51" s="264"/>
      <c r="Q51" s="264"/>
      <c r="R51" s="264"/>
      <c r="S51" s="264"/>
      <c r="T51" s="264"/>
      <c r="U51" s="142"/>
      <c r="V51" s="142"/>
    </row>
    <row r="52" spans="2:22">
      <c r="B52" s="2">
        <v>2003</v>
      </c>
      <c r="C52" s="142">
        <v>2147</v>
      </c>
      <c r="D52" s="142">
        <v>2857</v>
      </c>
      <c r="E52" s="142">
        <f>+C52+D52</f>
        <v>5004</v>
      </c>
      <c r="F52" s="142">
        <v>2347.6281691599997</v>
      </c>
      <c r="G52" s="142">
        <f>+H52-F52</f>
        <v>2738.8745575180938</v>
      </c>
      <c r="H52" s="142">
        <v>5086.5027266780935</v>
      </c>
      <c r="I52" s="141">
        <f>+C52-F52</f>
        <v>-200.62816915999974</v>
      </c>
      <c r="J52" s="141">
        <f t="shared" ref="J52:K52" si="0">+D52-G52</f>
        <v>118.12544248190625</v>
      </c>
      <c r="K52" s="141">
        <f t="shared" si="0"/>
        <v>-82.502726678093495</v>
      </c>
      <c r="L52" s="264"/>
      <c r="M52" s="264"/>
      <c r="N52" s="264"/>
      <c r="O52" s="264"/>
      <c r="P52" s="264"/>
      <c r="Q52" s="264"/>
      <c r="R52" s="264"/>
      <c r="S52" s="264"/>
      <c r="T52" s="264"/>
      <c r="U52" s="142"/>
      <c r="V52" s="142"/>
    </row>
    <row r="53" spans="2:22">
      <c r="B53" s="2">
        <v>2004</v>
      </c>
      <c r="C53" s="142">
        <v>3850</v>
      </c>
      <c r="D53" s="142">
        <v>3506</v>
      </c>
      <c r="E53" s="142">
        <f t="shared" ref="E53:E62" si="1">+C53+D53</f>
        <v>7356</v>
      </c>
      <c r="F53" s="142">
        <v>4184.2743982500006</v>
      </c>
      <c r="G53" s="142">
        <f t="shared" ref="G53:G62" si="2">+H53-F53</f>
        <v>3885.0830802031132</v>
      </c>
      <c r="H53" s="142">
        <v>8069.3574784531138</v>
      </c>
      <c r="I53" s="141">
        <f t="shared" ref="I53:I62" si="3">+C53-F53</f>
        <v>-334.27439825000056</v>
      </c>
      <c r="J53" s="141">
        <f t="shared" ref="J53:J62" si="4">+D53-G53</f>
        <v>-379.08308020311324</v>
      </c>
      <c r="K53" s="141">
        <f t="shared" ref="K53:K62" si="5">+E53-H53</f>
        <v>-713.3574784531138</v>
      </c>
      <c r="L53" s="264"/>
      <c r="M53" s="264"/>
      <c r="N53" s="264"/>
      <c r="O53" s="264"/>
      <c r="P53" s="264"/>
      <c r="Q53" s="264"/>
      <c r="R53" s="264"/>
      <c r="S53" s="264"/>
      <c r="T53" s="264"/>
      <c r="U53" s="142"/>
      <c r="V53" s="142"/>
    </row>
    <row r="54" spans="2:22">
      <c r="B54" s="140">
        <v>2005</v>
      </c>
      <c r="C54" s="142">
        <v>3899</v>
      </c>
      <c r="D54" s="142">
        <v>4259</v>
      </c>
      <c r="E54" s="142">
        <f t="shared" si="1"/>
        <v>8158</v>
      </c>
      <c r="F54" s="142">
        <v>5019.9422946200002</v>
      </c>
      <c r="G54" s="142">
        <f t="shared" si="2"/>
        <v>4528.6796024045771</v>
      </c>
      <c r="H54" s="142">
        <v>9548.6218970245773</v>
      </c>
      <c r="I54" s="141">
        <f t="shared" si="3"/>
        <v>-1120.9422946200002</v>
      </c>
      <c r="J54" s="141">
        <f t="shared" si="4"/>
        <v>-269.67960240457705</v>
      </c>
      <c r="K54" s="141">
        <f t="shared" si="5"/>
        <v>-1390.6218970245773</v>
      </c>
      <c r="L54" s="264"/>
      <c r="M54" s="264"/>
      <c r="N54" s="264"/>
      <c r="O54" s="264"/>
      <c r="P54" s="264"/>
      <c r="Q54" s="264"/>
      <c r="R54" s="264"/>
      <c r="S54" s="264"/>
      <c r="T54" s="264"/>
      <c r="U54" s="142"/>
      <c r="V54" s="142"/>
    </row>
    <row r="55" spans="2:22">
      <c r="B55" s="140">
        <v>2006</v>
      </c>
      <c r="C55" s="142">
        <v>7842</v>
      </c>
      <c r="D55" s="142">
        <v>4640</v>
      </c>
      <c r="E55" s="142">
        <f t="shared" si="1"/>
        <v>12482</v>
      </c>
      <c r="F55" s="142">
        <v>10343.67156432</v>
      </c>
      <c r="G55" s="142">
        <f t="shared" si="2"/>
        <v>5275.044905310273</v>
      </c>
      <c r="H55" s="142">
        <v>15618.716469630273</v>
      </c>
      <c r="I55" s="141">
        <f t="shared" si="3"/>
        <v>-2501.6715643200005</v>
      </c>
      <c r="J55" s="141">
        <f t="shared" si="4"/>
        <v>-635.04490531027295</v>
      </c>
      <c r="K55" s="141">
        <f t="shared" si="5"/>
        <v>-3136.7164696302734</v>
      </c>
      <c r="L55" s="264"/>
      <c r="M55" s="264"/>
      <c r="N55" s="264"/>
      <c r="O55" s="264"/>
      <c r="P55" s="264"/>
      <c r="Q55" s="264"/>
      <c r="R55" s="264"/>
      <c r="S55" s="264"/>
      <c r="T55" s="264"/>
    </row>
    <row r="56" spans="2:22">
      <c r="B56" s="140">
        <v>2007</v>
      </c>
      <c r="C56" s="142">
        <v>7727</v>
      </c>
      <c r="D56" s="142">
        <v>4848</v>
      </c>
      <c r="E56" s="142">
        <f t="shared" si="1"/>
        <v>12575</v>
      </c>
      <c r="F56" s="142">
        <v>10136.628886140001</v>
      </c>
      <c r="G56" s="142">
        <f t="shared" si="2"/>
        <v>6264.3353222678652</v>
      </c>
      <c r="H56" s="142">
        <v>16400.964208407866</v>
      </c>
      <c r="I56" s="141">
        <f t="shared" si="3"/>
        <v>-2409.6288861400008</v>
      </c>
      <c r="J56" s="141">
        <f t="shared" si="4"/>
        <v>-1416.3353222678652</v>
      </c>
      <c r="K56" s="141">
        <f t="shared" si="5"/>
        <v>-3825.964208407866</v>
      </c>
      <c r="L56" s="264"/>
      <c r="M56" s="264"/>
      <c r="N56" s="264"/>
      <c r="O56" s="264"/>
      <c r="P56" s="264"/>
      <c r="Q56" s="264"/>
      <c r="R56" s="264"/>
      <c r="S56" s="264"/>
      <c r="T56" s="264"/>
    </row>
    <row r="57" spans="2:22">
      <c r="B57" s="140">
        <v>2008</v>
      </c>
      <c r="C57" s="142">
        <v>6020</v>
      </c>
      <c r="D57" s="142">
        <v>5293</v>
      </c>
      <c r="E57" s="142">
        <f t="shared" si="1"/>
        <v>11313</v>
      </c>
      <c r="F57" s="142">
        <v>9223.2140675227693</v>
      </c>
      <c r="G57" s="142">
        <f t="shared" si="2"/>
        <v>6491.1817944353716</v>
      </c>
      <c r="H57" s="142">
        <v>15714.395861958141</v>
      </c>
      <c r="I57" s="141">
        <f t="shared" si="3"/>
        <v>-3203.2140675227693</v>
      </c>
      <c r="J57" s="141">
        <f t="shared" si="4"/>
        <v>-1198.1817944353716</v>
      </c>
      <c r="K57" s="141">
        <f t="shared" si="5"/>
        <v>-4401.3958619581408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2:22">
      <c r="B58" s="140">
        <v>2009</v>
      </c>
      <c r="C58" s="142">
        <v>3663</v>
      </c>
      <c r="D58" s="142">
        <v>3873</v>
      </c>
      <c r="E58" s="142">
        <f t="shared" si="1"/>
        <v>7536</v>
      </c>
      <c r="F58" s="142">
        <v>5468.2429072920631</v>
      </c>
      <c r="G58" s="142">
        <f t="shared" si="2"/>
        <v>4322.4382357882323</v>
      </c>
      <c r="H58" s="142">
        <v>9790.6811430802954</v>
      </c>
      <c r="I58" s="141">
        <f t="shared" si="3"/>
        <v>-1805.2429072920631</v>
      </c>
      <c r="J58" s="141">
        <f t="shared" si="4"/>
        <v>-449.4382357882323</v>
      </c>
      <c r="K58" s="141">
        <f t="shared" si="5"/>
        <v>-2254.6811430802954</v>
      </c>
      <c r="L58" s="264"/>
      <c r="M58" s="264"/>
      <c r="N58" s="264"/>
      <c r="O58" s="264"/>
      <c r="P58" s="264"/>
      <c r="Q58" s="264"/>
      <c r="R58" s="264"/>
      <c r="S58" s="264"/>
      <c r="T58" s="264"/>
    </row>
    <row r="59" spans="2:22">
      <c r="B59" s="140">
        <v>2010</v>
      </c>
      <c r="C59" s="142">
        <v>5127</v>
      </c>
      <c r="D59" s="142">
        <v>4349</v>
      </c>
      <c r="E59" s="142">
        <f t="shared" si="1"/>
        <v>9476</v>
      </c>
      <c r="F59" s="142">
        <v>7326.4324188196397</v>
      </c>
      <c r="G59" s="142">
        <f t="shared" si="2"/>
        <v>5135.8292735655532</v>
      </c>
      <c r="H59" s="142">
        <v>12462.261692385193</v>
      </c>
      <c r="I59" s="141">
        <f t="shared" si="3"/>
        <v>-2199.4324188196397</v>
      </c>
      <c r="J59" s="141">
        <f t="shared" si="4"/>
        <v>-786.82927356555319</v>
      </c>
      <c r="K59" s="141">
        <f t="shared" si="5"/>
        <v>-2986.2616923851929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2:22">
      <c r="B60" s="140">
        <v>2011</v>
      </c>
      <c r="C60" s="142">
        <v>5982</v>
      </c>
      <c r="D60" s="142">
        <v>5115</v>
      </c>
      <c r="E60" s="142">
        <f t="shared" si="1"/>
        <v>11097</v>
      </c>
      <c r="F60" s="142">
        <v>8376.3132828893413</v>
      </c>
      <c r="G60" s="142">
        <f t="shared" si="2"/>
        <v>5998.1222050283413</v>
      </c>
      <c r="H60" s="142">
        <v>14374.435487917683</v>
      </c>
      <c r="I60" s="141">
        <f t="shared" si="3"/>
        <v>-2394.3132828893413</v>
      </c>
      <c r="J60" s="141">
        <f t="shared" si="4"/>
        <v>-883.12220502834134</v>
      </c>
      <c r="K60" s="141">
        <f t="shared" si="5"/>
        <v>-3277.4354879176826</v>
      </c>
      <c r="L60" s="264"/>
      <c r="M60" s="264"/>
      <c r="N60" s="264"/>
      <c r="O60" s="264"/>
      <c r="P60" s="264"/>
      <c r="Q60" s="264"/>
      <c r="R60" s="264"/>
      <c r="S60" s="264"/>
      <c r="T60" s="264"/>
    </row>
    <row r="61" spans="2:22">
      <c r="B61" s="140">
        <v>2012</v>
      </c>
      <c r="C61" s="142">
        <v>4920</v>
      </c>
      <c r="D61" s="142">
        <v>4778</v>
      </c>
      <c r="E61" s="142">
        <f t="shared" si="1"/>
        <v>9698</v>
      </c>
      <c r="F61" s="142">
        <v>6513.7159759999995</v>
      </c>
      <c r="G61" s="142">
        <f t="shared" si="2"/>
        <v>5383.7664755450151</v>
      </c>
      <c r="H61" s="142">
        <v>11897.482451545015</v>
      </c>
      <c r="I61" s="141">
        <f t="shared" si="3"/>
        <v>-1593.7159759999995</v>
      </c>
      <c r="J61" s="141">
        <f t="shared" si="4"/>
        <v>-605.76647554501506</v>
      </c>
      <c r="K61" s="141">
        <f t="shared" si="5"/>
        <v>-2199.4824515450146</v>
      </c>
      <c r="L61" s="140"/>
      <c r="M61" s="140"/>
      <c r="N61" s="140"/>
      <c r="O61" s="140"/>
      <c r="P61" s="140"/>
      <c r="Q61" s="140"/>
      <c r="R61" s="140"/>
    </row>
    <row r="62" spans="2:22">
      <c r="B62" s="140">
        <v>2013</v>
      </c>
      <c r="C62" s="142">
        <v>4152</v>
      </c>
      <c r="D62" s="142">
        <v>4843</v>
      </c>
      <c r="E62" s="142">
        <f t="shared" si="1"/>
        <v>8995</v>
      </c>
      <c r="F62" s="142">
        <v>5804.8418328999996</v>
      </c>
      <c r="G62" s="142">
        <f t="shared" si="2"/>
        <v>5390.258088723931</v>
      </c>
      <c r="H62" s="142">
        <v>11195.099921623931</v>
      </c>
      <c r="I62" s="141">
        <f t="shared" si="3"/>
        <v>-1652.8418328999996</v>
      </c>
      <c r="J62" s="141">
        <f t="shared" si="4"/>
        <v>-547.258088723931</v>
      </c>
      <c r="K62" s="141">
        <f t="shared" si="5"/>
        <v>-2200.0999216239306</v>
      </c>
      <c r="L62" s="140"/>
      <c r="M62" s="140"/>
      <c r="N62" s="140"/>
      <c r="O62" s="140"/>
      <c r="P62" s="140"/>
      <c r="Q62" s="140"/>
      <c r="R62" s="140"/>
    </row>
    <row r="63" spans="2:22">
      <c r="F63" s="142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</row>
    <row r="65" spans="1:14">
      <c r="B65" s="140"/>
      <c r="C65" s="140" t="s">
        <v>146</v>
      </c>
      <c r="D65" s="140"/>
      <c r="E65" s="140"/>
      <c r="F65" s="140" t="s">
        <v>147</v>
      </c>
      <c r="G65" s="140"/>
      <c r="H65" s="140"/>
      <c r="M65" s="140"/>
    </row>
    <row r="66" spans="1:14">
      <c r="B66" s="140"/>
      <c r="C66" s="140" t="s">
        <v>29</v>
      </c>
      <c r="D66" s="140" t="s">
        <v>92</v>
      </c>
      <c r="E66" s="140" t="s">
        <v>145</v>
      </c>
      <c r="F66" s="140" t="s">
        <v>143</v>
      </c>
      <c r="G66" s="140" t="s">
        <v>144</v>
      </c>
      <c r="H66" s="140" t="s">
        <v>145</v>
      </c>
      <c r="M66" s="140"/>
    </row>
    <row r="67" spans="1:14" ht="15">
      <c r="B67" s="140">
        <v>2003</v>
      </c>
      <c r="C67" s="303">
        <f>((+C52/$E52)*100)*1</f>
        <v>42.905675459632292</v>
      </c>
      <c r="D67" s="303">
        <f t="shared" ref="D67:D77" si="6">(+D52/$E52)*100*1</f>
        <v>57.094324540367701</v>
      </c>
      <c r="E67" s="143">
        <f t="shared" ref="E67:E77" si="7">+E52/$E52</f>
        <v>1</v>
      </c>
      <c r="F67" s="143">
        <f t="shared" ref="F67:H77" si="8">+F52/$H52</f>
        <v>0.46154072755077336</v>
      </c>
      <c r="G67" s="143">
        <f t="shared" si="8"/>
        <v>0.53845927244922664</v>
      </c>
      <c r="H67" s="143">
        <f t="shared" si="8"/>
        <v>1</v>
      </c>
      <c r="I67" s="190">
        <f>+C67-F67</f>
        <v>42.444134732081515</v>
      </c>
      <c r="J67" s="190">
        <f>+D67-G67</f>
        <v>56.555865267918477</v>
      </c>
      <c r="K67" s="143"/>
      <c r="L67" s="190"/>
      <c r="M67" s="300"/>
      <c r="N67" s="190"/>
    </row>
    <row r="68" spans="1:14" ht="15">
      <c r="B68" s="140">
        <v>2004</v>
      </c>
      <c r="C68" s="303">
        <f>(+C53/$E53)*100</f>
        <v>52.338227297444263</v>
      </c>
      <c r="D68" s="303">
        <f t="shared" si="6"/>
        <v>47.661772702555737</v>
      </c>
      <c r="E68" s="143">
        <f t="shared" si="7"/>
        <v>1</v>
      </c>
      <c r="F68" s="143">
        <f t="shared" si="8"/>
        <v>0.51853873241121062</v>
      </c>
      <c r="G68" s="143">
        <f t="shared" si="8"/>
        <v>0.48146126758878938</v>
      </c>
      <c r="H68" s="143">
        <f t="shared" si="8"/>
        <v>1</v>
      </c>
      <c r="I68" s="190">
        <f t="shared" ref="I68:I77" si="9">+C68-F68</f>
        <v>51.819688565033054</v>
      </c>
      <c r="J68" s="190">
        <f t="shared" ref="J68:J77" si="10">+D68-G68</f>
        <v>47.180311434966946</v>
      </c>
      <c r="K68" s="143"/>
      <c r="L68" s="190"/>
      <c r="M68" s="186"/>
      <c r="N68" s="190"/>
    </row>
    <row r="69" spans="1:14" ht="15">
      <c r="B69" s="140">
        <v>2005</v>
      </c>
      <c r="C69" s="303">
        <f>((+C54/$E54)*100)*1</f>
        <v>47.793576857072814</v>
      </c>
      <c r="D69" s="303">
        <f t="shared" si="6"/>
        <v>52.206423142927186</v>
      </c>
      <c r="E69" s="143">
        <f t="shared" si="7"/>
        <v>1</v>
      </c>
      <c r="F69" s="143">
        <f t="shared" si="8"/>
        <v>0.52572427191658433</v>
      </c>
      <c r="G69" s="143">
        <f t="shared" si="8"/>
        <v>0.47427572808341567</v>
      </c>
      <c r="H69" s="143">
        <f t="shared" si="8"/>
        <v>1</v>
      </c>
      <c r="I69" s="190">
        <f t="shared" si="9"/>
        <v>47.267852585156227</v>
      </c>
      <c r="J69" s="190">
        <f t="shared" si="10"/>
        <v>51.732147414843773</v>
      </c>
      <c r="K69" s="143"/>
      <c r="L69" s="190"/>
      <c r="M69" s="186"/>
      <c r="N69" s="190"/>
    </row>
    <row r="70" spans="1:14" ht="15">
      <c r="B70" s="140">
        <v>2006</v>
      </c>
      <c r="C70" s="303">
        <f>((+C55/$E55)*100)*1</f>
        <v>62.826470116968437</v>
      </c>
      <c r="D70" s="303">
        <f t="shared" si="6"/>
        <v>37.173529883031563</v>
      </c>
      <c r="E70" s="143">
        <f t="shared" si="7"/>
        <v>1</v>
      </c>
      <c r="F70" s="143">
        <f t="shared" si="8"/>
        <v>0.66226130581425791</v>
      </c>
      <c r="G70" s="143">
        <f t="shared" si="8"/>
        <v>0.33773869418574215</v>
      </c>
      <c r="H70" s="143">
        <f t="shared" si="8"/>
        <v>1</v>
      </c>
      <c r="I70" s="190">
        <f t="shared" si="9"/>
        <v>62.164208811154182</v>
      </c>
      <c r="J70" s="190">
        <f t="shared" si="10"/>
        <v>36.835791188845818</v>
      </c>
      <c r="K70" s="143"/>
      <c r="L70" s="190"/>
      <c r="M70" s="186"/>
      <c r="N70" s="190"/>
    </row>
    <row r="71" spans="1:14" ht="15">
      <c r="B71" s="140">
        <v>2007</v>
      </c>
      <c r="C71" s="303">
        <f t="shared" ref="C71:C77" si="11">(+C56/$E56)*100*1</f>
        <v>61.44731610337972</v>
      </c>
      <c r="D71" s="303">
        <f t="shared" si="6"/>
        <v>38.55268389662028</v>
      </c>
      <c r="E71" s="143">
        <f t="shared" si="7"/>
        <v>1</v>
      </c>
      <c r="F71" s="143">
        <f t="shared" si="8"/>
        <v>0.61805079002266905</v>
      </c>
      <c r="G71" s="143">
        <f t="shared" si="8"/>
        <v>0.38194920997733095</v>
      </c>
      <c r="H71" s="143">
        <f t="shared" si="8"/>
        <v>1</v>
      </c>
      <c r="I71" s="190">
        <f t="shared" si="9"/>
        <v>60.829265313357048</v>
      </c>
      <c r="J71" s="190">
        <f t="shared" si="10"/>
        <v>38.170734686642952</v>
      </c>
      <c r="K71" s="143"/>
      <c r="L71" s="190"/>
      <c r="M71" s="186"/>
      <c r="N71" s="190"/>
    </row>
    <row r="72" spans="1:14" ht="15">
      <c r="B72" s="140">
        <v>2008</v>
      </c>
      <c r="C72" s="303">
        <f t="shared" si="11"/>
        <v>53.213117652258468</v>
      </c>
      <c r="D72" s="303">
        <f t="shared" si="6"/>
        <v>46.786882347741539</v>
      </c>
      <c r="E72" s="143">
        <f t="shared" si="7"/>
        <v>1</v>
      </c>
      <c r="F72" s="143">
        <f t="shared" si="8"/>
        <v>0.58692769028751468</v>
      </c>
      <c r="G72" s="143">
        <f t="shared" si="8"/>
        <v>0.41307230971248537</v>
      </c>
      <c r="H72" s="143">
        <f t="shared" si="8"/>
        <v>1</v>
      </c>
      <c r="I72" s="190">
        <f t="shared" si="9"/>
        <v>52.626189961970951</v>
      </c>
      <c r="J72" s="190">
        <f t="shared" si="10"/>
        <v>46.373810038029056</v>
      </c>
      <c r="K72" s="143"/>
      <c r="L72" s="190"/>
      <c r="M72" s="186"/>
      <c r="N72" s="190"/>
    </row>
    <row r="73" spans="1:14" ht="15">
      <c r="B73" s="140">
        <v>2009</v>
      </c>
      <c r="C73" s="303">
        <f t="shared" si="11"/>
        <v>48.606687898089177</v>
      </c>
      <c r="D73" s="303">
        <f t="shared" si="6"/>
        <v>51.393312101910823</v>
      </c>
      <c r="E73" s="143">
        <f t="shared" si="7"/>
        <v>1</v>
      </c>
      <c r="F73" s="143">
        <f t="shared" si="8"/>
        <v>0.55851506421050412</v>
      </c>
      <c r="G73" s="143">
        <f t="shared" si="8"/>
        <v>0.44148493578949588</v>
      </c>
      <c r="H73" s="143">
        <f t="shared" si="8"/>
        <v>1</v>
      </c>
      <c r="I73" s="190">
        <f t="shared" si="9"/>
        <v>48.048172833878674</v>
      </c>
      <c r="J73" s="190">
        <f t="shared" si="10"/>
        <v>50.951827166121326</v>
      </c>
      <c r="K73" s="143"/>
      <c r="L73" s="190"/>
      <c r="M73" s="186"/>
      <c r="N73" s="190"/>
    </row>
    <row r="74" spans="1:14" ht="15">
      <c r="B74" s="140">
        <v>2010</v>
      </c>
      <c r="C74" s="303">
        <f t="shared" si="11"/>
        <v>54.105107640354575</v>
      </c>
      <c r="D74" s="303">
        <f t="shared" si="6"/>
        <v>45.894892359645418</v>
      </c>
      <c r="E74" s="143">
        <f t="shared" si="7"/>
        <v>1</v>
      </c>
      <c r="F74" s="143">
        <f t="shared" si="8"/>
        <v>0.58788946979795043</v>
      </c>
      <c r="G74" s="143">
        <f t="shared" si="8"/>
        <v>0.41211053020204957</v>
      </c>
      <c r="H74" s="143">
        <f t="shared" si="8"/>
        <v>1</v>
      </c>
      <c r="I74" s="190">
        <f t="shared" si="9"/>
        <v>53.517218170556625</v>
      </c>
      <c r="J74" s="190">
        <f t="shared" si="10"/>
        <v>45.482781829443368</v>
      </c>
      <c r="K74" s="143"/>
      <c r="L74" s="190"/>
      <c r="M74" s="186"/>
      <c r="N74" s="190"/>
    </row>
    <row r="75" spans="1:14" ht="15">
      <c r="B75" s="140">
        <v>2011</v>
      </c>
      <c r="C75" s="303">
        <f t="shared" si="11"/>
        <v>53.906461205731283</v>
      </c>
      <c r="D75" s="303">
        <f t="shared" si="6"/>
        <v>46.093538794268724</v>
      </c>
      <c r="E75" s="143">
        <f t="shared" si="7"/>
        <v>1</v>
      </c>
      <c r="F75" s="143">
        <f t="shared" si="8"/>
        <v>0.58272293822807752</v>
      </c>
      <c r="G75" s="143">
        <f t="shared" si="8"/>
        <v>0.41727706177192248</v>
      </c>
      <c r="H75" s="143">
        <f t="shared" si="8"/>
        <v>1</v>
      </c>
      <c r="I75" s="190">
        <f t="shared" si="9"/>
        <v>53.323738267503202</v>
      </c>
      <c r="J75" s="190">
        <f t="shared" si="10"/>
        <v>45.676261732496805</v>
      </c>
      <c r="K75" s="143"/>
      <c r="L75" s="190"/>
      <c r="M75" s="186"/>
      <c r="N75" s="190"/>
    </row>
    <row r="76" spans="1:14" ht="15">
      <c r="B76" s="140">
        <v>2012</v>
      </c>
      <c r="C76" s="303">
        <f t="shared" si="11"/>
        <v>50.732109713342957</v>
      </c>
      <c r="D76" s="303">
        <f t="shared" si="6"/>
        <v>49.267890286657043</v>
      </c>
      <c r="E76" s="143">
        <f t="shared" si="7"/>
        <v>1</v>
      </c>
      <c r="F76" s="143">
        <f t="shared" si="8"/>
        <v>0.54748691603694055</v>
      </c>
      <c r="G76" s="143">
        <f t="shared" si="8"/>
        <v>0.45251308396305939</v>
      </c>
      <c r="H76" s="143">
        <f t="shared" si="8"/>
        <v>1</v>
      </c>
      <c r="I76" s="190">
        <f t="shared" si="9"/>
        <v>50.184622797306019</v>
      </c>
      <c r="J76" s="190">
        <f t="shared" si="10"/>
        <v>48.815377202693981</v>
      </c>
      <c r="K76" s="143"/>
      <c r="L76" s="190"/>
      <c r="M76" s="186"/>
      <c r="N76" s="190"/>
    </row>
    <row r="77" spans="1:14" ht="15">
      <c r="A77" s="1"/>
      <c r="B77" s="140">
        <v>2013</v>
      </c>
      <c r="C77" s="303">
        <f t="shared" si="11"/>
        <v>46.158977209560867</v>
      </c>
      <c r="D77" s="303">
        <f t="shared" si="6"/>
        <v>53.841022790439133</v>
      </c>
      <c r="E77" s="143">
        <f t="shared" si="7"/>
        <v>1</v>
      </c>
      <c r="F77" s="143">
        <f t="shared" si="8"/>
        <v>0.51851630387752401</v>
      </c>
      <c r="G77" s="143">
        <f t="shared" si="8"/>
        <v>0.48148369612247593</v>
      </c>
      <c r="H77" s="143">
        <f t="shared" si="8"/>
        <v>1</v>
      </c>
      <c r="I77" s="190">
        <f t="shared" si="9"/>
        <v>45.640460905683341</v>
      </c>
      <c r="J77" s="190">
        <f t="shared" si="10"/>
        <v>53.359539094316659</v>
      </c>
      <c r="K77" s="143"/>
      <c r="L77" s="190"/>
      <c r="M77" s="186"/>
      <c r="N77" s="190"/>
    </row>
    <row r="78" spans="1:14" s="140" customFormat="1">
      <c r="A78" s="139"/>
      <c r="C78" s="143"/>
      <c r="D78" s="143"/>
      <c r="E78" s="143"/>
      <c r="F78" s="142"/>
      <c r="G78" s="142"/>
      <c r="H78" s="142"/>
    </row>
    <row r="79" spans="1:14" s="140" customFormat="1">
      <c r="A79" s="139"/>
      <c r="C79" s="143"/>
      <c r="D79" s="143"/>
      <c r="E79" s="143"/>
      <c r="F79" s="142"/>
      <c r="G79" s="142"/>
      <c r="H79" s="142"/>
    </row>
    <row r="80" spans="1:14">
      <c r="A80" s="41"/>
      <c r="B80" s="17">
        <v>2003</v>
      </c>
      <c r="C80" s="18">
        <v>2004</v>
      </c>
      <c r="D80" s="18">
        <v>2005</v>
      </c>
      <c r="E80" s="18">
        <v>2006</v>
      </c>
      <c r="F80" s="18">
        <v>2007</v>
      </c>
      <c r="G80" s="18">
        <v>2008</v>
      </c>
      <c r="H80" s="18">
        <v>2009</v>
      </c>
      <c r="I80" s="18">
        <v>2010</v>
      </c>
      <c r="J80" s="18">
        <v>2011</v>
      </c>
      <c r="K80" s="18">
        <v>2012</v>
      </c>
      <c r="L80" s="112">
        <v>2013</v>
      </c>
    </row>
    <row r="81" spans="1:12">
      <c r="A81" s="28" t="s">
        <v>29</v>
      </c>
      <c r="B81" s="42">
        <v>2147</v>
      </c>
      <c r="C81" s="43">
        <v>3850</v>
      </c>
      <c r="D81" s="43">
        <v>3899</v>
      </c>
      <c r="E81" s="43">
        <v>7842</v>
      </c>
      <c r="F81" s="43">
        <v>7727</v>
      </c>
      <c r="G81" s="43">
        <v>6020</v>
      </c>
      <c r="H81" s="43">
        <v>3663</v>
      </c>
      <c r="I81" s="43">
        <v>5127</v>
      </c>
      <c r="J81" s="43">
        <v>5982</v>
      </c>
      <c r="K81" s="43">
        <v>4920</v>
      </c>
      <c r="L81" s="29">
        <v>4152</v>
      </c>
    </row>
    <row r="82" spans="1:12">
      <c r="A82" s="30" t="s">
        <v>92</v>
      </c>
      <c r="B82" s="44">
        <v>2857</v>
      </c>
      <c r="C82" s="45">
        <v>3506</v>
      </c>
      <c r="D82" s="45">
        <v>4259</v>
      </c>
      <c r="E82" s="45">
        <v>4640</v>
      </c>
      <c r="F82" s="45">
        <v>4848</v>
      </c>
      <c r="G82" s="45">
        <v>5293</v>
      </c>
      <c r="H82" s="45">
        <v>3873</v>
      </c>
      <c r="I82" s="45">
        <v>4349</v>
      </c>
      <c r="J82" s="45">
        <v>5115</v>
      </c>
      <c r="K82" s="45">
        <v>4778</v>
      </c>
      <c r="L82" s="31">
        <v>4843</v>
      </c>
    </row>
    <row r="87" spans="1:12" ht="1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</row>
    <row r="89" spans="1:12">
      <c r="A89" s="149" t="s">
        <v>208</v>
      </c>
      <c r="B89" s="150"/>
      <c r="C89" s="150"/>
      <c r="D89" s="150"/>
      <c r="E89" s="151"/>
    </row>
    <row r="90" spans="1:12">
      <c r="A90" s="155" t="s">
        <v>207</v>
      </c>
      <c r="B90" s="29"/>
      <c r="C90" s="29"/>
      <c r="D90" s="29"/>
      <c r="E90" s="154"/>
    </row>
    <row r="91" spans="1:12">
      <c r="A91" s="161" t="s">
        <v>206</v>
      </c>
      <c r="B91" s="162"/>
      <c r="C91" s="162"/>
      <c r="D91" s="162"/>
      <c r="E91" s="163"/>
    </row>
    <row r="92" spans="1:12" ht="15">
      <c r="A92" s="213" t="s">
        <v>153</v>
      </c>
      <c r="B92" s="213" t="s">
        <v>194</v>
      </c>
      <c r="C92" s="213" t="s">
        <v>195</v>
      </c>
      <c r="D92" s="213" t="s">
        <v>196</v>
      </c>
      <c r="E92" s="213" t="s">
        <v>197</v>
      </c>
      <c r="F92" s="187" t="s">
        <v>198</v>
      </c>
      <c r="G92" s="187" t="s">
        <v>199</v>
      </c>
      <c r="H92" s="187" t="s">
        <v>200</v>
      </c>
      <c r="I92" s="187" t="s">
        <v>201</v>
      </c>
      <c r="J92" s="187" t="s">
        <v>202</v>
      </c>
      <c r="K92" s="187" t="s">
        <v>203</v>
      </c>
      <c r="L92" s="187" t="s">
        <v>204</v>
      </c>
    </row>
    <row r="93" spans="1:12" ht="15">
      <c r="A93" s="28" t="s">
        <v>29</v>
      </c>
      <c r="B93" s="179">
        <v>2145.5842309999998</v>
      </c>
      <c r="C93" s="179">
        <v>3845.4866120000002</v>
      </c>
      <c r="D93" s="179">
        <v>3894.5452970000001</v>
      </c>
      <c r="E93" s="179">
        <v>7837.896428</v>
      </c>
      <c r="F93" s="179">
        <v>7723.3396089999997</v>
      </c>
      <c r="G93" s="179">
        <v>6019.0679700000001</v>
      </c>
      <c r="H93" s="179">
        <v>3663.1065570000001</v>
      </c>
      <c r="I93" s="179">
        <v>5129.8521270000001</v>
      </c>
      <c r="J93" s="179">
        <v>5981.30267</v>
      </c>
      <c r="K93" s="179">
        <v>4912.3495419999999</v>
      </c>
      <c r="L93" s="179">
        <v>4103.4809679999998</v>
      </c>
    </row>
    <row r="94" spans="1:12" ht="15">
      <c r="A94" s="30" t="s">
        <v>92</v>
      </c>
      <c r="B94" s="179">
        <v>2858.3542360000001</v>
      </c>
      <c r="C94" s="179">
        <v>3511.2793339999998</v>
      </c>
      <c r="D94" s="179">
        <v>4263.2237429999996</v>
      </c>
      <c r="E94" s="179">
        <v>4644.1439</v>
      </c>
      <c r="F94" s="179">
        <v>4851.9293180000004</v>
      </c>
      <c r="G94" s="179">
        <v>5293.6685379999999</v>
      </c>
      <c r="H94" s="179">
        <v>3873.2743340000002</v>
      </c>
      <c r="I94" s="179">
        <v>4349.4068930000003</v>
      </c>
      <c r="J94" s="179">
        <v>5115.5756760000004</v>
      </c>
      <c r="K94" s="179">
        <v>4778.5621410000003</v>
      </c>
      <c r="L94" s="179">
        <v>4838.9047449999998</v>
      </c>
    </row>
    <row r="95" spans="1:12">
      <c r="A95" s="17" t="s">
        <v>205</v>
      </c>
      <c r="B95" s="17">
        <v>2003</v>
      </c>
      <c r="C95" s="18">
        <v>2004</v>
      </c>
      <c r="D95" s="18">
        <v>2005</v>
      </c>
      <c r="E95" s="18">
        <v>2006</v>
      </c>
      <c r="F95" s="18">
        <v>2007</v>
      </c>
      <c r="G95" s="18">
        <v>2008</v>
      </c>
      <c r="H95" s="18">
        <v>2009</v>
      </c>
      <c r="I95" s="18">
        <v>2010</v>
      </c>
      <c r="J95" s="18">
        <v>2011</v>
      </c>
      <c r="K95" s="18">
        <v>2012</v>
      </c>
      <c r="L95" s="112">
        <v>2013</v>
      </c>
    </row>
    <row r="96" spans="1:12">
      <c r="A96" s="28" t="s">
        <v>29</v>
      </c>
      <c r="B96" s="42">
        <v>2147</v>
      </c>
      <c r="C96" s="43">
        <v>3850</v>
      </c>
      <c r="D96" s="43">
        <v>3899</v>
      </c>
      <c r="E96" s="43">
        <v>7842</v>
      </c>
      <c r="F96" s="43">
        <v>7727</v>
      </c>
      <c r="G96" s="43">
        <v>6020</v>
      </c>
      <c r="H96" s="43">
        <v>3663</v>
      </c>
      <c r="I96" s="43">
        <v>5127</v>
      </c>
      <c r="J96" s="43">
        <v>5982</v>
      </c>
      <c r="K96" s="43">
        <v>4920</v>
      </c>
      <c r="L96" s="29">
        <v>4152</v>
      </c>
    </row>
    <row r="97" spans="1:12">
      <c r="A97" s="30" t="s">
        <v>92</v>
      </c>
      <c r="B97" s="44">
        <v>2857</v>
      </c>
      <c r="C97" s="45">
        <v>3506</v>
      </c>
      <c r="D97" s="45">
        <v>4259</v>
      </c>
      <c r="E97" s="45">
        <v>4640</v>
      </c>
      <c r="F97" s="45">
        <v>4848</v>
      </c>
      <c r="G97" s="45">
        <v>5293</v>
      </c>
      <c r="H97" s="45">
        <v>3873</v>
      </c>
      <c r="I97" s="45">
        <v>4349</v>
      </c>
      <c r="J97" s="45">
        <v>5115</v>
      </c>
      <c r="K97" s="45">
        <v>4778</v>
      </c>
      <c r="L97" s="31">
        <v>4843</v>
      </c>
    </row>
    <row r="98" spans="1:12" ht="15">
      <c r="A98" s="171"/>
      <c r="B98" s="179">
        <v>-1.4157690000001821</v>
      </c>
      <c r="C98" s="179">
        <v>-4.5133879999998499</v>
      </c>
      <c r="D98" s="179">
        <v>-4.4547029999998813</v>
      </c>
      <c r="E98" s="179">
        <v>-4.1035719999999856</v>
      </c>
      <c r="F98" s="179">
        <v>-3.6603910000003452</v>
      </c>
      <c r="G98" s="179">
        <v>-0.93202999999994063</v>
      </c>
      <c r="H98" s="179">
        <v>0.10655700000006618</v>
      </c>
      <c r="I98" s="179">
        <v>2.8521270000001095</v>
      </c>
      <c r="J98" s="179">
        <v>-0.69732999999996537</v>
      </c>
      <c r="K98" s="179">
        <v>-7.6504580000000715</v>
      </c>
      <c r="L98" s="179">
        <v>-48.519032000000152</v>
      </c>
    </row>
    <row r="99" spans="1:12" ht="15">
      <c r="A99" s="171"/>
      <c r="B99" s="179">
        <v>1.3542360000001281</v>
      </c>
      <c r="C99" s="179">
        <v>5.2793339999998352</v>
      </c>
      <c r="D99" s="179">
        <v>4.2237429999995584</v>
      </c>
      <c r="E99" s="179">
        <v>4.1439000000000306</v>
      </c>
      <c r="F99" s="179">
        <v>3.9293180000004213</v>
      </c>
      <c r="G99" s="179">
        <v>0.6685379999998986</v>
      </c>
      <c r="H99" s="179">
        <v>0.27433400000018082</v>
      </c>
      <c r="I99" s="179">
        <v>0.40689300000030926</v>
      </c>
      <c r="J99" s="179">
        <v>0.5756760000003851</v>
      </c>
      <c r="K99" s="179">
        <v>0.56214100000033795</v>
      </c>
      <c r="L99" s="179">
        <v>-4.0952550000001793</v>
      </c>
    </row>
    <row r="100" spans="1:12">
      <c r="A100" s="17" t="s">
        <v>151</v>
      </c>
      <c r="B100" s="17">
        <v>2003</v>
      </c>
      <c r="C100" s="18">
        <v>2004</v>
      </c>
      <c r="D100" s="18">
        <v>2005</v>
      </c>
      <c r="E100" s="18">
        <v>2006</v>
      </c>
      <c r="F100" s="18">
        <v>2007</v>
      </c>
      <c r="G100" s="18">
        <v>2008</v>
      </c>
      <c r="H100" s="18">
        <v>2009</v>
      </c>
      <c r="I100" s="18">
        <v>2010</v>
      </c>
      <c r="J100" s="18">
        <v>2011</v>
      </c>
      <c r="K100" s="18">
        <v>2012</v>
      </c>
      <c r="L100" s="112">
        <v>2013</v>
      </c>
    </row>
    <row r="101" spans="1:12">
      <c r="A101" s="28" t="s">
        <v>143</v>
      </c>
      <c r="B101" s="192">
        <v>2347.6281691599997</v>
      </c>
      <c r="C101" s="185">
        <v>4184.2743982500006</v>
      </c>
      <c r="D101" s="185">
        <v>5019.9422946200002</v>
      </c>
      <c r="E101" s="185">
        <v>10343.67156432</v>
      </c>
      <c r="F101" s="185">
        <v>10136.628886140001</v>
      </c>
      <c r="G101" s="185">
        <v>9223.2140675227693</v>
      </c>
      <c r="H101" s="185">
        <v>5468.2429072920631</v>
      </c>
      <c r="I101" s="185">
        <v>7326.4324188196397</v>
      </c>
      <c r="J101" s="185">
        <v>8376.3132828893413</v>
      </c>
      <c r="K101" s="185">
        <v>6513.7159759999995</v>
      </c>
      <c r="L101" s="75">
        <v>5804.8418328999996</v>
      </c>
    </row>
    <row r="102" spans="1:12">
      <c r="A102" s="30" t="s">
        <v>144</v>
      </c>
      <c r="B102" s="184">
        <v>2738.8745575180938</v>
      </c>
      <c r="C102" s="189">
        <v>3885.0830802031132</v>
      </c>
      <c r="D102" s="189">
        <v>4528.6796024045771</v>
      </c>
      <c r="E102" s="189">
        <v>5275.044905310273</v>
      </c>
      <c r="F102" s="189">
        <v>6264.3353222678652</v>
      </c>
      <c r="G102" s="189">
        <v>6491.1817944353716</v>
      </c>
      <c r="H102" s="189">
        <v>4322.4382357882323</v>
      </c>
      <c r="I102" s="189">
        <v>5135.8292735655532</v>
      </c>
      <c r="J102" s="189">
        <v>5998.1222050283413</v>
      </c>
      <c r="K102" s="189">
        <v>5383.7664755450151</v>
      </c>
      <c r="L102" s="188">
        <v>5390.258088723931</v>
      </c>
    </row>
    <row r="103" spans="1:12" ht="15">
      <c r="A103" s="171"/>
      <c r="B103" s="214">
        <v>-202.04393815999993</v>
      </c>
      <c r="C103" s="214">
        <v>-338.78778625000041</v>
      </c>
      <c r="D103" s="214">
        <v>-1125.3969976200001</v>
      </c>
      <c r="E103" s="214">
        <v>-2505.7751363200005</v>
      </c>
      <c r="F103" s="214">
        <v>-2413.2892771400011</v>
      </c>
      <c r="G103" s="214">
        <v>-3204.1460975227692</v>
      </c>
      <c r="H103" s="214">
        <v>-1805.1363502920631</v>
      </c>
      <c r="I103" s="214">
        <v>-2196.5802918196396</v>
      </c>
      <c r="J103" s="214">
        <v>-2395.0106128893412</v>
      </c>
      <c r="K103" s="214">
        <v>-1601.3664339999996</v>
      </c>
      <c r="L103" s="214">
        <v>-1701.3608648999998</v>
      </c>
    </row>
    <row r="104" spans="1:12" ht="15">
      <c r="A104" s="171"/>
      <c r="B104" s="214">
        <v>119.47967848190638</v>
      </c>
      <c r="C104" s="214">
        <v>-373.80374620311341</v>
      </c>
      <c r="D104" s="214">
        <v>-265.4558594045775</v>
      </c>
      <c r="E104" s="214">
        <v>-630.90100531027292</v>
      </c>
      <c r="F104" s="214">
        <v>-1412.4060042678648</v>
      </c>
      <c r="G104" s="214">
        <v>-1197.5132564353717</v>
      </c>
      <c r="H104" s="214">
        <v>-449.16390178823212</v>
      </c>
      <c r="I104" s="214">
        <v>-786.42238056555288</v>
      </c>
      <c r="J104" s="214">
        <v>-882.54652902834096</v>
      </c>
      <c r="K104" s="214">
        <v>-605.20433454501472</v>
      </c>
      <c r="L104" s="214">
        <v>-551.35334372393118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zoomScaleSheetLayoutView="100" workbookViewId="0">
      <selection activeCell="B37" sqref="B37"/>
    </sheetView>
  </sheetViews>
  <sheetFormatPr defaultColWidth="9.140625" defaultRowHeight="12" customHeight="1"/>
  <cols>
    <col min="1" max="16384" width="9.140625" style="2"/>
  </cols>
  <sheetData>
    <row r="2" spans="2:5" ht="15">
      <c r="B2" s="269" t="s">
        <v>260</v>
      </c>
      <c r="C2" s="117"/>
      <c r="D2" s="117"/>
      <c r="E2" s="117"/>
    </row>
    <row r="3" spans="2:5" ht="12" customHeight="1">
      <c r="B3" s="20" t="s">
        <v>72</v>
      </c>
    </row>
    <row r="24" spans="12:20" ht="12" customHeight="1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2:20" ht="12" customHeight="1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2:20" ht="12" customHeight="1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2:20" ht="12" customHeight="1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 ht="12" customHeight="1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 ht="12" customHeight="1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 ht="12" customHeight="1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 ht="12" customHeight="1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 ht="12" customHeight="1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2:20" ht="12" customHeight="1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2:20" ht="12" customHeight="1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2:20" ht="12" customHeight="1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2:20" ht="12" customHeight="1">
      <c r="B37" s="61" t="s">
        <v>265</v>
      </c>
      <c r="L37" s="264"/>
      <c r="M37" s="264"/>
      <c r="N37" s="264"/>
      <c r="O37" s="264"/>
      <c r="P37" s="264"/>
      <c r="Q37" s="264"/>
      <c r="R37" s="264"/>
      <c r="S37" s="264"/>
      <c r="T37" s="264"/>
    </row>
    <row r="38" spans="2:20" ht="12" customHeight="1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2:20" ht="12" customHeight="1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2:20" ht="12" customHeight="1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2:20" ht="12" customHeight="1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2:20" ht="12" customHeight="1">
      <c r="B42" s="137"/>
      <c r="L42" s="264"/>
      <c r="M42" s="264"/>
      <c r="N42" s="264"/>
      <c r="O42" s="264"/>
      <c r="P42" s="264"/>
      <c r="Q42" s="264"/>
      <c r="R42" s="264"/>
      <c r="S42" s="264"/>
      <c r="T42" s="264"/>
    </row>
    <row r="43" spans="2:20" ht="12" customHeight="1">
      <c r="L43" s="264"/>
      <c r="M43" s="264"/>
      <c r="N43" s="264"/>
      <c r="O43" s="264"/>
      <c r="P43" s="264"/>
      <c r="Q43" s="264"/>
      <c r="R43" s="264"/>
      <c r="S43" s="264"/>
      <c r="T43" s="264"/>
    </row>
    <row r="59" spans="1:3" ht="12" customHeight="1">
      <c r="A59" s="15"/>
      <c r="B59" s="15" t="s">
        <v>79</v>
      </c>
    </row>
    <row r="60" spans="1:3" ht="12" customHeight="1">
      <c r="A60" s="119" t="s">
        <v>82</v>
      </c>
      <c r="B60" s="120">
        <v>17.874569999999999</v>
      </c>
      <c r="C60" s="2">
        <v>3</v>
      </c>
    </row>
    <row r="61" spans="1:3" ht="12" customHeight="1">
      <c r="A61" s="58" t="s">
        <v>99</v>
      </c>
      <c r="B61" s="120">
        <v>18.345994000000001</v>
      </c>
      <c r="C61" s="2">
        <v>2</v>
      </c>
    </row>
    <row r="62" spans="1:3" ht="12" customHeight="1">
      <c r="A62" s="58" t="s">
        <v>81</v>
      </c>
      <c r="B62" s="120">
        <v>25.842576999999999</v>
      </c>
      <c r="C62" s="2">
        <v>1</v>
      </c>
    </row>
    <row r="63" spans="1:3" ht="12" customHeight="1">
      <c r="A63" s="58" t="s">
        <v>98</v>
      </c>
      <c r="B63" s="120">
        <v>26.188569999999999</v>
      </c>
      <c r="C63" s="2">
        <v>3</v>
      </c>
    </row>
    <row r="64" spans="1:3" ht="12" customHeight="1">
      <c r="A64" s="58" t="s">
        <v>100</v>
      </c>
      <c r="B64" s="120">
        <v>27.220420000000001</v>
      </c>
      <c r="C64" s="2">
        <v>2</v>
      </c>
    </row>
    <row r="65" spans="1:3" ht="12" customHeight="1">
      <c r="A65" s="58" t="s">
        <v>96</v>
      </c>
      <c r="B65" s="120">
        <v>37.358960000000003</v>
      </c>
      <c r="C65" s="2">
        <v>1</v>
      </c>
    </row>
    <row r="66" spans="1:3" ht="12" customHeight="1">
      <c r="A66" s="58" t="s">
        <v>97</v>
      </c>
      <c r="B66" s="120">
        <v>58.234748000000003</v>
      </c>
      <c r="C66" s="2">
        <v>1</v>
      </c>
    </row>
    <row r="67" spans="1:3" ht="12" customHeight="1">
      <c r="A67" s="58" t="s">
        <v>95</v>
      </c>
      <c r="B67" s="120">
        <v>69.652095000000003</v>
      </c>
      <c r="C67" s="2">
        <v>1</v>
      </c>
    </row>
    <row r="68" spans="1:3" ht="12" customHeight="1">
      <c r="A68" s="58" t="s">
        <v>94</v>
      </c>
      <c r="B68" s="120">
        <v>72.080905999999999</v>
      </c>
      <c r="C68" s="2">
        <v>1</v>
      </c>
    </row>
    <row r="69" spans="1:3" ht="12" customHeight="1">
      <c r="A69" s="58" t="s">
        <v>108</v>
      </c>
      <c r="B69" s="120">
        <v>83.416820000000001</v>
      </c>
      <c r="C69" s="2">
        <v>1</v>
      </c>
    </row>
  </sheetData>
  <sortState ref="A61:B75">
    <sortCondition ref="B62:B76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showGridLines="0" zoomScaleNormal="100" workbookViewId="0">
      <selection activeCell="N48" sqref="N48"/>
    </sheetView>
  </sheetViews>
  <sheetFormatPr defaultColWidth="9.140625" defaultRowHeight="12"/>
  <cols>
    <col min="1" max="9" width="9.140625" style="2" customWidth="1"/>
    <col min="10" max="16384" width="9.140625" style="2"/>
  </cols>
  <sheetData>
    <row r="2" spans="1:2" ht="15">
      <c r="B2" s="268" t="s">
        <v>254</v>
      </c>
    </row>
    <row r="3" spans="1:2">
      <c r="B3" s="20" t="s">
        <v>66</v>
      </c>
    </row>
    <row r="6" spans="1:2">
      <c r="A6" s="19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139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0">
      <c r="A33" s="19"/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:20">
      <c r="B39" s="137"/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1:9">
      <c r="A50" s="37" t="s">
        <v>19</v>
      </c>
      <c r="B50" s="39">
        <v>2007</v>
      </c>
      <c r="C50" s="40">
        <v>2008</v>
      </c>
      <c r="D50" s="40">
        <v>2009</v>
      </c>
      <c r="E50" s="40">
        <v>2010</v>
      </c>
      <c r="F50" s="40">
        <v>2011</v>
      </c>
      <c r="G50" s="40">
        <v>2012</v>
      </c>
      <c r="H50" s="37">
        <v>2013</v>
      </c>
      <c r="I50" s="40">
        <v>2014</v>
      </c>
    </row>
    <row r="51" spans="1:9">
      <c r="A51" s="38" t="s">
        <v>20</v>
      </c>
      <c r="B51" s="106">
        <v>4852</v>
      </c>
      <c r="C51" s="107">
        <v>9151</v>
      </c>
      <c r="D51" s="107">
        <v>7233</v>
      </c>
      <c r="E51" s="107">
        <v>9461</v>
      </c>
      <c r="F51" s="107">
        <v>20252</v>
      </c>
      <c r="G51" s="107">
        <v>22330</v>
      </c>
      <c r="H51" s="108">
        <v>10923</v>
      </c>
    </row>
    <row r="52" spans="1:9">
      <c r="A52" s="137" t="s">
        <v>253</v>
      </c>
      <c r="B52" s="137"/>
      <c r="C52" s="137"/>
      <c r="D52" s="137"/>
      <c r="E52" s="137"/>
      <c r="F52" s="137"/>
      <c r="G52" s="267">
        <v>20555.360910924584</v>
      </c>
      <c r="H52" s="267">
        <v>10308.139656441554</v>
      </c>
      <c r="I52" s="267">
        <v>12051.506869126011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8"/>
  <sheetViews>
    <sheetView showGridLines="0" zoomScaleNormal="100" workbookViewId="0">
      <selection activeCell="B29" sqref="B29"/>
    </sheetView>
  </sheetViews>
  <sheetFormatPr defaultColWidth="9.140625" defaultRowHeight="12"/>
  <cols>
    <col min="1" max="9" width="9.140625" style="2" customWidth="1"/>
    <col min="10" max="16384" width="9.140625" style="2"/>
  </cols>
  <sheetData>
    <row r="1" spans="2:8">
      <c r="B1" s="1"/>
    </row>
    <row r="2" spans="2:8" ht="15">
      <c r="B2" s="268" t="s">
        <v>261</v>
      </c>
      <c r="C2" s="19"/>
      <c r="D2" s="19"/>
      <c r="E2" s="82"/>
      <c r="F2" s="19"/>
      <c r="G2" s="19"/>
      <c r="H2" s="19"/>
    </row>
    <row r="3" spans="2:8">
      <c r="B3" s="20" t="s">
        <v>66</v>
      </c>
      <c r="C3" s="20"/>
      <c r="D3" s="20"/>
      <c r="E3" s="6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140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43" spans="12:20">
      <c r="L43" s="264"/>
      <c r="M43" s="264"/>
      <c r="N43" s="264"/>
      <c r="O43" s="264"/>
      <c r="P43" s="264"/>
      <c r="Q43" s="264"/>
      <c r="R43" s="264"/>
      <c r="S43" s="264"/>
      <c r="T43" s="264"/>
    </row>
    <row r="50" spans="4:19" ht="76.5">
      <c r="D50" s="137" t="s">
        <v>142</v>
      </c>
      <c r="H50" s="177" t="s">
        <v>182</v>
      </c>
      <c r="J50" s="264"/>
      <c r="K50" s="264"/>
      <c r="M50" s="264"/>
      <c r="N50" s="264"/>
      <c r="O50" s="264"/>
      <c r="P50" s="264"/>
      <c r="Q50" s="264"/>
      <c r="R50" s="264"/>
      <c r="S50" s="264"/>
    </row>
    <row r="51" spans="4:19" ht="12.75">
      <c r="D51" s="2">
        <v>2007</v>
      </c>
      <c r="E51" s="2">
        <v>12572</v>
      </c>
      <c r="F51" s="2">
        <v>8583</v>
      </c>
      <c r="G51" s="137">
        <f>+F51-E51</f>
        <v>-3989</v>
      </c>
      <c r="H51" s="177">
        <v>13177.7233061846</v>
      </c>
      <c r="I51" s="224"/>
      <c r="J51" s="264"/>
      <c r="K51" s="264"/>
      <c r="L51" s="264"/>
      <c r="M51" s="264"/>
      <c r="N51" s="264"/>
      <c r="O51" s="264"/>
      <c r="P51" s="264"/>
      <c r="Q51" s="264"/>
      <c r="R51" s="264"/>
      <c r="S51" s="264"/>
    </row>
    <row r="52" spans="4:19" ht="12.75">
      <c r="D52" s="2">
        <v>2008</v>
      </c>
      <c r="E52" s="2">
        <v>15518</v>
      </c>
      <c r="F52" s="2">
        <v>15518</v>
      </c>
      <c r="G52" s="2">
        <f t="shared" ref="G52:G57" si="0">+F52-E52</f>
        <v>0</v>
      </c>
      <c r="H52" s="177">
        <v>16604.174078230499</v>
      </c>
      <c r="I52" s="224"/>
      <c r="J52" s="264"/>
      <c r="K52" s="264"/>
      <c r="L52" s="264"/>
      <c r="M52" s="264"/>
      <c r="N52" s="264"/>
      <c r="O52" s="264"/>
      <c r="P52" s="264"/>
      <c r="Q52" s="264"/>
      <c r="R52" s="264"/>
      <c r="S52" s="264"/>
    </row>
    <row r="53" spans="4:19" ht="12.75">
      <c r="D53" s="2">
        <v>2009</v>
      </c>
      <c r="E53" s="2">
        <v>12887</v>
      </c>
      <c r="F53" s="2">
        <v>12887</v>
      </c>
      <c r="G53" s="2">
        <f t="shared" si="0"/>
        <v>0</v>
      </c>
      <c r="H53" s="177">
        <v>13391.6333693206</v>
      </c>
      <c r="I53" s="224"/>
      <c r="J53" s="264"/>
      <c r="K53" s="264"/>
      <c r="L53" s="264"/>
      <c r="M53" s="264"/>
      <c r="N53" s="264"/>
      <c r="O53" s="264"/>
      <c r="P53" s="264"/>
      <c r="Q53" s="264"/>
      <c r="R53" s="264"/>
      <c r="S53" s="264"/>
    </row>
    <row r="54" spans="4:19" ht="12.75">
      <c r="D54" s="2">
        <v>2010</v>
      </c>
      <c r="E54" s="2">
        <v>15725</v>
      </c>
      <c r="F54" s="2">
        <v>15373</v>
      </c>
      <c r="G54" s="137">
        <f t="shared" si="0"/>
        <v>-352</v>
      </c>
      <c r="H54" s="177">
        <v>15509.5632763215</v>
      </c>
      <c r="I54" s="224"/>
      <c r="J54" s="264"/>
      <c r="K54" s="264"/>
      <c r="L54" s="264"/>
      <c r="M54" s="264"/>
      <c r="N54" s="264"/>
      <c r="O54" s="264"/>
      <c r="P54" s="264"/>
      <c r="Q54" s="264"/>
      <c r="R54" s="264"/>
      <c r="S54" s="264"/>
    </row>
    <row r="55" spans="4:19" ht="12.75">
      <c r="D55" s="2">
        <v>2011</v>
      </c>
      <c r="E55" s="2">
        <v>23444</v>
      </c>
      <c r="F55" s="2">
        <v>23444</v>
      </c>
      <c r="G55" s="2">
        <f t="shared" si="0"/>
        <v>0</v>
      </c>
      <c r="H55" s="177">
        <v>23309.0472726603</v>
      </c>
      <c r="I55" s="224"/>
      <c r="J55" s="264"/>
      <c r="K55" s="264"/>
      <c r="L55" s="264"/>
      <c r="M55" s="264"/>
      <c r="N55" s="264"/>
      <c r="O55" s="264"/>
      <c r="P55" s="264"/>
      <c r="Q55" s="264"/>
      <c r="R55" s="264"/>
      <c r="S55" s="264"/>
    </row>
    <row r="56" spans="4:19" ht="12.75">
      <c r="D56" s="2">
        <v>2012</v>
      </c>
      <c r="E56" s="2">
        <v>28542</v>
      </c>
      <c r="F56" s="2">
        <v>28542</v>
      </c>
      <c r="G56" s="2">
        <f t="shared" si="0"/>
        <v>0</v>
      </c>
      <c r="H56" s="177">
        <v>28457.041224529501</v>
      </c>
      <c r="I56" s="224"/>
      <c r="J56" s="264"/>
      <c r="K56" s="264"/>
      <c r="L56" s="264"/>
      <c r="M56" s="264"/>
      <c r="N56" s="264"/>
      <c r="O56" s="264"/>
      <c r="P56" s="264"/>
      <c r="Q56" s="264"/>
      <c r="R56" s="264"/>
      <c r="S56" s="264"/>
    </row>
    <row r="57" spans="4:19" ht="12.75">
      <c r="D57" s="2">
        <v>2013</v>
      </c>
      <c r="E57" s="2">
        <v>20258</v>
      </c>
      <c r="F57" s="2">
        <v>20258</v>
      </c>
      <c r="G57" s="2">
        <f t="shared" si="0"/>
        <v>0</v>
      </c>
      <c r="H57" s="177">
        <v>19263.785706437098</v>
      </c>
      <c r="I57" s="227"/>
      <c r="J57" s="264"/>
      <c r="K57" s="264"/>
      <c r="L57" s="264"/>
      <c r="M57" s="264"/>
      <c r="N57" s="264"/>
      <c r="O57" s="264"/>
      <c r="P57" s="264"/>
      <c r="Q57" s="264"/>
      <c r="R57" s="264"/>
      <c r="S57" s="264"/>
    </row>
    <row r="58" spans="4:19" ht="15">
      <c r="I58" s="215"/>
      <c r="J58" s="264"/>
      <c r="K58" s="264"/>
      <c r="L58" s="264"/>
      <c r="M58" s="264"/>
      <c r="N58" s="264"/>
      <c r="O58" s="264"/>
      <c r="P58" s="264"/>
      <c r="Q58" s="264"/>
      <c r="R58" s="264"/>
      <c r="S58" s="264"/>
    </row>
    <row r="59" spans="4:19">
      <c r="J59" s="264"/>
      <c r="K59" s="264"/>
      <c r="L59" s="264"/>
      <c r="M59" s="264"/>
      <c r="N59" s="264"/>
      <c r="O59" s="264"/>
      <c r="P59" s="264"/>
      <c r="Q59" s="264"/>
      <c r="R59" s="264"/>
      <c r="S59" s="264"/>
    </row>
    <row r="60" spans="4:19" ht="15">
      <c r="I60" s="215" t="s">
        <v>64</v>
      </c>
      <c r="J60" s="264"/>
      <c r="K60" s="264"/>
      <c r="L60" s="264"/>
      <c r="M60" s="264"/>
      <c r="N60" s="264"/>
      <c r="O60" s="264"/>
      <c r="P60" s="264"/>
      <c r="Q60" s="264"/>
      <c r="R60" s="264"/>
      <c r="S60" s="264"/>
    </row>
    <row r="65" spans="1:10">
      <c r="A65" s="2" t="s">
        <v>178</v>
      </c>
    </row>
    <row r="66" spans="1:10" ht="15">
      <c r="A66" t="s">
        <v>162</v>
      </c>
    </row>
    <row r="67" spans="1:10" s="140" customFormat="1" ht="15">
      <c r="B67" t="s">
        <v>180</v>
      </c>
    </row>
    <row r="68" spans="1:10" s="140" customFormat="1" ht="15">
      <c r="C68" t="s">
        <v>181</v>
      </c>
    </row>
    <row r="69" spans="1:10" s="140" customFormat="1" ht="15">
      <c r="D69" s="138" t="s">
        <v>180</v>
      </c>
    </row>
    <row r="70" spans="1:10" s="140" customFormat="1" ht="15">
      <c r="A70" s="138"/>
      <c r="E70" t="s">
        <v>182</v>
      </c>
    </row>
    <row r="71" spans="1:10" ht="12.75">
      <c r="A71" s="173" t="s">
        <v>179</v>
      </c>
      <c r="B71" s="172"/>
      <c r="C71" s="172"/>
      <c r="D71" s="172"/>
      <c r="E71" s="172"/>
      <c r="F71" s="172"/>
      <c r="G71" s="172"/>
      <c r="H71" s="172"/>
      <c r="I71" s="172"/>
      <c r="J71" s="172"/>
    </row>
    <row r="73" spans="1:10" ht="12.75">
      <c r="A73" s="178" t="s">
        <v>183</v>
      </c>
      <c r="B73" s="170"/>
      <c r="C73" s="170"/>
      <c r="D73" s="170"/>
      <c r="E73" s="170"/>
      <c r="F73" s="170"/>
      <c r="G73" s="170"/>
      <c r="H73" s="170"/>
      <c r="I73" s="170"/>
      <c r="J73" s="172"/>
    </row>
    <row r="74" spans="1:10" ht="15">
      <c r="A74" s="180"/>
      <c r="B74" s="181"/>
      <c r="C74" s="181"/>
      <c r="D74" s="181"/>
      <c r="E74" s="181"/>
      <c r="F74" s="181"/>
      <c r="G74" s="181"/>
      <c r="H74" s="181"/>
      <c r="I74" s="181"/>
      <c r="J74" s="176"/>
    </row>
    <row r="75" spans="1:10" ht="38.25">
      <c r="A75" s="175" t="s">
        <v>149</v>
      </c>
      <c r="B75" s="175" t="s">
        <v>150</v>
      </c>
      <c r="C75" s="175">
        <v>39083</v>
      </c>
      <c r="D75" s="175">
        <v>39448</v>
      </c>
      <c r="E75" s="175">
        <v>39814</v>
      </c>
      <c r="F75" s="175">
        <v>40179</v>
      </c>
      <c r="G75" s="175">
        <v>40544</v>
      </c>
      <c r="H75" s="175">
        <v>40909</v>
      </c>
      <c r="I75" s="175">
        <v>41275</v>
      </c>
      <c r="J75" s="176"/>
    </row>
    <row r="76" spans="1:10" ht="76.5">
      <c r="A76" s="182">
        <v>4</v>
      </c>
      <c r="B76" s="177" t="s">
        <v>182</v>
      </c>
      <c r="C76" s="177">
        <v>13177.7233061846</v>
      </c>
      <c r="D76" s="177">
        <v>16604.174078230499</v>
      </c>
      <c r="E76" s="177">
        <v>13391.6333693206</v>
      </c>
      <c r="F76" s="177">
        <v>15509.5632763215</v>
      </c>
      <c r="G76" s="177">
        <v>23309.0472726603</v>
      </c>
      <c r="H76" s="177">
        <v>28457.041224529501</v>
      </c>
      <c r="I76" s="177">
        <v>19263.785706437098</v>
      </c>
    </row>
    <row r="82" spans="1:68">
      <c r="A82" s="2" t="s">
        <v>152</v>
      </c>
    </row>
    <row r="83" spans="1:68">
      <c r="A83" s="37" t="s">
        <v>19</v>
      </c>
      <c r="B83" s="17">
        <v>2007</v>
      </c>
      <c r="C83" s="18">
        <v>2008</v>
      </c>
      <c r="D83" s="18">
        <v>2009</v>
      </c>
      <c r="E83" s="18">
        <v>2010</v>
      </c>
      <c r="F83" s="18">
        <v>2011</v>
      </c>
      <c r="G83" s="18">
        <v>2012</v>
      </c>
      <c r="H83" s="112">
        <v>2013</v>
      </c>
    </row>
    <row r="84" spans="1:68">
      <c r="A84" s="38" t="s">
        <v>20</v>
      </c>
      <c r="B84" s="140">
        <v>12572</v>
      </c>
      <c r="C84" s="110">
        <v>15518</v>
      </c>
      <c r="D84" s="110">
        <v>12887</v>
      </c>
      <c r="E84" s="140">
        <v>15725</v>
      </c>
      <c r="F84" s="110">
        <v>23444</v>
      </c>
      <c r="G84" s="110">
        <v>28542</v>
      </c>
      <c r="H84" s="111">
        <v>20258</v>
      </c>
    </row>
    <row r="86" spans="1:68">
      <c r="A86" s="2" t="s">
        <v>177</v>
      </c>
    </row>
    <row r="87" spans="1:68">
      <c r="A87" s="37" t="s">
        <v>19</v>
      </c>
      <c r="B87" s="17">
        <v>2007</v>
      </c>
      <c r="C87" s="18">
        <v>2008</v>
      </c>
      <c r="D87" s="18">
        <v>2009</v>
      </c>
      <c r="E87" s="18">
        <v>2010</v>
      </c>
      <c r="F87" s="18">
        <v>2011</v>
      </c>
      <c r="G87" s="18">
        <v>2012</v>
      </c>
      <c r="H87" s="112">
        <v>2013</v>
      </c>
    </row>
    <row r="88" spans="1:68">
      <c r="A88" s="38" t="s">
        <v>20</v>
      </c>
      <c r="B88" s="109">
        <v>8583</v>
      </c>
      <c r="C88" s="110">
        <v>15518</v>
      </c>
      <c r="D88" s="110">
        <v>12887</v>
      </c>
      <c r="E88" s="110">
        <v>15373</v>
      </c>
      <c r="F88" s="110">
        <v>23444</v>
      </c>
      <c r="G88" s="110">
        <v>28542</v>
      </c>
      <c r="H88" s="111">
        <v>20258</v>
      </c>
    </row>
    <row r="94" spans="1:68" ht="18.75">
      <c r="A94" s="216" t="s">
        <v>160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</row>
    <row r="95" spans="1:68" ht="15">
      <c r="A95" s="217" t="s">
        <v>161</v>
      </c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</row>
    <row r="96" spans="1:68" ht="15">
      <c r="A96" s="217" t="s">
        <v>162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</row>
    <row r="97" spans="1:68" ht="15">
      <c r="A97" s="217" t="s">
        <v>184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</row>
    <row r="98" spans="1:68" ht="15">
      <c r="A98" s="218" t="s">
        <v>164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215"/>
      <c r="BL98" s="215"/>
      <c r="BM98" s="215"/>
      <c r="BN98" s="215"/>
      <c r="BO98" s="215"/>
      <c r="BP98" s="215"/>
    </row>
    <row r="99" spans="1:68" ht="15">
      <c r="A99" s="219" t="s">
        <v>185</v>
      </c>
      <c r="B99" s="215" t="s">
        <v>64</v>
      </c>
      <c r="C99" s="220" t="s">
        <v>167</v>
      </c>
      <c r="D99" s="215" t="s">
        <v>64</v>
      </c>
      <c r="E99" s="215" t="s">
        <v>64</v>
      </c>
      <c r="F99" s="215" t="s">
        <v>64</v>
      </c>
      <c r="G99" s="215" t="s">
        <v>64</v>
      </c>
      <c r="H99" s="215" t="s">
        <v>64</v>
      </c>
      <c r="I99" s="215" t="s">
        <v>64</v>
      </c>
      <c r="J99" s="215" t="s">
        <v>64</v>
      </c>
      <c r="K99" s="215" t="s">
        <v>64</v>
      </c>
      <c r="L99" s="215" t="s">
        <v>64</v>
      </c>
      <c r="M99" s="215" t="s">
        <v>64</v>
      </c>
      <c r="N99" s="215" t="s">
        <v>64</v>
      </c>
      <c r="O99" s="215" t="s">
        <v>64</v>
      </c>
      <c r="P99" s="140" t="s">
        <v>64</v>
      </c>
      <c r="Q99" s="140" t="s">
        <v>64</v>
      </c>
      <c r="R99" s="140" t="s">
        <v>64</v>
      </c>
      <c r="S99" s="140" t="s">
        <v>64</v>
      </c>
      <c r="T99" s="140" t="s">
        <v>64</v>
      </c>
      <c r="U99" s="140" t="s">
        <v>64</v>
      </c>
      <c r="V99" s="140" t="s">
        <v>64</v>
      </c>
      <c r="W99" s="140" t="s">
        <v>64</v>
      </c>
      <c r="X99" s="140" t="s">
        <v>64</v>
      </c>
      <c r="Y99" s="140" t="s">
        <v>64</v>
      </c>
      <c r="Z99" s="140" t="s">
        <v>64</v>
      </c>
      <c r="AA99" s="140" t="s">
        <v>64</v>
      </c>
      <c r="AB99" s="140" t="s">
        <v>64</v>
      </c>
      <c r="AC99" s="140" t="s">
        <v>64</v>
      </c>
      <c r="AD99" s="140" t="s">
        <v>64</v>
      </c>
      <c r="AE99" s="140" t="s">
        <v>64</v>
      </c>
      <c r="AF99" s="140" t="s">
        <v>64</v>
      </c>
      <c r="AG99" s="140" t="s">
        <v>64</v>
      </c>
      <c r="AH99" s="140" t="s">
        <v>64</v>
      </c>
      <c r="AI99" s="140" t="s">
        <v>64</v>
      </c>
      <c r="AJ99" s="140" t="s">
        <v>64</v>
      </c>
      <c r="AK99" s="140" t="s">
        <v>64</v>
      </c>
      <c r="AL99" s="140" t="s">
        <v>64</v>
      </c>
      <c r="AM99" s="140" t="s">
        <v>64</v>
      </c>
      <c r="AN99" s="140" t="s">
        <v>64</v>
      </c>
      <c r="AO99" s="140" t="s">
        <v>64</v>
      </c>
      <c r="AP99" s="140" t="s">
        <v>64</v>
      </c>
      <c r="AQ99" s="140" t="s">
        <v>64</v>
      </c>
      <c r="AR99" s="140" t="s">
        <v>64</v>
      </c>
      <c r="AS99" s="140" t="s">
        <v>64</v>
      </c>
      <c r="AT99" s="140" t="s">
        <v>64</v>
      </c>
      <c r="AU99" s="140" t="s">
        <v>64</v>
      </c>
      <c r="AV99" s="140" t="s">
        <v>64</v>
      </c>
      <c r="AW99" s="140" t="s">
        <v>64</v>
      </c>
      <c r="AX99" s="140" t="s">
        <v>64</v>
      </c>
      <c r="AY99" s="140" t="s">
        <v>64</v>
      </c>
      <c r="AZ99" s="140" t="s">
        <v>64</v>
      </c>
      <c r="BA99" s="140" t="s">
        <v>64</v>
      </c>
      <c r="BB99" s="140" t="s">
        <v>64</v>
      </c>
      <c r="BC99" s="140" t="s">
        <v>64</v>
      </c>
      <c r="BD99" s="140" t="s">
        <v>64</v>
      </c>
      <c r="BE99" s="140" t="s">
        <v>64</v>
      </c>
      <c r="BF99" s="140" t="s">
        <v>64</v>
      </c>
      <c r="BG99" s="140" t="s">
        <v>64</v>
      </c>
      <c r="BH99" s="140" t="s">
        <v>64</v>
      </c>
      <c r="BI99" s="140" t="s">
        <v>64</v>
      </c>
      <c r="BJ99" s="140" t="s">
        <v>64</v>
      </c>
      <c r="BK99" s="215" t="s">
        <v>64</v>
      </c>
      <c r="BL99" s="215" t="s">
        <v>64</v>
      </c>
      <c r="BM99" s="215" t="s">
        <v>64</v>
      </c>
      <c r="BN99" s="215" t="s">
        <v>64</v>
      </c>
      <c r="BO99" s="215" t="s">
        <v>64</v>
      </c>
      <c r="BP99" s="215" t="s">
        <v>64</v>
      </c>
    </row>
    <row r="100" spans="1:68" ht="15">
      <c r="A100" s="220" t="s">
        <v>186</v>
      </c>
      <c r="B100" s="215" t="s">
        <v>64</v>
      </c>
      <c r="C100" s="221" t="s">
        <v>45</v>
      </c>
      <c r="D100" s="222" t="s">
        <v>187</v>
      </c>
      <c r="E100" s="221" t="s">
        <v>46</v>
      </c>
      <c r="F100" s="222" t="s">
        <v>187</v>
      </c>
      <c r="G100" s="221" t="s">
        <v>47</v>
      </c>
      <c r="H100" s="222" t="s">
        <v>187</v>
      </c>
      <c r="I100" s="221" t="s">
        <v>48</v>
      </c>
      <c r="J100" s="222" t="s">
        <v>187</v>
      </c>
      <c r="K100" s="221" t="s">
        <v>49</v>
      </c>
      <c r="L100" s="222" t="s">
        <v>187</v>
      </c>
      <c r="M100" s="221" t="s">
        <v>50</v>
      </c>
      <c r="N100" s="222" t="s">
        <v>187</v>
      </c>
      <c r="O100" s="226" t="s">
        <v>51</v>
      </c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</row>
    <row r="101" spans="1:68" ht="15">
      <c r="A101" s="223" t="s">
        <v>188</v>
      </c>
      <c r="B101" s="215" t="s">
        <v>64</v>
      </c>
      <c r="C101" s="224">
        <v>12571.559800000001</v>
      </c>
      <c r="D101" s="215" t="s">
        <v>64</v>
      </c>
      <c r="E101" s="224">
        <v>15518.1922</v>
      </c>
      <c r="F101" s="215" t="s">
        <v>64</v>
      </c>
      <c r="G101" s="224">
        <v>12887.472100000001</v>
      </c>
      <c r="H101" s="215" t="s">
        <v>64</v>
      </c>
      <c r="I101" s="224">
        <v>15725.1546</v>
      </c>
      <c r="J101" s="215" t="s">
        <v>64</v>
      </c>
      <c r="K101" s="224">
        <v>23443.915099999998</v>
      </c>
      <c r="L101" s="215" t="s">
        <v>64</v>
      </c>
      <c r="M101" s="224">
        <v>28541.7222</v>
      </c>
      <c r="N101" s="215" t="s">
        <v>64</v>
      </c>
      <c r="O101" s="227">
        <v>20258.161800000002</v>
      </c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</row>
    <row r="102" spans="1:68" ht="15">
      <c r="A102" s="225" t="s">
        <v>169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215"/>
      <c r="BL102" s="215"/>
      <c r="BM102" s="215"/>
      <c r="BN102" s="215"/>
      <c r="BO102" s="215"/>
      <c r="BP102" s="215"/>
    </row>
    <row r="103" spans="1:68" ht="15">
      <c r="A103" s="217" t="s">
        <v>170</v>
      </c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</row>
    <row r="104" spans="1:68" ht="15">
      <c r="A104" s="225" t="s">
        <v>189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</row>
    <row r="105" spans="1:68" ht="15">
      <c r="A105" s="225" t="s">
        <v>190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</row>
    <row r="106" spans="1:68" ht="15">
      <c r="A106" s="217" t="s">
        <v>191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</row>
    <row r="107" spans="1:68" ht="15">
      <c r="A107" s="225" t="s">
        <v>192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</row>
    <row r="108" spans="1:68" ht="15">
      <c r="A108" s="225" t="s">
        <v>193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showGridLines="0" zoomScaleNormal="100" workbookViewId="0">
      <selection activeCell="B5" sqref="B5:I9"/>
    </sheetView>
  </sheetViews>
  <sheetFormatPr defaultColWidth="9.140625" defaultRowHeight="12"/>
  <cols>
    <col min="1" max="1" width="9.140625" style="2" customWidth="1"/>
    <col min="2" max="2" width="16.28515625" style="2" customWidth="1"/>
    <col min="3" max="9" width="9.140625" style="2" customWidth="1"/>
    <col min="10" max="16384" width="9.140625" style="2"/>
  </cols>
  <sheetData>
    <row r="2" spans="2:9" ht="15">
      <c r="B2" s="268" t="s">
        <v>281</v>
      </c>
    </row>
    <row r="3" spans="2:9">
      <c r="B3" s="20" t="s">
        <v>66</v>
      </c>
    </row>
    <row r="5" spans="2:9">
      <c r="B5" s="99"/>
      <c r="C5" s="68">
        <v>2006</v>
      </c>
      <c r="D5" s="68">
        <v>2007</v>
      </c>
      <c r="E5" s="68">
        <v>2008</v>
      </c>
      <c r="F5" s="68">
        <v>2009</v>
      </c>
      <c r="G5" s="68">
        <v>2010</v>
      </c>
      <c r="H5" s="68">
        <v>2011</v>
      </c>
      <c r="I5" s="68">
        <v>2012</v>
      </c>
    </row>
    <row r="6" spans="2:9">
      <c r="B6" s="32" t="s">
        <v>37</v>
      </c>
      <c r="C6" s="100">
        <v>3283</v>
      </c>
      <c r="D6" s="100">
        <v>6495</v>
      </c>
      <c r="E6" s="100">
        <v>4599</v>
      </c>
      <c r="F6" s="100">
        <v>7147</v>
      </c>
      <c r="G6" s="100">
        <v>5033</v>
      </c>
      <c r="H6" s="100">
        <v>13793</v>
      </c>
      <c r="I6" s="100">
        <v>15229</v>
      </c>
    </row>
    <row r="7" spans="2:9">
      <c r="B7" s="33" t="s">
        <v>38</v>
      </c>
      <c r="C7" s="101">
        <v>1154</v>
      </c>
      <c r="D7" s="101">
        <v>-657</v>
      </c>
      <c r="E7" s="101">
        <v>1570</v>
      </c>
      <c r="F7" s="101">
        <v>805</v>
      </c>
      <c r="G7" s="101">
        <v>568</v>
      </c>
      <c r="H7" s="101">
        <v>1590</v>
      </c>
      <c r="I7" s="101">
        <v>1590</v>
      </c>
    </row>
    <row r="8" spans="2:9">
      <c r="B8" s="33" t="s">
        <v>9</v>
      </c>
      <c r="C8" s="101">
        <v>2617</v>
      </c>
      <c r="D8" s="101">
        <v>6481</v>
      </c>
      <c r="E8" s="101">
        <v>8725</v>
      </c>
      <c r="F8" s="101">
        <v>4936</v>
      </c>
      <c r="G8" s="101">
        <v>9773</v>
      </c>
      <c r="H8" s="101">
        <v>7548</v>
      </c>
      <c r="I8" s="101">
        <v>11645</v>
      </c>
    </row>
    <row r="9" spans="2:9">
      <c r="B9" s="34" t="s">
        <v>39</v>
      </c>
      <c r="C9" s="102">
        <v>244</v>
      </c>
      <c r="D9" s="102">
        <v>215</v>
      </c>
      <c r="E9" s="102">
        <v>256</v>
      </c>
      <c r="F9" s="102">
        <v>0</v>
      </c>
      <c r="G9" s="102">
        <v>0</v>
      </c>
      <c r="H9" s="102">
        <v>0</v>
      </c>
      <c r="I9" s="102">
        <v>0</v>
      </c>
    </row>
    <row r="11" spans="2:9">
      <c r="B11" s="2" t="s">
        <v>220</v>
      </c>
    </row>
    <row r="13" spans="2:9">
      <c r="B13" s="137"/>
    </row>
    <row r="14" spans="2:9">
      <c r="B14" s="137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 s="264" customFormat="1"/>
    <row r="41" spans="12:20" s="264" customFormat="1"/>
    <row r="42" spans="12:20" s="264" customFormat="1"/>
    <row r="43" spans="12:20" s="264" customFormat="1"/>
    <row r="44" spans="12:20" s="264" customFormat="1"/>
    <row r="45" spans="12:20" s="264" customFormat="1"/>
    <row r="46" spans="12:20">
      <c r="L46" s="264"/>
      <c r="M46" s="264"/>
      <c r="N46" s="264"/>
      <c r="O46" s="264"/>
      <c r="P46" s="264"/>
      <c r="Q46" s="264"/>
      <c r="R46" s="264"/>
      <c r="S46" s="264"/>
      <c r="T46" s="264"/>
    </row>
    <row r="47" spans="12:20"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2:20">
      <c r="L48" s="264"/>
      <c r="M48" s="264"/>
      <c r="N48" s="264"/>
      <c r="O48" s="264"/>
      <c r="P48" s="264"/>
      <c r="Q48" s="264"/>
      <c r="R48" s="264"/>
      <c r="S48" s="264"/>
      <c r="T48" s="264"/>
    </row>
    <row r="52" spans="1:20">
      <c r="A52" s="234"/>
    </row>
    <row r="53" spans="1:20">
      <c r="A53" s="2" t="s">
        <v>221</v>
      </c>
    </row>
    <row r="55" spans="1:20">
      <c r="C55" s="134">
        <f t="shared" ref="C55:I55" si="0">SUM(C6:C9)</f>
        <v>7298</v>
      </c>
      <c r="D55" s="134">
        <f t="shared" si="0"/>
        <v>12534</v>
      </c>
      <c r="E55" s="134">
        <f t="shared" si="0"/>
        <v>15150</v>
      </c>
      <c r="F55" s="134">
        <f t="shared" si="0"/>
        <v>12888</v>
      </c>
      <c r="G55" s="134">
        <f t="shared" si="0"/>
        <v>15374</v>
      </c>
      <c r="H55" s="134">
        <f t="shared" si="0"/>
        <v>22931</v>
      </c>
      <c r="I55" s="134">
        <f t="shared" si="0"/>
        <v>28464</v>
      </c>
    </row>
    <row r="56" spans="1:20">
      <c r="C56" s="143">
        <f t="shared" ref="C56:I56" si="1">+C6/C55</f>
        <v>0.44984927377363659</v>
      </c>
      <c r="D56" s="143">
        <f t="shared" si="1"/>
        <v>0.51819052178075631</v>
      </c>
      <c r="E56" s="143">
        <f t="shared" si="1"/>
        <v>0.30356435643564356</v>
      </c>
      <c r="F56" s="143">
        <f t="shared" si="1"/>
        <v>0.55454686530105524</v>
      </c>
      <c r="G56" s="143">
        <f t="shared" si="1"/>
        <v>0.32737088591127878</v>
      </c>
      <c r="H56" s="143">
        <f t="shared" si="1"/>
        <v>0.60150015263180845</v>
      </c>
      <c r="I56" s="143">
        <f t="shared" si="1"/>
        <v>0.53502670039347944</v>
      </c>
    </row>
    <row r="57" spans="1:20">
      <c r="C57" s="143">
        <f t="shared" ref="C57:I57" si="2">+C7/C55</f>
        <v>0.15812551383940807</v>
      </c>
      <c r="D57" s="143">
        <f t="shared" si="2"/>
        <v>-5.2417424605074196E-2</v>
      </c>
      <c r="E57" s="143">
        <f t="shared" si="2"/>
        <v>0.10363036303630363</v>
      </c>
      <c r="F57" s="143">
        <f t="shared" si="2"/>
        <v>6.2461204220980754E-2</v>
      </c>
      <c r="G57" s="143">
        <f t="shared" si="2"/>
        <v>3.6945492389748924E-2</v>
      </c>
      <c r="H57" s="143">
        <f t="shared" si="2"/>
        <v>6.9338450133007712E-2</v>
      </c>
      <c r="I57" s="143">
        <f t="shared" si="2"/>
        <v>5.5860033726812815E-2</v>
      </c>
    </row>
    <row r="58" spans="1:20">
      <c r="A58" s="135"/>
      <c r="C58" s="143">
        <f t="shared" ref="C58:I58" si="3">+C8/C55</f>
        <v>0.35859139490271308</v>
      </c>
      <c r="D58" s="143">
        <f t="shared" si="3"/>
        <v>0.51707355991702564</v>
      </c>
      <c r="E58" s="143">
        <f t="shared" si="3"/>
        <v>0.57590759075907594</v>
      </c>
      <c r="F58" s="143">
        <f t="shared" si="3"/>
        <v>0.38299193047796398</v>
      </c>
      <c r="G58" s="143">
        <f t="shared" si="3"/>
        <v>0.6356836216989723</v>
      </c>
      <c r="H58" s="143">
        <f t="shared" si="3"/>
        <v>0.32916139723518384</v>
      </c>
      <c r="I58" s="143">
        <f t="shared" si="3"/>
        <v>0.4091132658797077</v>
      </c>
    </row>
    <row r="59" spans="1:20">
      <c r="A59" s="135"/>
      <c r="D59" s="143">
        <f t="shared" ref="D59:I59" si="4">+(D8-C8)/C8</f>
        <v>1.4764998089415362</v>
      </c>
      <c r="E59" s="143">
        <f t="shared" si="4"/>
        <v>0.34624286375559327</v>
      </c>
      <c r="F59" s="143">
        <f t="shared" si="4"/>
        <v>-0.43426934097421205</v>
      </c>
      <c r="G59" s="143">
        <f t="shared" si="4"/>
        <v>0.97994327390599678</v>
      </c>
      <c r="H59" s="143">
        <f t="shared" si="4"/>
        <v>-0.22766806507725365</v>
      </c>
      <c r="I59" s="143">
        <f t="shared" si="4"/>
        <v>0.5427927927927928</v>
      </c>
      <c r="J59" s="143">
        <f>SUM(D59:I59)/6</f>
        <v>0.44725688889074217</v>
      </c>
    </row>
    <row r="60" spans="1:20">
      <c r="B60" s="233">
        <v>51</v>
      </c>
    </row>
    <row r="62" spans="1:20">
      <c r="A62" s="233">
        <v>54</v>
      </c>
      <c r="L62" s="264"/>
      <c r="M62" s="264"/>
      <c r="N62" s="264"/>
      <c r="O62" s="264"/>
      <c r="P62" s="264"/>
      <c r="Q62" s="264"/>
      <c r="R62" s="264"/>
      <c r="S62" s="264"/>
      <c r="T62" s="264"/>
    </row>
    <row r="63" spans="1:20">
      <c r="A63" s="234" t="s">
        <v>210</v>
      </c>
      <c r="L63" s="264"/>
      <c r="M63" s="264"/>
      <c r="N63" s="264"/>
      <c r="O63" s="264"/>
      <c r="P63" s="264"/>
      <c r="Q63" s="264"/>
      <c r="R63" s="264"/>
      <c r="S63" s="264"/>
      <c r="T63" s="264"/>
    </row>
    <row r="64" spans="1:20" ht="12.75">
      <c r="A64" s="235" t="s">
        <v>213</v>
      </c>
      <c r="L64" s="264"/>
      <c r="M64" s="264"/>
      <c r="N64" s="264"/>
      <c r="O64" s="264"/>
      <c r="P64" s="264"/>
      <c r="Q64" s="264"/>
      <c r="R64" s="264"/>
      <c r="S64" s="264"/>
      <c r="T64" s="264"/>
    </row>
    <row r="65" spans="1:20" ht="12.75">
      <c r="A65" s="235" t="s">
        <v>214</v>
      </c>
      <c r="L65" s="264"/>
      <c r="M65" s="264"/>
      <c r="N65" s="264"/>
      <c r="O65" s="264"/>
      <c r="P65" s="264"/>
      <c r="Q65" s="264"/>
      <c r="R65" s="264"/>
      <c r="S65" s="264"/>
      <c r="T65" s="264"/>
    </row>
    <row r="66" spans="1:20" ht="12.75">
      <c r="A66" s="235" t="s">
        <v>215</v>
      </c>
      <c r="L66" s="264"/>
      <c r="M66" s="264"/>
      <c r="N66" s="264"/>
      <c r="O66" s="264"/>
      <c r="P66" s="264"/>
      <c r="Q66" s="264"/>
      <c r="R66" s="264"/>
      <c r="S66" s="264"/>
      <c r="T66" s="264"/>
    </row>
    <row r="67" spans="1:20">
      <c r="A67" s="234" t="s">
        <v>164</v>
      </c>
      <c r="B67" s="234" t="s">
        <v>37</v>
      </c>
      <c r="C67" s="234" t="s">
        <v>38</v>
      </c>
      <c r="D67" s="234" t="s">
        <v>212</v>
      </c>
      <c r="E67" s="234" t="s">
        <v>39</v>
      </c>
      <c r="L67" s="264"/>
      <c r="M67" s="264"/>
      <c r="N67" s="264"/>
      <c r="O67" s="264"/>
      <c r="P67" s="264"/>
      <c r="Q67" s="264"/>
      <c r="R67" s="264"/>
      <c r="S67" s="264"/>
      <c r="T67" s="264"/>
    </row>
    <row r="68" spans="1:20">
      <c r="A68" s="234">
        <v>2006</v>
      </c>
      <c r="B68" s="236">
        <v>3283</v>
      </c>
      <c r="C68" s="236">
        <v>1154</v>
      </c>
      <c r="D68" s="236">
        <v>2617</v>
      </c>
      <c r="E68" s="234">
        <v>244</v>
      </c>
      <c r="L68" s="264"/>
      <c r="M68" s="264"/>
      <c r="N68" s="264"/>
      <c r="O68" s="264"/>
      <c r="P68" s="264"/>
      <c r="Q68" s="264"/>
      <c r="R68" s="264"/>
      <c r="S68" s="264"/>
      <c r="T68" s="264"/>
    </row>
    <row r="69" spans="1:20">
      <c r="A69" s="234">
        <v>2007</v>
      </c>
      <c r="B69" s="236">
        <v>6495</v>
      </c>
      <c r="C69" s="234">
        <v>-657</v>
      </c>
      <c r="D69" s="236">
        <v>6481</v>
      </c>
      <c r="E69" s="234">
        <v>215</v>
      </c>
      <c r="L69" s="264"/>
      <c r="M69" s="264"/>
      <c r="N69" s="264"/>
      <c r="O69" s="264"/>
      <c r="P69" s="264"/>
      <c r="Q69" s="264"/>
      <c r="R69" s="264"/>
      <c r="S69" s="264"/>
      <c r="T69" s="264"/>
    </row>
    <row r="70" spans="1:20">
      <c r="A70" s="234">
        <v>2008</v>
      </c>
      <c r="B70" s="236">
        <v>4599</v>
      </c>
      <c r="C70" s="236">
        <v>1570</v>
      </c>
      <c r="D70" s="236">
        <v>8725</v>
      </c>
      <c r="E70" s="234">
        <v>256</v>
      </c>
      <c r="L70" s="264"/>
      <c r="M70" s="264"/>
      <c r="N70" s="264"/>
      <c r="O70" s="264"/>
      <c r="P70" s="264"/>
      <c r="Q70" s="264"/>
      <c r="R70" s="264"/>
      <c r="S70" s="264"/>
      <c r="T70" s="264"/>
    </row>
    <row r="71" spans="1:20">
      <c r="A71" s="234">
        <v>2009</v>
      </c>
      <c r="B71" s="236">
        <v>7147</v>
      </c>
      <c r="C71" s="234">
        <v>805</v>
      </c>
      <c r="D71" s="236">
        <v>4936</v>
      </c>
      <c r="E71" s="234">
        <v>0</v>
      </c>
      <c r="L71" s="264"/>
      <c r="M71" s="264"/>
      <c r="N71" s="264"/>
      <c r="O71" s="264"/>
      <c r="P71" s="264"/>
      <c r="Q71" s="264"/>
      <c r="R71" s="264"/>
      <c r="S71" s="264"/>
      <c r="T71" s="264"/>
    </row>
    <row r="72" spans="1:20">
      <c r="A72" s="234">
        <v>2010</v>
      </c>
      <c r="B72" s="236">
        <v>5033</v>
      </c>
      <c r="C72" s="234">
        <v>568</v>
      </c>
      <c r="D72" s="236">
        <v>9773</v>
      </c>
      <c r="E72" s="234">
        <v>0</v>
      </c>
      <c r="L72" s="264"/>
      <c r="M72" s="264"/>
      <c r="N72" s="264"/>
      <c r="O72" s="264"/>
      <c r="P72" s="264"/>
      <c r="Q72" s="264"/>
      <c r="R72" s="264"/>
      <c r="S72" s="264"/>
      <c r="T72" s="264"/>
    </row>
    <row r="73" spans="1:20">
      <c r="A73" s="234">
        <v>2011</v>
      </c>
      <c r="B73" s="236">
        <v>13793</v>
      </c>
      <c r="C73" s="236">
        <v>1590</v>
      </c>
      <c r="D73" s="236">
        <v>7548</v>
      </c>
      <c r="E73" s="234">
        <v>0</v>
      </c>
      <c r="L73" s="264"/>
      <c r="M73" s="264"/>
      <c r="N73" s="264"/>
      <c r="O73" s="264"/>
      <c r="P73" s="264"/>
      <c r="Q73" s="264"/>
      <c r="R73" s="264"/>
      <c r="S73" s="264"/>
      <c r="T73" s="264"/>
    </row>
    <row r="74" spans="1:20">
      <c r="A74" s="234">
        <v>2012</v>
      </c>
      <c r="B74" s="236">
        <v>15229</v>
      </c>
      <c r="C74" s="236">
        <v>3449</v>
      </c>
      <c r="D74" s="236">
        <v>11645</v>
      </c>
      <c r="E74" s="234">
        <v>0</v>
      </c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>
      <c r="A75" s="234">
        <v>2013</v>
      </c>
      <c r="D75" s="234" t="s">
        <v>211</v>
      </c>
      <c r="L75" s="264"/>
      <c r="M75" s="264"/>
      <c r="N75" s="264"/>
      <c r="O75" s="264"/>
      <c r="P75" s="264"/>
      <c r="Q75" s="264"/>
      <c r="R75" s="264"/>
      <c r="S75" s="264"/>
      <c r="T75" s="26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showGridLines="0" zoomScaleNormal="100" workbookViewId="0">
      <selection activeCell="B5" sqref="B5:I10"/>
    </sheetView>
  </sheetViews>
  <sheetFormatPr defaultColWidth="9.140625" defaultRowHeight="12"/>
  <cols>
    <col min="1" max="1" width="9.140625" style="2" customWidth="1"/>
    <col min="2" max="2" width="12.5703125" style="2" customWidth="1"/>
    <col min="3" max="9" width="9.140625" style="2" customWidth="1"/>
    <col min="10" max="16384" width="9.140625" style="2"/>
  </cols>
  <sheetData>
    <row r="2" spans="1:9" ht="15">
      <c r="B2" s="268" t="s">
        <v>282</v>
      </c>
      <c r="C2" s="19"/>
      <c r="D2" s="19"/>
      <c r="E2" s="19"/>
      <c r="F2" s="19"/>
      <c r="G2" s="19"/>
      <c r="H2" s="19"/>
    </row>
    <row r="3" spans="1:9">
      <c r="B3" s="20" t="s">
        <v>66</v>
      </c>
      <c r="C3" s="20"/>
      <c r="D3" s="19"/>
      <c r="E3" s="19"/>
      <c r="F3" s="19"/>
      <c r="G3" s="19"/>
      <c r="H3" s="19"/>
    </row>
    <row r="5" spans="1:9">
      <c r="B5" s="67"/>
      <c r="C5" s="68">
        <v>2006</v>
      </c>
      <c r="D5" s="68">
        <v>2007</v>
      </c>
      <c r="E5" s="68">
        <v>2008</v>
      </c>
      <c r="F5" s="68">
        <v>2009</v>
      </c>
      <c r="G5" s="68">
        <v>2010</v>
      </c>
      <c r="H5" s="68">
        <v>2011</v>
      </c>
      <c r="I5" s="68">
        <v>2012</v>
      </c>
    </row>
    <row r="6" spans="1:9">
      <c r="A6" s="29"/>
      <c r="B6" s="32" t="s">
        <v>40</v>
      </c>
      <c r="C6" s="103">
        <v>111</v>
      </c>
      <c r="D6" s="103">
        <v>3726</v>
      </c>
      <c r="E6" s="103">
        <v>2272</v>
      </c>
      <c r="F6" s="103">
        <v>991</v>
      </c>
      <c r="G6" s="103">
        <v>819</v>
      </c>
      <c r="H6" s="103">
        <v>915</v>
      </c>
      <c r="I6" s="103">
        <v>4376</v>
      </c>
    </row>
    <row r="7" spans="1:9">
      <c r="A7" s="29"/>
      <c r="B7" s="33" t="s">
        <v>41</v>
      </c>
      <c r="C7" s="104">
        <v>822</v>
      </c>
      <c r="D7" s="104">
        <v>1088</v>
      </c>
      <c r="E7" s="104">
        <v>2210</v>
      </c>
      <c r="F7" s="104">
        <v>1220</v>
      </c>
      <c r="G7" s="104">
        <v>1844</v>
      </c>
      <c r="H7" s="104">
        <v>4110</v>
      </c>
      <c r="I7" s="104">
        <v>4052</v>
      </c>
    </row>
    <row r="8" spans="1:9">
      <c r="A8" s="29"/>
      <c r="B8" s="33" t="s">
        <v>42</v>
      </c>
      <c r="C8" s="104">
        <v>498</v>
      </c>
      <c r="D8" s="104">
        <v>2612</v>
      </c>
      <c r="E8" s="104">
        <v>1667</v>
      </c>
      <c r="F8" s="104">
        <v>2364</v>
      </c>
      <c r="G8" s="104">
        <v>772</v>
      </c>
      <c r="H8" s="104">
        <v>1853</v>
      </c>
      <c r="I8" s="104">
        <v>2638</v>
      </c>
    </row>
    <row r="9" spans="1:9">
      <c r="A9" s="29"/>
      <c r="B9" s="33" t="s">
        <v>4</v>
      </c>
      <c r="C9" s="104">
        <v>159</v>
      </c>
      <c r="D9" s="104">
        <v>236</v>
      </c>
      <c r="E9" s="104">
        <v>-28</v>
      </c>
      <c r="F9" s="104">
        <v>350</v>
      </c>
      <c r="G9" s="104">
        <v>1613</v>
      </c>
      <c r="H9" s="104">
        <v>1199</v>
      </c>
      <c r="I9" s="104">
        <v>1860</v>
      </c>
    </row>
    <row r="10" spans="1:9">
      <c r="A10" s="29"/>
      <c r="B10" s="34" t="s">
        <v>43</v>
      </c>
      <c r="C10" s="105">
        <v>327</v>
      </c>
      <c r="D10" s="105">
        <v>805</v>
      </c>
      <c r="E10" s="105">
        <v>824</v>
      </c>
      <c r="F10" s="105">
        <v>1379</v>
      </c>
      <c r="G10" s="105">
        <v>173</v>
      </c>
      <c r="H10" s="105">
        <v>1289</v>
      </c>
      <c r="I10" s="105">
        <v>1820</v>
      </c>
    </row>
    <row r="11" spans="1:9">
      <c r="A11" s="29"/>
      <c r="B11" s="29"/>
      <c r="C11" s="29"/>
      <c r="D11" s="29"/>
      <c r="F11" s="29"/>
    </row>
    <row r="12" spans="1:9">
      <c r="A12" s="29"/>
      <c r="B12" s="2" t="s">
        <v>141</v>
      </c>
      <c r="D12" s="29"/>
    </row>
    <row r="13" spans="1:9">
      <c r="A13" s="29"/>
    </row>
    <row r="14" spans="1:9">
      <c r="B14" s="137"/>
    </row>
    <row r="27" spans="1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2:20"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0" spans="1:20">
      <c r="A50" s="2" t="s">
        <v>219</v>
      </c>
    </row>
    <row r="52" spans="1:20">
      <c r="B52" s="237" t="s">
        <v>159</v>
      </c>
    </row>
    <row r="54" spans="1:20">
      <c r="A54" s="140"/>
      <c r="B54" s="140">
        <v>2006</v>
      </c>
      <c r="C54" s="140">
        <v>2007</v>
      </c>
      <c r="D54" s="140">
        <v>2008</v>
      </c>
      <c r="E54" s="140">
        <v>2009</v>
      </c>
      <c r="F54" s="140">
        <v>2010</v>
      </c>
      <c r="G54" s="140">
        <v>2011</v>
      </c>
      <c r="H54" s="140">
        <v>2012</v>
      </c>
    </row>
    <row r="55" spans="1:20">
      <c r="A55" s="234" t="s">
        <v>216</v>
      </c>
      <c r="B55" s="234">
        <v>111</v>
      </c>
      <c r="C55" s="236">
        <v>3726</v>
      </c>
      <c r="D55" s="236">
        <v>2272</v>
      </c>
      <c r="E55" s="234">
        <v>991</v>
      </c>
      <c r="F55" s="234">
        <v>819</v>
      </c>
      <c r="G55" s="236">
        <v>1915</v>
      </c>
      <c r="H55" s="236">
        <v>4376</v>
      </c>
    </row>
    <row r="56" spans="1:20">
      <c r="A56" s="234" t="s">
        <v>217</v>
      </c>
      <c r="B56" s="234">
        <v>822</v>
      </c>
      <c r="C56" s="236">
        <v>1088</v>
      </c>
      <c r="D56" s="236">
        <v>2210</v>
      </c>
      <c r="E56" s="236">
        <v>1220</v>
      </c>
      <c r="F56" s="236">
        <v>1844</v>
      </c>
      <c r="G56" s="236">
        <v>4110</v>
      </c>
      <c r="H56" s="236">
        <v>4052</v>
      </c>
    </row>
    <row r="57" spans="1:20">
      <c r="A57" s="234" t="s">
        <v>218</v>
      </c>
      <c r="B57" s="234">
        <v>498</v>
      </c>
      <c r="C57" s="236">
        <v>2612</v>
      </c>
      <c r="D57" s="236">
        <v>1667</v>
      </c>
      <c r="E57" s="236">
        <v>2364</v>
      </c>
      <c r="F57" s="234">
        <v>772</v>
      </c>
      <c r="G57" s="236">
        <v>1853</v>
      </c>
      <c r="H57" s="236">
        <v>2638</v>
      </c>
      <c r="L57" s="264"/>
      <c r="M57" s="264"/>
      <c r="N57" s="264"/>
      <c r="O57" s="264"/>
      <c r="P57" s="264"/>
      <c r="Q57" s="264"/>
      <c r="R57" s="264"/>
      <c r="S57" s="264"/>
      <c r="T57" s="264"/>
    </row>
    <row r="58" spans="1:20">
      <c r="A58" s="234" t="s">
        <v>4</v>
      </c>
      <c r="B58" s="234">
        <v>159</v>
      </c>
      <c r="C58" s="234">
        <v>236</v>
      </c>
      <c r="D58" s="234">
        <v>-28</v>
      </c>
      <c r="E58" s="234">
        <v>350</v>
      </c>
      <c r="F58" s="236">
        <v>1613</v>
      </c>
      <c r="G58" s="236">
        <v>1199</v>
      </c>
      <c r="H58" s="236">
        <v>1860</v>
      </c>
      <c r="L58" s="264"/>
      <c r="M58" s="264"/>
      <c r="N58" s="264"/>
      <c r="O58" s="264"/>
      <c r="P58" s="264"/>
      <c r="Q58" s="264"/>
      <c r="R58" s="264"/>
      <c r="S58" s="264"/>
      <c r="T58" s="264"/>
    </row>
    <row r="59" spans="1:20">
      <c r="A59" s="234" t="s">
        <v>218</v>
      </c>
      <c r="B59" s="234">
        <v>498</v>
      </c>
      <c r="C59" s="236">
        <v>2612</v>
      </c>
      <c r="D59" s="236">
        <v>1667</v>
      </c>
      <c r="E59" s="236">
        <v>2364</v>
      </c>
      <c r="F59" s="234">
        <v>772</v>
      </c>
      <c r="G59" s="236">
        <v>1853</v>
      </c>
      <c r="H59" s="236">
        <v>2638</v>
      </c>
      <c r="L59" s="264"/>
      <c r="M59" s="264"/>
      <c r="N59" s="264"/>
      <c r="O59" s="264"/>
      <c r="P59" s="264"/>
      <c r="Q59" s="264"/>
      <c r="R59" s="264"/>
      <c r="S59" s="264"/>
      <c r="T59" s="264"/>
    </row>
    <row r="60" spans="1:20">
      <c r="A60" s="234" t="s">
        <v>43</v>
      </c>
      <c r="B60" s="234">
        <v>327</v>
      </c>
      <c r="C60" s="234">
        <v>805</v>
      </c>
      <c r="D60" s="234">
        <v>824</v>
      </c>
      <c r="E60" s="236">
        <v>1379</v>
      </c>
      <c r="F60" s="234">
        <v>173</v>
      </c>
      <c r="G60" s="236">
        <v>1289</v>
      </c>
      <c r="H60" s="236">
        <v>1820</v>
      </c>
      <c r="L60" s="264"/>
      <c r="M60" s="264"/>
      <c r="N60" s="264"/>
      <c r="O60" s="264"/>
      <c r="P60" s="264"/>
      <c r="Q60" s="264"/>
      <c r="R60" s="264"/>
      <c r="S60" s="264"/>
      <c r="T60" s="26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2:T62"/>
  <sheetViews>
    <sheetView showGridLines="0" zoomScaleNormal="100" workbookViewId="0">
      <selection activeCell="B29" sqref="B29:M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2" ht="15">
      <c r="A2" s="1"/>
      <c r="B2" s="268" t="s">
        <v>283</v>
      </c>
    </row>
    <row r="3" spans="1:2">
      <c r="B3" s="20" t="s">
        <v>289</v>
      </c>
    </row>
    <row r="19" spans="1:20">
      <c r="A19" s="3"/>
    </row>
    <row r="20" spans="1:20">
      <c r="A20" s="4"/>
    </row>
    <row r="23" spans="1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 ht="36" customHeight="1">
      <c r="B29" s="311" t="s">
        <v>101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264"/>
      <c r="O29" s="264"/>
      <c r="P29" s="264"/>
      <c r="Q29" s="264"/>
      <c r="R29" s="264"/>
      <c r="S29" s="264"/>
      <c r="T29" s="264"/>
    </row>
    <row r="30" spans="1:20">
      <c r="B30" s="2" t="s">
        <v>30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L31" s="264"/>
      <c r="M31" s="264"/>
      <c r="N31" s="264"/>
      <c r="O31" s="264"/>
      <c r="P31" s="264"/>
      <c r="Q31" s="264"/>
      <c r="R31" s="264"/>
      <c r="S31" s="264"/>
      <c r="T31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17" t="s">
        <v>65</v>
      </c>
      <c r="B59" s="17">
        <v>2010</v>
      </c>
    </row>
    <row r="60" spans="1:2">
      <c r="A60" s="46" t="s">
        <v>104</v>
      </c>
      <c r="B60" s="77">
        <v>73.7</v>
      </c>
    </row>
    <row r="61" spans="1:2">
      <c r="A61" s="46" t="s">
        <v>103</v>
      </c>
      <c r="B61" s="78">
        <v>43.2</v>
      </c>
    </row>
    <row r="62" spans="1:2">
      <c r="A62" s="47" t="s">
        <v>102</v>
      </c>
      <c r="B62" s="79">
        <v>58.2</v>
      </c>
    </row>
  </sheetData>
  <sortState ref="A137:B146">
    <sortCondition ref="B137:B146"/>
  </sortState>
  <mergeCells count="1">
    <mergeCell ref="B29:M2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showGridLines="0" zoomScaleNormal="100" workbookViewId="0">
      <selection activeCell="B29" sqref="B29:M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5" ht="15">
      <c r="B2" s="268" t="s">
        <v>284</v>
      </c>
    </row>
    <row r="3" spans="1:5">
      <c r="B3" s="20" t="s">
        <v>290</v>
      </c>
      <c r="C3" s="20"/>
      <c r="D3" s="20"/>
      <c r="E3" s="20"/>
    </row>
    <row r="4" spans="1:5">
      <c r="A4" s="58"/>
    </row>
    <row r="5" spans="1:5">
      <c r="A5" s="58"/>
    </row>
    <row r="6" spans="1:5">
      <c r="A6" s="58"/>
    </row>
    <row r="23" spans="2:20">
      <c r="C23" s="85"/>
      <c r="D23" s="85"/>
      <c r="E23" s="85"/>
      <c r="F23" s="85"/>
      <c r="G23" s="85"/>
      <c r="H23" s="85"/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 ht="24" customHeight="1">
      <c r="B29" s="312" t="s">
        <v>107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264"/>
      <c r="O29" s="264"/>
      <c r="P29" s="264"/>
      <c r="Q29" s="264"/>
      <c r="R29" s="264"/>
      <c r="S29" s="264"/>
      <c r="T29" s="264"/>
    </row>
    <row r="30" spans="2:20">
      <c r="B30" s="2" t="s">
        <v>73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 ht="12" customHeight="1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58" t="s">
        <v>53</v>
      </c>
      <c r="B59" s="57"/>
    </row>
    <row r="60" spans="1:2">
      <c r="A60" s="58"/>
      <c r="B60" s="57"/>
    </row>
    <row r="61" spans="1:2">
      <c r="A61" s="55"/>
      <c r="B61" s="55">
        <v>2013</v>
      </c>
    </row>
    <row r="62" spans="1:2">
      <c r="A62" s="58" t="s">
        <v>105</v>
      </c>
      <c r="B62" s="56">
        <v>78</v>
      </c>
    </row>
    <row r="63" spans="1:2">
      <c r="A63" s="65" t="s">
        <v>103</v>
      </c>
      <c r="B63" s="75">
        <v>66</v>
      </c>
    </row>
    <row r="64" spans="1:2">
      <c r="A64" s="66" t="s">
        <v>102</v>
      </c>
      <c r="B64" s="76">
        <v>72</v>
      </c>
    </row>
  </sheetData>
  <mergeCells count="1">
    <mergeCell ref="B29:M29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showGridLines="0" zoomScaleNormal="100" workbookViewId="0">
      <selection activeCell="B29" sqref="B2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2:2" ht="15">
      <c r="B2" s="304" t="s">
        <v>291</v>
      </c>
    </row>
    <row r="3" spans="2:2">
      <c r="B3" s="20" t="s">
        <v>28</v>
      </c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2" t="s">
        <v>109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60" spans="1:9">
      <c r="A60" s="1" t="s">
        <v>24</v>
      </c>
    </row>
    <row r="63" spans="1:9">
      <c r="A63" s="50" t="s">
        <v>19</v>
      </c>
      <c r="B63" s="55">
        <v>2006</v>
      </c>
      <c r="C63" s="16">
        <v>2007</v>
      </c>
      <c r="D63" s="16">
        <v>2008</v>
      </c>
      <c r="E63" s="16">
        <v>2009</v>
      </c>
      <c r="F63" s="16">
        <v>2010</v>
      </c>
      <c r="G63" s="16">
        <v>2011</v>
      </c>
      <c r="H63" s="16">
        <v>2012</v>
      </c>
      <c r="I63" s="118">
        <v>2013</v>
      </c>
    </row>
    <row r="64" spans="1:9">
      <c r="A64" s="51" t="s">
        <v>52</v>
      </c>
      <c r="B64" s="52">
        <v>7.7</v>
      </c>
      <c r="C64" s="53">
        <v>7.1</v>
      </c>
      <c r="D64" s="53">
        <v>7.8</v>
      </c>
      <c r="E64" s="53">
        <v>9.6999999999999993</v>
      </c>
      <c r="F64" s="53">
        <v>8.1999999999999993</v>
      </c>
      <c r="G64" s="53">
        <v>7.1</v>
      </c>
      <c r="H64" s="53">
        <v>6.4</v>
      </c>
      <c r="I64" s="54">
        <v>5.9</v>
      </c>
    </row>
    <row r="68" spans="1:9">
      <c r="A68" s="50" t="s">
        <v>19</v>
      </c>
      <c r="B68" s="55" t="s">
        <v>44</v>
      </c>
      <c r="C68" s="16" t="s">
        <v>45</v>
      </c>
      <c r="D68" s="16" t="s">
        <v>46</v>
      </c>
      <c r="E68" s="16" t="s">
        <v>47</v>
      </c>
      <c r="F68" s="16" t="s">
        <v>48</v>
      </c>
      <c r="G68" s="16" t="s">
        <v>49</v>
      </c>
      <c r="H68" s="16" t="s">
        <v>50</v>
      </c>
      <c r="I68" s="118" t="s">
        <v>51</v>
      </c>
    </row>
    <row r="69" spans="1:9">
      <c r="A69" s="51" t="s">
        <v>285</v>
      </c>
      <c r="B69" s="60">
        <v>8.1999999999999993</v>
      </c>
      <c r="C69" s="60">
        <v>7.2</v>
      </c>
      <c r="D69" s="60">
        <v>7</v>
      </c>
      <c r="E69" s="60">
        <v>9</v>
      </c>
      <c r="F69" s="60">
        <v>9.6</v>
      </c>
      <c r="G69" s="60">
        <v>9.6</v>
      </c>
      <c r="H69" s="60">
        <v>10.4</v>
      </c>
      <c r="I69" s="60">
        <v>10.8</v>
      </c>
    </row>
    <row r="72" spans="1:9">
      <c r="A72" s="15"/>
      <c r="B72" s="35" t="s">
        <v>44</v>
      </c>
      <c r="C72" s="36" t="s">
        <v>45</v>
      </c>
      <c r="D72" s="36" t="s">
        <v>46</v>
      </c>
      <c r="E72" s="36" t="s">
        <v>47</v>
      </c>
      <c r="F72" s="36" t="s">
        <v>48</v>
      </c>
      <c r="G72" s="36" t="s">
        <v>49</v>
      </c>
      <c r="H72" s="36" t="s">
        <v>50</v>
      </c>
      <c r="I72" s="15" t="s">
        <v>51</v>
      </c>
    </row>
    <row r="73" spans="1:9">
      <c r="A73" s="69" t="s">
        <v>285</v>
      </c>
      <c r="B73" s="70">
        <v>8.1999999999999993</v>
      </c>
      <c r="C73" s="70">
        <v>7.2</v>
      </c>
      <c r="D73" s="70">
        <v>7</v>
      </c>
      <c r="E73" s="70">
        <v>9</v>
      </c>
      <c r="F73" s="70">
        <v>9.6</v>
      </c>
      <c r="G73" s="70">
        <v>9.6</v>
      </c>
      <c r="H73" s="70">
        <v>10.4</v>
      </c>
      <c r="I73" s="71">
        <v>10.8</v>
      </c>
    </row>
    <row r="74" spans="1:9">
      <c r="A74" s="72" t="s">
        <v>52</v>
      </c>
      <c r="B74" s="73">
        <v>7.7</v>
      </c>
      <c r="C74" s="73">
        <v>7.1</v>
      </c>
      <c r="D74" s="73">
        <v>7.8</v>
      </c>
      <c r="E74" s="73">
        <v>9.6999999999999993</v>
      </c>
      <c r="F74" s="73">
        <v>8.1999999999999993</v>
      </c>
      <c r="G74" s="73">
        <v>7.1</v>
      </c>
      <c r="H74" s="73">
        <v>6.4</v>
      </c>
      <c r="I74" s="73">
        <v>5.9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showGridLines="0" zoomScaleNormal="100" workbookViewId="0">
      <selection activeCell="P40" sqref="P40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1:2" ht="15">
      <c r="B2" s="268" t="s">
        <v>286</v>
      </c>
    </row>
    <row r="3" spans="1:2">
      <c r="B3" s="64" t="s">
        <v>292</v>
      </c>
    </row>
    <row r="15" spans="1:2">
      <c r="A15" s="3"/>
    </row>
    <row r="23" spans="2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2:20">
      <c r="C24" s="85"/>
      <c r="D24" s="85"/>
      <c r="E24" s="85"/>
      <c r="F24" s="85"/>
      <c r="G24" s="85"/>
      <c r="H24" s="85"/>
      <c r="I24" s="85"/>
      <c r="J24" s="85"/>
      <c r="K24" s="85"/>
      <c r="L24" s="264"/>
      <c r="M24" s="264"/>
      <c r="N24" s="264"/>
      <c r="O24" s="264"/>
      <c r="P24" s="264"/>
      <c r="Q24" s="264"/>
      <c r="R24" s="264"/>
      <c r="S24" s="264"/>
      <c r="T24" s="264"/>
    </row>
    <row r="25" spans="2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2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2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2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2:20">
      <c r="B29" s="85" t="s">
        <v>74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2:20">
      <c r="L30" s="264"/>
      <c r="M30" s="264"/>
      <c r="N30" s="264"/>
      <c r="O30" s="264"/>
      <c r="P30" s="264"/>
      <c r="Q30" s="264"/>
      <c r="R30" s="264"/>
      <c r="S30" s="264"/>
      <c r="T30" s="264"/>
    </row>
    <row r="31" spans="2:20">
      <c r="L31" s="264"/>
      <c r="M31" s="264"/>
      <c r="N31" s="264"/>
      <c r="O31" s="264"/>
      <c r="P31" s="264"/>
      <c r="Q31" s="264"/>
      <c r="R31" s="264"/>
      <c r="S31" s="264"/>
      <c r="T31" s="264"/>
    </row>
    <row r="32" spans="2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0" spans="1:2">
      <c r="A50" s="112" t="s">
        <v>31</v>
      </c>
      <c r="B50" s="74">
        <v>2012</v>
      </c>
    </row>
    <row r="51" spans="1:2">
      <c r="A51" s="8" t="s">
        <v>18</v>
      </c>
      <c r="B51" s="301">
        <v>0.1</v>
      </c>
    </row>
    <row r="52" spans="1:2">
      <c r="A52" s="48" t="s">
        <v>13</v>
      </c>
      <c r="B52" s="301">
        <v>0.8</v>
      </c>
    </row>
    <row r="53" spans="1:2">
      <c r="A53" s="48" t="s">
        <v>11</v>
      </c>
      <c r="B53" s="301">
        <v>2.7</v>
      </c>
    </row>
    <row r="54" spans="1:2">
      <c r="A54" s="48" t="s">
        <v>16</v>
      </c>
      <c r="B54" s="301">
        <v>7.7</v>
      </c>
    </row>
    <row r="55" spans="1:2">
      <c r="A55" s="48" t="s">
        <v>17</v>
      </c>
      <c r="B55" s="301">
        <v>8.6</v>
      </c>
    </row>
    <row r="56" spans="1:2">
      <c r="A56" s="48" t="s">
        <v>14</v>
      </c>
      <c r="B56" s="301">
        <v>9.4</v>
      </c>
    </row>
    <row r="57" spans="1:2">
      <c r="A57" s="48" t="s">
        <v>10</v>
      </c>
      <c r="B57" s="301">
        <v>9.6999999999999993</v>
      </c>
    </row>
    <row r="58" spans="1:2">
      <c r="A58" s="48" t="s">
        <v>12</v>
      </c>
      <c r="B58" s="301">
        <v>10.1</v>
      </c>
    </row>
    <row r="59" spans="1:2">
      <c r="A59" s="49" t="s">
        <v>15</v>
      </c>
      <c r="B59" s="305">
        <v>25.5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showGridLines="0" zoomScaleNormal="100" workbookViewId="0">
      <selection activeCell="K39" sqref="K39"/>
    </sheetView>
  </sheetViews>
  <sheetFormatPr defaultColWidth="9.140625" defaultRowHeight="12"/>
  <cols>
    <col min="1" max="7" width="9.140625" style="2" customWidth="1"/>
    <col min="8" max="8" width="9.140625" style="2"/>
    <col min="9" max="14" width="9.140625" style="2" customWidth="1"/>
    <col min="15" max="16384" width="9.140625" style="2"/>
  </cols>
  <sheetData>
    <row r="2" spans="2:2" ht="15">
      <c r="B2" s="304" t="s">
        <v>287</v>
      </c>
    </row>
    <row r="3" spans="2:2">
      <c r="B3" s="64" t="s">
        <v>292</v>
      </c>
    </row>
    <row r="18" spans="1:20">
      <c r="A18" s="61"/>
    </row>
    <row r="23" spans="1:20"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>
      <c r="L24" s="264"/>
      <c r="M24" s="264"/>
      <c r="N24" s="264"/>
      <c r="O24" s="264"/>
      <c r="P24" s="264"/>
      <c r="Q24" s="264"/>
      <c r="R24" s="264"/>
      <c r="S24" s="264"/>
      <c r="T24" s="264"/>
    </row>
    <row r="25" spans="1:20">
      <c r="L25" s="264"/>
      <c r="M25" s="264"/>
      <c r="N25" s="264"/>
      <c r="O25" s="264"/>
      <c r="P25" s="264"/>
      <c r="Q25" s="264"/>
      <c r="R25" s="264"/>
      <c r="S25" s="264"/>
      <c r="T25" s="264"/>
    </row>
    <row r="26" spans="1:20"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>
      <c r="L27" s="264"/>
      <c r="M27" s="264"/>
      <c r="N27" s="264"/>
      <c r="O27" s="264"/>
      <c r="P27" s="264"/>
      <c r="Q27" s="264"/>
      <c r="R27" s="264"/>
      <c r="S27" s="264"/>
      <c r="T27" s="264"/>
    </row>
    <row r="28" spans="1:20">
      <c r="L28" s="264"/>
      <c r="M28" s="264"/>
      <c r="N28" s="264"/>
      <c r="O28" s="264"/>
      <c r="P28" s="264"/>
      <c r="Q28" s="264"/>
      <c r="R28" s="264"/>
      <c r="S28" s="264"/>
      <c r="T28" s="264"/>
    </row>
    <row r="29" spans="1:20">
      <c r="B29" s="2" t="s">
        <v>106</v>
      </c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>
      <c r="B30" s="61" t="s">
        <v>75</v>
      </c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0">
      <c r="B31" s="61"/>
      <c r="L31" s="264"/>
      <c r="M31" s="264"/>
      <c r="N31" s="264"/>
      <c r="O31" s="264"/>
      <c r="P31" s="264"/>
      <c r="Q31" s="264"/>
      <c r="R31" s="264"/>
      <c r="S31" s="264"/>
      <c r="T31" s="264"/>
    </row>
    <row r="32" spans="1:20"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2:20"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2:20"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2:20">
      <c r="L35" s="264"/>
      <c r="M35" s="264"/>
      <c r="N35" s="264"/>
      <c r="O35" s="264"/>
      <c r="P35" s="264"/>
      <c r="Q35" s="264"/>
      <c r="R35" s="264"/>
      <c r="S35" s="264"/>
      <c r="T35" s="264"/>
    </row>
    <row r="36" spans="12:20">
      <c r="L36" s="264"/>
      <c r="M36" s="264"/>
      <c r="N36" s="264"/>
      <c r="O36" s="264"/>
      <c r="P36" s="264"/>
      <c r="Q36" s="264"/>
      <c r="R36" s="264"/>
      <c r="S36" s="264"/>
      <c r="T36" s="264"/>
    </row>
    <row r="37" spans="12:20">
      <c r="L37" s="264"/>
      <c r="M37" s="264"/>
      <c r="N37" s="264"/>
      <c r="O37" s="264"/>
      <c r="P37" s="264"/>
      <c r="Q37" s="264"/>
      <c r="R37" s="264"/>
      <c r="S37" s="264"/>
      <c r="T37" s="264"/>
    </row>
    <row r="38" spans="12:20">
      <c r="L38" s="264"/>
      <c r="M38" s="264"/>
      <c r="N38" s="264"/>
      <c r="O38" s="264"/>
      <c r="P38" s="264"/>
      <c r="Q38" s="264"/>
      <c r="R38" s="264"/>
      <c r="S38" s="264"/>
      <c r="T38" s="264"/>
    </row>
    <row r="39" spans="12:20"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2:20"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2:20">
      <c r="L41" s="264"/>
      <c r="M41" s="264"/>
      <c r="N41" s="264"/>
      <c r="O41" s="264"/>
      <c r="P41" s="264"/>
      <c r="Q41" s="264"/>
      <c r="R41" s="264"/>
      <c r="S41" s="264"/>
      <c r="T41" s="264"/>
    </row>
    <row r="42" spans="12:20">
      <c r="L42" s="264"/>
      <c r="M42" s="264"/>
      <c r="N42" s="264"/>
      <c r="O42" s="264"/>
      <c r="P42" s="264"/>
      <c r="Q42" s="264"/>
      <c r="R42" s="264"/>
      <c r="S42" s="264"/>
      <c r="T42" s="264"/>
    </row>
    <row r="59" spans="1:2">
      <c r="A59" s="15"/>
      <c r="B59" s="15">
        <v>2012</v>
      </c>
    </row>
    <row r="60" spans="1:2">
      <c r="A60" s="61" t="s">
        <v>63</v>
      </c>
      <c r="B60" s="302">
        <v>0.39404350229014901</v>
      </c>
    </row>
    <row r="61" spans="1:2">
      <c r="A61" s="61" t="s">
        <v>62</v>
      </c>
      <c r="B61" s="302">
        <v>0.78372749402676745</v>
      </c>
    </row>
    <row r="62" spans="1:2">
      <c r="A62" s="61" t="s">
        <v>61</v>
      </c>
      <c r="B62" s="302">
        <v>0.7848525290083237</v>
      </c>
    </row>
    <row r="63" spans="1:2">
      <c r="A63" s="61" t="s">
        <v>60</v>
      </c>
      <c r="B63" s="302">
        <v>2.3946369582429199</v>
      </c>
    </row>
    <row r="64" spans="1:2">
      <c r="A64" s="61" t="s">
        <v>59</v>
      </c>
      <c r="B64" s="302">
        <v>3.0399851495382437</v>
      </c>
    </row>
    <row r="65" spans="1:2">
      <c r="A65" s="61" t="s">
        <v>58</v>
      </c>
      <c r="B65" s="302">
        <v>4.6028931212079875</v>
      </c>
    </row>
    <row r="66" spans="1:2">
      <c r="A66" s="61" t="s">
        <v>57</v>
      </c>
      <c r="B66" s="302">
        <v>5.1010492357496737</v>
      </c>
    </row>
    <row r="67" spans="1:2">
      <c r="A67" s="61" t="s">
        <v>56</v>
      </c>
      <c r="B67" s="302">
        <v>7.2007395229945397</v>
      </c>
    </row>
    <row r="68" spans="1:2">
      <c r="A68" s="61" t="s">
        <v>55</v>
      </c>
      <c r="B68" s="302">
        <v>13.987513049233899</v>
      </c>
    </row>
    <row r="69" spans="1:2">
      <c r="A69" s="61" t="s">
        <v>54</v>
      </c>
      <c r="B69" s="302">
        <v>15.761646338690843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Table 1</vt:lpstr>
      <vt:lpstr>Table 2</vt:lpstr>
      <vt:lpstr>Table 3</vt:lpstr>
      <vt:lpstr>Table 4</vt:lpstr>
      <vt:lpstr>Figure 1</vt:lpstr>
      <vt:lpstr>Figure 2</vt:lpstr>
      <vt:lpstr>Figure 3</vt:lpstr>
      <vt:lpstr>Figure 4</vt:lpstr>
      <vt:lpstr>Figure 5</vt:lpstr>
      <vt:lpstr>Table 5</vt:lpstr>
      <vt:lpstr>Table 6</vt:lpstr>
      <vt:lpstr>Figure 6</vt:lpstr>
      <vt:lpstr>Figure 7</vt:lpstr>
      <vt:lpstr>Figure 8</vt:lpstr>
      <vt:lpstr>Figure 9</vt:lpstr>
      <vt:lpstr>Figure 10</vt:lpstr>
      <vt:lpstr>Table 7</vt:lpstr>
      <vt:lpstr>Table 8</vt:lpstr>
      <vt:lpstr>Figure 11</vt:lpstr>
      <vt:lpstr>Figure 12</vt:lpstr>
      <vt:lpstr>Figure 13</vt:lpstr>
      <vt:lpstr>Figure 14</vt:lpstr>
      <vt:lpstr>Figure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mariak</dc:creator>
  <cp:lastModifiedBy>VERDON Dominique (ESTAT)</cp:lastModifiedBy>
  <cp:lastPrinted>2014-09-30T13:36:34Z</cp:lastPrinted>
  <dcterms:created xsi:type="dcterms:W3CDTF">2014-06-23T07:50:43Z</dcterms:created>
  <dcterms:modified xsi:type="dcterms:W3CDTF">2015-07-06T12:14:23Z</dcterms:modified>
</cp:coreProperties>
</file>