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\3\PRODCOM\Publication (PR)_PRC data dissemination\Art_Statistics_Explained_2023\PNG figures\"/>
    </mc:Choice>
  </mc:AlternateContent>
  <xr:revisionPtr revIDLastSave="0" documentId="13_ncr:1_{61AEFF17-5548-4486-8CC6-1D4670B6DF7F}" xr6:coauthVersionLast="47" xr6:coauthVersionMax="47" xr10:uidLastSave="{00000000-0000-0000-0000-000000000000}"/>
  <bookViews>
    <workbookView xWindow="-110" yWindow="-110" windowWidth="19420" windowHeight="10420" tabRatio="841" xr2:uid="{00000000-000D-0000-FFFF-FFFF00000000}"/>
  </bookViews>
  <sheets>
    <sheet name="Figure 1" sheetId="15" r:id="rId1"/>
    <sheet name="Figure 2" sheetId="3" r:id="rId2"/>
    <sheet name="Figure 3" sheetId="13" r:id="rId3"/>
    <sheet name="Figure 4" sheetId="16" r:id="rId4"/>
    <sheet name="Figure 5" sheetId="29" r:id="rId5"/>
    <sheet name="Figure 6" sheetId="31" r:id="rId6"/>
    <sheet name="Figure 7" sheetId="26" r:id="rId7"/>
    <sheet name="Figure 8" sheetId="27" r:id="rId8"/>
    <sheet name="Figure 9" sheetId="30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1" l="1"/>
  <c r="F21" i="31"/>
  <c r="G52" i="31" s="1"/>
  <c r="A1" i="31"/>
  <c r="G37" i="31" l="1"/>
  <c r="G53" i="31"/>
  <c r="G23" i="31"/>
  <c r="G24" i="31"/>
  <c r="G42" i="31"/>
  <c r="G50" i="31"/>
  <c r="G38" i="31"/>
  <c r="G39" i="31"/>
  <c r="G40" i="31"/>
  <c r="G25" i="31"/>
  <c r="G41" i="31"/>
  <c r="G26" i="31"/>
  <c r="G27" i="31"/>
  <c r="G43" i="31"/>
  <c r="G28" i="31"/>
  <c r="G29" i="31"/>
  <c r="G45" i="31"/>
  <c r="G30" i="31"/>
  <c r="G46" i="31"/>
  <c r="G31" i="31"/>
  <c r="G47" i="31"/>
  <c r="G32" i="31"/>
  <c r="G48" i="31"/>
  <c r="G33" i="31"/>
  <c r="G49" i="31"/>
  <c r="G34" i="31"/>
  <c r="G35" i="31"/>
  <c r="G51" i="31"/>
  <c r="G36" i="31"/>
  <c r="M9" i="16" l="1"/>
  <c r="F13" i="30"/>
  <c r="F14" i="30"/>
  <c r="F15" i="30"/>
  <c r="F16" i="30"/>
  <c r="F17" i="30"/>
  <c r="F18" i="30"/>
  <c r="F19" i="30"/>
  <c r="F20" i="30"/>
  <c r="F21" i="30"/>
  <c r="F22" i="30"/>
  <c r="F23" i="30"/>
  <c r="C10" i="29"/>
  <c r="B9" i="30"/>
  <c r="B8" i="30"/>
  <c r="B7" i="30"/>
  <c r="B6" i="30"/>
  <c r="C18" i="15"/>
  <c r="C15" i="15" l="1"/>
  <c r="C16" i="15"/>
  <c r="C17" i="15"/>
  <c r="M13" i="16" l="1"/>
  <c r="M12" i="16"/>
  <c r="M11" i="16"/>
  <c r="M10" i="16"/>
  <c r="A1" i="30" l="1"/>
  <c r="A1" i="27" l="1"/>
  <c r="A1" i="26"/>
  <c r="A1" i="29"/>
  <c r="A1" i="16"/>
  <c r="A1" i="13"/>
  <c r="A1" i="3"/>
</calcChain>
</file>

<file path=xl/sharedStrings.xml><?xml version="1.0" encoding="utf-8"?>
<sst xmlns="http://schemas.openxmlformats.org/spreadsheetml/2006/main" count="197" uniqueCount="151">
  <si>
    <t>Germany</t>
  </si>
  <si>
    <t>Spain</t>
  </si>
  <si>
    <t>France</t>
  </si>
  <si>
    <t>Italy</t>
  </si>
  <si>
    <t>Latvia</t>
  </si>
  <si>
    <t>Lithuania</t>
  </si>
  <si>
    <t>Poland</t>
  </si>
  <si>
    <t>Bosnia and Herzegovina</t>
  </si>
  <si>
    <t>Montenegro</t>
  </si>
  <si>
    <t>Serbia</t>
  </si>
  <si>
    <t>EUR</t>
  </si>
  <si>
    <t>Country</t>
  </si>
  <si>
    <t>%</t>
  </si>
  <si>
    <t>Food, beverages and tobacco</t>
  </si>
  <si>
    <t>Machinery and equipment n.e.c.</t>
  </si>
  <si>
    <t>Basic metals and fabricated metal products</t>
  </si>
  <si>
    <t>Motor vehicles and other transport equipment</t>
  </si>
  <si>
    <t>Chemicals</t>
  </si>
  <si>
    <t>Other products</t>
  </si>
  <si>
    <t>Food products</t>
  </si>
  <si>
    <t>Chemicals and chemical products</t>
  </si>
  <si>
    <t>Fabricated metal products, except machinery and equipment</t>
  </si>
  <si>
    <t>Machinery and equipment</t>
  </si>
  <si>
    <t>Motor vehicles, trailers and semi-trailers</t>
  </si>
  <si>
    <t>Year</t>
  </si>
  <si>
    <t>Manufacturing activity</t>
  </si>
  <si>
    <t>EU27_2020</t>
  </si>
  <si>
    <t>Rest of the EU</t>
  </si>
  <si>
    <t>PRCCODE</t>
  </si>
  <si>
    <t xml:space="preserve">EU Average value of sold production / kilogram </t>
  </si>
  <si>
    <t>PERIOD/INDICATORS</t>
  </si>
  <si>
    <t>PRODQNT</t>
  </si>
  <si>
    <t>PRODVAL</t>
  </si>
  <si>
    <t>Jan.-Dec. 2013</t>
  </si>
  <si>
    <t>Jan.-Dec. 2014</t>
  </si>
  <si>
    <t>Jan.-Dec. 2015</t>
  </si>
  <si>
    <t>Jan.-Dec. 2016</t>
  </si>
  <si>
    <t>Jan.-Dec. 2017</t>
  </si>
  <si>
    <t>Jan.-Dec. 2018</t>
  </si>
  <si>
    <t>Jan.-Dec. 2019</t>
  </si>
  <si>
    <t>Jan.-Dec. 2020</t>
  </si>
  <si>
    <t xml:space="preserve">EU average production cost per kilogram </t>
  </si>
  <si>
    <t>NACE 21.10 : Manufacture of basic pharmaceutical products</t>
  </si>
  <si>
    <t>CPA 21.10.51 : Provitamins, vitamins and their derivatives</t>
  </si>
  <si>
    <t>CPA 21.10.54 : Antibiotics</t>
  </si>
  <si>
    <t>The rest of pharmaceutical products</t>
  </si>
  <si>
    <t>Vitamins</t>
  </si>
  <si>
    <t>Antibiotics</t>
  </si>
  <si>
    <t>(thousand pieces)</t>
  </si>
  <si>
    <t>28112400 - Generating sets, wind-powered</t>
  </si>
  <si>
    <t>Quantity of wind turbines (thousand pieces)</t>
  </si>
  <si>
    <t xml:space="preserve">Motor vehicles </t>
  </si>
  <si>
    <t xml:space="preserve">Parts and accessories for motor vehicles </t>
  </si>
  <si>
    <t xml:space="preserve">Bodies (coachwork) for motor vehicles; trailers and semi-trailers </t>
  </si>
  <si>
    <t xml:space="preserve">Electrical and electronic equipment for motor vehicles </t>
  </si>
  <si>
    <t xml:space="preserve">Total of sold production of motor vehocles, trailers and semi-trailers </t>
  </si>
  <si>
    <t>sum</t>
  </si>
  <si>
    <t>PRODCOM code:</t>
  </si>
  <si>
    <t>Romania</t>
  </si>
  <si>
    <t>Portugal</t>
  </si>
  <si>
    <t>Prodcom code: 28112400 - Wind turbines-Generating sets, wind-powered</t>
  </si>
  <si>
    <t>Prodcom code: 10711100 - Fresh bread containing by weight in the dry matter state ≤ 5 % of sugars and ≤ 5 % of fat (excluding with added honey; eggs; cheese or fruit)</t>
  </si>
  <si>
    <t>Finland</t>
  </si>
  <si>
    <t>Austria</t>
  </si>
  <si>
    <t>Slovenia</t>
  </si>
  <si>
    <t>Greece</t>
  </si>
  <si>
    <t>Netherlands</t>
  </si>
  <si>
    <t>Denmark</t>
  </si>
  <si>
    <t>Ireland</t>
  </si>
  <si>
    <t>Belgium</t>
  </si>
  <si>
    <t>Estonia</t>
  </si>
  <si>
    <t>Croatia</t>
  </si>
  <si>
    <t>Slovakia</t>
  </si>
  <si>
    <t>Czechia</t>
  </si>
  <si>
    <t>Hungary</t>
  </si>
  <si>
    <t>Bulgaria</t>
  </si>
  <si>
    <t>Other products: Wood and paper, and printing; Furniture, other manufacturing and installation of machinery and equipment; Electrical equipment; Computer, electronic and optical products; Textiles, wearing apparel and leather; Pharmaceutical products; Mining</t>
  </si>
  <si>
    <t>Jan.-Dec. 2021</t>
  </si>
  <si>
    <t>thousands of EUR</t>
  </si>
  <si>
    <t>Source of data: Eurostat (online data code: DS-056120; sts_inpp_a)</t>
  </si>
  <si>
    <t>Source of data: Eurostat (online data code: DS-056120)</t>
  </si>
  <si>
    <t>Jan.-Dec. 2022</t>
  </si>
  <si>
    <t>Sweden</t>
  </si>
  <si>
    <t>Albania</t>
  </si>
  <si>
    <t>Source: Eurostat (online data code:DS-056120)</t>
  </si>
  <si>
    <t>total in bil</t>
  </si>
  <si>
    <t>billion EUR</t>
  </si>
  <si>
    <t>year</t>
  </si>
  <si>
    <t>Total sold value</t>
  </si>
  <si>
    <t xml:space="preserve">Evolution of EU's value of sold industrial production, 2013 - 2023 (2021=100) </t>
  </si>
  <si>
    <t>index (base=2021)</t>
  </si>
  <si>
    <t>EU value of sold industrial production, by country, 2023 (% of total value of sold production)</t>
  </si>
  <si>
    <t>Rubber, plastic and other non-metallic mineral products</t>
  </si>
  <si>
    <t>Value of sold production by group of manufacturing activity, EU, 2013 and 2023 (% share of total sold production)</t>
  </si>
  <si>
    <t>Evolution of the value of sold production for top 5 manufacturing activities, EU, 2013-2023</t>
  </si>
  <si>
    <t>Sold production of motor vehicles, trailers and semi-trailers in EU-27, 2023</t>
  </si>
  <si>
    <t>2013-2023</t>
  </si>
  <si>
    <t>Wind turbines produced in EU, 2013-2023</t>
  </si>
  <si>
    <t>Jan.-Dec. 2023</t>
  </si>
  <si>
    <t>Norway</t>
  </si>
  <si>
    <t>Note: EU except Cyprus, Luxembourg, Malta; Island - not available</t>
  </si>
  <si>
    <t>Fishing rods</t>
  </si>
  <si>
    <t>Skis, for winter sports</t>
  </si>
  <si>
    <t>Fishing rods, other line fishing tackle; articles for hunting or fishing n.e.c</t>
  </si>
  <si>
    <t>Tennis, badminton or similar rackets, whether or not strung</t>
  </si>
  <si>
    <t>Gymnasium or athletics articles and equipment</t>
  </si>
  <si>
    <t>32301131</t>
  </si>
  <si>
    <t>32301137</t>
  </si>
  <si>
    <t>Ski-bindings, ski brakes and ski poles</t>
  </si>
  <si>
    <t>32301150</t>
  </si>
  <si>
    <t>Ice skates and roller skates, including skating boots with skates attached; parts and accessories therefor</t>
  </si>
  <si>
    <t>32301200</t>
  </si>
  <si>
    <t>Snow-ski footwear</t>
  </si>
  <si>
    <t>32301300</t>
  </si>
  <si>
    <t>Water-skis, surfboards, sailboards and other water-sport 9506[.21 + .29] equipment</t>
  </si>
  <si>
    <t>32301400</t>
  </si>
  <si>
    <t>32301510</t>
  </si>
  <si>
    <t>Leather sports gloves, mittens and mitts</t>
  </si>
  <si>
    <t>32301530</t>
  </si>
  <si>
    <t>Golf clubs and other golf equipment (including golf balls)</t>
  </si>
  <si>
    <t>32301550</t>
  </si>
  <si>
    <t>Articles and equipment for table-tennis (including bats, balls 9506 40 and nets)</t>
  </si>
  <si>
    <t>32301560</t>
  </si>
  <si>
    <t>32301580</t>
  </si>
  <si>
    <t>Balls (excluding golf balls, table-tennis balls, medicine balls and punch balls)</t>
  </si>
  <si>
    <t>32301590</t>
  </si>
  <si>
    <t>Other articles and equipment for sport and open-air games, n.e.c.</t>
  </si>
  <si>
    <t>32301600</t>
  </si>
  <si>
    <t>Tennis, badminton or similar rackets</t>
  </si>
  <si>
    <t>Gymnasium or athletics articles</t>
  </si>
  <si>
    <t>The rest of sport goods</t>
  </si>
  <si>
    <r>
      <t>Source:</t>
    </r>
    <r>
      <rPr>
        <sz val="10"/>
        <rFont val="Arial"/>
        <family val="2"/>
      </rPr>
      <t xml:space="preserve"> Eurostat (online data code: DS-056120)</t>
    </r>
  </si>
  <si>
    <t>diff</t>
  </si>
  <si>
    <r>
      <t xml:space="preserve">(in </t>
    </r>
    <r>
      <rPr>
        <b/>
        <sz val="10"/>
        <color theme="1"/>
        <rFont val="Calibri"/>
        <family val="2"/>
      </rPr>
      <t>€ million</t>
    </r>
    <r>
      <rPr>
        <b/>
        <sz val="8.5"/>
        <color theme="1"/>
        <rFont val="Arial"/>
        <family val="2"/>
      </rPr>
      <t>)</t>
    </r>
  </si>
  <si>
    <t>Figure 9: Sport goods produced in EU, 2013-2023</t>
  </si>
  <si>
    <r>
      <t>Source:</t>
    </r>
    <r>
      <rPr>
        <sz val="10"/>
        <color theme="1"/>
        <rFont val="Arial"/>
        <family val="2"/>
      </rPr>
      <t xml:space="preserve"> Eurostat (online data code: DS-056120)</t>
    </r>
  </si>
  <si>
    <r>
      <t xml:space="preserve">(in </t>
    </r>
    <r>
      <rPr>
        <sz val="10"/>
        <color theme="1"/>
        <rFont val="Calibri"/>
        <family val="2"/>
      </rPr>
      <t>€</t>
    </r>
    <r>
      <rPr>
        <sz val="10"/>
        <color theme="1"/>
        <rFont val="Arial"/>
        <family val="2"/>
      </rPr>
      <t xml:space="preserve"> billion)</t>
    </r>
  </si>
  <si>
    <t xml:space="preserve">Note: y-axis does not start at zero. </t>
  </si>
  <si>
    <t>(index base 2021=100)</t>
  </si>
  <si>
    <t>EU except Cyprus, Luxembourg, Malta</t>
  </si>
  <si>
    <t>Update: 23.7.2024</t>
  </si>
  <si>
    <t>Total Sold Production</t>
  </si>
  <si>
    <t>Sold production of motor vehicles, trailers and semi-trailers, EU, 2023</t>
  </si>
  <si>
    <t>Note: EU except Cyprus, Luxembourg, Malta</t>
  </si>
  <si>
    <r>
      <t>Sold</t>
    </r>
    <r>
      <rPr>
        <sz val="10"/>
        <color rgb="FF595959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production of basic pharmaceutical products, EU, 2013-2023</t>
    </r>
  </si>
  <si>
    <t>Figure 6: Value of sold production for 1 kg of fresh bread in the EU, 2013-2023</t>
  </si>
  <si>
    <t>(€ per kg)</t>
  </si>
  <si>
    <t>Note: y-axis does not start at zero.</t>
  </si>
  <si>
    <t>EU except Cyprus, Luxembourg, Malta; Iceland - not available.</t>
  </si>
  <si>
    <t>EU average</t>
  </si>
  <si>
    <t xml:space="preserve">Iceland: not available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</si>
</sst>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dd\.mm\.yy"/>
    <numFmt numFmtId="168" formatCode="#,##0.0"/>
    <numFmt numFmtId="169" formatCode="#,##0\ &quot;€&quot;"/>
    <numFmt numFmtId="170" formatCode="_(* #,##0_);_(* \(#,##0\);_(* &quot;-&quot;??_);_(@_)"/>
    <numFmt numFmtId="171" formatCode="#,##0.00\ &quot;€&quot;"/>
    <numFmt numFmtId="172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595959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</font>
    <font>
      <b/>
      <sz val="8.5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4" fillId="0" borderId="0"/>
  </cellStyleXfs>
  <cellXfs count="128">
    <xf numFmtId="0" fontId="0" fillId="0" borderId="0" xfId="0"/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/>
    <xf numFmtId="166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3" applyFont="1" applyFill="1" applyBorder="1" applyAlignment="1">
      <alignment horizontal="center"/>
    </xf>
    <xf numFmtId="165" fontId="6" fillId="0" borderId="0" xfId="1" applyNumberFormat="1" applyFont="1" applyFill="1"/>
    <xf numFmtId="0" fontId="8" fillId="0" borderId="0" xfId="3" applyNumberFormat="1" applyFont="1" applyFill="1" applyBorder="1" applyAlignment="1">
      <alignment horizontal="center" wrapText="1"/>
    </xf>
    <xf numFmtId="165" fontId="6" fillId="0" borderId="0" xfId="1" applyNumberFormat="1" applyFont="1" applyFill="1" applyAlignment="1">
      <alignment horizontal="right"/>
    </xf>
    <xf numFmtId="1" fontId="7" fillId="6" borderId="0" xfId="0" applyNumberFormat="1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6" fillId="0" borderId="0" xfId="2" applyFont="1"/>
    <xf numFmtId="1" fontId="6" fillId="0" borderId="0" xfId="0" applyNumberFormat="1" applyFont="1"/>
    <xf numFmtId="0" fontId="6" fillId="0" borderId="6" xfId="0" applyFont="1" applyBorder="1"/>
    <xf numFmtId="166" fontId="6" fillId="0" borderId="4" xfId="1" applyNumberFormat="1" applyFont="1" applyBorder="1"/>
    <xf numFmtId="0" fontId="6" fillId="0" borderId="0" xfId="4" applyFont="1"/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wrapText="1"/>
    </xf>
    <xf numFmtId="0" fontId="7" fillId="2" borderId="2" xfId="4" applyFont="1" applyFill="1" applyBorder="1" applyAlignment="1">
      <alignment horizontal="left" vertical="top" wrapText="1"/>
    </xf>
    <xf numFmtId="0" fontId="7" fillId="2" borderId="3" xfId="4" applyFont="1" applyFill="1" applyBorder="1" applyAlignment="1">
      <alignment horizontal="left" vertical="top" wrapText="1"/>
    </xf>
    <xf numFmtId="0" fontId="7" fillId="0" borderId="0" xfId="4" applyFont="1" applyAlignment="1">
      <alignment vertical="top" wrapText="1"/>
    </xf>
    <xf numFmtId="0" fontId="7" fillId="0" borderId="6" xfId="4" applyFont="1" applyBorder="1" applyAlignment="1">
      <alignment vertical="top" wrapText="1"/>
    </xf>
    <xf numFmtId="0" fontId="7" fillId="0" borderId="6" xfId="4" applyFont="1" applyFill="1" applyBorder="1" applyAlignment="1">
      <alignment horizontal="center" vertical="top" wrapText="1"/>
    </xf>
    <xf numFmtId="0" fontId="6" fillId="0" borderId="4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4" xfId="4" applyFont="1" applyBorder="1"/>
    <xf numFmtId="9" fontId="2" fillId="0" borderId="4" xfId="5" applyNumberFormat="1" applyFont="1" applyBorder="1"/>
    <xf numFmtId="169" fontId="2" fillId="0" borderId="0" xfId="0" applyNumberFormat="1" applyFont="1"/>
    <xf numFmtId="9" fontId="6" fillId="0" borderId="0" xfId="5" applyFont="1"/>
    <xf numFmtId="0" fontId="2" fillId="0" borderId="0" xfId="4" applyFont="1"/>
    <xf numFmtId="169" fontId="8" fillId="0" borderId="0" xfId="0" applyNumberFormat="1" applyFont="1"/>
    <xf numFmtId="0" fontId="7" fillId="0" borderId="0" xfId="4" applyFont="1"/>
    <xf numFmtId="169" fontId="8" fillId="0" borderId="0" xfId="9" applyNumberFormat="1" applyFont="1"/>
    <xf numFmtId="1" fontId="7" fillId="0" borderId="0" xfId="4" applyNumberFormat="1" applyFont="1"/>
    <xf numFmtId="3" fontId="2" fillId="5" borderId="0" xfId="4" applyNumberFormat="1" applyFont="1" applyFill="1"/>
    <xf numFmtId="0" fontId="2" fillId="0" borderId="0" xfId="5" applyNumberFormat="1" applyFont="1"/>
    <xf numFmtId="3" fontId="2" fillId="0" borderId="0" xfId="0" applyNumberFormat="1" applyFont="1"/>
    <xf numFmtId="169" fontId="2" fillId="0" borderId="0" xfId="4" applyNumberFormat="1" applyFont="1"/>
    <xf numFmtId="0" fontId="6" fillId="0" borderId="0" xfId="5" applyNumberFormat="1" applyFont="1"/>
    <xf numFmtId="0" fontId="2" fillId="0" borderId="0" xfId="0" applyFont="1"/>
    <xf numFmtId="0" fontId="6" fillId="0" borderId="0" xfId="4" applyFont="1" applyAlignment="1">
      <alignment horizontal="left" vertical="top" wrapText="1"/>
    </xf>
    <xf numFmtId="0" fontId="6" fillId="0" borderId="0" xfId="4" applyFont="1" applyAlignment="1">
      <alignment horizontal="left"/>
    </xf>
    <xf numFmtId="171" fontId="6" fillId="0" borderId="0" xfId="4" applyNumberFormat="1" applyFont="1" applyAlignment="1">
      <alignment horizontal="left"/>
    </xf>
    <xf numFmtId="10" fontId="6" fillId="0" borderId="0" xfId="5" applyNumberFormat="1" applyFont="1"/>
    <xf numFmtId="0" fontId="6" fillId="0" borderId="0" xfId="4" applyFont="1" applyFill="1"/>
    <xf numFmtId="0" fontId="6" fillId="0" borderId="0" xfId="4" applyFont="1" applyFill="1" applyBorder="1"/>
    <xf numFmtId="0" fontId="6" fillId="0" borderId="0" xfId="4" applyFont="1" applyBorder="1"/>
    <xf numFmtId="0" fontId="7" fillId="0" borderId="0" xfId="4" applyFont="1" applyAlignment="1">
      <alignment horizontal="left" wrapText="1"/>
    </xf>
    <xf numFmtId="2" fontId="6" fillId="0" borderId="11" xfId="4" applyNumberFormat="1" applyFont="1" applyBorder="1"/>
    <xf numFmtId="0" fontId="6" fillId="0" borderId="0" xfId="4" applyFont="1" applyAlignment="1">
      <alignment vertical="top" wrapText="1"/>
    </xf>
    <xf numFmtId="2" fontId="6" fillId="0" borderId="18" xfId="4" applyNumberFormat="1" applyFont="1" applyBorder="1"/>
    <xf numFmtId="0" fontId="10" fillId="0" borderId="0" xfId="4" applyFont="1" applyAlignment="1">
      <alignment vertical="top"/>
    </xf>
    <xf numFmtId="170" fontId="6" fillId="0" borderId="4" xfId="1" applyNumberFormat="1" applyFont="1" applyBorder="1" applyAlignment="1">
      <alignment horizontal="right"/>
    </xf>
    <xf numFmtId="9" fontId="7" fillId="0" borderId="0" xfId="5" applyFont="1"/>
    <xf numFmtId="9" fontId="6" fillId="0" borderId="0" xfId="5" applyFont="1" applyFill="1"/>
    <xf numFmtId="2" fontId="8" fillId="0" borderId="1" xfId="6" applyNumberFormat="1" applyFont="1" applyBorder="1"/>
    <xf numFmtId="0" fontId="6" fillId="0" borderId="0" xfId="4" applyFont="1" applyAlignment="1">
      <alignment vertical="top"/>
    </xf>
    <xf numFmtId="167" fontId="2" fillId="0" borderId="0" xfId="8" applyNumberFormat="1" applyFont="1" applyFill="1" applyBorder="1" applyAlignment="1"/>
    <xf numFmtId="0" fontId="2" fillId="3" borderId="8" xfId="6" applyNumberFormat="1" applyFont="1" applyFill="1" applyBorder="1" applyAlignment="1"/>
    <xf numFmtId="0" fontId="6" fillId="0" borderId="19" xfId="4" applyFont="1" applyBorder="1"/>
    <xf numFmtId="166" fontId="6" fillId="0" borderId="4" xfId="4" applyNumberFormat="1" applyFont="1" applyBorder="1"/>
    <xf numFmtId="166" fontId="6" fillId="0" borderId="20" xfId="4" applyNumberFormat="1" applyFont="1" applyBorder="1"/>
    <xf numFmtId="168" fontId="2" fillId="0" borderId="4" xfId="6" applyNumberFormat="1" applyFont="1" applyFill="1" applyBorder="1" applyAlignment="1"/>
    <xf numFmtId="168" fontId="2" fillId="0" borderId="20" xfId="6" applyNumberFormat="1" applyFont="1" applyFill="1" applyBorder="1" applyAlignment="1"/>
    <xf numFmtId="166" fontId="2" fillId="0" borderId="4" xfId="6" applyNumberFormat="1" applyFont="1" applyBorder="1"/>
    <xf numFmtId="166" fontId="2" fillId="0" borderId="20" xfId="6" applyNumberFormat="1" applyFont="1" applyBorder="1"/>
    <xf numFmtId="166" fontId="2" fillId="0" borderId="0" xfId="6" applyNumberFormat="1" applyFont="1" applyBorder="1"/>
    <xf numFmtId="0" fontId="11" fillId="0" borderId="0" xfId="4" applyFont="1" applyAlignment="1">
      <alignment horizontal="left" vertical="center" readingOrder="1"/>
    </xf>
    <xf numFmtId="0" fontId="2" fillId="0" borderId="0" xfId="6" applyFont="1"/>
    <xf numFmtId="0" fontId="13" fillId="0" borderId="0" xfId="4" applyFont="1"/>
    <xf numFmtId="0" fontId="2" fillId="0" borderId="0" xfId="7" applyNumberFormat="1" applyFont="1" applyFill="1" applyBorder="1" applyAlignment="1"/>
    <xf numFmtId="0" fontId="2" fillId="0" borderId="0" xfId="7" applyFont="1"/>
    <xf numFmtId="3" fontId="2" fillId="0" borderId="0" xfId="8" applyNumberFormat="1" applyFont="1" applyFill="1" applyBorder="1" applyAlignment="1"/>
    <xf numFmtId="1" fontId="6" fillId="0" borderId="0" xfId="4" applyNumberFormat="1" applyFont="1"/>
    <xf numFmtId="0" fontId="7" fillId="2" borderId="21" xfId="4" applyFont="1" applyFill="1" applyBorder="1"/>
    <xf numFmtId="0" fontId="7" fillId="2" borderId="14" xfId="4" applyFont="1" applyFill="1" applyBorder="1"/>
    <xf numFmtId="0" fontId="6" fillId="2" borderId="22" xfId="4" applyFont="1" applyFill="1" applyBorder="1" applyAlignment="1">
      <alignment horizontal="left" wrapText="1"/>
    </xf>
    <xf numFmtId="168" fontId="2" fillId="0" borderId="15" xfId="6" applyNumberFormat="1" applyFont="1" applyFill="1" applyBorder="1" applyAlignment="1"/>
    <xf numFmtId="168" fontId="2" fillId="0" borderId="16" xfId="6" applyNumberFormat="1" applyFont="1" applyFill="1" applyBorder="1" applyAlignment="1"/>
    <xf numFmtId="166" fontId="6" fillId="0" borderId="17" xfId="4" applyNumberFormat="1" applyFont="1" applyBorder="1"/>
    <xf numFmtId="0" fontId="2" fillId="0" borderId="0" xfId="8" applyNumberFormat="1" applyFont="1" applyFill="1" applyBorder="1" applyAlignment="1"/>
    <xf numFmtId="0" fontId="2" fillId="0" borderId="0" xfId="8" applyFont="1"/>
    <xf numFmtId="168" fontId="2" fillId="0" borderId="0" xfId="6" applyNumberFormat="1" applyFont="1" applyFill="1" applyBorder="1" applyAlignment="1"/>
    <xf numFmtId="0" fontId="2" fillId="0" borderId="0" xfId="6" applyNumberFormat="1" applyFont="1" applyFill="1" applyBorder="1" applyAlignment="1"/>
    <xf numFmtId="170" fontId="6" fillId="0" borderId="0" xfId="9" applyNumberFormat="1" applyFont="1"/>
    <xf numFmtId="0" fontId="7" fillId="0" borderId="0" xfId="4" applyFont="1" applyAlignment="1">
      <alignment horizontal="left"/>
    </xf>
    <xf numFmtId="0" fontId="6" fillId="0" borderId="0" xfId="4" applyFont="1" applyAlignment="1">
      <alignment horizontal="left" vertical="top"/>
    </xf>
    <xf numFmtId="0" fontId="7" fillId="0" borderId="0" xfId="4" applyFont="1" applyAlignment="1">
      <alignment horizontal="left" vertical="top"/>
    </xf>
    <xf numFmtId="172" fontId="6" fillId="0" borderId="0" xfId="9" applyNumberFormat="1" applyFont="1" applyAlignment="1"/>
    <xf numFmtId="170" fontId="6" fillId="0" borderId="0" xfId="1" applyNumberFormat="1" applyFont="1"/>
    <xf numFmtId="0" fontId="10" fillId="0" borderId="0" xfId="4" applyFont="1" applyAlignment="1">
      <alignment horizontal="left"/>
    </xf>
    <xf numFmtId="0" fontId="10" fillId="0" borderId="0" xfId="0" applyFont="1" applyAlignment="1"/>
    <xf numFmtId="0" fontId="10" fillId="0" borderId="0" xfId="4" applyFont="1"/>
    <xf numFmtId="0" fontId="8" fillId="4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 wrapText="1"/>
    </xf>
    <xf numFmtId="49" fontId="2" fillId="0" borderId="12" xfId="4" applyNumberFormat="1" applyFont="1" applyBorder="1" applyAlignment="1">
      <alignment horizontal="center"/>
    </xf>
    <xf numFmtId="167" fontId="2" fillId="0" borderId="0" xfId="4" applyNumberFormat="1" applyFont="1"/>
    <xf numFmtId="0" fontId="2" fillId="4" borderId="5" xfId="4" applyFont="1" applyFill="1" applyBorder="1"/>
    <xf numFmtId="0" fontId="2" fillId="3" borderId="5" xfId="4" applyFont="1" applyFill="1" applyBorder="1"/>
    <xf numFmtId="3" fontId="2" fillId="0" borderId="5" xfId="4" applyNumberFormat="1" applyFont="1" applyBorder="1"/>
    <xf numFmtId="3" fontId="2" fillId="0" borderId="0" xfId="4" applyNumberFormat="1" applyFont="1"/>
    <xf numFmtId="49" fontId="2" fillId="0" borderId="0" xfId="4" applyNumberFormat="1" applyFont="1"/>
    <xf numFmtId="2" fontId="6" fillId="0" borderId="0" xfId="4" applyNumberFormat="1" applyFont="1"/>
    <xf numFmtId="0" fontId="2" fillId="0" borderId="12" xfId="4" applyFont="1" applyBorder="1" applyAlignment="1">
      <alignment horizontal="center"/>
    </xf>
    <xf numFmtId="3" fontId="2" fillId="0" borderId="8" xfId="4" applyNumberFormat="1" applyFont="1" applyBorder="1"/>
    <xf numFmtId="0" fontId="2" fillId="3" borderId="7" xfId="4" applyFont="1" applyFill="1" applyBorder="1"/>
    <xf numFmtId="3" fontId="2" fillId="0" borderId="4" xfId="4" applyNumberFormat="1" applyFont="1" applyBorder="1"/>
    <xf numFmtId="0" fontId="2" fillId="0" borderId="13" xfId="4" applyFont="1" applyBorder="1" applyAlignment="1">
      <alignment horizontal="center"/>
    </xf>
    <xf numFmtId="0" fontId="8" fillId="4" borderId="10" xfId="4" applyFont="1" applyFill="1" applyBorder="1" applyAlignment="1">
      <alignment horizontal="center" vertical="center" wrapText="1"/>
    </xf>
    <xf numFmtId="0" fontId="8" fillId="4" borderId="23" xfId="4" applyFont="1" applyFill="1" applyBorder="1" applyAlignment="1">
      <alignment horizontal="center" vertical="center" wrapText="1"/>
    </xf>
    <xf numFmtId="0" fontId="2" fillId="3" borderId="4" xfId="4" applyFont="1" applyFill="1" applyBorder="1"/>
    <xf numFmtId="166" fontId="8" fillId="2" borderId="0" xfId="4" applyNumberFormat="1" applyFont="1" applyFill="1" applyAlignment="1">
      <alignment horizontal="right" vertical="center" wrapText="1"/>
    </xf>
    <xf numFmtId="2" fontId="2" fillId="0" borderId="0" xfId="10" applyNumberFormat="1" applyFont="1" applyAlignment="1">
      <alignment horizontal="left"/>
    </xf>
    <xf numFmtId="49" fontId="9" fillId="3" borderId="4" xfId="4" applyNumberFormat="1" applyFont="1" applyFill="1" applyBorder="1"/>
  </cellXfs>
  <cellStyles count="11">
    <cellStyle name="Comma" xfId="1" builtinId="3"/>
    <cellStyle name="Comma 2" xfId="9" xr:uid="{00000000-0005-0000-0000-000001000000}"/>
    <cellStyle name="Normal" xfId="0" builtinId="0"/>
    <cellStyle name="Normal 2" xfId="3" xr:uid="{00000000-0005-0000-0000-000003000000}"/>
    <cellStyle name="Normal 2 2" xfId="8" xr:uid="{00000000-0005-0000-0000-000004000000}"/>
    <cellStyle name="Normal 3" xfId="4" xr:uid="{00000000-0005-0000-0000-000005000000}"/>
    <cellStyle name="Normal 3 2" xfId="7" xr:uid="{00000000-0005-0000-0000-000006000000}"/>
    <cellStyle name="Normal 3 2 2" xfId="10" xr:uid="{86438558-DE6A-4236-863A-9FC82E00CC53}"/>
    <cellStyle name="Normal 8" xfId="6" xr:uid="{00000000-0005-0000-0000-000007000000}"/>
    <cellStyle name="Percent" xfId="2" builtinId="5"/>
    <cellStyle name="Percent 2" xfId="5" xr:uid="{00000000-0005-0000-0000-000009000000}"/>
  </cellStyles>
  <dxfs count="0"/>
  <tableStyles count="0" defaultTableStyle="TableStyleMedium2" defaultPivotStyle="PivotStyleLight16"/>
  <colors>
    <mruColors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EU's value of sold industrial production, 2013 - 2023 (2021=100) </a:t>
            </a:r>
          </a:p>
        </c:rich>
      </c:tx>
      <c:layout>
        <c:manualLayout>
          <c:xMode val="edge"/>
          <c:yMode val="edge"/>
          <c:x val="5.3333333333333332E-3"/>
          <c:y val="8.3885829404625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876474813609981"/>
          <c:w val="0.97066666666666668"/>
          <c:h val="0.65859524261664337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1'!$A$8:$A$18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1'!$B$8:$B$18</c:f>
              <c:numCache>
                <c:formatCode>0.0</c:formatCode>
                <c:ptCount val="11"/>
                <c:pt idx="0">
                  <c:v>89.430406625806455</c:v>
                </c:pt>
                <c:pt idx="1">
                  <c:v>89.621933010113892</c:v>
                </c:pt>
                <c:pt idx="2">
                  <c:v>91.716374775329641</c:v>
                </c:pt>
                <c:pt idx="3">
                  <c:v>93.945429757184769</c:v>
                </c:pt>
                <c:pt idx="4">
                  <c:v>98.108104004733931</c:v>
                </c:pt>
                <c:pt idx="5">
                  <c:v>99.617426632245625</c:v>
                </c:pt>
                <c:pt idx="6">
                  <c:v>98.754997345310585</c:v>
                </c:pt>
                <c:pt idx="7">
                  <c:v>92.136932649257659</c:v>
                </c:pt>
                <c:pt idx="8">
                  <c:v>100</c:v>
                </c:pt>
                <c:pt idx="9">
                  <c:v>100.42351512350265</c:v>
                </c:pt>
                <c:pt idx="10">
                  <c:v>99.17606425878968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3-4C10-8747-1904125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403472"/>
        <c:axId val="1980387632"/>
      </c:lineChart>
      <c:catAx>
        <c:axId val="198040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387632"/>
        <c:crosses val="autoZero"/>
        <c:auto val="1"/>
        <c:lblAlgn val="ctr"/>
        <c:lblOffset val="100"/>
        <c:tickMarkSkip val="1"/>
        <c:noMultiLvlLbl val="0"/>
      </c:catAx>
      <c:valAx>
        <c:axId val="1980387632"/>
        <c:scaling>
          <c:orientation val="minMax"/>
          <c:min val="86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40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value of sold industrial production, by country, 2023 (% of total value of sold production)</a:t>
            </a:r>
          </a:p>
        </c:rich>
      </c:tx>
      <c:layout>
        <c:manualLayout>
          <c:xMode val="edge"/>
          <c:yMode val="edge"/>
          <c:x val="9.852216748768473E-3"/>
          <c:y val="1.0148826142417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0451103335228"/>
          <c:w val="0.49261083743842365"/>
          <c:h val="0.5074413071208598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5-421A-9722-DB3D9127E0D5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0C5-421A-9722-DB3D9127E0D5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5-421A-9722-DB3D9127E0D5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5-421A-9722-DB3D9127E0D5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5-421A-9722-DB3D9127E0D5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C5-421A-9722-DB3D9127E0D5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5-421A-9722-DB3D9127E0D5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2'!$A$6:$A$12</c:f>
              <c:strCache>
                <c:ptCount val="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Rest of the EU</c:v>
                </c:pt>
              </c:strCache>
            </c:strRef>
          </c:cat>
          <c:val>
            <c:numRef>
              <c:f>'Figure 2'!$B$6:$B$12</c:f>
              <c:numCache>
                <c:formatCode>0</c:formatCode>
                <c:ptCount val="7"/>
                <c:pt idx="0">
                  <c:v>27.068567926557346</c:v>
                </c:pt>
                <c:pt idx="1">
                  <c:v>13.999622950260493</c:v>
                </c:pt>
                <c:pt idx="2">
                  <c:v>11.894394924282873</c:v>
                </c:pt>
                <c:pt idx="3">
                  <c:v>8.4200499660317405</c:v>
                </c:pt>
                <c:pt idx="4">
                  <c:v>5.9749118936928722</c:v>
                </c:pt>
                <c:pt idx="5">
                  <c:v>4.387338547749116</c:v>
                </c:pt>
                <c:pt idx="6">
                  <c:v>28.255113791425579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5-421A-9722-DB3D9127E0D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2013</a:t>
            </a:r>
          </a:p>
        </c:rich>
      </c:tx>
      <c:layout>
        <c:manualLayout>
          <c:xMode val="edge"/>
          <c:yMode val="edge"/>
          <c:x val="9.852216748768473E-3"/>
          <c:y val="1.0517202043318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1246073129335502"/>
          <c:w val="0.49261083743842365"/>
          <c:h val="0.52586010216592249"/>
        </c:manualLayout>
      </c:layout>
      <c:pieChart>
        <c:varyColors val="1"/>
        <c:ser>
          <c:idx val="0"/>
          <c:order val="0"/>
          <c:tx>
            <c:strRef>
              <c:f>'Figure 3'!$B$4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3-4863-8930-193056562346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13-4863-8930-193056562346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3-4863-8930-193056562346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3-4863-8930-193056562346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13-4863-8930-193056562346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13-4863-8930-193056562346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3-4863-8930-19305656234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3'!$A$5:$A$11</c:f>
              <c:strCache>
                <c:ptCount val="7"/>
                <c:pt idx="0">
                  <c:v>Food, beverages and tobacco</c:v>
                </c:pt>
                <c:pt idx="1">
                  <c:v>Motor vehicles and other transport equipment</c:v>
                </c:pt>
                <c:pt idx="2">
                  <c:v>Basic metals and fabricated metal products</c:v>
                </c:pt>
                <c:pt idx="3">
                  <c:v>Machinery and equipment n.e.c.</c:v>
                </c:pt>
                <c:pt idx="4">
                  <c:v>Rubber, plastic and other non-metallic mineral products</c:v>
                </c:pt>
                <c:pt idx="5">
                  <c:v>Chemicals</c:v>
                </c:pt>
                <c:pt idx="6">
                  <c:v>Other products</c:v>
                </c:pt>
              </c:strCache>
            </c:strRef>
          </c:cat>
          <c:val>
            <c:numRef>
              <c:f>'Figure 3'!$B$5:$B$11</c:f>
              <c:numCache>
                <c:formatCode>0</c:formatCode>
                <c:ptCount val="7"/>
                <c:pt idx="0">
                  <c:v>17.119104857107867</c:v>
                </c:pt>
                <c:pt idx="1">
                  <c:v>15.561165311801799</c:v>
                </c:pt>
                <c:pt idx="2">
                  <c:v>13.898154533062787</c:v>
                </c:pt>
                <c:pt idx="3">
                  <c:v>10.001257327354818</c:v>
                </c:pt>
                <c:pt idx="4">
                  <c:v>7.8605692224145693</c:v>
                </c:pt>
                <c:pt idx="5">
                  <c:v>9.0939850820916526</c:v>
                </c:pt>
                <c:pt idx="6">
                  <c:v>26.465763666166502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3-4863-8930-1930565623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9.852216748768473E-3"/>
          <c:y val="1.0517202043318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1246073129335502"/>
          <c:w val="0.49261083743842365"/>
          <c:h val="0.52586010216592249"/>
        </c:manualLayout>
      </c:layout>
      <c:pieChart>
        <c:varyColors val="1"/>
        <c:ser>
          <c:idx val="0"/>
          <c:order val="0"/>
          <c:tx>
            <c:strRef>
              <c:f>'Figure 3'!$B$13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3B-43FA-B908-1730E661472B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3B-43FA-B908-1730E661472B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3B-43FA-B908-1730E661472B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3B-43FA-B908-1730E661472B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3B-43FA-B908-1730E661472B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3B-43FA-B908-1730E661472B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3B-43FA-B908-1730E661472B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3'!$A$14:$A$20</c:f>
              <c:strCache>
                <c:ptCount val="7"/>
                <c:pt idx="0">
                  <c:v>Food, beverages and tobacco</c:v>
                </c:pt>
                <c:pt idx="1">
                  <c:v>Motor vehicles and other transport equipment</c:v>
                </c:pt>
                <c:pt idx="2">
                  <c:v>Basic metals and fabricated metal products</c:v>
                </c:pt>
                <c:pt idx="3">
                  <c:v>Machinery and equipment n.e.c.</c:v>
                </c:pt>
                <c:pt idx="4">
                  <c:v>Rubber, plastic and other non-metallic mineral products</c:v>
                </c:pt>
                <c:pt idx="5">
                  <c:v>Chemicals</c:v>
                </c:pt>
                <c:pt idx="6">
                  <c:v>Other products</c:v>
                </c:pt>
              </c:strCache>
            </c:strRef>
          </c:cat>
          <c:val>
            <c:numRef>
              <c:f>'Figure 3'!$B$14:$B$20</c:f>
              <c:numCache>
                <c:formatCode>0</c:formatCode>
                <c:ptCount val="7"/>
                <c:pt idx="0">
                  <c:v>17.702361170947629</c:v>
                </c:pt>
                <c:pt idx="1">
                  <c:v>15.653248726661484</c:v>
                </c:pt>
                <c:pt idx="2">
                  <c:v>13.671857653286215</c:v>
                </c:pt>
                <c:pt idx="3">
                  <c:v>10.057100187631109</c:v>
                </c:pt>
                <c:pt idx="4">
                  <c:v>7.8292837302152609</c:v>
                </c:pt>
                <c:pt idx="5">
                  <c:v>7.7234036512606128</c:v>
                </c:pt>
                <c:pt idx="6">
                  <c:v>27.363521638673255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B-43FA-B908-1730E661472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sold production by group of manufacturing activity, EU, 2013 and 2023 (% share of total sold production)</a:t>
            </a:r>
          </a:p>
        </c:rich>
      </c:tx>
      <c:layout>
        <c:manualLayout>
          <c:xMode val="edge"/>
          <c:yMode val="edge"/>
          <c:x val="4.7555096979633501E-3"/>
          <c:y val="8.9725197414211814E-3"/>
        </c:manualLayout>
      </c:layout>
      <c:overlay val="0"/>
    </c:title>
    <c:autoTitleDeleted val="0"/>
    <c:plotArea>
      <c:layout>
        <c:manualLayout>
          <c:xMode val="edge"/>
          <c:yMode val="edge"/>
          <c:x val="4.7555096979633501E-3"/>
          <c:y val="8.972519741421181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3'!$A$1:$A$2</c:f>
              <c:strCache>
                <c:ptCount val="2"/>
                <c:pt idx="0">
                  <c:v>Update: 23.7.2024</c:v>
                </c:pt>
                <c:pt idx="1">
                  <c:v>Source of data: Eurostat (online data code: DS-056120)</c:v>
                </c:pt>
              </c:strCache>
            </c:strRef>
          </c:cat>
          <c:val>
            <c:numRef>
              <c:f>'Figure 3'!$B$1:$B$2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C35-4851-9C13-36DF00E7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5104"/>
        <c:axId val="6400464"/>
      </c:barChart>
      <c:catAx>
        <c:axId val="638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0464"/>
        <c:crosses val="autoZero"/>
        <c:auto val="1"/>
        <c:lblAlgn val="ctr"/>
        <c:lblOffset val="100"/>
        <c:noMultiLvlLbl val="0"/>
      </c:catAx>
      <c:valAx>
        <c:axId val="640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38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the value of sold production for top 5 manufacturing activities,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8.3885829404625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6735222966222743"/>
          <c:w val="0.97066666666666668"/>
          <c:h val="0.4614559475548436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4'!$B$9:$L$9</c:f>
              <c:numCache>
                <c:formatCode>0.0</c:formatCode>
                <c:ptCount val="11"/>
                <c:pt idx="0">
                  <c:v>89.134962987701869</c:v>
                </c:pt>
                <c:pt idx="1">
                  <c:v>89.708242671734268</c:v>
                </c:pt>
                <c:pt idx="2">
                  <c:v>90.68071036704012</c:v>
                </c:pt>
                <c:pt idx="3">
                  <c:v>93.226192826201554</c:v>
                </c:pt>
                <c:pt idx="4">
                  <c:v>95.881203178267029</c:v>
                </c:pt>
                <c:pt idx="5">
                  <c:v>95.414756184290667</c:v>
                </c:pt>
                <c:pt idx="6">
                  <c:v>96.790101325209932</c:v>
                </c:pt>
                <c:pt idx="7">
                  <c:v>95.905095838473471</c:v>
                </c:pt>
                <c:pt idx="8">
                  <c:v>100</c:v>
                </c:pt>
                <c:pt idx="9">
                  <c:v>98.294596826877537</c:v>
                </c:pt>
                <c:pt idx="10">
                  <c:v>95.278565406519363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E-47B2-AE98-26A9EAF5D63A}"/>
            </c:ext>
          </c:extLst>
        </c:ser>
        <c:ser>
          <c:idx val="1"/>
          <c:order val="1"/>
          <c:tx>
            <c:strRef>
              <c:f>'Figure 4'!$A$10</c:f>
              <c:strCache>
                <c:ptCount val="1"/>
                <c:pt idx="0">
                  <c:v>Chemicals and chemical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4'!$B$10:$L$10</c:f>
              <c:numCache>
                <c:formatCode>0.0</c:formatCode>
                <c:ptCount val="11"/>
                <c:pt idx="0">
                  <c:v>93.608981656499267</c:v>
                </c:pt>
                <c:pt idx="1">
                  <c:v>93.733006717111593</c:v>
                </c:pt>
                <c:pt idx="2">
                  <c:v>94.310114193454297</c:v>
                </c:pt>
                <c:pt idx="3">
                  <c:v>94.261069514770142</c:v>
                </c:pt>
                <c:pt idx="4">
                  <c:v>97.708541586137798</c:v>
                </c:pt>
                <c:pt idx="5">
                  <c:v>95.822556028989368</c:v>
                </c:pt>
                <c:pt idx="6">
                  <c:v>95.656416311514391</c:v>
                </c:pt>
                <c:pt idx="7">
                  <c:v>93.212917016323146</c:v>
                </c:pt>
                <c:pt idx="8">
                  <c:v>100</c:v>
                </c:pt>
                <c:pt idx="9">
                  <c:v>94.50308639451012</c:v>
                </c:pt>
                <c:pt idx="10">
                  <c:v>84.801822694758016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E-47B2-AE98-26A9EAF5D63A}"/>
            </c:ext>
          </c:extLst>
        </c:ser>
        <c:ser>
          <c:idx val="2"/>
          <c:order val="2"/>
          <c:tx>
            <c:strRef>
              <c:f>'Figure 4'!$A$11</c:f>
              <c:strCache>
                <c:ptCount val="1"/>
                <c:pt idx="0">
                  <c:v>Fabricated metal products, except machinery and equipment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4'!$B$11:$L$11</c:f>
              <c:numCache>
                <c:formatCode>0.0</c:formatCode>
                <c:ptCount val="11"/>
                <c:pt idx="0">
                  <c:v>88.108964086714877</c:v>
                </c:pt>
                <c:pt idx="1">
                  <c:v>90.041050528256278</c:v>
                </c:pt>
                <c:pt idx="2">
                  <c:v>92.101961214610455</c:v>
                </c:pt>
                <c:pt idx="3">
                  <c:v>94.751936920059549</c:v>
                </c:pt>
                <c:pt idx="4">
                  <c:v>101.5285525062387</c:v>
                </c:pt>
                <c:pt idx="5">
                  <c:v>100.40855304365519</c:v>
                </c:pt>
                <c:pt idx="6">
                  <c:v>92.793585491514079</c:v>
                </c:pt>
                <c:pt idx="7">
                  <c:v>90.678186425925404</c:v>
                </c:pt>
                <c:pt idx="8">
                  <c:v>100</c:v>
                </c:pt>
                <c:pt idx="9">
                  <c:v>99.263412336063823</c:v>
                </c:pt>
                <c:pt idx="10">
                  <c:v>94.662638987277958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E-47B2-AE98-26A9EAF5D63A}"/>
            </c:ext>
          </c:extLst>
        </c:ser>
        <c:ser>
          <c:idx val="3"/>
          <c:order val="3"/>
          <c:tx>
            <c:strRef>
              <c:f>'Figure 4'!$A$12</c:f>
              <c:strCache>
                <c:ptCount val="1"/>
                <c:pt idx="0">
                  <c:v>Machinery and equipment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4'!$B$12:$L$12</c:f>
              <c:numCache>
                <c:formatCode>0.0</c:formatCode>
                <c:ptCount val="11"/>
                <c:pt idx="0">
                  <c:v>91.942136352467173</c:v>
                </c:pt>
                <c:pt idx="1">
                  <c:v>92.766611912907351</c:v>
                </c:pt>
                <c:pt idx="2">
                  <c:v>92.31019621264187</c:v>
                </c:pt>
                <c:pt idx="3">
                  <c:v>92.308415520978599</c:v>
                </c:pt>
                <c:pt idx="4">
                  <c:v>99.545044781854813</c:v>
                </c:pt>
                <c:pt idx="5">
                  <c:v>101.27648849688696</c:v>
                </c:pt>
                <c:pt idx="6">
                  <c:v>98.681510804907333</c:v>
                </c:pt>
                <c:pt idx="7">
                  <c:v>90.038318953627211</c:v>
                </c:pt>
                <c:pt idx="8">
                  <c:v>100</c:v>
                </c:pt>
                <c:pt idx="9">
                  <c:v>100.80862735761056</c:v>
                </c:pt>
                <c:pt idx="10">
                  <c:v>102.49273444865736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3E-47B2-AE98-26A9EAF5D63A}"/>
            </c:ext>
          </c:extLst>
        </c:ser>
        <c:ser>
          <c:idx val="4"/>
          <c:order val="4"/>
          <c:tx>
            <c:strRef>
              <c:f>'Figure 4'!$A$13</c:f>
              <c:strCache>
                <c:ptCount val="1"/>
                <c:pt idx="0">
                  <c:v>Motor vehicles, trailers and semi-trailers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4'!$B$13:$L$13</c:f>
              <c:numCache>
                <c:formatCode>0.0</c:formatCode>
                <c:ptCount val="11"/>
                <c:pt idx="0">
                  <c:v>98.635050743158274</c:v>
                </c:pt>
                <c:pt idx="1">
                  <c:v>93.879441914380337</c:v>
                </c:pt>
                <c:pt idx="2">
                  <c:v>104.71594766149028</c:v>
                </c:pt>
                <c:pt idx="3">
                  <c:v>113.61209040927545</c:v>
                </c:pt>
                <c:pt idx="4">
                  <c:v>112.57236249967863</c:v>
                </c:pt>
                <c:pt idx="5">
                  <c:v>120.3999800273597</c:v>
                </c:pt>
                <c:pt idx="6">
                  <c:v>116.99194235168888</c:v>
                </c:pt>
                <c:pt idx="7">
                  <c:v>94.588625718447915</c:v>
                </c:pt>
                <c:pt idx="8">
                  <c:v>100</c:v>
                </c:pt>
                <c:pt idx="9">
                  <c:v>99.544233473608315</c:v>
                </c:pt>
                <c:pt idx="10">
                  <c:v>115.667142312264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3E-47B2-AE98-26A9EAF5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3184"/>
        <c:axId val="6381264"/>
      </c:lineChart>
      <c:catAx>
        <c:axId val="63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381264"/>
        <c:crosses val="autoZero"/>
        <c:auto val="1"/>
        <c:lblAlgn val="ctr"/>
        <c:lblOffset val="100"/>
        <c:tickMarkSkip val="1"/>
        <c:noMultiLvlLbl val="0"/>
      </c:catAx>
      <c:valAx>
        <c:axId val="6381264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3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80902887139106"/>
          <c:y val="0.65187678030334306"/>
          <c:w val="0.49549293791716248"/>
          <c:h val="0.19897619657025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motor vehicles, trailers and semi-trailers, EU, 2023</a:t>
            </a:r>
          </a:p>
        </c:rich>
      </c:tx>
      <c:layout>
        <c:manualLayout>
          <c:xMode val="edge"/>
          <c:yMode val="edge"/>
          <c:x val="9.852216748768473E-3"/>
          <c:y val="1.0148826142417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0451103335228"/>
          <c:w val="0.49261083743842365"/>
          <c:h val="0.5074413071208598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2-443B-BAA7-E0D4AA19264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2-443B-BAA7-E0D4AA19264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2-443B-BAA7-E0D4AA192644}"/>
              </c:ext>
            </c:extLst>
          </c:dPt>
          <c:dPt>
            <c:idx val="3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2-443B-BAA7-E0D4AA192644}"/>
              </c:ext>
            </c:extLst>
          </c:dPt>
          <c:dLbls>
            <c:dLbl>
              <c:idx val="3"/>
              <c:layout>
                <c:manualLayout>
                  <c:x val="6.9214163382884261E-2"/>
                  <c:y val="-1.4832968639452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2-443B-BAA7-E0D4AA192644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5'!$A$6:$A$9</c:f>
              <c:strCache>
                <c:ptCount val="4"/>
                <c:pt idx="0">
                  <c:v>Motor vehicles </c:v>
                </c:pt>
                <c:pt idx="1">
                  <c:v>Parts and accessories for motor vehicles </c:v>
                </c:pt>
                <c:pt idx="2">
                  <c:v>Bodies (coachwork) for motor vehicles; trailers and semi-trailers </c:v>
                </c:pt>
                <c:pt idx="3">
                  <c:v>Electrical and electronic equipment for motor vehicles </c:v>
                </c:pt>
              </c:strCache>
            </c:strRef>
          </c:cat>
          <c:val>
            <c:numRef>
              <c:f>'Figure 5'!$B$6:$B$9</c:f>
              <c:numCache>
                <c:formatCode>0%</c:formatCode>
                <c:ptCount val="4"/>
                <c:pt idx="0">
                  <c:v>0.57999999999999996</c:v>
                </c:pt>
                <c:pt idx="1">
                  <c:v>0.31</c:v>
                </c:pt>
                <c:pt idx="2">
                  <c:v>7.0000000000000007E-2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2-443B-BAA7-E0D4AA19264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4666666666666666E-2"/>
          <c:y val="0.10884003153093842"/>
          <c:w val="0.97066666666666668"/>
          <c:h val="0.6530845621950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6'!$F$22</c:f>
              <c:strCache>
                <c:ptCount val="1"/>
                <c:pt idx="0">
                  <c:v>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6'!$E$23:$E$53</c:f>
              <c:strCache>
                <c:ptCount val="31"/>
                <c:pt idx="0">
                  <c:v>Austria</c:v>
                </c:pt>
                <c:pt idx="1">
                  <c:v>Finland</c:v>
                </c:pt>
                <c:pt idx="2">
                  <c:v>Germany</c:v>
                </c:pt>
                <c:pt idx="3">
                  <c:v>Italy</c:v>
                </c:pt>
                <c:pt idx="4">
                  <c:v>Sweden</c:v>
                </c:pt>
                <c:pt idx="5">
                  <c:v>Slovenia</c:v>
                </c:pt>
                <c:pt idx="6">
                  <c:v>Denmark</c:v>
                </c:pt>
                <c:pt idx="7">
                  <c:v>France</c:v>
                </c:pt>
                <c:pt idx="8">
                  <c:v>Croatia</c:v>
                </c:pt>
                <c:pt idx="9">
                  <c:v>Belgium</c:v>
                </c:pt>
                <c:pt idx="10">
                  <c:v>Estonia</c:v>
                </c:pt>
                <c:pt idx="11">
                  <c:v>Poland</c:v>
                </c:pt>
                <c:pt idx="12">
                  <c:v>Netherlands</c:v>
                </c:pt>
                <c:pt idx="13">
                  <c:v>Latvia</c:v>
                </c:pt>
                <c:pt idx="14">
                  <c:v>Greece</c:v>
                </c:pt>
                <c:pt idx="15">
                  <c:v>Spain</c:v>
                </c:pt>
                <c:pt idx="16">
                  <c:v>Lithuania</c:v>
                </c:pt>
                <c:pt idx="17">
                  <c:v>Czechia</c:v>
                </c:pt>
                <c:pt idx="18">
                  <c:v>Portugal</c:v>
                </c:pt>
                <c:pt idx="19">
                  <c:v>Ireland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5">
                  <c:v>Norway</c:v>
                </c:pt>
                <c:pt idx="27">
                  <c:v>Montenegro</c:v>
                </c:pt>
                <c:pt idx="28">
                  <c:v>Bosnia and Herzegovina</c:v>
                </c:pt>
                <c:pt idx="29">
                  <c:v>Albania</c:v>
                </c:pt>
                <c:pt idx="30">
                  <c:v>Serbia</c:v>
                </c:pt>
              </c:strCache>
            </c:strRef>
          </c:cat>
          <c:val>
            <c:numRef>
              <c:f>'Figure 6'!$F$23:$F$53</c:f>
              <c:numCache>
                <c:formatCode>0.0</c:formatCode>
                <c:ptCount val="31"/>
                <c:pt idx="0">
                  <c:v>2.8554613952627226</c:v>
                </c:pt>
                <c:pt idx="1">
                  <c:v>2.8243246883492583</c:v>
                </c:pt>
                <c:pt idx="2">
                  <c:v>2.5602359840475004</c:v>
                </c:pt>
                <c:pt idx="3">
                  <c:v>2.2202253194941886</c:v>
                </c:pt>
                <c:pt idx="4">
                  <c:v>2.1535103421496049</c:v>
                </c:pt>
                <c:pt idx="5">
                  <c:v>2.0613078958704563</c:v>
                </c:pt>
                <c:pt idx="6">
                  <c:v>1.8762419538088522</c:v>
                </c:pt>
                <c:pt idx="7">
                  <c:v>1.871043088203022</c:v>
                </c:pt>
                <c:pt idx="8">
                  <c:v>1.840758261579825</c:v>
                </c:pt>
                <c:pt idx="9">
                  <c:v>1.7500119019129974</c:v>
                </c:pt>
                <c:pt idx="10">
                  <c:v>1.7453570900834763</c:v>
                </c:pt>
                <c:pt idx="11">
                  <c:v>1.6962823057814935</c:v>
                </c:pt>
                <c:pt idx="12">
                  <c:v>1.6180303490621852</c:v>
                </c:pt>
                <c:pt idx="13">
                  <c:v>1.5787511813024637</c:v>
                </c:pt>
                <c:pt idx="14">
                  <c:v>1.5742573048170712</c:v>
                </c:pt>
                <c:pt idx="15">
                  <c:v>1.5134927307653558</c:v>
                </c:pt>
                <c:pt idx="16">
                  <c:v>1.5046623036236568</c:v>
                </c:pt>
                <c:pt idx="17">
                  <c:v>1.4859057252589898</c:v>
                </c:pt>
                <c:pt idx="18">
                  <c:v>1.4267199440216651</c:v>
                </c:pt>
                <c:pt idx="19">
                  <c:v>1.41</c:v>
                </c:pt>
                <c:pt idx="20">
                  <c:v>1.3936797808400734</c:v>
                </c:pt>
                <c:pt idx="21">
                  <c:v>1.296778111521947</c:v>
                </c:pt>
                <c:pt idx="22">
                  <c:v>1.0365938160679224</c:v>
                </c:pt>
                <c:pt idx="23">
                  <c:v>0.95071733442621187</c:v>
                </c:pt>
                <c:pt idx="25">
                  <c:v>3.2</c:v>
                </c:pt>
                <c:pt idx="27">
                  <c:v>1.3600075910931173</c:v>
                </c:pt>
                <c:pt idx="28">
                  <c:v>1.3049159923298799</c:v>
                </c:pt>
                <c:pt idx="29">
                  <c:v>1.0089122438150442</c:v>
                </c:pt>
                <c:pt idx="30">
                  <c:v>0.94308785845238707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7-40E7-A5EF-83D52BDE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05191744"/>
        <c:axId val="1105192224"/>
      </c:barChart>
      <c:lineChart>
        <c:grouping val="standard"/>
        <c:varyColors val="0"/>
        <c:ser>
          <c:idx val="1"/>
          <c:order val="1"/>
          <c:tx>
            <c:strRef>
              <c:f>'Figure 6'!$G$22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6'!$E$23:$E$53</c:f>
              <c:strCache>
                <c:ptCount val="31"/>
                <c:pt idx="0">
                  <c:v>Austria</c:v>
                </c:pt>
                <c:pt idx="1">
                  <c:v>Finland</c:v>
                </c:pt>
                <c:pt idx="2">
                  <c:v>Germany</c:v>
                </c:pt>
                <c:pt idx="3">
                  <c:v>Italy</c:v>
                </c:pt>
                <c:pt idx="4">
                  <c:v>Sweden</c:v>
                </c:pt>
                <c:pt idx="5">
                  <c:v>Slovenia</c:v>
                </c:pt>
                <c:pt idx="6">
                  <c:v>Denmark</c:v>
                </c:pt>
                <c:pt idx="7">
                  <c:v>France</c:v>
                </c:pt>
                <c:pt idx="8">
                  <c:v>Croatia</c:v>
                </c:pt>
                <c:pt idx="9">
                  <c:v>Belgium</c:v>
                </c:pt>
                <c:pt idx="10">
                  <c:v>Estonia</c:v>
                </c:pt>
                <c:pt idx="11">
                  <c:v>Poland</c:v>
                </c:pt>
                <c:pt idx="12">
                  <c:v>Netherlands</c:v>
                </c:pt>
                <c:pt idx="13">
                  <c:v>Latvia</c:v>
                </c:pt>
                <c:pt idx="14">
                  <c:v>Greece</c:v>
                </c:pt>
                <c:pt idx="15">
                  <c:v>Spain</c:v>
                </c:pt>
                <c:pt idx="16">
                  <c:v>Lithuania</c:v>
                </c:pt>
                <c:pt idx="17">
                  <c:v>Czechia</c:v>
                </c:pt>
                <c:pt idx="18">
                  <c:v>Portugal</c:v>
                </c:pt>
                <c:pt idx="19">
                  <c:v>Ireland</c:v>
                </c:pt>
                <c:pt idx="20">
                  <c:v>Slovakia</c:v>
                </c:pt>
                <c:pt idx="21">
                  <c:v>Romania</c:v>
                </c:pt>
                <c:pt idx="22">
                  <c:v>Hungary</c:v>
                </c:pt>
                <c:pt idx="23">
                  <c:v>Bulgaria</c:v>
                </c:pt>
                <c:pt idx="25">
                  <c:v>Norway</c:v>
                </c:pt>
                <c:pt idx="27">
                  <c:v>Montenegro</c:v>
                </c:pt>
                <c:pt idx="28">
                  <c:v>Bosnia and Herzegovina</c:v>
                </c:pt>
                <c:pt idx="29">
                  <c:v>Albania</c:v>
                </c:pt>
                <c:pt idx="30">
                  <c:v>Serbia</c:v>
                </c:pt>
              </c:strCache>
            </c:strRef>
          </c:cat>
          <c:val>
            <c:numRef>
              <c:f>'Figure 6'!$G$23:$G$53</c:f>
              <c:numCache>
                <c:formatCode>0.0</c:formatCode>
                <c:ptCount val="31"/>
                <c:pt idx="0">
                  <c:v>1.76</c:v>
                </c:pt>
                <c:pt idx="1">
                  <c:v>1.76</c:v>
                </c:pt>
                <c:pt idx="2">
                  <c:v>1.76</c:v>
                </c:pt>
                <c:pt idx="3">
                  <c:v>1.76</c:v>
                </c:pt>
                <c:pt idx="4">
                  <c:v>1.76</c:v>
                </c:pt>
                <c:pt idx="5">
                  <c:v>1.76</c:v>
                </c:pt>
                <c:pt idx="6">
                  <c:v>1.76</c:v>
                </c:pt>
                <c:pt idx="7">
                  <c:v>1.76</c:v>
                </c:pt>
                <c:pt idx="8">
                  <c:v>1.76</c:v>
                </c:pt>
                <c:pt idx="9">
                  <c:v>1.76</c:v>
                </c:pt>
                <c:pt idx="10">
                  <c:v>1.76</c:v>
                </c:pt>
                <c:pt idx="11">
                  <c:v>1.76</c:v>
                </c:pt>
                <c:pt idx="12">
                  <c:v>1.76</c:v>
                </c:pt>
                <c:pt idx="13">
                  <c:v>1.76</c:v>
                </c:pt>
                <c:pt idx="14">
                  <c:v>1.76</c:v>
                </c:pt>
                <c:pt idx="15">
                  <c:v>1.76</c:v>
                </c:pt>
                <c:pt idx="16">
                  <c:v>1.76</c:v>
                </c:pt>
                <c:pt idx="17">
                  <c:v>1.76</c:v>
                </c:pt>
                <c:pt idx="18">
                  <c:v>1.76</c:v>
                </c:pt>
                <c:pt idx="19">
                  <c:v>1.76</c:v>
                </c:pt>
                <c:pt idx="20">
                  <c:v>1.76</c:v>
                </c:pt>
                <c:pt idx="21">
                  <c:v>1.76</c:v>
                </c:pt>
                <c:pt idx="22">
                  <c:v>1.76</c:v>
                </c:pt>
                <c:pt idx="23">
                  <c:v>1.76</c:v>
                </c:pt>
                <c:pt idx="24">
                  <c:v>1.76</c:v>
                </c:pt>
                <c:pt idx="25">
                  <c:v>1.76</c:v>
                </c:pt>
                <c:pt idx="26">
                  <c:v>1.76</c:v>
                </c:pt>
                <c:pt idx="27">
                  <c:v>1.76</c:v>
                </c:pt>
                <c:pt idx="28">
                  <c:v>1.76</c:v>
                </c:pt>
                <c:pt idx="29">
                  <c:v>1.76</c:v>
                </c:pt>
                <c:pt idx="30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7-40E7-A5EF-83D52BDE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91744"/>
        <c:axId val="1105192224"/>
      </c:lineChart>
      <c:catAx>
        <c:axId val="1105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5192224"/>
        <c:crosses val="autoZero"/>
        <c:auto val="1"/>
        <c:lblAlgn val="ctr"/>
        <c:lblOffset val="100"/>
        <c:tickMarkSkip val="1"/>
        <c:noMultiLvlLbl val="0"/>
      </c:catAx>
      <c:valAx>
        <c:axId val="1105192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51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49963254593177"/>
          <c:y val="0.7821824676149538"/>
          <c:w val="0.25697073891964378"/>
          <c:h val="3.61989692334490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sold production for 1 kg of fresh bread in the EU, 2013-2023</a:t>
            </a:r>
          </a:p>
          <a:p>
            <a:pPr algn="l">
              <a:defRPr sz="1800" b="1"/>
            </a:pPr>
            <a:r>
              <a:rPr lang="en-US" sz="1600" b="0"/>
              <a:t>(€ per kg)</a:t>
            </a:r>
          </a:p>
        </c:rich>
      </c:tx>
      <c:layout>
        <c:manualLayout>
          <c:xMode val="edge"/>
          <c:yMode val="edge"/>
          <c:x val="5.3333333333333332E-3"/>
          <c:y val="8.46200410240624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502611061305222"/>
          <c:w val="0.97066666666666668"/>
          <c:h val="0.6014932438892837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6'!$F$4:$F$14</c:f>
              <c:numCache>
                <c:formatCode>@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'Figure 6'!$G$4:$G$14</c:f>
              <c:numCache>
                <c:formatCode>0.00</c:formatCode>
                <c:ptCount val="11"/>
                <c:pt idx="0">
                  <c:v>1.4925032502192441</c:v>
                </c:pt>
                <c:pt idx="1">
                  <c:v>1.533127315445264</c:v>
                </c:pt>
                <c:pt idx="2">
                  <c:v>1.5525999793749623</c:v>
                </c:pt>
                <c:pt idx="3">
                  <c:v>1.568456218409934</c:v>
                </c:pt>
                <c:pt idx="4">
                  <c:v>1.5594224013284175</c:v>
                </c:pt>
                <c:pt idx="5">
                  <c:v>1.5664900170177287</c:v>
                </c:pt>
                <c:pt idx="6">
                  <c:v>1.657088950743512</c:v>
                </c:pt>
                <c:pt idx="7">
                  <c:v>1.5728286064514709</c:v>
                </c:pt>
                <c:pt idx="8">
                  <c:v>1.71</c:v>
                </c:pt>
                <c:pt idx="9">
                  <c:v>1.65</c:v>
                </c:pt>
                <c:pt idx="10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8-4413-B5F7-CD5469FD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844992"/>
        <c:axId val="1127842112"/>
      </c:lineChart>
      <c:catAx>
        <c:axId val="1127844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7842112"/>
        <c:crosses val="autoZero"/>
        <c:auto val="1"/>
        <c:lblAlgn val="ctr"/>
        <c:lblOffset val="100"/>
        <c:tickMarkSkip val="1"/>
        <c:noMultiLvlLbl val="0"/>
      </c:catAx>
      <c:valAx>
        <c:axId val="1127842112"/>
        <c:scaling>
          <c:orientation val="minMax"/>
          <c:min val="1.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784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1821864991392266E-3"/>
          <c:y val="4.006849894634971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Update: 22.7.2024</c:v>
                </c:pt>
                <c:pt idx="1">
                  <c:v>Source of data: Eurostat (online data code: DS-056120)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AC1-4376-BA74-E3038F54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253024"/>
        <c:axId val="1143247744"/>
      </c:barChart>
      <c:catAx>
        <c:axId val="114325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3247744"/>
        <c:crosses val="autoZero"/>
        <c:auto val="1"/>
        <c:lblAlgn val="ctr"/>
        <c:lblOffset val="100"/>
        <c:noMultiLvlLbl val="0"/>
      </c:catAx>
      <c:valAx>
        <c:axId val="114324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325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basic pharmaceutical products,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 € billion)</a:t>
            </a:r>
          </a:p>
        </c:rich>
      </c:tx>
      <c:layout>
        <c:manualLayout>
          <c:xMode val="edge"/>
          <c:yMode val="edge"/>
          <c:x val="5.3333333333333332E-3"/>
          <c:y val="8.6411987179727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767371105804673"/>
          <c:w val="0.97066666666666668"/>
          <c:h val="0.68339702531837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7'!$A$12</c:f>
              <c:strCache>
                <c:ptCount val="1"/>
                <c:pt idx="0">
                  <c:v>The rest of pharmaceutical products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7'!$B$12:$L$12</c:f>
              <c:numCache>
                <c:formatCode>0.0</c:formatCode>
                <c:ptCount val="11"/>
                <c:pt idx="0">
                  <c:v>17.389631087999998</c:v>
                </c:pt>
                <c:pt idx="1">
                  <c:v>19.013506902000003</c:v>
                </c:pt>
                <c:pt idx="2">
                  <c:v>19.439403408000004</c:v>
                </c:pt>
                <c:pt idx="3">
                  <c:v>20.738923629000002</c:v>
                </c:pt>
                <c:pt idx="4">
                  <c:v>19.977176725</c:v>
                </c:pt>
                <c:pt idx="5">
                  <c:v>18.210119841000001</c:v>
                </c:pt>
                <c:pt idx="6">
                  <c:v>18.2</c:v>
                </c:pt>
                <c:pt idx="7">
                  <c:v>25.136671199999999</c:v>
                </c:pt>
                <c:pt idx="8">
                  <c:v>23.2</c:v>
                </c:pt>
                <c:pt idx="9">
                  <c:v>29.041498210842224</c:v>
                </c:pt>
                <c:pt idx="10">
                  <c:v>39.147550438062652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8-4A29-B649-CFC56F2D26AD}"/>
            </c:ext>
          </c:extLst>
        </c:ser>
        <c:ser>
          <c:idx val="1"/>
          <c:order val="1"/>
          <c:tx>
            <c:strRef>
              <c:f>'Figure 7'!$A$13</c:f>
              <c:strCache>
                <c:ptCount val="1"/>
                <c:pt idx="0">
                  <c:v>Vitamins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7'!$B$13:$L$13</c:f>
              <c:numCache>
                <c:formatCode>#,##0.0</c:formatCode>
                <c:ptCount val="11"/>
                <c:pt idx="0">
                  <c:v>1.406136144</c:v>
                </c:pt>
                <c:pt idx="1">
                  <c:v>1.4486360659999999</c:v>
                </c:pt>
                <c:pt idx="2">
                  <c:v>1.515573453</c:v>
                </c:pt>
                <c:pt idx="3">
                  <c:v>1.6250203759999999</c:v>
                </c:pt>
                <c:pt idx="4">
                  <c:v>2.8260622579999999</c:v>
                </c:pt>
                <c:pt idx="5">
                  <c:v>3.7817296059999999</c:v>
                </c:pt>
                <c:pt idx="6">
                  <c:v>2</c:v>
                </c:pt>
                <c:pt idx="7">
                  <c:v>2.1768964660000001</c:v>
                </c:pt>
                <c:pt idx="8" formatCode="0.0">
                  <c:v>1.9</c:v>
                </c:pt>
                <c:pt idx="9" formatCode="0.0">
                  <c:v>2.11512565992289</c:v>
                </c:pt>
                <c:pt idx="10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8-4A29-B649-CFC56F2D26AD}"/>
            </c:ext>
          </c:extLst>
        </c:ser>
        <c:ser>
          <c:idx val="2"/>
          <c:order val="2"/>
          <c:tx>
            <c:strRef>
              <c:f>'Figure 7'!$A$14</c:f>
              <c:strCache>
                <c:ptCount val="1"/>
                <c:pt idx="0">
                  <c:v>Antibiotics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7'!$B$14:$L$14</c:f>
              <c:numCache>
                <c:formatCode>0.0</c:formatCode>
                <c:ptCount val="11"/>
                <c:pt idx="0">
                  <c:v>2.3538920160000001</c:v>
                </c:pt>
                <c:pt idx="1">
                  <c:v>1.9879570099999999</c:v>
                </c:pt>
                <c:pt idx="2">
                  <c:v>2.6154202340000001</c:v>
                </c:pt>
                <c:pt idx="3">
                  <c:v>2.744873133</c:v>
                </c:pt>
                <c:pt idx="4">
                  <c:v>2.7123103510000002</c:v>
                </c:pt>
                <c:pt idx="5">
                  <c:v>2.8950467180000001</c:v>
                </c:pt>
                <c:pt idx="6">
                  <c:v>3</c:v>
                </c:pt>
                <c:pt idx="7">
                  <c:v>3.0384834029999999</c:v>
                </c:pt>
                <c:pt idx="8">
                  <c:v>2.1</c:v>
                </c:pt>
                <c:pt idx="9">
                  <c:v>2.4747218765243604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8-4A29-B649-CFC56F2D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80390512"/>
        <c:axId val="1980382832"/>
      </c:barChart>
      <c:catAx>
        <c:axId val="198039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382832"/>
        <c:crosses val="autoZero"/>
        <c:auto val="1"/>
        <c:lblAlgn val="ctr"/>
        <c:lblOffset val="100"/>
        <c:tickMarkSkip val="1"/>
        <c:noMultiLvlLbl val="0"/>
      </c:catAx>
      <c:valAx>
        <c:axId val="1980382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39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50120734908138"/>
          <c:y val="0.83483403285084368"/>
          <c:w val="0.56899758530183731"/>
          <c:h val="4.16417324991061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Wind turbines produced in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pieces)</a:t>
            </a:r>
          </a:p>
        </c:rich>
      </c:tx>
      <c:layout>
        <c:manualLayout>
          <c:xMode val="edge"/>
          <c:yMode val="edge"/>
          <c:x val="5.3333333333333332E-3"/>
          <c:y val="8.77618213272973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966809101108184"/>
          <c:w val="0.97066666666666668"/>
          <c:h val="0.723069645915602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8'!$B$6:$L$6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8'!$B$7:$L$7</c:f>
              <c:numCache>
                <c:formatCode>#,##0.0</c:formatCode>
                <c:ptCount val="11"/>
                <c:pt idx="0">
                  <c:v>5.1689999999999996</c:v>
                </c:pt>
                <c:pt idx="1">
                  <c:v>22.193999999999999</c:v>
                </c:pt>
                <c:pt idx="2">
                  <c:v>8.3239999999999998</c:v>
                </c:pt>
                <c:pt idx="3">
                  <c:v>9.9949999999999992</c:v>
                </c:pt>
                <c:pt idx="4">
                  <c:v>10.031000000000001</c:v>
                </c:pt>
                <c:pt idx="5">
                  <c:v>9.1989999999999998</c:v>
                </c:pt>
                <c:pt idx="6">
                  <c:v>11.63</c:v>
                </c:pt>
                <c:pt idx="7">
                  <c:v>6.7750000000000004</c:v>
                </c:pt>
                <c:pt idx="8">
                  <c:v>9.1</c:v>
                </c:pt>
                <c:pt idx="9" formatCode="0.0">
                  <c:v>10</c:v>
                </c:pt>
                <c:pt idx="10" formatCode="0.0">
                  <c:v>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6-4DA7-BAED-C186B98F3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18540816"/>
        <c:axId val="1718534096"/>
      </c:barChart>
      <c:catAx>
        <c:axId val="17185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18534096"/>
        <c:crosses val="autoZero"/>
        <c:auto val="1"/>
        <c:lblAlgn val="ctr"/>
        <c:lblOffset val="100"/>
        <c:tickMarkSkip val="1"/>
        <c:noMultiLvlLbl val="0"/>
      </c:catAx>
      <c:valAx>
        <c:axId val="1718534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1854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Sport goods produced in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 € million)</a:t>
            </a:r>
          </a:p>
        </c:rich>
      </c:tx>
      <c:layout>
        <c:manualLayout>
          <c:xMode val="edge"/>
          <c:yMode val="edge"/>
          <c:x val="5.3333333333333332E-3"/>
          <c:y val="8.6411987179727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767371105804673"/>
          <c:w val="0.97066666666666668"/>
          <c:h val="0.60335400983939969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9'!$B$12</c:f>
              <c:strCache>
                <c:ptCount val="1"/>
                <c:pt idx="0">
                  <c:v>Fishing rods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9'!$A$13:$A$23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9'!$B$13:$B$23</c:f>
              <c:numCache>
                <c:formatCode>_(* #,##0_);_(* \(#,##0\);_(* "-"??_);_(@_)</c:formatCode>
                <c:ptCount val="11"/>
                <c:pt idx="0">
                  <c:v>101.800677595075</c:v>
                </c:pt>
                <c:pt idx="1">
                  <c:v>98.401051306399594</c:v>
                </c:pt>
                <c:pt idx="2">
                  <c:v>89.378575461086797</c:v>
                </c:pt>
                <c:pt idx="3">
                  <c:v>88.148453933374995</c:v>
                </c:pt>
                <c:pt idx="4">
                  <c:v>94.275871503707904</c:v>
                </c:pt>
                <c:pt idx="5">
                  <c:v>95.8748742525799</c:v>
                </c:pt>
                <c:pt idx="6">
                  <c:v>86.379279837145006</c:v>
                </c:pt>
                <c:pt idx="7">
                  <c:v>91.193322770016906</c:v>
                </c:pt>
                <c:pt idx="8">
                  <c:v>122.76070515591501</c:v>
                </c:pt>
                <c:pt idx="9">
                  <c:v>104</c:v>
                </c:pt>
                <c:pt idx="10">
                  <c:v>74.095581003788496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9-4E9C-AF78-500D55268401}"/>
            </c:ext>
          </c:extLst>
        </c:ser>
        <c:ser>
          <c:idx val="1"/>
          <c:order val="1"/>
          <c:tx>
            <c:strRef>
              <c:f>'Figure 9'!$C$12</c:f>
              <c:strCache>
                <c:ptCount val="1"/>
                <c:pt idx="0">
                  <c:v>Skis, for winter sports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9'!$A$13:$A$23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9'!$C$13:$C$23</c:f>
              <c:numCache>
                <c:formatCode>_(* #,##0_);_(* \(#,##0\);_(* "-"??_);_(@_)</c:formatCode>
                <c:ptCount val="11"/>
                <c:pt idx="0">
                  <c:v>385.57438931900998</c:v>
                </c:pt>
                <c:pt idx="1">
                  <c:v>392.20463393663101</c:v>
                </c:pt>
                <c:pt idx="2">
                  <c:v>395.67152801263802</c:v>
                </c:pt>
                <c:pt idx="3">
                  <c:v>371.88585367757901</c:v>
                </c:pt>
                <c:pt idx="4">
                  <c:v>432.29108436775698</c:v>
                </c:pt>
                <c:pt idx="5">
                  <c:v>496.72703476369099</c:v>
                </c:pt>
                <c:pt idx="6">
                  <c:v>532.62634078319002</c:v>
                </c:pt>
                <c:pt idx="7">
                  <c:v>407.57166983758498</c:v>
                </c:pt>
                <c:pt idx="8">
                  <c:v>600</c:v>
                </c:pt>
                <c:pt idx="9">
                  <c:v>560</c:v>
                </c:pt>
                <c:pt idx="10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9-4E9C-AF78-500D55268401}"/>
            </c:ext>
          </c:extLst>
        </c:ser>
        <c:ser>
          <c:idx val="2"/>
          <c:order val="2"/>
          <c:tx>
            <c:strRef>
              <c:f>'Figure 9'!$D$12</c:f>
              <c:strCache>
                <c:ptCount val="1"/>
                <c:pt idx="0">
                  <c:v>Tennis, badminton or similar rackets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9'!$A$13:$A$23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9'!$D$13:$D$23</c:f>
              <c:numCache>
                <c:formatCode>_(* #,##0_);_(* \(#,##0\);_(* "-"??_);_(@_)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1.8</c:v>
                </c:pt>
                <c:pt idx="6">
                  <c:v>2.1</c:v>
                </c:pt>
                <c:pt idx="7">
                  <c:v>2.1</c:v>
                </c:pt>
                <c:pt idx="8">
                  <c:v>6</c:v>
                </c:pt>
                <c:pt idx="9">
                  <c:v>6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9-4E9C-AF78-500D55268401}"/>
            </c:ext>
          </c:extLst>
        </c:ser>
        <c:ser>
          <c:idx val="3"/>
          <c:order val="3"/>
          <c:tx>
            <c:strRef>
              <c:f>'Figure 9'!$E$12</c:f>
              <c:strCache>
                <c:ptCount val="1"/>
                <c:pt idx="0">
                  <c:v>Gymnasium or athletics articles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9'!$A$13:$A$23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9'!$E$13:$E$23</c:f>
              <c:numCache>
                <c:formatCode>_(* #,##0_);_(* \(#,##0\);_(* "-"??_);_(@_)</c:formatCode>
                <c:ptCount val="11"/>
                <c:pt idx="0">
                  <c:v>681.407578362339</c:v>
                </c:pt>
                <c:pt idx="1">
                  <c:v>685.67880712549004</c:v>
                </c:pt>
                <c:pt idx="2">
                  <c:v>606.51603659208604</c:v>
                </c:pt>
                <c:pt idx="3">
                  <c:v>594.49577781031905</c:v>
                </c:pt>
                <c:pt idx="4">
                  <c:v>665.60507374496694</c:v>
                </c:pt>
                <c:pt idx="5">
                  <c:v>786.31744627786998</c:v>
                </c:pt>
                <c:pt idx="6">
                  <c:v>864.96818980178796</c:v>
                </c:pt>
                <c:pt idx="7">
                  <c:v>760</c:v>
                </c:pt>
                <c:pt idx="8">
                  <c:v>924.53878946328098</c:v>
                </c:pt>
                <c:pt idx="9">
                  <c:v>916.88181539699599</c:v>
                </c:pt>
                <c:pt idx="10">
                  <c:v>1095.4720246259301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D9-4E9C-AF78-500D55268401}"/>
            </c:ext>
          </c:extLst>
        </c:ser>
        <c:ser>
          <c:idx val="4"/>
          <c:order val="4"/>
          <c:tx>
            <c:strRef>
              <c:f>'Figure 9'!$F$12</c:f>
              <c:strCache>
                <c:ptCount val="1"/>
                <c:pt idx="0">
                  <c:v>The rest of sport goods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9'!$A$13:$A$23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9'!$F$13:$F$23</c:f>
              <c:numCache>
                <c:formatCode>_(* #,##0_);_(* \(#,##0\);_(* "-"??_);_(@_)</c:formatCode>
                <c:ptCount val="11"/>
                <c:pt idx="0">
                  <c:v>1834.9562089750862</c:v>
                </c:pt>
                <c:pt idx="1">
                  <c:v>1835.0830602795395</c:v>
                </c:pt>
                <c:pt idx="2">
                  <c:v>1855.4999509210788</c:v>
                </c:pt>
                <c:pt idx="3">
                  <c:v>1928.3363389352971</c:v>
                </c:pt>
                <c:pt idx="4">
                  <c:v>2090.3781741891685</c:v>
                </c:pt>
                <c:pt idx="5">
                  <c:v>2250.1729662077487</c:v>
                </c:pt>
                <c:pt idx="6">
                  <c:v>2388.1590181017368</c:v>
                </c:pt>
                <c:pt idx="7">
                  <c:v>2125.9231494815981</c:v>
                </c:pt>
                <c:pt idx="8">
                  <c:v>2552.9997788369747</c:v>
                </c:pt>
                <c:pt idx="9">
                  <c:v>2904.8863119774242</c:v>
                </c:pt>
                <c:pt idx="10">
                  <c:v>2755.8592968349421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9-4E9C-AF78-500D5526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375632"/>
        <c:axId val="1980394832"/>
      </c:lineChart>
      <c:catAx>
        <c:axId val="198037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394832"/>
        <c:crosses val="autoZero"/>
        <c:auto val="1"/>
        <c:lblAlgn val="ctr"/>
        <c:lblOffset val="100"/>
        <c:tickMarkSkip val="1"/>
        <c:noMultiLvlLbl val="0"/>
      </c:catAx>
      <c:valAx>
        <c:axId val="1980394832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37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78551181102365"/>
          <c:y val="0.75479101737187126"/>
          <c:w val="0.6224289763779528"/>
          <c:h val="0.1216847479780785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375557</xdr:colOff>
      <xdr:row>9</xdr:row>
      <xdr:rowOff>13608</xdr:rowOff>
    </xdr:from>
    <xdr:to>
      <xdr:col>18</xdr:col>
      <xdr:colOff>280307</xdr:colOff>
      <xdr:row>46</xdr:row>
      <xdr:rowOff>132208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0DB130-92AB-85F9-4ED6-854E64385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0.8907</cdr:y>
    </cdr:from>
    <cdr:ext cx="7995000" cy="66191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3B6582FB-0C90-335C-3602-300BC223EDF7}"/>
            </a:ext>
          </a:extLst>
        </cdr:cNvPr>
        <cdr:cNvSpPr txBox="1"/>
      </cdr:nvSpPr>
      <cdr:spPr>
        <a:xfrm xmlns:a="http://schemas.openxmlformats.org/drawingml/2006/main">
          <a:off x="0" y="539393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y-axis does not start at zero. 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0.93054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8C28B0D6-3CD4-82BE-9BDB-E48EECAC8C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52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117476</xdr:rowOff>
    </xdr:from>
    <xdr:to>
      <xdr:col>7</xdr:col>
      <xdr:colOff>625475</xdr:colOff>
      <xdr:row>44</xdr:row>
      <xdr:rowOff>49331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931BD-F08B-D4AD-7223-D7D29D3F7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0.91494</cdr:y>
    </cdr:from>
    <cdr:ext cx="3626200" cy="425757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9717944C-4EEC-35D2-2C26-CFFF32C42AD5}"/>
            </a:ext>
          </a:extLst>
        </cdr:cNvPr>
        <cdr:cNvSpPr txBox="1"/>
      </cdr:nvSpPr>
      <cdr:spPr>
        <a:xfrm xmlns:a="http://schemas.openxmlformats.org/drawingml/2006/main">
          <a:off x="0" y="4579748"/>
          <a:ext cx="362620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0.70325</cdr:x>
      <cdr:y>0.91597</cdr:y>
    </cdr:from>
    <cdr:ext cx="1530098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6168F80-4503-A5D2-5C54-79CC0AC909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58488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507423</xdr:colOff>
      <xdr:row>22</xdr:row>
      <xdr:rowOff>140259</xdr:rowOff>
    </xdr:from>
    <xdr:to>
      <xdr:col>13</xdr:col>
      <xdr:colOff>64569</xdr:colOff>
      <xdr:row>52</xdr:row>
      <xdr:rowOff>60755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7A845BD-1977-D254-613B-83A4159C6B03}"/>
            </a:ext>
          </a:extLst>
        </xdr:cNvPr>
        <xdr:cNvGrpSpPr/>
      </xdr:nvGrpSpPr>
      <xdr:grpSpPr>
        <a:xfrm>
          <a:off x="3520787" y="3696259"/>
          <a:ext cx="10490691" cy="4769587"/>
          <a:chOff x="3520787" y="3696259"/>
          <a:chExt cx="10490691" cy="476958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5A7D610-2558-CCEE-884D-332D9BBAC083}"/>
              </a:ext>
            </a:extLst>
          </xdr:cNvPr>
          <xdr:cNvGraphicFramePr/>
        </xdr:nvGraphicFramePr>
        <xdr:xfrm>
          <a:off x="3520787" y="3736109"/>
          <a:ext cx="5161972" cy="47297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4E195E91-7238-C9F4-250F-C3148F2242BC}"/>
              </a:ext>
            </a:extLst>
          </xdr:cNvPr>
          <xdr:cNvGraphicFramePr/>
        </xdr:nvGraphicFramePr>
        <xdr:xfrm>
          <a:off x="8817755" y="3696259"/>
          <a:ext cx="5193723" cy="47643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58</xdr:row>
      <xdr:rowOff>0</xdr:rowOff>
    </xdr:from>
    <xdr:to>
      <xdr:col>8</xdr:col>
      <xdr:colOff>376296</xdr:colOff>
      <xdr:row>96</xdr:row>
      <xdr:rowOff>116824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EFB99E-E08C-C225-A14A-C7B9AC2F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0.90998</cdr:y>
    </cdr:from>
    <cdr:ext cx="3626200" cy="23980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E12348B-F630-A8F3-4BF9-F4FF8BC3F3E1}"/>
            </a:ext>
          </a:extLst>
        </cdr:cNvPr>
        <cdr:cNvSpPr txBox="1"/>
      </cdr:nvSpPr>
      <cdr:spPr>
        <a:xfrm xmlns:a="http://schemas.openxmlformats.org/drawingml/2006/main">
          <a:off x="0" y="4303979"/>
          <a:ext cx="36262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fr-BE" sz="1000">
            <a:latin typeface="Arial" panose="020B0604020202020204" pitchFamily="34" charset="0"/>
          </a:endParaRP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0.91185</cdr:y>
    </cdr:from>
    <cdr:ext cx="362620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EFF337D-3230-E4CB-3D93-DD8A72555C2F}"/>
            </a:ext>
          </a:extLst>
        </cdr:cNvPr>
        <cdr:cNvSpPr txBox="1"/>
      </cdr:nvSpPr>
      <cdr:spPr>
        <a:xfrm xmlns:a="http://schemas.openxmlformats.org/drawingml/2006/main">
          <a:off x="0" y="4344416"/>
          <a:ext cx="36262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fr-BE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0.70325</cdr:x>
      <cdr:y>0.91292</cdr:y>
    </cdr:from>
    <cdr:ext cx="1530098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CAFC21-F8E2-4CE5-22CB-51D80CA5CB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409557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0.11606</cdr:y>
    </cdr:from>
    <cdr:to>
      <cdr:x>0.98635</cdr:x>
      <cdr:y>0.87908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488C5CD-C694-EECB-B4AC-B76448A0F8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447619" cy="487619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0.00476</cdr:x>
      <cdr:y>0.86872</cdr:y>
    </cdr:from>
    <cdr:ext cx="9152346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D81180A-6FF2-640D-2250-9594FC138C04}"/>
            </a:ext>
          </a:extLst>
        </cdr:cNvPr>
        <cdr:cNvSpPr txBox="1"/>
      </cdr:nvSpPr>
      <cdr:spPr>
        <a:xfrm xmlns:a="http://schemas.openxmlformats.org/drawingml/2006/main">
          <a:off x="50800" y="5551677"/>
          <a:ext cx="9152346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Other products: Wood and paper, and printing; Furniture, other manufacturing and installation of machinery and equipment; Electrical equipment; Computer, electronic and optical products; Textiles, wearing apparel and leather; Pharmaceutical products; Mining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0.85676</cdr:x>
      <cdr:y>0.93418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1B5C24B-2951-2139-6475-C6EEA17909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152247" y="59699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457488</xdr:colOff>
      <xdr:row>14</xdr:row>
      <xdr:rowOff>154421</xdr:rowOff>
    </xdr:from>
    <xdr:to>
      <xdr:col>16</xdr:col>
      <xdr:colOff>340879</xdr:colOff>
      <xdr:row>53</xdr:row>
      <xdr:rowOff>19021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9D7A21-A26A-2C24-47E9-01A737BC9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0.8907</cdr:y>
    </cdr:from>
    <cdr:ext cx="7995000" cy="66191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F0721BA-5B10-2480-5C45-5CCEE6B823BB}"/>
            </a:ext>
          </a:extLst>
        </cdr:cNvPr>
        <cdr:cNvSpPr txBox="1"/>
      </cdr:nvSpPr>
      <cdr:spPr>
        <a:xfrm xmlns:a="http://schemas.openxmlformats.org/drawingml/2006/main">
          <a:off x="0" y="539393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y-axis does not start at zero. 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0.93054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8E29EE8-9F12-FA38-97E5-3171B9AB8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52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21318</xdr:colOff>
      <xdr:row>5</xdr:row>
      <xdr:rowOff>65770</xdr:rowOff>
    </xdr:from>
    <xdr:to>
      <xdr:col>14</xdr:col>
      <xdr:colOff>46718</xdr:colOff>
      <xdr:row>36</xdr:row>
      <xdr:rowOff>130975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425A52-357A-8C55-1DAB-98318DC9B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0.91494</cdr:y>
    </cdr:from>
    <cdr:ext cx="3626200" cy="425757"/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C1E1C0C9-DD85-E98C-EBEC-D1E4FAD781DE}"/>
            </a:ext>
          </a:extLst>
        </cdr:cNvPr>
        <cdr:cNvSpPr txBox="1"/>
      </cdr:nvSpPr>
      <cdr:spPr>
        <a:xfrm xmlns:a="http://schemas.openxmlformats.org/drawingml/2006/main">
          <a:off x="0" y="4579748"/>
          <a:ext cx="362620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0.70325</cdr:x>
      <cdr:y>0.91597</cdr:y>
    </cdr:from>
    <cdr:ext cx="1530098" cy="420625"/>
    <cdr:pic>
      <cdr:nvPicPr>
        <cdr:cNvPr id="13" name="LogoShape">
          <a:extLst xmlns:a="http://schemas.openxmlformats.org/drawingml/2006/main">
            <a:ext uri="{FF2B5EF4-FFF2-40B4-BE49-F238E27FC236}">
              <a16:creationId xmlns:a16="http://schemas.microsoft.com/office/drawing/2014/main" id="{AD9F7166-5D1B-E711-F824-C211C43E39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58488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557769</xdr:colOff>
      <xdr:row>64</xdr:row>
      <xdr:rowOff>34324</xdr:rowOff>
    </xdr:from>
    <xdr:to>
      <xdr:col>16</xdr:col>
      <xdr:colOff>377567</xdr:colOff>
      <xdr:row>66</xdr:row>
      <xdr:rowOff>11937</xdr:rowOff>
    </xdr:to>
    <xdr:sp macro="" textlink="">
      <xdr:nvSpPr>
        <xdr:cNvPr id="2" name="FootonotesShape">
          <a:extLst>
            <a:ext uri="{FF2B5EF4-FFF2-40B4-BE49-F238E27FC236}">
              <a16:creationId xmlns:a16="http://schemas.microsoft.com/office/drawing/2014/main" id="{D5742F7F-85E0-4C34-BE3E-854858F201C8}"/>
            </a:ext>
          </a:extLst>
        </xdr:cNvPr>
        <xdr:cNvSpPr txBox="1"/>
      </xdr:nvSpPr>
      <xdr:spPr>
        <a:xfrm>
          <a:off x="9320769" y="11394474"/>
          <a:ext cx="3674248" cy="295113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182562</xdr:colOff>
      <xdr:row>26</xdr:row>
      <xdr:rowOff>61912</xdr:rowOff>
    </xdr:from>
    <xdr:to>
      <xdr:col>27</xdr:col>
      <xdr:colOff>173037</xdr:colOff>
      <xdr:row>68</xdr:row>
      <xdr:rowOff>157146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402D19-D7A9-4574-AEF8-5090B44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0</xdr:row>
      <xdr:rowOff>0</xdr:rowOff>
    </xdr:from>
    <xdr:to>
      <xdr:col>27</xdr:col>
      <xdr:colOff>123825</xdr:colOff>
      <xdr:row>31</xdr:row>
      <xdr:rowOff>12081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3003F1-AA39-4D14-9C6C-8F3B5842A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75</xdr:row>
      <xdr:rowOff>127000</xdr:rowOff>
    </xdr:from>
    <xdr:to>
      <xdr:col>12</xdr:col>
      <xdr:colOff>207962</xdr:colOff>
      <xdr:row>156</xdr:row>
      <xdr:rowOff>73137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A97060-97F2-4DCC-866A-21CFB750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0.85267</cdr:y>
    </cdr:from>
    <cdr:ext cx="7995000" cy="8389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4F4BCA5-0541-9318-11F7-C5B0A5F558B2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except Cyprus, Luxembourg, Malta; Iceland - not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Prodcom code: 10711100 - Fresh bread containing by weight in the dry matter state ≤ 5 % of sugars and ≤ 5 % of fat (excluding with added honey; eggs; cheese or fruit)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0.93901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9EB6500-E1B6-E809-C3EC-2539D8ED25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7546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0.002</cdr:x>
      <cdr:y>0.7673</cdr:y>
    </cdr:from>
    <cdr:ext cx="7995000" cy="101598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8041F8C-D803-2C2B-CF5F-90E9C9FE93FD}"/>
            </a:ext>
          </a:extLst>
        </cdr:cNvPr>
        <cdr:cNvSpPr txBox="1"/>
      </cdr:nvSpPr>
      <cdr:spPr>
        <a:xfrm xmlns:a="http://schemas.openxmlformats.org/drawingml/2006/main">
          <a:off x="19050" y="4606323"/>
          <a:ext cx="7995000" cy="10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 except Cyprus, Luxembourg, Malta; Iceland - not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Prodcom code: 10711100 - Fresh bread containing by weight in the dry matter state ≤ 5 % of sugars and ≤ 5 % of fat (excluding with added honey; eggs; cheese or fruit)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0.00907</cdr:x>
      <cdr:y>0.03666</cdr:y>
    </cdr:from>
    <cdr:to>
      <cdr:x>0.98546</cdr:x>
      <cdr:y>0.96579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C7FCB8E-E927-0FDC-6569-971D1AEB92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9571428" cy="121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0.84391</cdr:x>
      <cdr:y>0.96779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B2F3FA2-3319-1E12-6991-52128B9439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72713" y="1263826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415925</xdr:colOff>
      <xdr:row>14</xdr:row>
      <xdr:rowOff>136525</xdr:rowOff>
    </xdr:from>
    <xdr:to>
      <xdr:col>20</xdr:col>
      <xdr:colOff>111125</xdr:colOff>
      <xdr:row>51</xdr:row>
      <xdr:rowOff>122539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47CA58-4C0D-7225-11E5-51F9ADC61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848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85E37E5-CA3B-F425-6619-A36919142F17}"/>
            </a:ext>
          </a:extLst>
        </cdr:cNvPr>
        <cdr:cNvSpPr txBox="1"/>
      </cdr:nvSpPr>
      <cdr:spPr>
        <a:xfrm xmlns:a="http://schemas.openxmlformats.org/drawingml/2006/main">
          <a:off x="0" y="539393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6ED3EFE1-FBF2-D4A7-BE0C-E2356CD28B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819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413574</xdr:colOff>
      <xdr:row>15</xdr:row>
      <xdr:rowOff>46841</xdr:rowOff>
    </xdr:from>
    <xdr:to>
      <xdr:col>22</xdr:col>
      <xdr:colOff>413574</xdr:colOff>
      <xdr:row>51</xdr:row>
      <xdr:rowOff>120235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283EB2-947B-F834-6911-9BF42400C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0.88565</cdr:y>
    </cdr:from>
    <cdr:ext cx="7995000" cy="661911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AB17A79-D768-326D-622A-C06435F7EE54}"/>
            </a:ext>
          </a:extLst>
        </cdr:cNvPr>
        <cdr:cNvSpPr txBox="1"/>
      </cdr:nvSpPr>
      <cdr:spPr>
        <a:xfrm xmlns:a="http://schemas.openxmlformats.org/drawingml/2006/main">
          <a:off x="0" y="5126482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Prodcom code: 28112400 - Wind turbines-Generating sets, wind-powered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0.92733</cdr:y>
    </cdr:from>
    <cdr:ext cx="1530099" cy="420622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9F9FC09D-E963-C20E-35EE-9DECEEE393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7771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1471706</xdr:colOff>
      <xdr:row>5</xdr:row>
      <xdr:rowOff>96370</xdr:rowOff>
    </xdr:from>
    <xdr:to>
      <xdr:col>19</xdr:col>
      <xdr:colOff>214406</xdr:colOff>
      <xdr:row>42</xdr:row>
      <xdr:rowOff>101434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91E44D-8A82-81FC-1B3A-7AF2702F4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848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D775DEAA-7225-9FCB-B875-26C8B483D6AB}"/>
            </a:ext>
          </a:extLst>
        </cdr:cNvPr>
        <cdr:cNvSpPr txBox="1"/>
      </cdr:nvSpPr>
      <cdr:spPr>
        <a:xfrm xmlns:a="http://schemas.openxmlformats.org/drawingml/2006/main">
          <a:off x="0" y="539393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4575F4F6-5F7A-2CC0-01C5-A7641273A9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819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48\pavelmo\Desktop\WORK_FILTER_FOR_PRCOM_T_EU_01_0000_s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elmo\AppData\Local\Microsoft\Windows\INetCache\Content.Outlook\XPMBNYNM\Industrial%20production%20statistics_tables%20and%20figures%20v2.xlsx" TargetMode="External"/><Relationship Id="rId1" Type="http://schemas.openxmlformats.org/officeDocument/2006/relationships/externalLinkPath" Target="file:///C:\Users\pavelmo\AppData\Local\Microsoft\Windows\INetCache\Content.Outlook\XPMBNYNM\Industrial%20production%20statistics_tables%20and%20figur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ER_FOR_PRCOM_T_EU_01"/>
    </sheetNames>
    <sheetDataSet>
      <sheetData sheetId="0" refreshError="1">
        <row r="15">
          <cell r="G15">
            <v>2929455212.8179979</v>
          </cell>
        </row>
        <row r="44">
          <cell r="G44">
            <v>3874232828.52386</v>
          </cell>
        </row>
        <row r="58">
          <cell r="G58">
            <v>3386788142.0891967</v>
          </cell>
        </row>
        <row r="72">
          <cell r="G72">
            <v>4209422126.0302696</v>
          </cell>
        </row>
        <row r="86">
          <cell r="G86">
            <v>4405758662.9715347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</sheetNames>
    <sheetDataSet>
      <sheetData sheetId="0">
        <row r="1">
          <cell r="A1" t="str">
            <v>Update: 22.7.2024</v>
          </cell>
        </row>
      </sheetData>
      <sheetData sheetId="1"/>
      <sheetData sheetId="2"/>
      <sheetData sheetId="3"/>
      <sheetData sheetId="4"/>
      <sheetData sheetId="5">
        <row r="1">
          <cell r="A1" t="str">
            <v>Update: 22.7.2024</v>
          </cell>
        </row>
        <row r="2">
          <cell r="A2" t="str">
            <v>Source of data: Eurostat (online data code: DS-056120)</v>
          </cell>
        </row>
        <row r="4">
          <cell r="F4">
            <v>2013</v>
          </cell>
          <cell r="G4">
            <v>1.4925032502192441</v>
          </cell>
        </row>
        <row r="5">
          <cell r="F5">
            <v>2014</v>
          </cell>
          <cell r="G5">
            <v>1.533127315445264</v>
          </cell>
        </row>
        <row r="6">
          <cell r="F6">
            <v>2015</v>
          </cell>
          <cell r="G6">
            <v>1.5525999793749623</v>
          </cell>
        </row>
        <row r="7">
          <cell r="F7">
            <v>2016</v>
          </cell>
          <cell r="G7">
            <v>1.568456218409934</v>
          </cell>
        </row>
        <row r="8">
          <cell r="F8">
            <v>2017</v>
          </cell>
          <cell r="G8">
            <v>1.5594224013284175</v>
          </cell>
        </row>
        <row r="9">
          <cell r="F9">
            <v>2018</v>
          </cell>
          <cell r="G9">
            <v>1.5664900170177287</v>
          </cell>
        </row>
        <row r="10">
          <cell r="F10">
            <v>2019</v>
          </cell>
          <cell r="G10">
            <v>1.657088950743512</v>
          </cell>
        </row>
        <row r="11">
          <cell r="F11">
            <v>2020</v>
          </cell>
          <cell r="G11">
            <v>1.5728286064514709</v>
          </cell>
        </row>
        <row r="12">
          <cell r="F12">
            <v>2021</v>
          </cell>
          <cell r="G12">
            <v>1.71</v>
          </cell>
        </row>
        <row r="13">
          <cell r="F13">
            <v>2022</v>
          </cell>
          <cell r="G13">
            <v>1.65</v>
          </cell>
        </row>
        <row r="14">
          <cell r="F14">
            <v>2023</v>
          </cell>
          <cell r="G14">
            <v>1.76</v>
          </cell>
        </row>
        <row r="22">
          <cell r="F22" t="str">
            <v>Country</v>
          </cell>
          <cell r="G22" t="str">
            <v>EU average</v>
          </cell>
        </row>
        <row r="23">
          <cell r="E23" t="str">
            <v>Austria</v>
          </cell>
          <cell r="F23">
            <v>2.8554613952627226</v>
          </cell>
          <cell r="G23">
            <v>1.76</v>
          </cell>
        </row>
        <row r="24">
          <cell r="E24" t="str">
            <v>Finland</v>
          </cell>
          <cell r="F24">
            <v>2.8243246883492583</v>
          </cell>
          <cell r="G24">
            <v>1.76</v>
          </cell>
        </row>
        <row r="25">
          <cell r="E25" t="str">
            <v>Germany</v>
          </cell>
          <cell r="F25">
            <v>2.5602359840475004</v>
          </cell>
          <cell r="G25">
            <v>1.76</v>
          </cell>
        </row>
        <row r="26">
          <cell r="E26" t="str">
            <v>Italy</v>
          </cell>
          <cell r="F26">
            <v>2.2202253194941886</v>
          </cell>
          <cell r="G26">
            <v>1.76</v>
          </cell>
        </row>
        <row r="27">
          <cell r="E27" t="str">
            <v>Sweden</v>
          </cell>
          <cell r="F27">
            <v>2.1535103421496049</v>
          </cell>
          <cell r="G27">
            <v>1.76</v>
          </cell>
        </row>
        <row r="28">
          <cell r="E28" t="str">
            <v>Slovenia</v>
          </cell>
          <cell r="F28">
            <v>2.0613078958704563</v>
          </cell>
          <cell r="G28">
            <v>1.76</v>
          </cell>
        </row>
        <row r="29">
          <cell r="E29" t="str">
            <v>Denmark</v>
          </cell>
          <cell r="F29">
            <v>1.8762419538088522</v>
          </cell>
          <cell r="G29">
            <v>1.76</v>
          </cell>
        </row>
        <row r="30">
          <cell r="E30" t="str">
            <v>France</v>
          </cell>
          <cell r="F30">
            <v>1.871043088203022</v>
          </cell>
          <cell r="G30">
            <v>1.76</v>
          </cell>
        </row>
        <row r="31">
          <cell r="E31" t="str">
            <v>Croatia</v>
          </cell>
          <cell r="F31">
            <v>1.840758261579825</v>
          </cell>
          <cell r="G31">
            <v>1.76</v>
          </cell>
        </row>
        <row r="32">
          <cell r="E32" t="str">
            <v>Belgium</v>
          </cell>
          <cell r="F32">
            <v>1.7500119019129974</v>
          </cell>
          <cell r="G32">
            <v>1.76</v>
          </cell>
        </row>
        <row r="33">
          <cell r="E33" t="str">
            <v>Estonia</v>
          </cell>
          <cell r="F33">
            <v>1.7453570900834763</v>
          </cell>
          <cell r="G33">
            <v>1.76</v>
          </cell>
        </row>
        <row r="34">
          <cell r="E34" t="str">
            <v>Poland</v>
          </cell>
          <cell r="F34">
            <v>1.6962823057814935</v>
          </cell>
          <cell r="G34">
            <v>1.76</v>
          </cell>
        </row>
        <row r="35">
          <cell r="E35" t="str">
            <v>Netherlands</v>
          </cell>
          <cell r="F35">
            <v>1.6180303490621852</v>
          </cell>
          <cell r="G35">
            <v>1.76</v>
          </cell>
        </row>
        <row r="36">
          <cell r="E36" t="str">
            <v>Latvia</v>
          </cell>
          <cell r="F36">
            <v>1.5787511813024637</v>
          </cell>
          <cell r="G36">
            <v>1.76</v>
          </cell>
        </row>
        <row r="37">
          <cell r="E37" t="str">
            <v>Greece</v>
          </cell>
          <cell r="F37">
            <v>1.5742573048170712</v>
          </cell>
          <cell r="G37">
            <v>1.76</v>
          </cell>
        </row>
        <row r="38">
          <cell r="E38" t="str">
            <v>Spain</v>
          </cell>
          <cell r="F38">
            <v>1.5134927307653558</v>
          </cell>
          <cell r="G38">
            <v>1.76</v>
          </cell>
        </row>
        <row r="39">
          <cell r="E39" t="str">
            <v>Lithuania</v>
          </cell>
          <cell r="F39">
            <v>1.5046623036236568</v>
          </cell>
          <cell r="G39">
            <v>1.76</v>
          </cell>
        </row>
        <row r="40">
          <cell r="E40" t="str">
            <v>Czechia</v>
          </cell>
          <cell r="F40">
            <v>1.4859057252589898</v>
          </cell>
          <cell r="G40">
            <v>1.76</v>
          </cell>
        </row>
        <row r="41">
          <cell r="E41" t="str">
            <v>Portugal</v>
          </cell>
          <cell r="F41">
            <v>1.4267199440216651</v>
          </cell>
          <cell r="G41">
            <v>1.76</v>
          </cell>
        </row>
        <row r="42">
          <cell r="E42" t="str">
            <v>Ireland</v>
          </cell>
          <cell r="F42">
            <v>1.41</v>
          </cell>
          <cell r="G42">
            <v>1.76</v>
          </cell>
        </row>
        <row r="43">
          <cell r="E43" t="str">
            <v>Slovakia</v>
          </cell>
          <cell r="F43">
            <v>1.3936797808400734</v>
          </cell>
          <cell r="G43">
            <v>1.76</v>
          </cell>
        </row>
        <row r="44">
          <cell r="E44" t="str">
            <v>Romania</v>
          </cell>
          <cell r="F44">
            <v>1.296778111521947</v>
          </cell>
          <cell r="G44">
            <v>1.76</v>
          </cell>
        </row>
        <row r="45">
          <cell r="E45" t="str">
            <v>Hungary</v>
          </cell>
          <cell r="F45">
            <v>1.0365938160679224</v>
          </cell>
          <cell r="G45">
            <v>1.76</v>
          </cell>
        </row>
        <row r="46">
          <cell r="E46" t="str">
            <v>Bulgaria</v>
          </cell>
          <cell r="F46">
            <v>0.95071733442621187</v>
          </cell>
          <cell r="G46">
            <v>1.76</v>
          </cell>
        </row>
        <row r="47">
          <cell r="G47">
            <v>1.76</v>
          </cell>
        </row>
        <row r="48">
          <cell r="E48" t="str">
            <v>Norway</v>
          </cell>
          <cell r="F48">
            <v>3.2</v>
          </cell>
          <cell r="G48">
            <v>1.76</v>
          </cell>
        </row>
        <row r="49">
          <cell r="G49">
            <v>1.76</v>
          </cell>
        </row>
        <row r="50">
          <cell r="E50" t="str">
            <v>Montenegro</v>
          </cell>
          <cell r="F50">
            <v>1.3600075910931173</v>
          </cell>
          <cell r="G50">
            <v>1.76</v>
          </cell>
        </row>
        <row r="51">
          <cell r="E51" t="str">
            <v>Bosnia and Herzegovina</v>
          </cell>
          <cell r="F51">
            <v>1.3049159923298799</v>
          </cell>
          <cell r="G51">
            <v>1.76</v>
          </cell>
        </row>
        <row r="52">
          <cell r="E52" t="str">
            <v>Albania</v>
          </cell>
          <cell r="F52">
            <v>1.0089122438150442</v>
          </cell>
          <cell r="G52">
            <v>1.76</v>
          </cell>
        </row>
        <row r="53">
          <cell r="E53" t="str">
            <v>Serbia</v>
          </cell>
          <cell r="F53">
            <v>0.94308785845238707</v>
          </cell>
          <cell r="G53">
            <v>1.76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Normal="100" workbookViewId="0"/>
  </sheetViews>
  <sheetFormatPr defaultColWidth="9.1796875" defaultRowHeight="12.5" x14ac:dyDescent="0.25"/>
  <cols>
    <col min="1" max="1" width="9.1796875" style="2"/>
    <col min="2" max="2" width="17.1796875" style="2" customWidth="1"/>
    <col min="3" max="16384" width="9.1796875" style="2"/>
  </cols>
  <sheetData>
    <row r="1" spans="1:9" x14ac:dyDescent="0.25">
      <c r="A1" s="1" t="s">
        <v>140</v>
      </c>
    </row>
    <row r="2" spans="1:9" x14ac:dyDescent="0.25">
      <c r="A2" s="1" t="s">
        <v>79</v>
      </c>
    </row>
    <row r="4" spans="1:9" ht="13" x14ac:dyDescent="0.3">
      <c r="A4" s="3" t="s">
        <v>89</v>
      </c>
      <c r="I4" s="29" t="s">
        <v>137</v>
      </c>
    </row>
    <row r="5" spans="1:9" x14ac:dyDescent="0.25">
      <c r="I5" s="29" t="s">
        <v>139</v>
      </c>
    </row>
    <row r="6" spans="1:9" ht="13" x14ac:dyDescent="0.3">
      <c r="A6" s="4" t="s">
        <v>24</v>
      </c>
      <c r="B6" s="4" t="s">
        <v>90</v>
      </c>
      <c r="I6" s="104" t="s">
        <v>135</v>
      </c>
    </row>
    <row r="7" spans="1:9" ht="13" x14ac:dyDescent="0.25">
      <c r="A7" s="4"/>
      <c r="B7" s="4"/>
    </row>
    <row r="8" spans="1:9" x14ac:dyDescent="0.25">
      <c r="A8" s="5">
        <v>2013</v>
      </c>
      <c r="B8" s="6">
        <v>89.430406625806455</v>
      </c>
    </row>
    <row r="9" spans="1:9" x14ac:dyDescent="0.25">
      <c r="A9" s="5">
        <v>2014</v>
      </c>
      <c r="B9" s="6">
        <v>89.621933010113892</v>
      </c>
    </row>
    <row r="10" spans="1:9" x14ac:dyDescent="0.25">
      <c r="A10" s="5">
        <v>2015</v>
      </c>
      <c r="B10" s="6">
        <v>91.716374775329641</v>
      </c>
    </row>
    <row r="11" spans="1:9" x14ac:dyDescent="0.25">
      <c r="A11" s="5">
        <v>2016</v>
      </c>
      <c r="B11" s="6">
        <v>93.945429757184769</v>
      </c>
    </row>
    <row r="12" spans="1:9" x14ac:dyDescent="0.25">
      <c r="A12" s="5">
        <v>2017</v>
      </c>
      <c r="B12" s="6">
        <v>98.108104004733931</v>
      </c>
    </row>
    <row r="13" spans="1:9" x14ac:dyDescent="0.25">
      <c r="A13" s="5">
        <v>2018</v>
      </c>
      <c r="B13" s="6">
        <v>99.617426632245625</v>
      </c>
    </row>
    <row r="14" spans="1:9" x14ac:dyDescent="0.25">
      <c r="A14" s="5">
        <v>2019</v>
      </c>
      <c r="B14" s="6">
        <v>98.754997345310585</v>
      </c>
    </row>
    <row r="15" spans="1:9" x14ac:dyDescent="0.25">
      <c r="A15" s="5">
        <v>2020</v>
      </c>
      <c r="B15" s="6">
        <v>92.136932649257659</v>
      </c>
      <c r="C15" s="7">
        <f>B15/B14*100</f>
        <v>93.298501469336344</v>
      </c>
    </row>
    <row r="16" spans="1:9" x14ac:dyDescent="0.25">
      <c r="A16" s="5">
        <v>2021</v>
      </c>
      <c r="B16" s="6">
        <v>100</v>
      </c>
      <c r="C16" s="7">
        <f>B16/B15*100</f>
        <v>108.53411018215147</v>
      </c>
    </row>
    <row r="17" spans="1:3" x14ac:dyDescent="0.25">
      <c r="A17" s="5">
        <v>2022</v>
      </c>
      <c r="B17" s="6">
        <v>100.42351512350265</v>
      </c>
      <c r="C17" s="7">
        <f>B17/B16*100</f>
        <v>100.42351512350265</v>
      </c>
    </row>
    <row r="18" spans="1:3" x14ac:dyDescent="0.25">
      <c r="A18" s="5">
        <v>2023</v>
      </c>
      <c r="B18" s="6">
        <v>99.17606425878968</v>
      </c>
      <c r="C18" s="7">
        <f>B18/B17*100</f>
        <v>98.757809997808948</v>
      </c>
    </row>
    <row r="20" spans="1:3" ht="15" customHeight="1" x14ac:dyDescent="0.25"/>
    <row r="21" spans="1:3" ht="1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topLeftCell="A14" zoomScaleNormal="100" workbookViewId="0">
      <selection activeCell="M43" sqref="M43"/>
    </sheetView>
  </sheetViews>
  <sheetFormatPr defaultColWidth="9.1796875" defaultRowHeight="13" x14ac:dyDescent="0.3"/>
  <cols>
    <col min="1" max="1" width="27" style="9" customWidth="1"/>
    <col min="2" max="2" width="18.08984375" style="9" customWidth="1"/>
    <col min="3" max="3" width="11" style="2" customWidth="1"/>
    <col min="4" max="4" width="16.54296875" style="2" customWidth="1"/>
    <col min="5" max="16384" width="9.1796875" style="2"/>
  </cols>
  <sheetData>
    <row r="1" spans="1:7" x14ac:dyDescent="0.3">
      <c r="A1" s="8" t="str">
        <f>'Figure 1'!A1</f>
        <v>Update: 23.7.2024</v>
      </c>
    </row>
    <row r="2" spans="1:7" x14ac:dyDescent="0.3">
      <c r="A2" s="8" t="s">
        <v>80</v>
      </c>
    </row>
    <row r="3" spans="1:7" ht="12.5" x14ac:dyDescent="0.25">
      <c r="A3" s="2"/>
      <c r="B3" s="2"/>
    </row>
    <row r="4" spans="1:7" x14ac:dyDescent="0.3">
      <c r="A4" s="10" t="s">
        <v>91</v>
      </c>
      <c r="B4" s="2"/>
      <c r="G4" s="55" t="s">
        <v>143</v>
      </c>
    </row>
    <row r="5" spans="1:7" x14ac:dyDescent="0.3">
      <c r="A5" s="11"/>
      <c r="B5" s="2" t="s">
        <v>12</v>
      </c>
      <c r="G5" s="104" t="s">
        <v>135</v>
      </c>
    </row>
    <row r="6" spans="1:7" x14ac:dyDescent="0.3">
      <c r="A6" s="11" t="s">
        <v>0</v>
      </c>
      <c r="B6" s="22">
        <v>27.068567926557346</v>
      </c>
    </row>
    <row r="7" spans="1:7" x14ac:dyDescent="0.3">
      <c r="A7" s="11" t="s">
        <v>3</v>
      </c>
      <c r="B7" s="22">
        <v>13.999622950260493</v>
      </c>
    </row>
    <row r="8" spans="1:7" x14ac:dyDescent="0.3">
      <c r="A8" s="11" t="s">
        <v>2</v>
      </c>
      <c r="B8" s="22">
        <v>11.894394924282873</v>
      </c>
    </row>
    <row r="9" spans="1:7" x14ac:dyDescent="0.3">
      <c r="A9" s="11" t="s">
        <v>1</v>
      </c>
      <c r="B9" s="22">
        <v>8.4200499660317405</v>
      </c>
    </row>
    <row r="10" spans="1:7" x14ac:dyDescent="0.3">
      <c r="A10" s="11" t="s">
        <v>6</v>
      </c>
      <c r="B10" s="22">
        <v>5.9749118936928722</v>
      </c>
    </row>
    <row r="11" spans="1:7" x14ac:dyDescent="0.3">
      <c r="A11" s="11" t="s">
        <v>66</v>
      </c>
      <c r="B11" s="22">
        <v>4.387338547749116</v>
      </c>
    </row>
    <row r="12" spans="1:7" x14ac:dyDescent="0.3">
      <c r="A12" s="11" t="s">
        <v>27</v>
      </c>
      <c r="B12" s="22">
        <v>28.255113791425579</v>
      </c>
    </row>
    <row r="13" spans="1:7" ht="12.5" x14ac:dyDescent="0.25">
      <c r="A13" s="2"/>
      <c r="B13" s="2"/>
    </row>
    <row r="14" spans="1:7" ht="15" customHeight="1" x14ac:dyDescent="0.25">
      <c r="A14" s="12"/>
      <c r="B14" s="2"/>
    </row>
    <row r="15" spans="1:7" ht="15" customHeight="1" x14ac:dyDescent="0.3">
      <c r="B15" s="2"/>
    </row>
    <row r="16" spans="1:7" ht="15" customHeight="1" x14ac:dyDescent="0.3">
      <c r="B16" s="2"/>
    </row>
    <row r="17" s="2" customFormat="1" ht="12.5" x14ac:dyDescent="0.25"/>
    <row r="18" s="2" customFormat="1" ht="12.5" x14ac:dyDescent="0.25"/>
    <row r="19" s="2" customFormat="1" ht="12.5" x14ac:dyDescent="0.25"/>
    <row r="20" s="2" customFormat="1" ht="12.5" x14ac:dyDescent="0.25"/>
    <row r="21" s="2" customFormat="1" ht="12.5" x14ac:dyDescent="0.25"/>
    <row r="22" s="2" customFormat="1" ht="12.5" x14ac:dyDescent="0.25"/>
    <row r="23" s="2" customFormat="1" ht="12.5" x14ac:dyDescent="0.25"/>
    <row r="24" s="2" customFormat="1" ht="12.5" x14ac:dyDescent="0.25"/>
    <row r="25" s="2" customFormat="1" ht="12.5" x14ac:dyDescent="0.25"/>
    <row r="26" s="2" customFormat="1" ht="12.5" x14ac:dyDescent="0.25"/>
    <row r="27" s="2" customFormat="1" ht="12.5" x14ac:dyDescent="0.25"/>
    <row r="28" s="2" customFormat="1" ht="12.5" x14ac:dyDescent="0.25"/>
    <row r="29" s="2" customFormat="1" ht="12.5" x14ac:dyDescent="0.25"/>
    <row r="30" s="2" customFormat="1" ht="12.5" x14ac:dyDescent="0.25"/>
    <row r="31" s="2" customFormat="1" ht="12.5" x14ac:dyDescent="0.25"/>
    <row r="32" s="2" customFormat="1" ht="12.5" x14ac:dyDescent="0.25"/>
    <row r="33" spans="1:2" ht="12.5" x14ac:dyDescent="0.25">
      <c r="A33" s="2"/>
      <c r="B33" s="2"/>
    </row>
    <row r="34" spans="1:2" ht="12.5" x14ac:dyDescent="0.25">
      <c r="A34" s="2"/>
      <c r="B34" s="2"/>
    </row>
    <row r="35" spans="1:2" ht="12.5" x14ac:dyDescent="0.25">
      <c r="A35" s="2"/>
      <c r="B35" s="2"/>
    </row>
    <row r="36" spans="1:2" x14ac:dyDescent="0.3">
      <c r="B36" s="14"/>
    </row>
    <row r="40" spans="1:2" x14ac:dyDescent="0.3">
      <c r="A40" s="15"/>
    </row>
    <row r="42" spans="1:2" x14ac:dyDescent="0.3">
      <c r="A42" s="15"/>
    </row>
    <row r="44" spans="1:2" x14ac:dyDescent="0.3">
      <c r="A44" s="15"/>
    </row>
    <row r="46" spans="1:2" x14ac:dyDescent="0.3">
      <c r="A46" s="15"/>
    </row>
    <row r="48" spans="1:2" x14ac:dyDescent="0.3">
      <c r="A48" s="15"/>
    </row>
    <row r="50" spans="1:2" x14ac:dyDescent="0.3">
      <c r="A50" s="15"/>
    </row>
    <row r="52" spans="1:2" x14ac:dyDescent="0.3">
      <c r="A52" s="15"/>
    </row>
    <row r="54" spans="1:2" x14ac:dyDescent="0.3">
      <c r="A54" s="15"/>
    </row>
    <row r="55" spans="1:2" x14ac:dyDescent="0.3">
      <c r="A55" s="16"/>
      <c r="B55" s="16"/>
    </row>
    <row r="56" spans="1:2" x14ac:dyDescent="0.3">
      <c r="A56" s="17"/>
      <c r="B56" s="16"/>
    </row>
    <row r="57" spans="1:2" x14ac:dyDescent="0.3">
      <c r="A57" s="18"/>
      <c r="B57" s="19"/>
    </row>
    <row r="58" spans="1:2" x14ac:dyDescent="0.3">
      <c r="A58" s="18"/>
      <c r="B58" s="19"/>
    </row>
    <row r="59" spans="1:2" x14ac:dyDescent="0.3">
      <c r="A59" s="20"/>
      <c r="B59" s="19"/>
    </row>
    <row r="60" spans="1:2" x14ac:dyDescent="0.3">
      <c r="A60" s="18"/>
      <c r="B60" s="21"/>
    </row>
    <row r="61" spans="1:2" x14ac:dyDescent="0.3">
      <c r="A61" s="18"/>
      <c r="B61" s="19"/>
    </row>
    <row r="62" spans="1:2" x14ac:dyDescent="0.3">
      <c r="A62" s="20"/>
      <c r="B62" s="19"/>
    </row>
    <row r="63" spans="1:2" x14ac:dyDescent="0.3">
      <c r="A63" s="18"/>
      <c r="B63" s="19"/>
    </row>
    <row r="64" spans="1:2" x14ac:dyDescent="0.3">
      <c r="A64" s="18"/>
      <c r="B64" s="19"/>
    </row>
    <row r="65" spans="1:2" x14ac:dyDescent="0.3">
      <c r="A65" s="20"/>
      <c r="B65" s="19"/>
    </row>
    <row r="66" spans="1:2" x14ac:dyDescent="0.3">
      <c r="A66" s="20"/>
      <c r="B66" s="19"/>
    </row>
    <row r="67" spans="1:2" x14ac:dyDescent="0.3">
      <c r="A67" s="20"/>
      <c r="B67" s="19"/>
    </row>
    <row r="68" spans="1:2" x14ac:dyDescent="0.3">
      <c r="A68" s="18"/>
      <c r="B68" s="19"/>
    </row>
    <row r="69" spans="1:2" x14ac:dyDescent="0.3">
      <c r="A69" s="18"/>
      <c r="B69" s="19"/>
    </row>
    <row r="70" spans="1:2" x14ac:dyDescent="0.3">
      <c r="A70" s="18"/>
      <c r="B70" s="21"/>
    </row>
    <row r="71" spans="1:2" x14ac:dyDescent="0.3">
      <c r="A71" s="18"/>
      <c r="B71" s="19"/>
    </row>
    <row r="72" spans="1:2" x14ac:dyDescent="0.3">
      <c r="A72" s="20"/>
      <c r="B72" s="19"/>
    </row>
    <row r="73" spans="1:2" x14ac:dyDescent="0.3">
      <c r="A73" s="20"/>
      <c r="B73" s="19"/>
    </row>
    <row r="74" spans="1:2" x14ac:dyDescent="0.3">
      <c r="A74" s="20"/>
      <c r="B74" s="19"/>
    </row>
    <row r="75" spans="1:2" x14ac:dyDescent="0.3">
      <c r="A75" s="18"/>
      <c r="B75" s="19"/>
    </row>
    <row r="76" spans="1:2" x14ac:dyDescent="0.3">
      <c r="A76" s="20"/>
      <c r="B76" s="19"/>
    </row>
    <row r="77" spans="1:2" x14ac:dyDescent="0.3">
      <c r="A77" s="18"/>
      <c r="B77" s="19"/>
    </row>
    <row r="78" spans="1:2" x14ac:dyDescent="0.3">
      <c r="A78" s="18"/>
      <c r="B78" s="19"/>
    </row>
    <row r="79" spans="1:2" x14ac:dyDescent="0.3">
      <c r="A79" s="16"/>
      <c r="B79" s="16"/>
    </row>
    <row r="80" spans="1:2" x14ac:dyDescent="0.3">
      <c r="A80" s="16"/>
      <c r="B80" s="16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showGridLines="0" topLeftCell="A56" zoomScale="55" zoomScaleNormal="55" workbookViewId="0">
      <selection activeCell="A52" sqref="A52"/>
    </sheetView>
  </sheetViews>
  <sheetFormatPr defaultColWidth="9.1796875" defaultRowHeight="13" x14ac:dyDescent="0.25"/>
  <cols>
    <col min="1" max="1" width="43.1796875" style="2" bestFit="1" customWidth="1"/>
    <col min="2" max="2" width="9.1796875" style="23"/>
    <col min="3" max="3" width="14.1796875" style="2" customWidth="1"/>
    <col min="4" max="4" width="5.54296875" style="2" customWidth="1"/>
    <col min="5" max="5" width="5.1796875" style="2" customWidth="1"/>
    <col min="6" max="6" width="43.1796875" style="2" bestFit="1" customWidth="1"/>
    <col min="7" max="7" width="14.6328125" style="24" customWidth="1"/>
    <col min="8" max="8" width="12.81640625" style="2" customWidth="1"/>
    <col min="9" max="9" width="8.54296875" style="2" customWidth="1"/>
    <col min="10" max="11" width="9.1796875" style="2"/>
    <col min="12" max="12" width="15.1796875" style="2" customWidth="1"/>
    <col min="13" max="13" width="9.1796875" style="2" customWidth="1"/>
    <col min="14" max="16384" width="9.1796875" style="2"/>
  </cols>
  <sheetData>
    <row r="1" spans="1:9" s="1" customFormat="1" ht="12.5" x14ac:dyDescent="0.25">
      <c r="A1" s="1" t="str">
        <f>'Figure 1'!A1</f>
        <v>Update: 23.7.2024</v>
      </c>
    </row>
    <row r="2" spans="1:9" s="1" customFormat="1" ht="12.5" x14ac:dyDescent="0.25">
      <c r="A2" s="8" t="s">
        <v>80</v>
      </c>
    </row>
    <row r="3" spans="1:9" x14ac:dyDescent="0.25">
      <c r="I3" s="25"/>
    </row>
    <row r="4" spans="1:9" x14ac:dyDescent="0.3">
      <c r="B4" s="11">
        <v>2013</v>
      </c>
      <c r="G4" s="2"/>
      <c r="I4" s="25"/>
    </row>
    <row r="5" spans="1:9" ht="12.5" x14ac:dyDescent="0.25">
      <c r="A5" s="2" t="s">
        <v>13</v>
      </c>
      <c r="B5" s="26">
        <v>17.119104857107867</v>
      </c>
      <c r="G5" s="2"/>
    </row>
    <row r="6" spans="1:9" ht="12.5" x14ac:dyDescent="0.25">
      <c r="A6" s="2" t="s">
        <v>16</v>
      </c>
      <c r="B6" s="26">
        <v>15.561165311801799</v>
      </c>
      <c r="G6" s="2"/>
    </row>
    <row r="7" spans="1:9" ht="12.5" x14ac:dyDescent="0.25">
      <c r="A7" s="2" t="s">
        <v>15</v>
      </c>
      <c r="B7" s="26">
        <v>13.898154533062787</v>
      </c>
      <c r="G7" s="2"/>
    </row>
    <row r="8" spans="1:9" ht="12.5" x14ac:dyDescent="0.25">
      <c r="A8" s="2" t="s">
        <v>14</v>
      </c>
      <c r="B8" s="26">
        <v>10.001257327354818</v>
      </c>
      <c r="G8" s="2"/>
    </row>
    <row r="9" spans="1:9" ht="12.5" x14ac:dyDescent="0.25">
      <c r="A9" s="2" t="s">
        <v>92</v>
      </c>
      <c r="B9" s="26">
        <v>7.8605692224145693</v>
      </c>
      <c r="G9" s="2"/>
    </row>
    <row r="10" spans="1:9" ht="12.5" x14ac:dyDescent="0.25">
      <c r="A10" s="2" t="s">
        <v>17</v>
      </c>
      <c r="B10" s="26">
        <v>9.0939850820916526</v>
      </c>
      <c r="G10" s="2"/>
    </row>
    <row r="11" spans="1:9" ht="12.5" x14ac:dyDescent="0.25">
      <c r="A11" s="2" t="s">
        <v>18</v>
      </c>
      <c r="B11" s="26">
        <v>26.465763666166502</v>
      </c>
      <c r="G11" s="2"/>
    </row>
    <row r="13" spans="1:9" x14ac:dyDescent="0.3">
      <c r="B13" s="11">
        <v>2023</v>
      </c>
    </row>
    <row r="14" spans="1:9" x14ac:dyDescent="0.25">
      <c r="A14" s="2" t="s">
        <v>13</v>
      </c>
      <c r="B14" s="26">
        <v>17.702361170947629</v>
      </c>
    </row>
    <row r="15" spans="1:9" x14ac:dyDescent="0.25">
      <c r="A15" s="2" t="s">
        <v>16</v>
      </c>
      <c r="B15" s="26">
        <v>15.653248726661484</v>
      </c>
    </row>
    <row r="16" spans="1:9" x14ac:dyDescent="0.25">
      <c r="A16" s="2" t="s">
        <v>15</v>
      </c>
      <c r="B16" s="26">
        <v>13.671857653286215</v>
      </c>
    </row>
    <row r="17" spans="1:12" x14ac:dyDescent="0.25">
      <c r="A17" s="2" t="s">
        <v>14</v>
      </c>
      <c r="B17" s="26">
        <v>10.057100187631109</v>
      </c>
    </row>
    <row r="18" spans="1:12" x14ac:dyDescent="0.25">
      <c r="A18" s="2" t="s">
        <v>92</v>
      </c>
      <c r="B18" s="26">
        <v>7.8292837302152609</v>
      </c>
    </row>
    <row r="19" spans="1:12" x14ac:dyDescent="0.25">
      <c r="A19" s="2" t="s">
        <v>17</v>
      </c>
      <c r="B19" s="26">
        <v>7.7234036512606128</v>
      </c>
    </row>
    <row r="20" spans="1:12" x14ac:dyDescent="0.25">
      <c r="A20" s="2" t="s">
        <v>18</v>
      </c>
      <c r="B20" s="26">
        <v>27.363521638673255</v>
      </c>
    </row>
    <row r="22" spans="1:12" x14ac:dyDescent="0.3">
      <c r="A22" s="3" t="s">
        <v>93</v>
      </c>
    </row>
    <row r="24" spans="1:12" x14ac:dyDescent="0.25">
      <c r="A24" s="55"/>
    </row>
    <row r="25" spans="1:12" x14ac:dyDescent="0.3">
      <c r="A25" s="104"/>
    </row>
    <row r="28" spans="1:12" x14ac:dyDescent="0.3">
      <c r="L28" s="3"/>
    </row>
    <row r="56" spans="1:1" ht="15" customHeight="1" x14ac:dyDescent="0.25">
      <c r="A56" s="12" t="s">
        <v>143</v>
      </c>
    </row>
    <row r="57" spans="1:1" x14ac:dyDescent="0.25">
      <c r="A57" s="12" t="s">
        <v>76</v>
      </c>
    </row>
    <row r="58" spans="1:1" ht="15" customHeight="1" x14ac:dyDescent="0.3">
      <c r="A58" s="13" t="s">
        <v>131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showGridLines="0" topLeftCell="B15" zoomScaleNormal="100" workbookViewId="0">
      <selection activeCell="V35" sqref="V35"/>
    </sheetView>
  </sheetViews>
  <sheetFormatPr defaultColWidth="9.1796875" defaultRowHeight="12.5" x14ac:dyDescent="0.25"/>
  <cols>
    <col min="1" max="1" width="57.453125" style="2" customWidth="1"/>
    <col min="2" max="16384" width="9.1796875" style="2"/>
  </cols>
  <sheetData>
    <row r="1" spans="1:13" x14ac:dyDescent="0.25">
      <c r="A1" s="1" t="str">
        <f>'Figure 1'!A1</f>
        <v>Update: 23.7.2024</v>
      </c>
    </row>
    <row r="2" spans="1:13" x14ac:dyDescent="0.25">
      <c r="A2" s="1" t="s">
        <v>79</v>
      </c>
    </row>
    <row r="3" spans="1:13" x14ac:dyDescent="0.25">
      <c r="A3" s="1"/>
      <c r="F3" s="29" t="s">
        <v>137</v>
      </c>
    </row>
    <row r="4" spans="1:13" ht="13" x14ac:dyDescent="0.3">
      <c r="A4" s="11" t="s">
        <v>94</v>
      </c>
      <c r="F4" s="29" t="s">
        <v>139</v>
      </c>
      <c r="L4" s="11"/>
    </row>
    <row r="5" spans="1:13" ht="13" x14ac:dyDescent="0.3">
      <c r="A5" s="1" t="s">
        <v>138</v>
      </c>
      <c r="F5" s="104" t="s">
        <v>135</v>
      </c>
      <c r="L5" s="1"/>
    </row>
    <row r="6" spans="1:13" x14ac:dyDescent="0.25">
      <c r="L6" s="1"/>
    </row>
    <row r="8" spans="1:13" ht="13" x14ac:dyDescent="0.25">
      <c r="A8" s="4" t="s">
        <v>25</v>
      </c>
      <c r="B8" s="4">
        <v>2013</v>
      </c>
      <c r="C8" s="4">
        <v>2014</v>
      </c>
      <c r="D8" s="4">
        <v>2015</v>
      </c>
      <c r="E8" s="4">
        <v>2016</v>
      </c>
      <c r="F8" s="4">
        <v>2017</v>
      </c>
      <c r="G8" s="4">
        <v>2018</v>
      </c>
      <c r="H8" s="4">
        <v>2019</v>
      </c>
      <c r="I8" s="4">
        <v>2020</v>
      </c>
      <c r="J8" s="4">
        <v>2021</v>
      </c>
      <c r="K8" s="4">
        <v>2022</v>
      </c>
      <c r="L8" s="4">
        <v>2023</v>
      </c>
      <c r="M8" s="23" t="s">
        <v>132</v>
      </c>
    </row>
    <row r="9" spans="1:13" x14ac:dyDescent="0.25">
      <c r="A9" s="27" t="s">
        <v>19</v>
      </c>
      <c r="B9" s="28">
        <v>89.134962987701869</v>
      </c>
      <c r="C9" s="28">
        <v>89.708242671734268</v>
      </c>
      <c r="D9" s="28">
        <v>90.68071036704012</v>
      </c>
      <c r="E9" s="28">
        <v>93.226192826201554</v>
      </c>
      <c r="F9" s="28">
        <v>95.881203178267029</v>
      </c>
      <c r="G9" s="28">
        <v>95.414756184290667</v>
      </c>
      <c r="H9" s="28">
        <v>96.790101325209932</v>
      </c>
      <c r="I9" s="28">
        <v>95.905095838473471</v>
      </c>
      <c r="J9" s="28">
        <v>100</v>
      </c>
      <c r="K9" s="28">
        <v>98.294596826877537</v>
      </c>
      <c r="L9" s="28">
        <v>95.278565406519363</v>
      </c>
      <c r="M9" s="26">
        <f>L9/B9*100</f>
        <v>106.89247205910112</v>
      </c>
    </row>
    <row r="10" spans="1:13" x14ac:dyDescent="0.25">
      <c r="A10" s="5" t="s">
        <v>20</v>
      </c>
      <c r="B10" s="28">
        <v>93.608981656499267</v>
      </c>
      <c r="C10" s="28">
        <v>93.733006717111593</v>
      </c>
      <c r="D10" s="28">
        <v>94.310114193454297</v>
      </c>
      <c r="E10" s="28">
        <v>94.261069514770142</v>
      </c>
      <c r="F10" s="28">
        <v>97.708541586137798</v>
      </c>
      <c r="G10" s="28">
        <v>95.822556028989368</v>
      </c>
      <c r="H10" s="28">
        <v>95.656416311514391</v>
      </c>
      <c r="I10" s="28">
        <v>93.212917016323146</v>
      </c>
      <c r="J10" s="28">
        <v>100</v>
      </c>
      <c r="K10" s="28">
        <v>94.50308639451012</v>
      </c>
      <c r="L10" s="28">
        <v>84.801822694758016</v>
      </c>
      <c r="M10" s="26">
        <f>L10/B10*100</f>
        <v>90.591544950185053</v>
      </c>
    </row>
    <row r="11" spans="1:13" x14ac:dyDescent="0.25">
      <c r="A11" s="5" t="s">
        <v>21</v>
      </c>
      <c r="B11" s="28">
        <v>88.108964086714877</v>
      </c>
      <c r="C11" s="28">
        <v>90.041050528256278</v>
      </c>
      <c r="D11" s="28">
        <v>92.101961214610455</v>
      </c>
      <c r="E11" s="28">
        <v>94.751936920059549</v>
      </c>
      <c r="F11" s="28">
        <v>101.5285525062387</v>
      </c>
      <c r="G11" s="28">
        <v>100.40855304365519</v>
      </c>
      <c r="H11" s="28">
        <v>92.793585491514079</v>
      </c>
      <c r="I11" s="28">
        <v>90.678186425925404</v>
      </c>
      <c r="J11" s="28">
        <v>100</v>
      </c>
      <c r="K11" s="28">
        <v>99.263412336063823</v>
      </c>
      <c r="L11" s="28">
        <v>94.662638987277958</v>
      </c>
      <c r="M11" s="26">
        <f>L11/B11*100</f>
        <v>107.43814771685784</v>
      </c>
    </row>
    <row r="12" spans="1:13" x14ac:dyDescent="0.25">
      <c r="A12" s="5" t="s">
        <v>22</v>
      </c>
      <c r="B12" s="28">
        <v>91.942136352467173</v>
      </c>
      <c r="C12" s="28">
        <v>92.766611912907351</v>
      </c>
      <c r="D12" s="28">
        <v>92.31019621264187</v>
      </c>
      <c r="E12" s="28">
        <v>92.308415520978599</v>
      </c>
      <c r="F12" s="28">
        <v>99.545044781854813</v>
      </c>
      <c r="G12" s="28">
        <v>101.27648849688696</v>
      </c>
      <c r="H12" s="28">
        <v>98.681510804907333</v>
      </c>
      <c r="I12" s="28">
        <v>90.038318953627211</v>
      </c>
      <c r="J12" s="28">
        <v>100</v>
      </c>
      <c r="K12" s="28">
        <v>100.80862735761056</v>
      </c>
      <c r="L12" s="28">
        <v>102.49273444865736</v>
      </c>
      <c r="M12" s="26">
        <f>L12/B12*100</f>
        <v>111.47525880380206</v>
      </c>
    </row>
    <row r="13" spans="1:13" x14ac:dyDescent="0.25">
      <c r="A13" s="5" t="s">
        <v>23</v>
      </c>
      <c r="B13" s="28">
        <v>98.635050743158274</v>
      </c>
      <c r="C13" s="28">
        <v>93.879441914380337</v>
      </c>
      <c r="D13" s="28">
        <v>104.71594766149028</v>
      </c>
      <c r="E13" s="28">
        <v>113.61209040927545</v>
      </c>
      <c r="F13" s="28">
        <v>112.57236249967863</v>
      </c>
      <c r="G13" s="28">
        <v>120.3999800273597</v>
      </c>
      <c r="H13" s="28">
        <v>116.99194235168888</v>
      </c>
      <c r="I13" s="28">
        <v>94.588625718447915</v>
      </c>
      <c r="J13" s="28">
        <v>100</v>
      </c>
      <c r="K13" s="28">
        <v>99.544233473608315</v>
      </c>
      <c r="L13" s="28">
        <v>115.667142312264</v>
      </c>
      <c r="M13" s="26">
        <f>L13/B13*100</f>
        <v>117.26778811464965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topLeftCell="B17" zoomScaleNormal="100" workbookViewId="0">
      <selection activeCell="D29" sqref="D29"/>
    </sheetView>
  </sheetViews>
  <sheetFormatPr defaultColWidth="9.1796875" defaultRowHeight="12.5" x14ac:dyDescent="0.25"/>
  <cols>
    <col min="1" max="1" width="65.453125" style="29" bestFit="1" customWidth="1"/>
    <col min="2" max="2" width="6.36328125" style="29" customWidth="1"/>
    <col min="3" max="3" width="17.90625" style="29" customWidth="1"/>
    <col min="4" max="4" width="12.1796875" style="29" customWidth="1"/>
    <col min="5" max="5" width="9.90625" style="29" bestFit="1" customWidth="1"/>
    <col min="6" max="6" width="9.1796875" style="38"/>
    <col min="7" max="16384" width="9.1796875" style="29"/>
  </cols>
  <sheetData>
    <row r="1" spans="1:12" ht="13.5" customHeight="1" x14ac:dyDescent="0.25">
      <c r="A1" s="29" t="str">
        <f>'Figure 1'!A1</f>
        <v>Update: 23.7.2024</v>
      </c>
      <c r="E1" s="30" t="s">
        <v>142</v>
      </c>
      <c r="F1" s="30"/>
      <c r="G1" s="30"/>
      <c r="H1" s="30"/>
      <c r="I1" s="30"/>
      <c r="J1" s="30"/>
      <c r="K1" s="30"/>
      <c r="L1" s="30"/>
    </row>
    <row r="2" spans="1:12" ht="13.5" customHeight="1" x14ac:dyDescent="0.25">
      <c r="A2" s="8" t="s">
        <v>80</v>
      </c>
      <c r="E2" s="31"/>
      <c r="F2" s="31"/>
      <c r="G2" s="31"/>
      <c r="H2" s="31"/>
      <c r="I2" s="31"/>
      <c r="J2" s="31"/>
      <c r="K2" s="31"/>
      <c r="L2" s="31"/>
    </row>
    <row r="3" spans="1:12" ht="13.5" customHeight="1" thickBot="1" x14ac:dyDescent="0.3">
      <c r="E3" s="55" t="s">
        <v>143</v>
      </c>
      <c r="F3" s="31"/>
      <c r="G3" s="31"/>
      <c r="H3" s="31"/>
      <c r="I3" s="31"/>
      <c r="J3" s="31"/>
      <c r="K3" s="31"/>
      <c r="L3" s="31"/>
    </row>
    <row r="4" spans="1:12" ht="13.5" thickBot="1" x14ac:dyDescent="0.35">
      <c r="A4" s="32" t="s">
        <v>95</v>
      </c>
      <c r="B4" s="33"/>
      <c r="C4" s="34"/>
      <c r="D4" s="34"/>
      <c r="E4" s="104" t="s">
        <v>135</v>
      </c>
      <c r="F4" s="34"/>
      <c r="G4" s="34"/>
      <c r="H4" s="34"/>
    </row>
    <row r="5" spans="1:12" ht="13" x14ac:dyDescent="0.25">
      <c r="A5" s="35"/>
      <c r="B5" s="36" t="s">
        <v>12</v>
      </c>
      <c r="C5" s="37" t="s">
        <v>10</v>
      </c>
    </row>
    <row r="6" spans="1:12" x14ac:dyDescent="0.25">
      <c r="A6" s="39" t="s">
        <v>51</v>
      </c>
      <c r="B6" s="40">
        <v>0.57999999999999996</v>
      </c>
      <c r="C6" s="41">
        <v>447047366423.41656</v>
      </c>
      <c r="D6" s="42"/>
    </row>
    <row r="7" spans="1:12" x14ac:dyDescent="0.25">
      <c r="A7" s="39" t="s">
        <v>52</v>
      </c>
      <c r="B7" s="40">
        <v>0.31</v>
      </c>
      <c r="C7" s="41">
        <v>245724585023.24353</v>
      </c>
      <c r="D7" s="42"/>
    </row>
    <row r="8" spans="1:12" x14ac:dyDescent="0.25">
      <c r="A8" s="39" t="s">
        <v>53</v>
      </c>
      <c r="B8" s="40">
        <v>7.0000000000000007E-2</v>
      </c>
      <c r="C8" s="41">
        <v>52538343049.422813</v>
      </c>
      <c r="D8" s="42"/>
    </row>
    <row r="9" spans="1:12" x14ac:dyDescent="0.25">
      <c r="A9" s="39" t="s">
        <v>54</v>
      </c>
      <c r="B9" s="40">
        <v>0.04</v>
      </c>
      <c r="C9" s="41">
        <v>28447980539.94342</v>
      </c>
      <c r="D9" s="42"/>
    </row>
    <row r="10" spans="1:12" ht="13" x14ac:dyDescent="0.3">
      <c r="B10" s="43"/>
      <c r="C10" s="44">
        <f>SUM(C6:C9)</f>
        <v>773758275036.02637</v>
      </c>
      <c r="D10" s="45" t="s">
        <v>56</v>
      </c>
    </row>
    <row r="11" spans="1:12" ht="13" x14ac:dyDescent="0.3">
      <c r="B11" s="43"/>
      <c r="C11" s="46">
        <v>5992232016808</v>
      </c>
      <c r="D11" s="47" t="s">
        <v>141</v>
      </c>
    </row>
    <row r="12" spans="1:12" x14ac:dyDescent="0.25">
      <c r="B12" s="43"/>
      <c r="C12" s="43"/>
    </row>
    <row r="13" spans="1:12" ht="13" thickBot="1" x14ac:dyDescent="0.3">
      <c r="B13" s="43"/>
      <c r="C13" s="48" t="s">
        <v>26</v>
      </c>
    </row>
    <row r="14" spans="1:12" ht="13" thickBot="1" x14ac:dyDescent="0.3">
      <c r="A14" s="32" t="s">
        <v>55</v>
      </c>
      <c r="B14" s="33">
        <v>2013</v>
      </c>
      <c r="C14" s="50">
        <v>560967518800.76917</v>
      </c>
      <c r="D14" s="29" t="s">
        <v>78</v>
      </c>
    </row>
    <row r="15" spans="1:12" x14ac:dyDescent="0.25">
      <c r="B15" s="49"/>
      <c r="C15" s="51"/>
    </row>
    <row r="16" spans="1:12" x14ac:dyDescent="0.25">
      <c r="B16" s="49"/>
      <c r="C16" s="50"/>
    </row>
    <row r="17" spans="1:12" x14ac:dyDescent="0.25">
      <c r="A17" s="52"/>
      <c r="B17" s="49">
        <v>2019</v>
      </c>
      <c r="C17" s="50">
        <v>687465165473</v>
      </c>
      <c r="D17" s="29" t="s">
        <v>78</v>
      </c>
    </row>
    <row r="18" spans="1:12" x14ac:dyDescent="0.25">
      <c r="B18" s="49">
        <v>2020</v>
      </c>
      <c r="C18" s="50">
        <v>564111202999</v>
      </c>
      <c r="D18" s="29" t="s">
        <v>78</v>
      </c>
    </row>
    <row r="19" spans="1:12" x14ac:dyDescent="0.25">
      <c r="B19" s="53">
        <v>2021</v>
      </c>
      <c r="C19" s="50">
        <v>604962682809.85229</v>
      </c>
      <c r="D19" s="29" t="s">
        <v>78</v>
      </c>
    </row>
    <row r="20" spans="1:12" x14ac:dyDescent="0.25">
      <c r="B20" s="53">
        <v>2022</v>
      </c>
      <c r="C20" s="50">
        <v>635853863896.07129</v>
      </c>
      <c r="D20" s="29" t="s">
        <v>78</v>
      </c>
    </row>
    <row r="21" spans="1:12" ht="12" customHeight="1" x14ac:dyDescent="0.25">
      <c r="B21" s="53">
        <v>2023</v>
      </c>
      <c r="C21" s="50">
        <v>773758275036.02637</v>
      </c>
      <c r="D21" s="29" t="s">
        <v>78</v>
      </c>
    </row>
    <row r="22" spans="1:12" x14ac:dyDescent="0.25">
      <c r="D22" s="42"/>
    </row>
    <row r="32" spans="1:12" x14ac:dyDescent="0.25">
      <c r="E32" s="54"/>
      <c r="F32" s="54"/>
      <c r="G32" s="54"/>
      <c r="H32" s="54"/>
      <c r="I32" s="54"/>
      <c r="J32" s="54"/>
      <c r="K32" s="54"/>
      <c r="L32" s="54"/>
    </row>
    <row r="33" spans="1:12" x14ac:dyDescent="0.25">
      <c r="E33" s="54"/>
      <c r="F33" s="54"/>
      <c r="G33" s="54"/>
      <c r="H33" s="54"/>
      <c r="I33" s="54"/>
      <c r="J33" s="54"/>
      <c r="K33" s="54"/>
      <c r="L33" s="54"/>
    </row>
    <row r="40" spans="1:12" x14ac:dyDescent="0.25">
      <c r="A40" s="55"/>
    </row>
    <row r="41" spans="1:12" x14ac:dyDescent="0.25">
      <c r="A41" s="56"/>
    </row>
    <row r="43" spans="1:12" x14ac:dyDescent="0.25">
      <c r="A43" s="56"/>
    </row>
    <row r="44" spans="1:12" x14ac:dyDescent="0.25">
      <c r="A44" s="57"/>
    </row>
  </sheetData>
  <mergeCells count="5">
    <mergeCell ref="E1:L1"/>
    <mergeCell ref="A4:B4"/>
    <mergeCell ref="E32:L32"/>
    <mergeCell ref="E33:L33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242A-AD4D-45AF-9B47-F6E7EDE3A24C}">
  <dimension ref="A1:AB79"/>
  <sheetViews>
    <sheetView showGridLines="0" zoomScaleNormal="100" workbookViewId="0">
      <selection activeCell="J39" sqref="J39"/>
    </sheetView>
  </sheetViews>
  <sheetFormatPr defaultColWidth="9.1796875" defaultRowHeight="12.5" x14ac:dyDescent="0.25"/>
  <cols>
    <col min="1" max="1" width="21.453125" style="29" customWidth="1"/>
    <col min="2" max="2" width="17.54296875" style="29" customWidth="1"/>
    <col min="3" max="3" width="16.81640625" style="29" bestFit="1" customWidth="1"/>
    <col min="4" max="4" width="3.54296875" style="29" customWidth="1"/>
    <col min="5" max="5" width="19.453125" style="29" bestFit="1" customWidth="1"/>
    <col min="6" max="6" width="13.81640625" style="29" customWidth="1"/>
    <col min="7" max="7" width="17.453125" style="29" customWidth="1"/>
    <col min="8" max="8" width="6.1796875" style="29" customWidth="1"/>
    <col min="9" max="9" width="9.1796875" style="29"/>
    <col min="10" max="10" width="9.81640625" style="29" customWidth="1"/>
    <col min="11" max="11" width="5.453125" style="29" customWidth="1"/>
    <col min="12" max="12" width="6.453125" style="29" customWidth="1"/>
    <col min="13" max="14" width="7.54296875" style="29" customWidth="1"/>
    <col min="15" max="22" width="9.1796875" style="29"/>
    <col min="23" max="23" width="18.1796875" style="29" customWidth="1"/>
    <col min="24" max="16384" width="9.1796875" style="29"/>
  </cols>
  <sheetData>
    <row r="1" spans="1:28" x14ac:dyDescent="0.25">
      <c r="A1" s="29" t="str">
        <f>'[2]Figure 1'!A1</f>
        <v>Update: 22.7.2024</v>
      </c>
    </row>
    <row r="2" spans="1:28" ht="13" thickBot="1" x14ac:dyDescent="0.3">
      <c r="A2" s="8" t="s">
        <v>80</v>
      </c>
    </row>
    <row r="3" spans="1:28" ht="55.4" customHeight="1" thickBot="1" x14ac:dyDescent="0.35">
      <c r="F3" s="107" t="s">
        <v>96</v>
      </c>
      <c r="G3" s="108" t="s">
        <v>29</v>
      </c>
      <c r="J3" s="61" t="s">
        <v>145</v>
      </c>
      <c r="K3" s="61"/>
      <c r="L3" s="61"/>
      <c r="M3" s="61"/>
      <c r="N3" s="61"/>
      <c r="O3" s="61"/>
      <c r="P3" s="61"/>
      <c r="Q3" s="61"/>
      <c r="R3" s="61"/>
      <c r="S3" s="61"/>
    </row>
    <row r="4" spans="1:28" x14ac:dyDescent="0.25">
      <c r="A4" s="29" t="s">
        <v>57</v>
      </c>
      <c r="B4" s="43">
        <v>10711100</v>
      </c>
      <c r="F4" s="109">
        <v>2013</v>
      </c>
      <c r="G4" s="62">
        <v>1.4925032502192441</v>
      </c>
      <c r="I4" s="42"/>
      <c r="J4" s="55" t="s">
        <v>146</v>
      </c>
    </row>
    <row r="5" spans="1:28" x14ac:dyDescent="0.25">
      <c r="A5" s="43"/>
      <c r="B5" s="110"/>
      <c r="F5" s="109">
        <v>2014</v>
      </c>
      <c r="G5" s="62">
        <v>1.533127315445264</v>
      </c>
      <c r="H5" s="42"/>
      <c r="I5" s="42"/>
      <c r="J5" s="29" t="s">
        <v>147</v>
      </c>
      <c r="V5" s="43"/>
      <c r="W5" s="43"/>
    </row>
    <row r="6" spans="1:28" x14ac:dyDescent="0.25">
      <c r="A6" s="111" t="s">
        <v>30</v>
      </c>
      <c r="B6" s="111" t="s">
        <v>31</v>
      </c>
      <c r="C6" s="111" t="s">
        <v>32</v>
      </c>
      <c r="F6" s="109">
        <v>2015</v>
      </c>
      <c r="G6" s="62">
        <v>1.5525999793749623</v>
      </c>
      <c r="H6" s="42"/>
      <c r="I6" s="42"/>
      <c r="J6" s="29" t="s">
        <v>148</v>
      </c>
    </row>
    <row r="7" spans="1:28" x14ac:dyDescent="0.25">
      <c r="A7" s="112" t="s">
        <v>33</v>
      </c>
      <c r="B7" s="113">
        <v>16507292576</v>
      </c>
      <c r="C7" s="113">
        <v>24637187822</v>
      </c>
      <c r="F7" s="109">
        <v>2016</v>
      </c>
      <c r="G7" s="62">
        <v>1.568456218409934</v>
      </c>
      <c r="H7" s="42"/>
      <c r="I7" s="42"/>
      <c r="J7" s="29" t="s">
        <v>61</v>
      </c>
      <c r="V7" s="43"/>
      <c r="W7" s="43"/>
      <c r="X7" s="43"/>
      <c r="Y7" s="43"/>
      <c r="Z7" s="43"/>
    </row>
    <row r="8" spans="1:28" ht="15.75" customHeight="1" x14ac:dyDescent="0.3">
      <c r="A8" s="112" t="s">
        <v>34</v>
      </c>
      <c r="B8" s="113">
        <v>16647446000</v>
      </c>
      <c r="C8" s="113">
        <v>25522654195</v>
      </c>
      <c r="F8" s="109">
        <v>2017</v>
      </c>
      <c r="G8" s="62">
        <v>1.5594224013284175</v>
      </c>
      <c r="H8" s="42"/>
      <c r="I8" s="42"/>
      <c r="J8" s="106" t="s">
        <v>135</v>
      </c>
      <c r="V8" s="43"/>
      <c r="W8" s="114"/>
      <c r="X8" s="114"/>
      <c r="Y8" s="115"/>
      <c r="Z8" s="116"/>
    </row>
    <row r="9" spans="1:28" x14ac:dyDescent="0.25">
      <c r="A9" s="112" t="s">
        <v>35</v>
      </c>
      <c r="B9" s="113">
        <v>16866015197</v>
      </c>
      <c r="C9" s="113">
        <v>26186174847</v>
      </c>
      <c r="F9" s="117">
        <v>2018</v>
      </c>
      <c r="G9" s="62">
        <v>1.5664900170177287</v>
      </c>
      <c r="H9" s="42"/>
      <c r="I9" s="42"/>
      <c r="S9" s="63"/>
      <c r="V9" s="43"/>
      <c r="W9" s="114"/>
      <c r="X9" s="114"/>
      <c r="Y9" s="115"/>
      <c r="Z9" s="116"/>
    </row>
    <row r="10" spans="1:28" ht="13" x14ac:dyDescent="0.25">
      <c r="A10" s="112" t="s">
        <v>36</v>
      </c>
      <c r="B10" s="113">
        <v>16826156334</v>
      </c>
      <c r="C10" s="113">
        <v>26391089534</v>
      </c>
      <c r="F10" s="117">
        <v>2019</v>
      </c>
      <c r="G10" s="64">
        <v>1.657088950743512</v>
      </c>
      <c r="H10" s="42"/>
      <c r="I10" s="42"/>
      <c r="S10" s="65"/>
      <c r="V10" s="43"/>
      <c r="W10" s="114"/>
      <c r="X10" s="114"/>
      <c r="Y10" s="115"/>
      <c r="Z10" s="116"/>
    </row>
    <row r="11" spans="1:28" x14ac:dyDescent="0.25">
      <c r="A11" s="112" t="s">
        <v>37</v>
      </c>
      <c r="B11" s="113">
        <v>17350242189</v>
      </c>
      <c r="C11" s="113">
        <v>27056356338</v>
      </c>
      <c r="F11" s="117">
        <v>2020</v>
      </c>
      <c r="G11" s="64">
        <v>1.5728286064514709</v>
      </c>
      <c r="H11" s="42"/>
      <c r="I11" s="42"/>
      <c r="V11" s="43"/>
      <c r="W11" s="114"/>
      <c r="X11" s="114"/>
      <c r="Y11" s="115"/>
      <c r="Z11" s="116"/>
    </row>
    <row r="12" spans="1:28" x14ac:dyDescent="0.25">
      <c r="A12" s="112" t="s">
        <v>38</v>
      </c>
      <c r="B12" s="113">
        <v>17113627557</v>
      </c>
      <c r="C12" s="113">
        <v>26808326723</v>
      </c>
      <c r="F12" s="117">
        <v>2021</v>
      </c>
      <c r="G12" s="64">
        <v>1.71</v>
      </c>
      <c r="H12" s="42"/>
      <c r="I12" s="42"/>
      <c r="V12" s="43"/>
      <c r="W12" s="114"/>
      <c r="X12" s="114"/>
      <c r="Y12" s="115"/>
      <c r="Z12" s="116"/>
    </row>
    <row r="13" spans="1:28" x14ac:dyDescent="0.25">
      <c r="A13" s="112" t="s">
        <v>39</v>
      </c>
      <c r="B13" s="118">
        <v>17004673929</v>
      </c>
      <c r="C13" s="118">
        <v>28172505933</v>
      </c>
      <c r="F13" s="117">
        <v>2022</v>
      </c>
      <c r="G13" s="64">
        <v>1.65</v>
      </c>
      <c r="H13" s="42"/>
      <c r="I13" s="42"/>
    </row>
    <row r="14" spans="1:28" ht="13" thickBot="1" x14ac:dyDescent="0.3">
      <c r="A14" s="119" t="s">
        <v>40</v>
      </c>
      <c r="B14" s="120">
        <v>18049439726</v>
      </c>
      <c r="C14" s="120">
        <v>28388675131.4744</v>
      </c>
      <c r="F14" s="121">
        <v>2023</v>
      </c>
      <c r="G14" s="64">
        <v>1.76</v>
      </c>
      <c r="H14" s="42"/>
      <c r="I14" s="42"/>
      <c r="AB14" s="63"/>
    </row>
    <row r="15" spans="1:28" ht="13" x14ac:dyDescent="0.3">
      <c r="A15" s="119" t="s">
        <v>77</v>
      </c>
      <c r="B15" s="66">
        <v>18000000000</v>
      </c>
      <c r="C15" s="66">
        <v>32000000000</v>
      </c>
      <c r="H15" s="42"/>
      <c r="I15" s="67"/>
      <c r="AB15" s="63"/>
    </row>
    <row r="16" spans="1:28" x14ac:dyDescent="0.25">
      <c r="A16" s="119" t="s">
        <v>81</v>
      </c>
      <c r="B16" s="66">
        <v>18321932840</v>
      </c>
      <c r="C16" s="66">
        <v>32424239726.4604</v>
      </c>
      <c r="H16" s="42"/>
      <c r="AB16" s="63"/>
    </row>
    <row r="17" spans="1:28" x14ac:dyDescent="0.25">
      <c r="A17" s="119" t="s">
        <v>98</v>
      </c>
      <c r="B17" s="66">
        <v>20467208871</v>
      </c>
      <c r="C17" s="66">
        <v>38665917166.894501</v>
      </c>
      <c r="AB17" s="63"/>
    </row>
    <row r="18" spans="1:28" ht="13" x14ac:dyDescent="0.25">
      <c r="D18" s="68"/>
      <c r="E18" s="68"/>
      <c r="H18" s="42"/>
      <c r="AB18" s="65"/>
    </row>
    <row r="19" spans="1:28" ht="13" thickBot="1" x14ac:dyDescent="0.3">
      <c r="Z19" s="116"/>
    </row>
    <row r="20" spans="1:28" ht="42.65" customHeight="1" thickBot="1" x14ac:dyDescent="0.3">
      <c r="F20" s="122" t="s">
        <v>41</v>
      </c>
      <c r="Z20" s="116"/>
    </row>
    <row r="21" spans="1:28" ht="13" x14ac:dyDescent="0.3">
      <c r="E21" s="123" t="s">
        <v>11</v>
      </c>
      <c r="F21" s="69">
        <f>G14</f>
        <v>1.76</v>
      </c>
      <c r="R21" s="63"/>
      <c r="S21" s="63"/>
      <c r="T21" s="63"/>
      <c r="U21" s="63"/>
      <c r="V21" s="63"/>
      <c r="W21" s="63"/>
      <c r="X21" s="63"/>
      <c r="Y21" s="63"/>
      <c r="Z21" s="63"/>
    </row>
    <row r="22" spans="1:28" x14ac:dyDescent="0.25">
      <c r="F22" s="29" t="s">
        <v>11</v>
      </c>
      <c r="G22" s="29" t="s">
        <v>149</v>
      </c>
    </row>
    <row r="23" spans="1:28" ht="13" x14ac:dyDescent="0.25">
      <c r="E23" s="124" t="s">
        <v>63</v>
      </c>
      <c r="F23" s="7">
        <v>2.8554613952627226</v>
      </c>
      <c r="G23" s="125">
        <f t="shared" ref="G23:G49" si="0">F$21</f>
        <v>1.76</v>
      </c>
    </row>
    <row r="24" spans="1:28" ht="13" x14ac:dyDescent="0.25">
      <c r="E24" s="124" t="s">
        <v>62</v>
      </c>
      <c r="F24" s="7">
        <v>2.8243246883492583</v>
      </c>
      <c r="G24" s="125">
        <f t="shared" si="0"/>
        <v>1.76</v>
      </c>
    </row>
    <row r="25" spans="1:28" ht="13" x14ac:dyDescent="0.25">
      <c r="E25" s="124" t="s">
        <v>0</v>
      </c>
      <c r="F25" s="7">
        <v>2.5602359840475004</v>
      </c>
      <c r="G25" s="125">
        <f t="shared" si="0"/>
        <v>1.76</v>
      </c>
    </row>
    <row r="26" spans="1:28" ht="13" x14ac:dyDescent="0.25">
      <c r="E26" s="124" t="s">
        <v>3</v>
      </c>
      <c r="F26" s="7">
        <v>2.2202253194941886</v>
      </c>
      <c r="G26" s="125">
        <f t="shared" si="0"/>
        <v>1.76</v>
      </c>
    </row>
    <row r="27" spans="1:28" ht="13" x14ac:dyDescent="0.25">
      <c r="E27" s="124" t="s">
        <v>82</v>
      </c>
      <c r="F27" s="7">
        <v>2.1535103421496049</v>
      </c>
      <c r="G27" s="125">
        <f t="shared" si="0"/>
        <v>1.76</v>
      </c>
      <c r="Q27" s="63"/>
    </row>
    <row r="28" spans="1:28" ht="13" x14ac:dyDescent="0.25">
      <c r="E28" s="124" t="s">
        <v>64</v>
      </c>
      <c r="F28" s="7">
        <v>2.0613078958704563</v>
      </c>
      <c r="G28" s="125">
        <f t="shared" si="0"/>
        <v>1.76</v>
      </c>
    </row>
    <row r="29" spans="1:28" ht="13" x14ac:dyDescent="0.25">
      <c r="E29" s="124" t="s">
        <v>67</v>
      </c>
      <c r="F29" s="7">
        <v>1.8762419538088522</v>
      </c>
      <c r="G29" s="125">
        <f t="shared" si="0"/>
        <v>1.76</v>
      </c>
    </row>
    <row r="30" spans="1:28" ht="13" x14ac:dyDescent="0.25">
      <c r="E30" s="124" t="s">
        <v>2</v>
      </c>
      <c r="F30" s="7">
        <v>1.871043088203022</v>
      </c>
      <c r="G30" s="125">
        <f t="shared" si="0"/>
        <v>1.76</v>
      </c>
    </row>
    <row r="31" spans="1:28" ht="13" x14ac:dyDescent="0.25">
      <c r="E31" s="124" t="s">
        <v>71</v>
      </c>
      <c r="F31" s="7">
        <v>1.840758261579825</v>
      </c>
      <c r="G31" s="125">
        <f t="shared" si="0"/>
        <v>1.76</v>
      </c>
    </row>
    <row r="32" spans="1:28" ht="13" x14ac:dyDescent="0.25">
      <c r="E32" s="124" t="s">
        <v>69</v>
      </c>
      <c r="F32" s="7">
        <v>1.7500119019129974</v>
      </c>
      <c r="G32" s="125">
        <f t="shared" si="0"/>
        <v>1.76</v>
      </c>
    </row>
    <row r="33" spans="4:18" ht="13" x14ac:dyDescent="0.25">
      <c r="E33" s="124" t="s">
        <v>70</v>
      </c>
      <c r="F33" s="7">
        <v>1.7453570900834763</v>
      </c>
      <c r="G33" s="125">
        <f t="shared" si="0"/>
        <v>1.76</v>
      </c>
    </row>
    <row r="34" spans="4:18" ht="13" x14ac:dyDescent="0.25">
      <c r="D34" s="126"/>
      <c r="E34" s="124" t="s">
        <v>6</v>
      </c>
      <c r="F34" s="7">
        <v>1.6962823057814935</v>
      </c>
      <c r="G34" s="125">
        <f t="shared" si="0"/>
        <v>1.76</v>
      </c>
    </row>
    <row r="35" spans="4:18" ht="13" x14ac:dyDescent="0.25">
      <c r="D35" s="126"/>
      <c r="E35" s="124" t="s">
        <v>66</v>
      </c>
      <c r="F35" s="7">
        <v>1.6180303490621852</v>
      </c>
      <c r="G35" s="125">
        <f t="shared" si="0"/>
        <v>1.76</v>
      </c>
    </row>
    <row r="36" spans="4:18" ht="13" x14ac:dyDescent="0.25">
      <c r="D36" s="126"/>
      <c r="E36" s="124" t="s">
        <v>4</v>
      </c>
      <c r="F36" s="7">
        <v>1.5787511813024637</v>
      </c>
      <c r="G36" s="125">
        <f t="shared" si="0"/>
        <v>1.76</v>
      </c>
      <c r="K36" s="70"/>
      <c r="L36" s="70"/>
      <c r="M36" s="70"/>
      <c r="N36" s="70"/>
      <c r="O36" s="70"/>
      <c r="P36" s="70"/>
      <c r="Q36" s="70"/>
      <c r="R36" s="70"/>
    </row>
    <row r="37" spans="4:18" ht="13" x14ac:dyDescent="0.25">
      <c r="D37" s="126"/>
      <c r="E37" s="124" t="s">
        <v>65</v>
      </c>
      <c r="F37" s="7">
        <v>1.5742573048170712</v>
      </c>
      <c r="G37" s="125">
        <f t="shared" si="0"/>
        <v>1.76</v>
      </c>
      <c r="K37" s="70"/>
      <c r="L37" s="70"/>
      <c r="M37" s="70"/>
      <c r="N37" s="70"/>
      <c r="O37" s="70"/>
      <c r="P37" s="70"/>
      <c r="Q37" s="70"/>
      <c r="R37" s="70"/>
    </row>
    <row r="38" spans="4:18" ht="13" x14ac:dyDescent="0.25">
      <c r="D38" s="126"/>
      <c r="E38" s="124" t="s">
        <v>1</v>
      </c>
      <c r="F38" s="7">
        <v>1.5134927307653558</v>
      </c>
      <c r="G38" s="125">
        <f t="shared" si="0"/>
        <v>1.76</v>
      </c>
    </row>
    <row r="39" spans="4:18" ht="13" x14ac:dyDescent="0.25">
      <c r="D39" s="126"/>
      <c r="E39" s="124" t="s">
        <v>5</v>
      </c>
      <c r="F39" s="7">
        <v>1.5046623036236568</v>
      </c>
      <c r="G39" s="125">
        <f t="shared" si="0"/>
        <v>1.76</v>
      </c>
    </row>
    <row r="40" spans="4:18" ht="13" x14ac:dyDescent="0.25">
      <c r="D40" s="126"/>
      <c r="E40" s="124" t="s">
        <v>73</v>
      </c>
      <c r="F40" s="7">
        <v>1.4859057252589898</v>
      </c>
      <c r="G40" s="125">
        <f t="shared" si="0"/>
        <v>1.76</v>
      </c>
    </row>
    <row r="41" spans="4:18" ht="13" x14ac:dyDescent="0.25">
      <c r="D41" s="126"/>
      <c r="E41" s="124" t="s">
        <v>59</v>
      </c>
      <c r="F41" s="7">
        <v>1.4267199440216651</v>
      </c>
      <c r="G41" s="125">
        <f t="shared" si="0"/>
        <v>1.76</v>
      </c>
    </row>
    <row r="42" spans="4:18" ht="13" x14ac:dyDescent="0.25">
      <c r="D42" s="126"/>
      <c r="E42" s="124" t="s">
        <v>68</v>
      </c>
      <c r="F42" s="7">
        <v>1.41</v>
      </c>
      <c r="G42" s="125">
        <f t="shared" si="0"/>
        <v>1.76</v>
      </c>
    </row>
    <row r="43" spans="4:18" ht="13" x14ac:dyDescent="0.25">
      <c r="D43" s="126"/>
      <c r="E43" s="124" t="s">
        <v>72</v>
      </c>
      <c r="F43" s="7">
        <v>1.3936797808400734</v>
      </c>
      <c r="G43" s="125">
        <f t="shared" si="0"/>
        <v>1.76</v>
      </c>
    </row>
    <row r="44" spans="4:18" ht="13" x14ac:dyDescent="0.25">
      <c r="D44" s="126"/>
      <c r="E44" s="124" t="s">
        <v>58</v>
      </c>
      <c r="F44" s="7">
        <v>1.296778111521947</v>
      </c>
      <c r="G44" s="125">
        <f t="shared" si="0"/>
        <v>1.76</v>
      </c>
    </row>
    <row r="45" spans="4:18" ht="13" x14ac:dyDescent="0.25">
      <c r="D45" s="126"/>
      <c r="E45" s="124" t="s">
        <v>74</v>
      </c>
      <c r="F45" s="7">
        <v>1.0365938160679224</v>
      </c>
      <c r="G45" s="125">
        <f t="shared" si="0"/>
        <v>1.76</v>
      </c>
    </row>
    <row r="46" spans="4:18" ht="13" x14ac:dyDescent="0.25">
      <c r="D46" s="126"/>
      <c r="E46" s="124" t="s">
        <v>75</v>
      </c>
      <c r="F46" s="7">
        <v>0.95071733442621187</v>
      </c>
      <c r="G46" s="125">
        <f t="shared" si="0"/>
        <v>1.76</v>
      </c>
    </row>
    <row r="47" spans="4:18" ht="13" x14ac:dyDescent="0.25">
      <c r="D47" s="126"/>
      <c r="G47" s="125">
        <f t="shared" si="0"/>
        <v>1.76</v>
      </c>
    </row>
    <row r="48" spans="4:18" ht="13" x14ac:dyDescent="0.25">
      <c r="D48" s="126"/>
      <c r="E48" s="124" t="s">
        <v>99</v>
      </c>
      <c r="F48" s="7">
        <v>3.2</v>
      </c>
      <c r="G48" s="125">
        <f t="shared" si="0"/>
        <v>1.76</v>
      </c>
    </row>
    <row r="49" spans="4:7" ht="13" x14ac:dyDescent="0.25">
      <c r="D49" s="126"/>
      <c r="G49" s="125">
        <f t="shared" si="0"/>
        <v>1.76</v>
      </c>
    </row>
    <row r="50" spans="4:7" ht="13" x14ac:dyDescent="0.3">
      <c r="D50" s="126"/>
      <c r="E50" s="127" t="s">
        <v>8</v>
      </c>
      <c r="F50" s="7">
        <v>1.3600075910931173</v>
      </c>
      <c r="G50" s="125">
        <f>F$21</f>
        <v>1.76</v>
      </c>
    </row>
    <row r="51" spans="4:7" ht="13" x14ac:dyDescent="0.3">
      <c r="D51" s="126"/>
      <c r="E51" s="127" t="s">
        <v>7</v>
      </c>
      <c r="F51" s="7">
        <v>1.3049159923298799</v>
      </c>
      <c r="G51" s="125">
        <f t="shared" ref="G51:G53" si="1">F$21</f>
        <v>1.76</v>
      </c>
    </row>
    <row r="52" spans="4:7" ht="13" x14ac:dyDescent="0.3">
      <c r="D52" s="126"/>
      <c r="E52" s="127" t="s">
        <v>83</v>
      </c>
      <c r="F52" s="7">
        <v>1.0089122438150442</v>
      </c>
      <c r="G52" s="125">
        <f t="shared" si="1"/>
        <v>1.76</v>
      </c>
    </row>
    <row r="53" spans="4:7" ht="13" x14ac:dyDescent="0.3">
      <c r="E53" s="127" t="s">
        <v>9</v>
      </c>
      <c r="F53" s="7">
        <v>0.94308785845238707</v>
      </c>
      <c r="G53" s="125">
        <f t="shared" si="1"/>
        <v>1.76</v>
      </c>
    </row>
    <row r="54" spans="4:7" x14ac:dyDescent="0.25">
      <c r="G54" s="116"/>
    </row>
    <row r="55" spans="4:7" x14ac:dyDescent="0.25">
      <c r="E55" s="115" t="s">
        <v>150</v>
      </c>
    </row>
    <row r="71" spans="1:5" x14ac:dyDescent="0.25">
      <c r="A71" s="29" t="s">
        <v>100</v>
      </c>
    </row>
    <row r="72" spans="1:5" x14ac:dyDescent="0.25">
      <c r="A72" s="29" t="s">
        <v>61</v>
      </c>
    </row>
    <row r="73" spans="1:5" x14ac:dyDescent="0.25">
      <c r="A73" s="29" t="s">
        <v>84</v>
      </c>
    </row>
    <row r="75" spans="1:5" x14ac:dyDescent="0.25">
      <c r="E75" s="2"/>
    </row>
    <row r="79" spans="1:5" x14ac:dyDescent="0.25">
      <c r="C79" s="2"/>
    </row>
  </sheetData>
  <mergeCells count="1">
    <mergeCell ref="J3:S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4"/>
  <sheetViews>
    <sheetView showGridLines="0" topLeftCell="E15" zoomScaleNormal="100" workbookViewId="0">
      <selection activeCell="X26" sqref="X26"/>
    </sheetView>
  </sheetViews>
  <sheetFormatPr defaultColWidth="9.1796875" defaultRowHeight="12.5" x14ac:dyDescent="0.25"/>
  <cols>
    <col min="1" max="1" width="28.81640625" style="29" customWidth="1"/>
    <col min="2" max="3" width="9.1796875" style="29" customWidth="1"/>
    <col min="4" max="9" width="9.1796875" style="29"/>
    <col min="10" max="10" width="9.1796875" style="29" customWidth="1"/>
    <col min="11" max="11" width="9.1796875" style="29"/>
    <col min="12" max="12" width="9.1796875" style="29" customWidth="1"/>
    <col min="13" max="13" width="12.1796875" style="29" bestFit="1" customWidth="1"/>
    <col min="14" max="16384" width="9.1796875" style="29"/>
  </cols>
  <sheetData>
    <row r="1" spans="1:18" x14ac:dyDescent="0.25">
      <c r="A1" s="29" t="str">
        <f>'Figure 1'!A1</f>
        <v>Update: 23.7.2024</v>
      </c>
    </row>
    <row r="2" spans="1:18" x14ac:dyDescent="0.25">
      <c r="A2" s="8" t="s">
        <v>80</v>
      </c>
    </row>
    <row r="4" spans="1:18" x14ac:dyDescent="0.25">
      <c r="A4" s="29" t="s">
        <v>42</v>
      </c>
    </row>
    <row r="5" spans="1:18" x14ac:dyDescent="0.25">
      <c r="A5" s="29" t="s">
        <v>43</v>
      </c>
    </row>
    <row r="6" spans="1:18" x14ac:dyDescent="0.25">
      <c r="A6" s="29" t="s">
        <v>44</v>
      </c>
      <c r="K6" s="54"/>
      <c r="L6" s="54"/>
      <c r="M6" s="54"/>
      <c r="N6" s="54"/>
      <c r="O6" s="54"/>
      <c r="P6" s="54"/>
      <c r="Q6" s="54"/>
      <c r="R6" s="54"/>
    </row>
    <row r="7" spans="1:18" x14ac:dyDescent="0.25">
      <c r="K7" s="54"/>
      <c r="L7" s="54"/>
      <c r="M7" s="54"/>
      <c r="N7" s="54"/>
      <c r="O7" s="54"/>
      <c r="P7" s="54"/>
      <c r="Q7" s="54"/>
      <c r="R7" s="54"/>
    </row>
    <row r="8" spans="1:18" x14ac:dyDescent="0.25">
      <c r="B8" s="71"/>
    </row>
    <row r="9" spans="1:18" x14ac:dyDescent="0.25">
      <c r="B9" s="29" t="s">
        <v>85</v>
      </c>
    </row>
    <row r="10" spans="1:18" x14ac:dyDescent="0.25">
      <c r="A10" s="72"/>
      <c r="B10" s="72" t="s">
        <v>32</v>
      </c>
    </row>
    <row r="11" spans="1:18" x14ac:dyDescent="0.25">
      <c r="A11" s="39"/>
      <c r="B11" s="39">
        <v>2013</v>
      </c>
      <c r="C11" s="39">
        <v>2014</v>
      </c>
      <c r="D11" s="39">
        <v>2015</v>
      </c>
      <c r="E11" s="39">
        <v>2016</v>
      </c>
      <c r="F11" s="39">
        <v>2017</v>
      </c>
      <c r="G11" s="39">
        <v>2018</v>
      </c>
      <c r="H11" s="39">
        <v>2019</v>
      </c>
      <c r="I11" s="39">
        <v>2020</v>
      </c>
      <c r="J11" s="73">
        <v>2021</v>
      </c>
      <c r="K11" s="73">
        <v>2022</v>
      </c>
      <c r="L11" s="73">
        <v>2023</v>
      </c>
    </row>
    <row r="12" spans="1:18" x14ac:dyDescent="0.25">
      <c r="A12" s="39" t="s">
        <v>45</v>
      </c>
      <c r="B12" s="74">
        <v>17.389631087999998</v>
      </c>
      <c r="C12" s="74">
        <v>19.013506902000003</v>
      </c>
      <c r="D12" s="74">
        <v>19.439403408000004</v>
      </c>
      <c r="E12" s="74">
        <v>20.738923629000002</v>
      </c>
      <c r="F12" s="74">
        <v>19.977176725</v>
      </c>
      <c r="G12" s="74">
        <v>18.210119841000001</v>
      </c>
      <c r="H12" s="74">
        <v>18.2</v>
      </c>
      <c r="I12" s="75">
        <v>25.136671199999999</v>
      </c>
      <c r="J12" s="74">
        <v>23.2</v>
      </c>
      <c r="K12" s="74">
        <v>29.041498210842224</v>
      </c>
      <c r="L12" s="74">
        <v>39.147550438062652</v>
      </c>
    </row>
    <row r="13" spans="1:18" x14ac:dyDescent="0.25">
      <c r="A13" s="39" t="s">
        <v>46</v>
      </c>
      <c r="B13" s="76">
        <v>1.406136144</v>
      </c>
      <c r="C13" s="76">
        <v>1.4486360659999999</v>
      </c>
      <c r="D13" s="76">
        <v>1.515573453</v>
      </c>
      <c r="E13" s="76">
        <v>1.6250203759999999</v>
      </c>
      <c r="F13" s="76">
        <v>2.8260622579999999</v>
      </c>
      <c r="G13" s="76">
        <v>3.7817296059999999</v>
      </c>
      <c r="H13" s="76">
        <v>2</v>
      </c>
      <c r="I13" s="77">
        <v>2.1768964660000001</v>
      </c>
      <c r="J13" s="74">
        <v>1.9</v>
      </c>
      <c r="K13" s="74">
        <v>2.11512565992289</v>
      </c>
      <c r="L13" s="74">
        <v>2.4</v>
      </c>
    </row>
    <row r="14" spans="1:18" x14ac:dyDescent="0.25">
      <c r="A14" s="39" t="s">
        <v>47</v>
      </c>
      <c r="B14" s="78">
        <v>2.3538920160000001</v>
      </c>
      <c r="C14" s="78">
        <v>1.9879570099999999</v>
      </c>
      <c r="D14" s="78">
        <v>2.6154202340000001</v>
      </c>
      <c r="E14" s="78">
        <v>2.744873133</v>
      </c>
      <c r="F14" s="78">
        <v>2.7123103510000002</v>
      </c>
      <c r="G14" s="78">
        <v>2.8950467180000001</v>
      </c>
      <c r="H14" s="78">
        <v>3</v>
      </c>
      <c r="I14" s="79">
        <v>3.0384834029999999</v>
      </c>
      <c r="J14" s="74">
        <v>2.1</v>
      </c>
      <c r="K14" s="74">
        <v>2.4747218765243604</v>
      </c>
      <c r="L14" s="74">
        <v>2.8</v>
      </c>
    </row>
    <row r="15" spans="1:18" x14ac:dyDescent="0.25">
      <c r="A15" s="6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8" ht="13" x14ac:dyDescent="0.25">
      <c r="A16" s="81" t="s">
        <v>144</v>
      </c>
      <c r="B16" s="82"/>
    </row>
    <row r="17" spans="1:13" ht="13" x14ac:dyDescent="0.3">
      <c r="A17" s="29" t="s">
        <v>136</v>
      </c>
      <c r="B17" s="82"/>
      <c r="M17" s="83"/>
    </row>
    <row r="18" spans="1:13" x14ac:dyDescent="0.25">
      <c r="B18" s="82"/>
    </row>
    <row r="19" spans="1:13" x14ac:dyDescent="0.25">
      <c r="A19" s="55" t="s">
        <v>143</v>
      </c>
      <c r="B19" s="82"/>
    </row>
    <row r="20" spans="1:13" ht="13" x14ac:dyDescent="0.3">
      <c r="A20" s="104" t="s">
        <v>135</v>
      </c>
      <c r="B20" s="82"/>
    </row>
    <row r="21" spans="1:13" x14ac:dyDescent="0.25">
      <c r="B21" s="82"/>
    </row>
    <row r="22" spans="1:13" x14ac:dyDescent="0.25">
      <c r="B22" s="82"/>
    </row>
    <row r="23" spans="1:13" x14ac:dyDescent="0.25">
      <c r="B23" s="82"/>
    </row>
    <row r="24" spans="1:13" x14ac:dyDescent="0.25">
      <c r="B24" s="82"/>
    </row>
  </sheetData>
  <mergeCells count="2">
    <mergeCell ref="K6:R6"/>
    <mergeCell ref="K7:R7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4"/>
  <sheetViews>
    <sheetView showGridLines="0" topLeftCell="E16" zoomScaleNormal="100" workbookViewId="0">
      <selection activeCell="D19" sqref="D19"/>
    </sheetView>
  </sheetViews>
  <sheetFormatPr defaultColWidth="9.1796875" defaultRowHeight="12.5" x14ac:dyDescent="0.25"/>
  <cols>
    <col min="1" max="1" width="14.1796875" style="29" customWidth="1"/>
    <col min="2" max="2" width="8.453125" style="29" customWidth="1"/>
    <col min="3" max="12" width="8.1796875" style="29" customWidth="1"/>
    <col min="13" max="13" width="4.6328125" style="29" customWidth="1"/>
    <col min="14" max="16384" width="9.1796875" style="29"/>
  </cols>
  <sheetData>
    <row r="1" spans="1:23" x14ac:dyDescent="0.25">
      <c r="A1" s="29" t="str">
        <f>'Figure 1'!A1</f>
        <v>Update: 23.7.2024</v>
      </c>
    </row>
    <row r="2" spans="1:23" x14ac:dyDescent="0.25">
      <c r="A2" s="8" t="s">
        <v>80</v>
      </c>
    </row>
    <row r="3" spans="1:23" x14ac:dyDescent="0.25">
      <c r="A3" s="84"/>
      <c r="B3" s="85"/>
    </row>
    <row r="4" spans="1:23" x14ac:dyDescent="0.25">
      <c r="A4" s="84" t="s">
        <v>28</v>
      </c>
      <c r="B4" s="84" t="s">
        <v>49</v>
      </c>
      <c r="C4" s="86"/>
      <c r="D4" s="87"/>
      <c r="G4" s="87"/>
      <c r="J4" s="42"/>
      <c r="K4" s="42"/>
    </row>
    <row r="5" spans="1:23" ht="15" customHeight="1" thickBot="1" x14ac:dyDescent="0.3">
      <c r="C5" s="86"/>
      <c r="D5" s="87"/>
      <c r="G5" s="42"/>
    </row>
    <row r="6" spans="1:23" ht="13" x14ac:dyDescent="0.3">
      <c r="A6" s="88" t="s">
        <v>24</v>
      </c>
      <c r="B6" s="89">
        <v>2013</v>
      </c>
      <c r="C6" s="89">
        <v>2014</v>
      </c>
      <c r="D6" s="89">
        <v>2015</v>
      </c>
      <c r="E6" s="89">
        <v>2016</v>
      </c>
      <c r="F6" s="89">
        <v>2017</v>
      </c>
      <c r="G6" s="89">
        <v>2018</v>
      </c>
      <c r="H6" s="89">
        <v>2019</v>
      </c>
      <c r="I6" s="89">
        <v>2020</v>
      </c>
      <c r="J6" s="89">
        <v>2021</v>
      </c>
      <c r="K6" s="89">
        <v>2022</v>
      </c>
      <c r="L6" s="89">
        <v>2023</v>
      </c>
    </row>
    <row r="7" spans="1:23" ht="50.5" thickBot="1" x14ac:dyDescent="0.3">
      <c r="A7" s="90" t="s">
        <v>50</v>
      </c>
      <c r="B7" s="91">
        <v>5.1689999999999996</v>
      </c>
      <c r="C7" s="91">
        <v>22.193999999999999</v>
      </c>
      <c r="D7" s="91">
        <v>8.3239999999999998</v>
      </c>
      <c r="E7" s="91">
        <v>9.9949999999999992</v>
      </c>
      <c r="F7" s="91">
        <v>10.031000000000001</v>
      </c>
      <c r="G7" s="91">
        <v>9.1989999999999998</v>
      </c>
      <c r="H7" s="91">
        <v>11.63</v>
      </c>
      <c r="I7" s="92">
        <v>6.7750000000000004</v>
      </c>
      <c r="J7" s="92">
        <v>9.1</v>
      </c>
      <c r="K7" s="93">
        <v>10</v>
      </c>
      <c r="L7" s="93">
        <v>11.21</v>
      </c>
    </row>
    <row r="8" spans="1:23" x14ac:dyDescent="0.25">
      <c r="B8" s="94"/>
      <c r="C8" s="94"/>
      <c r="D8" s="95"/>
    </row>
    <row r="9" spans="1:23" ht="13" x14ac:dyDescent="0.25">
      <c r="M9" s="30" t="s">
        <v>97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25">
      <c r="M10" s="29" t="s">
        <v>48</v>
      </c>
    </row>
    <row r="11" spans="1:23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59"/>
    </row>
    <row r="12" spans="1:23" x14ac:dyDescent="0.25">
      <c r="A12" s="97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55" t="s">
        <v>143</v>
      </c>
    </row>
    <row r="13" spans="1:23" x14ac:dyDescent="0.25">
      <c r="A13" s="97"/>
      <c r="M13" s="2" t="s">
        <v>60</v>
      </c>
    </row>
    <row r="14" spans="1:23" ht="16" customHeight="1" x14ac:dyDescent="0.3">
      <c r="A14" s="59"/>
      <c r="M14" s="105" t="s">
        <v>135</v>
      </c>
    </row>
    <row r="15" spans="1:23" x14ac:dyDescent="0.25">
      <c r="A15" s="58"/>
    </row>
    <row r="16" spans="1:23" x14ac:dyDescent="0.25">
      <c r="A16" s="58"/>
    </row>
    <row r="17" spans="1:1" x14ac:dyDescent="0.25">
      <c r="A17" s="58"/>
    </row>
    <row r="18" spans="1:1" x14ac:dyDescent="0.25">
      <c r="A18" s="58"/>
    </row>
    <row r="19" spans="1:1" x14ac:dyDescent="0.25">
      <c r="A19" s="58"/>
    </row>
    <row r="20" spans="1:1" x14ac:dyDescent="0.25">
      <c r="A20" s="58"/>
    </row>
    <row r="21" spans="1:1" x14ac:dyDescent="0.25">
      <c r="A21" s="58"/>
    </row>
    <row r="22" spans="1:1" x14ac:dyDescent="0.25">
      <c r="A22" s="58"/>
    </row>
    <row r="23" spans="1:1" x14ac:dyDescent="0.25">
      <c r="A23" s="58"/>
    </row>
    <row r="24" spans="1:1" x14ac:dyDescent="0.25">
      <c r="A24" s="58"/>
    </row>
  </sheetData>
  <mergeCells count="1">
    <mergeCell ref="M9:W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8"/>
  <sheetViews>
    <sheetView topLeftCell="F6" zoomScaleNormal="100" workbookViewId="0">
      <selection activeCell="S4" sqref="S4"/>
    </sheetView>
  </sheetViews>
  <sheetFormatPr defaultRowHeight="12.5" x14ac:dyDescent="0.25"/>
  <cols>
    <col min="1" max="1" width="8.6328125" style="29" customWidth="1"/>
    <col min="2" max="4" width="8.6328125" style="98" customWidth="1"/>
    <col min="5" max="5" width="10.54296875" style="29" customWidth="1"/>
    <col min="6" max="6" width="35.81640625" style="29" bestFit="1" customWidth="1"/>
    <col min="7" max="7" width="13.81640625" style="29" bestFit="1" customWidth="1"/>
    <col min="8" max="16384" width="8.7265625" style="29"/>
  </cols>
  <sheetData>
    <row r="1" spans="1:16" ht="13" x14ac:dyDescent="0.25">
      <c r="A1" s="29" t="str">
        <f>'Figure 1'!A1</f>
        <v>Update: 23.7.2024</v>
      </c>
      <c r="F1" s="30" t="s">
        <v>134</v>
      </c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" x14ac:dyDescent="0.3">
      <c r="A2" s="8" t="s">
        <v>80</v>
      </c>
      <c r="F2" s="99" t="s">
        <v>133</v>
      </c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3" x14ac:dyDescent="0.3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3" x14ac:dyDescent="0.3">
      <c r="B4" s="98" t="s">
        <v>88</v>
      </c>
      <c r="F4" s="55" t="s">
        <v>143</v>
      </c>
      <c r="G4" s="55"/>
      <c r="H4" s="55"/>
      <c r="I4" s="55"/>
      <c r="J4" s="55"/>
      <c r="K4" s="55"/>
      <c r="L4" s="99"/>
      <c r="M4" s="99"/>
      <c r="N4" s="99"/>
      <c r="O4" s="99"/>
      <c r="P4" s="99"/>
    </row>
    <row r="5" spans="1:16" ht="16" customHeight="1" x14ac:dyDescent="0.3">
      <c r="A5" s="55" t="s">
        <v>87</v>
      </c>
      <c r="B5" s="98" t="s">
        <v>86</v>
      </c>
      <c r="C5" s="29"/>
      <c r="F5" s="104" t="s">
        <v>135</v>
      </c>
      <c r="G5" s="100"/>
      <c r="H5" s="100"/>
      <c r="I5" s="100"/>
      <c r="J5" s="100"/>
      <c r="K5" s="100"/>
      <c r="L5" s="101"/>
      <c r="M5" s="101"/>
      <c r="N5" s="101"/>
      <c r="O5" s="99"/>
      <c r="P5" s="99"/>
    </row>
    <row r="6" spans="1:16" x14ac:dyDescent="0.25">
      <c r="A6" s="55">
        <v>2019</v>
      </c>
      <c r="B6" s="102">
        <f>[1]FILTER_FOR_PRCOM_T_EU_01!$G$44/1000000000</f>
        <v>3.8742328285238599</v>
      </c>
      <c r="C6" s="84"/>
    </row>
    <row r="7" spans="1:16" x14ac:dyDescent="0.25">
      <c r="A7" s="55">
        <v>2020</v>
      </c>
      <c r="B7" s="102">
        <f>[1]FILTER_FOR_PRCOM_T_EU_01!$G$58/1000000000</f>
        <v>3.3867881420891965</v>
      </c>
      <c r="C7" s="84"/>
    </row>
    <row r="8" spans="1:16" x14ac:dyDescent="0.25">
      <c r="A8" s="55">
        <v>2021</v>
      </c>
      <c r="B8" s="102">
        <f>[1]FILTER_FOR_PRCOM_T_EU_01!$G$72/1000000000</f>
        <v>4.2094221260302698</v>
      </c>
    </row>
    <row r="9" spans="1:16" x14ac:dyDescent="0.25">
      <c r="A9" s="55">
        <v>2022</v>
      </c>
      <c r="B9" s="102">
        <f>[1]FILTER_FOR_PRCOM_T_EU_01!$G$86/1000000000</f>
        <v>4.4057586629715351</v>
      </c>
    </row>
    <row r="10" spans="1:16" x14ac:dyDescent="0.25">
      <c r="A10" s="55">
        <v>2023</v>
      </c>
      <c r="B10" s="102">
        <v>4.5999999999999996</v>
      </c>
    </row>
    <row r="12" spans="1:16" x14ac:dyDescent="0.25">
      <c r="A12" s="29" t="s">
        <v>87</v>
      </c>
      <c r="B12" s="2" t="s">
        <v>101</v>
      </c>
      <c r="C12" s="2" t="s">
        <v>102</v>
      </c>
      <c r="D12" s="2" t="s">
        <v>128</v>
      </c>
      <c r="E12" s="2" t="s">
        <v>129</v>
      </c>
      <c r="F12" s="29" t="s">
        <v>130</v>
      </c>
    </row>
    <row r="13" spans="1:16" x14ac:dyDescent="0.25">
      <c r="A13" s="29">
        <v>2013</v>
      </c>
      <c r="B13" s="103">
        <v>101.800677595075</v>
      </c>
      <c r="C13" s="103">
        <v>385.57438931900998</v>
      </c>
      <c r="D13" s="103">
        <v>4</v>
      </c>
      <c r="E13" s="103">
        <v>681.407578362339</v>
      </c>
      <c r="F13" s="103">
        <f>3007.73885425151-B13-C13-D13-E13</f>
        <v>1834.9562089750862</v>
      </c>
      <c r="G13" s="98"/>
    </row>
    <row r="14" spans="1:16" x14ac:dyDescent="0.25">
      <c r="A14" s="29">
        <v>2014</v>
      </c>
      <c r="B14" s="103">
        <v>98.401051306399594</v>
      </c>
      <c r="C14" s="103">
        <v>392.20463393663101</v>
      </c>
      <c r="D14" s="103">
        <v>2</v>
      </c>
      <c r="E14" s="103">
        <v>685.67880712549004</v>
      </c>
      <c r="F14" s="103">
        <f>3013.36755264806-B14-C14-D14-E14</f>
        <v>1835.0830602795395</v>
      </c>
      <c r="G14" s="98"/>
    </row>
    <row r="15" spans="1:16" x14ac:dyDescent="0.25">
      <c r="A15" s="29">
        <v>2015</v>
      </c>
      <c r="B15" s="103">
        <v>89.378575461086797</v>
      </c>
      <c r="C15" s="103">
        <v>395.67152801263802</v>
      </c>
      <c r="D15" s="103">
        <v>3</v>
      </c>
      <c r="E15" s="103">
        <v>606.51603659208604</v>
      </c>
      <c r="F15" s="103">
        <f>2950.06609098689-B15-C15-D15-E15</f>
        <v>1855.4999509210788</v>
      </c>
      <c r="G15" s="98"/>
    </row>
    <row r="16" spans="1:16" x14ac:dyDescent="0.25">
      <c r="A16" s="29">
        <v>2016</v>
      </c>
      <c r="B16" s="103">
        <v>88.148453933374995</v>
      </c>
      <c r="C16" s="103">
        <v>371.88585367757901</v>
      </c>
      <c r="D16" s="103">
        <v>4</v>
      </c>
      <c r="E16" s="103">
        <v>594.49577781031905</v>
      </c>
      <c r="F16" s="103">
        <f>2986.86642435657-B16-C16-D16-E16</f>
        <v>1928.3363389352971</v>
      </c>
      <c r="G16" s="98"/>
    </row>
    <row r="17" spans="1:7" x14ac:dyDescent="0.25">
      <c r="A17" s="29">
        <v>2017</v>
      </c>
      <c r="B17" s="103">
        <v>94.275871503707904</v>
      </c>
      <c r="C17" s="103">
        <v>432.29108436775698</v>
      </c>
      <c r="D17" s="103">
        <v>4.2</v>
      </c>
      <c r="E17" s="103">
        <v>665.60507374496694</v>
      </c>
      <c r="F17" s="103">
        <f>3286.7502038056-B17-C17-D17-E17</f>
        <v>2090.3781741891685</v>
      </c>
      <c r="G17" s="98"/>
    </row>
    <row r="18" spans="1:7" x14ac:dyDescent="0.25">
      <c r="A18" s="29">
        <v>2018</v>
      </c>
      <c r="B18" s="103">
        <v>95.8748742525799</v>
      </c>
      <c r="C18" s="103">
        <v>496.72703476369099</v>
      </c>
      <c r="D18" s="103">
        <v>1.8</v>
      </c>
      <c r="E18" s="103">
        <v>786.31744627786998</v>
      </c>
      <c r="F18" s="103">
        <f>3630.89232150189-B18-C18-D18-E18</f>
        <v>2250.1729662077487</v>
      </c>
      <c r="G18" s="98"/>
    </row>
    <row r="19" spans="1:7" x14ac:dyDescent="0.25">
      <c r="A19" s="29">
        <v>2019</v>
      </c>
      <c r="B19" s="103">
        <v>86.379279837145006</v>
      </c>
      <c r="C19" s="103">
        <v>532.62634078319002</v>
      </c>
      <c r="D19" s="103">
        <v>2.1</v>
      </c>
      <c r="E19" s="103">
        <v>864.96818980178796</v>
      </c>
      <c r="F19" s="103">
        <f>3874.23282852386-B19-C19-D19-E19</f>
        <v>2388.1590181017368</v>
      </c>
      <c r="G19" s="98"/>
    </row>
    <row r="20" spans="1:7" x14ac:dyDescent="0.25">
      <c r="A20" s="29">
        <v>2020</v>
      </c>
      <c r="B20" s="103">
        <v>91.193322770016906</v>
      </c>
      <c r="C20" s="103">
        <v>407.57166983758498</v>
      </c>
      <c r="D20" s="103">
        <v>2.1</v>
      </c>
      <c r="E20" s="103">
        <v>760</v>
      </c>
      <c r="F20" s="103">
        <f>3386.7881420892-B20-C20-D20-E20</f>
        <v>2125.9231494815981</v>
      </c>
      <c r="G20" s="98"/>
    </row>
    <row r="21" spans="1:7" x14ac:dyDescent="0.25">
      <c r="A21" s="29">
        <v>2021</v>
      </c>
      <c r="B21" s="103">
        <v>122.76070515591501</v>
      </c>
      <c r="C21" s="103">
        <v>600</v>
      </c>
      <c r="D21" s="103">
        <v>6</v>
      </c>
      <c r="E21" s="103">
        <v>924.53878946328098</v>
      </c>
      <c r="F21" s="103">
        <f>4206.29927345617-B21-C21-D21-E21</f>
        <v>2552.9997788369747</v>
      </c>
      <c r="G21" s="98"/>
    </row>
    <row r="22" spans="1:7" x14ac:dyDescent="0.25">
      <c r="A22" s="29">
        <v>2022</v>
      </c>
      <c r="B22" s="103">
        <v>104</v>
      </c>
      <c r="C22" s="103">
        <v>560</v>
      </c>
      <c r="D22" s="103">
        <v>6</v>
      </c>
      <c r="E22" s="103">
        <v>916.88181539699599</v>
      </c>
      <c r="F22" s="103">
        <f>4491.76812737442-B22-C22-D22-E22</f>
        <v>2904.8863119774242</v>
      </c>
      <c r="G22" s="98"/>
    </row>
    <row r="23" spans="1:7" x14ac:dyDescent="0.25">
      <c r="A23" s="29">
        <v>2023</v>
      </c>
      <c r="B23" s="103">
        <v>74.095581003788496</v>
      </c>
      <c r="C23" s="103">
        <v>660</v>
      </c>
      <c r="D23" s="103">
        <v>3.6</v>
      </c>
      <c r="E23" s="103">
        <v>1095.4720246259301</v>
      </c>
      <c r="F23" s="103">
        <f>4589.02690246466-B23-C23-D23-E23</f>
        <v>2755.8592968349421</v>
      </c>
      <c r="G23" s="98"/>
    </row>
    <row r="26" spans="1:7" x14ac:dyDescent="0.25">
      <c r="A26" s="29" t="s">
        <v>106</v>
      </c>
      <c r="B26" s="2" t="s">
        <v>102</v>
      </c>
    </row>
    <row r="27" spans="1:7" x14ac:dyDescent="0.25">
      <c r="A27" s="29" t="s">
        <v>107</v>
      </c>
      <c r="B27" s="2" t="s">
        <v>108</v>
      </c>
    </row>
    <row r="28" spans="1:7" x14ac:dyDescent="0.25">
      <c r="A28" s="29" t="s">
        <v>109</v>
      </c>
      <c r="B28" s="2" t="s">
        <v>110</v>
      </c>
    </row>
    <row r="29" spans="1:7" x14ac:dyDescent="0.25">
      <c r="A29" s="29" t="s">
        <v>111</v>
      </c>
      <c r="B29" s="2" t="s">
        <v>112</v>
      </c>
    </row>
    <row r="30" spans="1:7" x14ac:dyDescent="0.25">
      <c r="A30" s="29" t="s">
        <v>113</v>
      </c>
      <c r="B30" s="29" t="s">
        <v>114</v>
      </c>
    </row>
    <row r="31" spans="1:7" x14ac:dyDescent="0.25">
      <c r="A31" s="29" t="s">
        <v>115</v>
      </c>
      <c r="B31" s="98" t="s">
        <v>105</v>
      </c>
    </row>
    <row r="32" spans="1:7" x14ac:dyDescent="0.25">
      <c r="A32" s="29" t="s">
        <v>116</v>
      </c>
      <c r="B32" s="98" t="s">
        <v>117</v>
      </c>
    </row>
    <row r="33" spans="1:2" x14ac:dyDescent="0.25">
      <c r="A33" s="29" t="s">
        <v>118</v>
      </c>
      <c r="B33" s="98" t="s">
        <v>119</v>
      </c>
    </row>
    <row r="34" spans="1:2" x14ac:dyDescent="0.25">
      <c r="A34" s="29" t="s">
        <v>120</v>
      </c>
      <c r="B34" s="98" t="s">
        <v>121</v>
      </c>
    </row>
    <row r="35" spans="1:2" x14ac:dyDescent="0.25">
      <c r="A35" s="29" t="s">
        <v>122</v>
      </c>
      <c r="B35" s="98" t="s">
        <v>104</v>
      </c>
    </row>
    <row r="36" spans="1:2" x14ac:dyDescent="0.25">
      <c r="A36" s="29" t="s">
        <v>123</v>
      </c>
      <c r="B36" s="98" t="s">
        <v>124</v>
      </c>
    </row>
    <row r="37" spans="1:2" x14ac:dyDescent="0.25">
      <c r="A37" s="29" t="s">
        <v>125</v>
      </c>
      <c r="B37" s="98" t="s">
        <v>126</v>
      </c>
    </row>
    <row r="38" spans="1:2" x14ac:dyDescent="0.25">
      <c r="A38" s="29" t="s">
        <v>127</v>
      </c>
      <c r="B38" s="98" t="s">
        <v>103</v>
      </c>
    </row>
  </sheetData>
  <mergeCells count="1">
    <mergeCell ref="F1:P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 Mirjana (ESTAT)</dc:creator>
  <cp:lastModifiedBy>PAVELKOVA Monika (ESTAT)</cp:lastModifiedBy>
  <dcterms:created xsi:type="dcterms:W3CDTF">2019-12-13T09:42:45Z</dcterms:created>
  <dcterms:modified xsi:type="dcterms:W3CDTF">2024-07-23T10:06:58Z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2024-07-22T13:25:34Z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561129f0-8046-401f-95a9-4918719daca3</vt:lpwstr>
  </property>
  <property fmtid="{D5CDD505-2E9C-101B-9397-08002B2CF9AE}" pid="8" name="MSIP_Label_6bd9ddd1-4d20-43f6-abfa-fc3c07406f94_ContentBits">
    <vt:lpwstr>0</vt:lpwstr>
  </property>
</Properties>
</file>