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M:\Projet\Aviation\Working_area\Contract-2025\Task3-Dissemination\2024M12\"/>
    </mc:Choice>
  </mc:AlternateContent>
  <xr:revisionPtr revIDLastSave="0" documentId="13_ncr:1_{604F8E95-7BB5-4852-AC33-190EA8101F59}" xr6:coauthVersionLast="47" xr6:coauthVersionMax="47" xr10:uidLastSave="{00000000-0000-0000-0000-000000000000}"/>
  <bookViews>
    <workbookView xWindow="-28920" yWindow="-1185" windowWidth="29040" windowHeight="15720" tabRatio="517" xr2:uid="{00000000-000D-0000-FFFF-FFFF00000000}"/>
  </bookViews>
  <sheets>
    <sheet name="Figure 1" sheetId="56" r:id="rId1"/>
    <sheet name="Figure 2" sheetId="57" r:id="rId2"/>
    <sheet name="Figure 3" sheetId="58" r:id="rId3"/>
    <sheet name="Table1" sheetId="62" r:id="rId4"/>
    <sheet name="Table2" sheetId="60" r:id="rId5"/>
  </sheets>
  <calcPr calcId="191029"/>
</workbook>
</file>

<file path=xl/calcChain.xml><?xml version="1.0" encoding="utf-8"?>
<calcChain xmlns="http://schemas.openxmlformats.org/spreadsheetml/2006/main">
  <c r="AH34" i="60" l="1"/>
  <c r="AG34" i="60"/>
  <c r="AF34" i="60"/>
  <c r="AE34" i="60"/>
  <c r="AD34" i="60"/>
  <c r="AC34" i="60"/>
  <c r="P34" i="60"/>
  <c r="AH33" i="60"/>
  <c r="AG33" i="60"/>
  <c r="AF33" i="60"/>
  <c r="AE33" i="60"/>
  <c r="AD33" i="60"/>
  <c r="AC33" i="60"/>
  <c r="P33" i="60"/>
  <c r="AH32" i="60"/>
  <c r="AG32" i="60"/>
  <c r="AF32" i="60"/>
  <c r="AE32" i="60"/>
  <c r="AD32" i="60"/>
  <c r="AC32" i="60"/>
  <c r="P32" i="60"/>
  <c r="AH31" i="60"/>
  <c r="AG31" i="60"/>
  <c r="AF31" i="60"/>
  <c r="AE31" i="60"/>
  <c r="AD31" i="60"/>
  <c r="AC31" i="60"/>
  <c r="P31" i="60"/>
  <c r="AH30" i="60"/>
  <c r="AG30" i="60"/>
  <c r="AF30" i="60"/>
  <c r="AE30" i="60"/>
  <c r="AD30" i="60"/>
  <c r="AC30" i="60"/>
  <c r="P30" i="60"/>
  <c r="AH29" i="60"/>
  <c r="AG29" i="60"/>
  <c r="AF29" i="60"/>
  <c r="AE29" i="60"/>
  <c r="AD29" i="60"/>
  <c r="AC29" i="60"/>
  <c r="P29" i="60"/>
  <c r="AH28" i="60"/>
  <c r="AG28" i="60"/>
  <c r="AF28" i="60"/>
  <c r="AE28" i="60"/>
  <c r="AD28" i="60"/>
  <c r="AC28" i="60"/>
  <c r="P28" i="60"/>
  <c r="AH27" i="60"/>
  <c r="AG27" i="60"/>
  <c r="AF27" i="60"/>
  <c r="AE27" i="60"/>
  <c r="AD27" i="60"/>
  <c r="AC27" i="60"/>
  <c r="P27" i="60"/>
  <c r="AH26" i="60"/>
  <c r="AG26" i="60"/>
  <c r="AF26" i="60"/>
  <c r="AE26" i="60"/>
  <c r="AD26" i="60"/>
  <c r="AC26" i="60"/>
  <c r="P26" i="60"/>
  <c r="AH25" i="60"/>
  <c r="AG25" i="60"/>
  <c r="AF25" i="60"/>
  <c r="AE25" i="60"/>
  <c r="AD25" i="60"/>
  <c r="AC25" i="60"/>
  <c r="P25" i="60"/>
  <c r="AH24" i="60"/>
  <c r="AG24" i="60"/>
  <c r="AF24" i="60"/>
  <c r="AE24" i="60"/>
  <c r="AD24" i="60"/>
  <c r="AC24" i="60"/>
  <c r="P24" i="60"/>
  <c r="AH23" i="60"/>
  <c r="AG23" i="60"/>
  <c r="AF23" i="60"/>
  <c r="AE23" i="60"/>
  <c r="AD23" i="60"/>
  <c r="AC23" i="60"/>
  <c r="P23" i="60"/>
  <c r="AH22" i="60"/>
  <c r="AG22" i="60"/>
  <c r="AF22" i="60"/>
  <c r="AE22" i="60"/>
  <c r="AD22" i="60"/>
  <c r="AC22" i="60"/>
  <c r="P22" i="60"/>
  <c r="AH21" i="60"/>
  <c r="AG21" i="60"/>
  <c r="AF21" i="60"/>
  <c r="AE21" i="60"/>
  <c r="AD21" i="60"/>
  <c r="AC21" i="60"/>
  <c r="P21" i="60"/>
  <c r="AH20" i="60"/>
  <c r="AG20" i="60"/>
  <c r="AF20" i="60"/>
  <c r="AE20" i="60"/>
  <c r="AD20" i="60"/>
  <c r="AC20" i="60"/>
  <c r="P20" i="60"/>
  <c r="AH19" i="60"/>
  <c r="AG19" i="60"/>
  <c r="AF19" i="60"/>
  <c r="AE19" i="60"/>
  <c r="AD19" i="60"/>
  <c r="AC19" i="60"/>
  <c r="P19" i="60"/>
  <c r="AH18" i="60"/>
  <c r="AG18" i="60"/>
  <c r="AF18" i="60"/>
  <c r="AE18" i="60"/>
  <c r="AD18" i="60"/>
  <c r="AC18" i="60"/>
  <c r="P18" i="60"/>
  <c r="AH17" i="60"/>
  <c r="AG17" i="60"/>
  <c r="AF17" i="60"/>
  <c r="AE17" i="60"/>
  <c r="AD17" i="60"/>
  <c r="AC17" i="60"/>
  <c r="P17" i="60"/>
  <c r="AH16" i="60"/>
  <c r="AG16" i="60"/>
  <c r="AF16" i="60"/>
  <c r="AE16" i="60"/>
  <c r="AD16" i="60"/>
  <c r="AC16" i="60"/>
  <c r="P16" i="60"/>
  <c r="AH15" i="60"/>
  <c r="AG15" i="60"/>
  <c r="AF15" i="60"/>
  <c r="AE15" i="60"/>
  <c r="AD15" i="60"/>
  <c r="AC15" i="60"/>
  <c r="P15" i="60"/>
  <c r="AH14" i="60"/>
  <c r="AG14" i="60"/>
  <c r="AF14" i="60"/>
  <c r="AE14" i="60"/>
  <c r="AD14" i="60"/>
  <c r="AC14" i="60"/>
  <c r="P14" i="60"/>
  <c r="AH13" i="60"/>
  <c r="AG13" i="60"/>
  <c r="AF13" i="60"/>
  <c r="AE13" i="60"/>
  <c r="AD13" i="60"/>
  <c r="AC13" i="60"/>
  <c r="P13" i="60"/>
  <c r="AH12" i="60"/>
  <c r="AG12" i="60"/>
  <c r="AF12" i="60"/>
  <c r="AE12" i="60"/>
  <c r="AD12" i="60"/>
  <c r="AC12" i="60"/>
  <c r="P12" i="60"/>
  <c r="AH11" i="60"/>
  <c r="AG11" i="60"/>
  <c r="AF11" i="60"/>
  <c r="AE11" i="60"/>
  <c r="AD11" i="60"/>
  <c r="AC11" i="60"/>
  <c r="P11" i="60"/>
  <c r="AH10" i="60"/>
  <c r="AG10" i="60"/>
  <c r="AF10" i="60"/>
  <c r="AE10" i="60"/>
  <c r="AD10" i="60"/>
  <c r="AC10" i="60"/>
  <c r="P10" i="60"/>
  <c r="AH9" i="60"/>
  <c r="AG9" i="60"/>
  <c r="AF9" i="60"/>
  <c r="AE9" i="60"/>
  <c r="AD9" i="60"/>
  <c r="AC9" i="60"/>
  <c r="P9" i="60"/>
  <c r="AH8" i="60"/>
  <c r="AG8" i="60"/>
  <c r="AF8" i="60"/>
  <c r="AE8" i="60"/>
  <c r="AD8" i="60"/>
  <c r="AC8" i="60"/>
  <c r="P8" i="60"/>
  <c r="AH7" i="60"/>
  <c r="AG7" i="60"/>
  <c r="AF7" i="60"/>
  <c r="AE7" i="60"/>
  <c r="AD7" i="60"/>
  <c r="AC7" i="60"/>
  <c r="P7" i="60"/>
  <c r="AH6" i="60"/>
  <c r="AG6" i="60"/>
  <c r="AF6" i="60"/>
  <c r="AE6" i="60"/>
  <c r="AD6" i="60"/>
  <c r="AC6" i="60"/>
  <c r="P6" i="60"/>
  <c r="AH5" i="60"/>
  <c r="AG5" i="60"/>
  <c r="AF5" i="60"/>
  <c r="AE5" i="60"/>
  <c r="AD5" i="60"/>
  <c r="AC5" i="60"/>
  <c r="P5" i="60"/>
  <c r="AF39" i="62"/>
  <c r="AE39" i="62"/>
  <c r="AD39" i="62"/>
  <c r="AC39" i="62"/>
  <c r="AB39" i="62"/>
  <c r="AA39" i="62"/>
  <c r="N39" i="62"/>
  <c r="N38" i="62"/>
  <c r="N37" i="62"/>
  <c r="AF35" i="62"/>
  <c r="AE35" i="62"/>
  <c r="AD35" i="62"/>
  <c r="AC35" i="62"/>
  <c r="AB35" i="62"/>
  <c r="AA35" i="62"/>
  <c r="N35" i="62"/>
  <c r="AF34" i="62"/>
  <c r="AE34" i="62"/>
  <c r="AD34" i="62"/>
  <c r="AC34" i="62"/>
  <c r="AB34" i="62"/>
  <c r="AA34" i="62"/>
  <c r="N34" i="62"/>
  <c r="AF33" i="62"/>
  <c r="AE33" i="62"/>
  <c r="AD33" i="62"/>
  <c r="AC33" i="62"/>
  <c r="AB33" i="62"/>
  <c r="AA33" i="62"/>
  <c r="N33" i="62"/>
  <c r="AF32" i="62"/>
  <c r="AE32" i="62"/>
  <c r="AD32" i="62"/>
  <c r="AC32" i="62"/>
  <c r="AB32" i="62"/>
  <c r="AA32" i="62"/>
  <c r="N32" i="62"/>
  <c r="AF31" i="62"/>
  <c r="AE31" i="62"/>
  <c r="AD31" i="62"/>
  <c r="AC31" i="62"/>
  <c r="AB31" i="62"/>
  <c r="AA31" i="62"/>
  <c r="N31" i="62"/>
  <c r="AF30" i="62"/>
  <c r="AE30" i="62"/>
  <c r="AD30" i="62"/>
  <c r="AC30" i="62"/>
  <c r="AB30" i="62"/>
  <c r="AA30" i="62"/>
  <c r="N30" i="62"/>
  <c r="AF29" i="62"/>
  <c r="AE29" i="62"/>
  <c r="AD29" i="62"/>
  <c r="AC29" i="62"/>
  <c r="AB29" i="62"/>
  <c r="AA29" i="62"/>
  <c r="N29" i="62"/>
  <c r="AF28" i="62"/>
  <c r="AE28" i="62"/>
  <c r="AD28" i="62"/>
  <c r="AC28" i="62"/>
  <c r="AB28" i="62"/>
  <c r="AA28" i="62"/>
  <c r="N28" i="62"/>
  <c r="AF27" i="62"/>
  <c r="AE27" i="62"/>
  <c r="AD27" i="62"/>
  <c r="AC27" i="62"/>
  <c r="AB27" i="62"/>
  <c r="AA27" i="62"/>
  <c r="N27" i="62"/>
  <c r="AF26" i="62"/>
  <c r="AE26" i="62"/>
  <c r="AD26" i="62"/>
  <c r="AC26" i="62"/>
  <c r="AB26" i="62"/>
  <c r="AA26" i="62"/>
  <c r="N26" i="62"/>
  <c r="AF25" i="62"/>
  <c r="AE25" i="62"/>
  <c r="AD25" i="62"/>
  <c r="AC25" i="62"/>
  <c r="AB25" i="62"/>
  <c r="AA25" i="62"/>
  <c r="N25" i="62"/>
  <c r="AF24" i="62"/>
  <c r="AE24" i="62"/>
  <c r="AD24" i="62"/>
  <c r="AC24" i="62"/>
  <c r="AB24" i="62"/>
  <c r="AA24" i="62"/>
  <c r="N24" i="62"/>
  <c r="AF23" i="62"/>
  <c r="AE23" i="62"/>
  <c r="AD23" i="62"/>
  <c r="AC23" i="62"/>
  <c r="AB23" i="62"/>
  <c r="AA23" i="62"/>
  <c r="N23" i="62"/>
  <c r="AF22" i="62"/>
  <c r="AE22" i="62"/>
  <c r="AD22" i="62"/>
  <c r="AC22" i="62"/>
  <c r="AB22" i="62"/>
  <c r="AA22" i="62"/>
  <c r="N22" i="62"/>
  <c r="AF21" i="62"/>
  <c r="AE21" i="62"/>
  <c r="AD21" i="62"/>
  <c r="AC21" i="62"/>
  <c r="AB21" i="62"/>
  <c r="AA21" i="62"/>
  <c r="N21" i="62"/>
  <c r="AF20" i="62"/>
  <c r="AE20" i="62"/>
  <c r="AD20" i="62"/>
  <c r="AC20" i="62"/>
  <c r="AB20" i="62"/>
  <c r="AA20" i="62"/>
  <c r="N20" i="62"/>
  <c r="AF19" i="62"/>
  <c r="AE19" i="62"/>
  <c r="AD19" i="62"/>
  <c r="AC19" i="62"/>
  <c r="AB19" i="62"/>
  <c r="AA19" i="62"/>
  <c r="N19" i="62"/>
  <c r="AF18" i="62"/>
  <c r="AE18" i="62"/>
  <c r="AD18" i="62"/>
  <c r="AC18" i="62"/>
  <c r="AB18" i="62"/>
  <c r="AA18" i="62"/>
  <c r="N18" i="62"/>
  <c r="AF17" i="62"/>
  <c r="AE17" i="62"/>
  <c r="AD17" i="62"/>
  <c r="AC17" i="62"/>
  <c r="AB17" i="62"/>
  <c r="AA17" i="62"/>
  <c r="N17" i="62"/>
  <c r="AF16" i="62"/>
  <c r="AE16" i="62"/>
  <c r="AD16" i="62"/>
  <c r="AC16" i="62"/>
  <c r="AB16" i="62"/>
  <c r="AA16" i="62"/>
  <c r="N16" i="62"/>
  <c r="AF15" i="62"/>
  <c r="AE15" i="62"/>
  <c r="AD15" i="62"/>
  <c r="AC15" i="62"/>
  <c r="AB15" i="62"/>
  <c r="AA15" i="62"/>
  <c r="N15" i="62"/>
  <c r="AF14" i="62"/>
  <c r="AE14" i="62"/>
  <c r="AD14" i="62"/>
  <c r="AC14" i="62"/>
  <c r="AB14" i="62"/>
  <c r="AA14" i="62"/>
  <c r="N14" i="62"/>
  <c r="AF13" i="62"/>
  <c r="AE13" i="62"/>
  <c r="AD13" i="62"/>
  <c r="AC13" i="62"/>
  <c r="AB13" i="62"/>
  <c r="AA13" i="62"/>
  <c r="N13" i="62"/>
  <c r="AF12" i="62"/>
  <c r="AE12" i="62"/>
  <c r="AD12" i="62"/>
  <c r="AC12" i="62"/>
  <c r="AB12" i="62"/>
  <c r="AA12" i="62"/>
  <c r="N12" i="62"/>
  <c r="AF11" i="62"/>
  <c r="AE11" i="62"/>
  <c r="AD11" i="62"/>
  <c r="AC11" i="62"/>
  <c r="AB11" i="62"/>
  <c r="AA11" i="62"/>
  <c r="N11" i="62"/>
  <c r="AF10" i="62"/>
  <c r="AE10" i="62"/>
  <c r="AD10" i="62"/>
  <c r="AC10" i="62"/>
  <c r="AB10" i="62"/>
  <c r="AA10" i="62"/>
  <c r="N10" i="62"/>
  <c r="AF9" i="62"/>
  <c r="AE9" i="62"/>
  <c r="AD9" i="62"/>
  <c r="AC9" i="62"/>
  <c r="AB9" i="62"/>
  <c r="AA9" i="62"/>
  <c r="N9" i="62"/>
  <c r="AF8" i="62"/>
  <c r="AE8" i="62"/>
  <c r="AD8" i="62"/>
  <c r="AC8" i="62"/>
  <c r="AB8" i="62"/>
  <c r="AA8" i="62"/>
  <c r="N8" i="62"/>
  <c r="AF7" i="62"/>
  <c r="AE7" i="62"/>
  <c r="AD7" i="62"/>
  <c r="AC7" i="62"/>
  <c r="AB7" i="62"/>
  <c r="AA7" i="62"/>
  <c r="N7" i="62"/>
  <c r="AF6" i="62"/>
  <c r="AE6" i="62"/>
  <c r="AD6" i="62"/>
  <c r="AC6" i="62"/>
  <c r="AB6" i="62"/>
  <c r="AA6" i="62"/>
  <c r="N6" i="62"/>
  <c r="AF5" i="62"/>
  <c r="AE5" i="62"/>
  <c r="AD5" i="62"/>
  <c r="AC5" i="62"/>
  <c r="AB5" i="62"/>
  <c r="AA5" i="62"/>
  <c r="N5" i="62"/>
  <c r="B62" i="58"/>
  <c r="B61" i="58"/>
  <c r="B60" i="58"/>
  <c r="B59" i="58"/>
  <c r="F58" i="58"/>
  <c r="E58" i="58"/>
  <c r="F75" i="57"/>
  <c r="E75" i="57"/>
  <c r="F74" i="57"/>
  <c r="E74" i="57"/>
  <c r="F73" i="57"/>
  <c r="E73" i="57"/>
  <c r="E72" i="57"/>
  <c r="AH66" i="57"/>
  <c r="Y66" i="57"/>
  <c r="M66" i="57"/>
  <c r="AK63" i="57"/>
  <c r="AJ63" i="57"/>
  <c r="AI63" i="57"/>
  <c r="AH63" i="57"/>
  <c r="AG63" i="57"/>
  <c r="AF63" i="57"/>
  <c r="AE63" i="57"/>
  <c r="AD63" i="57"/>
  <c r="AC63" i="57"/>
  <c r="AB63" i="57"/>
  <c r="AA63" i="57"/>
  <c r="Z63" i="57"/>
  <c r="Y63" i="57"/>
  <c r="X63" i="57"/>
  <c r="W63" i="57"/>
  <c r="V63" i="57"/>
  <c r="U63" i="57"/>
  <c r="T63" i="57"/>
  <c r="S63" i="57"/>
  <c r="R63" i="57"/>
  <c r="Q63" i="57"/>
  <c r="P63" i="57"/>
  <c r="O63" i="57"/>
  <c r="N63" i="57"/>
  <c r="M63" i="57"/>
  <c r="L63" i="57"/>
  <c r="K63" i="57"/>
  <c r="J63" i="57"/>
  <c r="I63" i="57"/>
  <c r="H63" i="57"/>
  <c r="G63" i="57"/>
  <c r="F63" i="57"/>
  <c r="E63" i="57"/>
  <c r="D63" i="57"/>
  <c r="C63" i="57"/>
  <c r="AK62" i="57"/>
  <c r="AJ62" i="57"/>
  <c r="AI62" i="57"/>
  <c r="AH62" i="57"/>
  <c r="AG62" i="57"/>
  <c r="AF62" i="57"/>
  <c r="AE62" i="57"/>
  <c r="AD62" i="57"/>
  <c r="AC62" i="57"/>
  <c r="AB62" i="57"/>
  <c r="AA62" i="57"/>
  <c r="Z62" i="57"/>
  <c r="Y62" i="57"/>
  <c r="X62" i="57"/>
  <c r="W62" i="57"/>
  <c r="V62" i="57"/>
  <c r="U62" i="57"/>
  <c r="T62" i="57"/>
  <c r="S62" i="57"/>
  <c r="R62" i="57"/>
  <c r="Q62" i="57"/>
  <c r="P62" i="57"/>
  <c r="O62" i="57"/>
  <c r="N62" i="57"/>
  <c r="M62" i="57"/>
  <c r="L62" i="57"/>
  <c r="K62" i="57"/>
  <c r="J62" i="57"/>
  <c r="I62" i="57"/>
  <c r="H62" i="57"/>
  <c r="G62" i="57"/>
  <c r="F62" i="57"/>
  <c r="E62" i="57"/>
  <c r="D62" i="57"/>
  <c r="C62" i="57"/>
  <c r="B62" i="57"/>
  <c r="AK61" i="57"/>
  <c r="AJ61" i="57"/>
  <c r="AI61" i="57"/>
  <c r="AH61" i="57"/>
  <c r="AG61" i="57"/>
  <c r="AF61" i="57"/>
  <c r="AE61" i="57"/>
  <c r="AD61" i="57"/>
  <c r="AC61" i="57"/>
  <c r="AB61" i="57"/>
  <c r="AA61" i="57"/>
  <c r="Z61" i="57"/>
  <c r="Y61" i="57"/>
  <c r="X61" i="57"/>
  <c r="W61" i="57"/>
  <c r="V61" i="57"/>
  <c r="U61" i="57"/>
  <c r="T61" i="57"/>
  <c r="S61" i="57"/>
  <c r="R61" i="57"/>
  <c r="Q61" i="57"/>
  <c r="P61" i="57"/>
  <c r="O61" i="57"/>
  <c r="N61" i="57"/>
  <c r="AL59" i="57"/>
  <c r="F72" i="57" l="1"/>
</calcChain>
</file>

<file path=xl/sharedStrings.xml><?xml version="1.0" encoding="utf-8"?>
<sst xmlns="http://schemas.openxmlformats.org/spreadsheetml/2006/main" count="271" uniqueCount="143">
  <si>
    <t>Country</t>
  </si>
  <si>
    <t>SE</t>
  </si>
  <si>
    <t>IE</t>
  </si>
  <si>
    <t>IT</t>
  </si>
  <si>
    <t>PT</t>
  </si>
  <si>
    <t>BE</t>
  </si>
  <si>
    <t>AT</t>
  </si>
  <si>
    <t>DE</t>
  </si>
  <si>
    <t>FR</t>
  </si>
  <si>
    <t>ES</t>
  </si>
  <si>
    <t>NL</t>
  </si>
  <si>
    <t>DK</t>
  </si>
  <si>
    <t>Total</t>
  </si>
  <si>
    <t>Extra-EU</t>
  </si>
  <si>
    <t>Intra-EU</t>
  </si>
  <si>
    <t>Jan</t>
  </si>
  <si>
    <t>Feb</t>
  </si>
  <si>
    <t>Mar</t>
  </si>
  <si>
    <t>Apr</t>
  </si>
  <si>
    <t>May</t>
  </si>
  <si>
    <t>Jun</t>
  </si>
  <si>
    <t>Nat.</t>
  </si>
  <si>
    <t>Dec</t>
  </si>
  <si>
    <t>Nov</t>
  </si>
  <si>
    <t>Oct</t>
  </si>
  <si>
    <t>Sep</t>
  </si>
  <si>
    <t>Aug</t>
  </si>
  <si>
    <t>Jul</t>
  </si>
  <si>
    <t>PL</t>
  </si>
  <si>
    <t>EL</t>
  </si>
  <si>
    <t>Year Y</t>
  </si>
  <si>
    <t>Belgium</t>
  </si>
  <si>
    <t>Bulgaria</t>
  </si>
  <si>
    <t>Denmark</t>
  </si>
  <si>
    <t>Germany</t>
  </si>
  <si>
    <t>Estonia</t>
  </si>
  <si>
    <t>Ireland</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</si>
  <si>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</si>
  <si>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</si>
  <si>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</si>
  <si>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</si>
  <si>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</si>
  <si>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</si>
  <si>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</si>
  <si>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</si>
  <si>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</si>
  <si>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</si>
  <si>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</si>
  <si>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</si>
  <si>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</si>
  <si>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</si>
  <si>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</si>
  <si>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</si>
  <si>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</si>
  <si>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</si>
  <si>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</si>
  <si>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t>Iceland</t>
  </si>
  <si>
    <t>Norway</t>
  </si>
  <si>
    <t>Switzerland</t>
  </si>
  <si>
    <t>Montenegro</t>
  </si>
  <si>
    <t>Czechia</t>
  </si>
  <si>
    <t>North Macedonia</t>
  </si>
  <si>
    <t>Serbia</t>
  </si>
  <si>
    <t>Growth (%)</t>
  </si>
  <si>
    <t>Growth Y-1/Y</t>
  </si>
  <si>
    <t>-</t>
  </si>
  <si>
    <t xml:space="preserve">EU-27 monthly passengers carried </t>
  </si>
  <si>
    <t>Growth M-1/M</t>
  </si>
  <si>
    <t>(million passengers)</t>
  </si>
  <si>
    <t>UNIT</t>
  </si>
  <si>
    <t>GEO/TIME</t>
  </si>
  <si>
    <t>EU27</t>
  </si>
  <si>
    <t>(million passengers carried)</t>
  </si>
  <si>
    <t>(% change compared to the same period of the previous year)</t>
  </si>
  <si>
    <t>(thousand passengers carried)</t>
  </si>
  <si>
    <t>Note: The national transport (included in total transport at country level) and intra-EU transport aggregates (included in total transport at EU level) have been calculated so as to exclude double counting by taking into account only departure declarations.</t>
  </si>
  <si>
    <t>Note: The national and intra-EU transport aggregates (included in total transport at EU level) have been calculated so as to exclude double counting by taking into account only departure declarations. The percentages presented next to the arrows correspond to the change between the two periods.</t>
  </si>
  <si>
    <t>Airports</t>
  </si>
  <si>
    <t>RO</t>
  </si>
  <si>
    <t>Percentage change 2019</t>
  </si>
  <si>
    <t>(% change compared to the same month in 2019)</t>
  </si>
  <si>
    <t>:</t>
  </si>
  <si>
    <r>
      <t>Source:</t>
    </r>
    <r>
      <rPr>
        <sz val="10"/>
        <rFont val="Arial"/>
        <family val="2"/>
      </rPr>
      <t xml:space="preserve"> Eurostat (online data code: avia_paoc)</t>
    </r>
  </si>
  <si>
    <r>
      <t>Source:</t>
    </r>
    <r>
      <rPr>
        <sz val="10"/>
        <rFont val="Arial"/>
        <family val="2"/>
      </rPr>
      <t xml:space="preserve"> Eurostat (online data code: avia_paoa)</t>
    </r>
  </si>
  <si>
    <r>
      <t>Source:</t>
    </r>
    <r>
      <rPr>
        <sz val="10"/>
        <rFont val="Arial"/>
        <family val="2"/>
      </rPr>
      <t xml:space="preserve"> European Organisation for the Safety of Air Navigation (Eurocontrol) (online data code: avia_tf_cm)</t>
    </r>
  </si>
  <si>
    <t>Growth 2023/2022</t>
  </si>
  <si>
    <t>Bosnia and Herzegovina</t>
  </si>
  <si>
    <t>Rank 2022</t>
  </si>
  <si>
    <t>FI</t>
  </si>
  <si>
    <t>HU</t>
  </si>
  <si>
    <t>CZ</t>
  </si>
  <si>
    <t>Figure 1: Commercial air flights, EU, 2024</t>
  </si>
  <si>
    <t>Figure 2: Air passengers transport, EU, January 2023-December 2024</t>
  </si>
  <si>
    <t>Year Y-1</t>
  </si>
  <si>
    <t>Growth 2023-2024/2021</t>
  </si>
  <si>
    <t>Change 2024/2023
(%)</t>
  </si>
  <si>
    <t>Share on 2024
Total</t>
  </si>
  <si>
    <t>Change 2024/2022</t>
  </si>
  <si>
    <t>Growth 2024/2023</t>
  </si>
  <si>
    <t>Share of EU-27 monthly passengers carried in 2022, 2023 and 2024</t>
  </si>
  <si>
    <t>Figure 3: Air passengers transport, EU, January 2023-December 2024</t>
  </si>
  <si>
    <t>Note: Based on passengers carried.</t>
  </si>
  <si>
    <t>Table 1: Air passengers transport, January 2023-December 2024</t>
  </si>
  <si>
    <t>Change 
2024/2023
(%)</t>
  </si>
  <si>
    <t>Change 
first quarter 2024/2023
(%)</t>
  </si>
  <si>
    <t>Change 
second quarter 2024/2023
(%)</t>
  </si>
  <si>
    <t>Change 
third quarter 2024/2023
(%)</t>
  </si>
  <si>
    <t>Change 
fourth quarter 2024/2023
(%)</t>
  </si>
  <si>
    <t>EU</t>
  </si>
  <si>
    <t>Türkiye</t>
  </si>
  <si>
    <t>Greece</t>
  </si>
  <si>
    <t>Table 2: Top 30 EU airports, January 2023-December 2024</t>
  </si>
  <si>
    <r>
      <t>Note: Airports are ranked based on the total annual passengers carried in</t>
    </r>
    <r>
      <rPr>
        <sz val="10"/>
        <color rgb="FFFF0000"/>
        <rFont val="Arial"/>
        <family val="2"/>
      </rPr>
      <t xml:space="preserve"> </t>
    </r>
    <r>
      <rPr>
        <sz val="10"/>
        <rFont val="Arial"/>
        <family val="2"/>
      </rPr>
      <t>2024.</t>
    </r>
  </si>
  <si>
    <t>PARIS-CHARLES DE GAULLE airport</t>
  </si>
  <si>
    <t>AMSTERDAM/SCHIPHOL airport</t>
  </si>
  <si>
    <t>ADOLFO SUAREZ MADRID-BARAJAS airport</t>
  </si>
  <si>
    <t>FRANKFURT/MAIN airport</t>
  </si>
  <si>
    <t>BARCELONA/EL PRAT airport</t>
  </si>
  <si>
    <t>ROMA/FIUMICINO airport</t>
  </si>
  <si>
    <t>MUENCHEN airport</t>
  </si>
  <si>
    <t>LISBOA airport</t>
  </si>
  <si>
    <t>DUBLIN airport</t>
  </si>
  <si>
    <t>ATHINAI/ELEFTHERIOS VENIZELOS airport</t>
  </si>
  <si>
    <t>PALMA DE MALLORCA airport</t>
  </si>
  <si>
    <t>PARIS-ORLY airport</t>
  </si>
  <si>
    <t>WIEN-SCHWECHAT airport</t>
  </si>
  <si>
    <t>KOBENHAVN/KASTRUP airport</t>
  </si>
  <si>
    <t>MILANO/MALPENSA airport</t>
  </si>
  <si>
    <t>BERLIN-BRANDENBURG airport</t>
  </si>
  <si>
    <t>MALAGA/COSTA DEL SOL airport</t>
  </si>
  <si>
    <t>BRUSSELS airport</t>
  </si>
  <si>
    <t>STOCKHOLM/ARLANDA airport</t>
  </si>
  <si>
    <t>WARSZAWA/CHOPINA airport</t>
  </si>
  <si>
    <t>DUESSELDORF airport</t>
  </si>
  <si>
    <t>ALICANTE airport</t>
  </si>
  <si>
    <t>BUDAPEST/LISZT FERENC INTERNATIONAL airport</t>
  </si>
  <si>
    <t>BERGAMO/ORIO AL SERIO airport</t>
  </si>
  <si>
    <t>HELSINKI-VANTAA airport</t>
  </si>
  <si>
    <t>PRAHA/RUZYNE airport</t>
  </si>
  <si>
    <t>BUCURESTI/HENRI COANDA airport</t>
  </si>
  <si>
    <t>PORTO airport</t>
  </si>
  <si>
    <t>GRAN CANARIA airport</t>
  </si>
  <si>
    <t>HAMBURG airport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</si>
</sst>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_i"/>
    <numFmt numFmtId="167" formatCode="#,##0.000"/>
    <numFmt numFmtId="168" formatCode="dd\.mm\.yy"/>
    <numFmt numFmtId="169" formatCode="#,##0_i"/>
    <numFmt numFmtId="170" formatCode="0.0"/>
  </numFmts>
  <fonts count="16">
    <font>
      <sz val="10"/>
      <name val="Arial "/>
    </font>
    <font>
      <b/>
      <i/>
      <sz val="10"/>
      <name val="Arial "/>
    </font>
    <font>
      <sz val="10"/>
      <name val="Arial"/>
      <family val="2"/>
    </font>
    <font>
      <sz val="10"/>
      <name val="Arial"/>
      <family val="2"/>
    </font>
    <font>
      <sz val="9"/>
      <name val="Arial"/>
      <family val="2"/>
    </font>
    <font>
      <sz val="11"/>
      <name val="Arial"/>
      <family val="2"/>
    </font>
    <font>
      <i/>
      <sz val="10"/>
      <name val="Arial"/>
      <family val="2"/>
    </font>
    <font>
      <b/>
      <sz val="10"/>
      <name val="Arial"/>
      <family val="2"/>
    </font>
    <font>
      <sz val="10"/>
      <color theme="0"/>
      <name val="Arial"/>
      <family val="2"/>
    </font>
    <font>
      <b/>
      <sz val="10"/>
      <color theme="0"/>
      <name val="Arial"/>
      <family val="2"/>
    </font>
    <font>
      <b/>
      <sz val="10"/>
      <color indexed="8"/>
      <name val="Arial"/>
      <family val="2"/>
    </font>
    <font>
      <b/>
      <sz val="16"/>
      <name val="Arial"/>
      <family val="2"/>
    </font>
    <font>
      <sz val="16"/>
      <name val="Arial"/>
      <family val="2"/>
    </font>
    <font>
      <sz val="10"/>
      <color rgb="FFFF0000"/>
      <name val="Arial"/>
      <family val="2"/>
    </font>
    <font>
      <b/>
      <sz val="12"/>
      <color rgb="FF000000"/>
      <name val="Arial"/>
      <family val="2"/>
    </font>
    <font>
      <b/>
      <sz val="12"/>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249977111117893"/>
        <bgColor indexed="64"/>
      </patternFill>
    </fill>
  </fills>
  <borders count="73">
    <border>
      <left/>
      <right/>
      <top/>
      <bottom/>
      <diagonal/>
    </border>
    <border>
      <left/>
      <right/>
      <top/>
      <bottom style="hair">
        <color indexed="11"/>
      </bottom>
      <diagonal/>
    </border>
    <border>
      <left/>
      <right/>
      <top style="hair">
        <color indexed="11"/>
      </top>
      <bottom style="hair">
        <color indexed="11"/>
      </bottom>
      <diagonal/>
    </border>
    <border>
      <left style="thin">
        <color indexed="9"/>
      </left>
      <right style="thin">
        <color indexed="9"/>
      </right>
      <top style="thin">
        <color indexed="9"/>
      </top>
      <bottom style="thin">
        <color indexed="9"/>
      </bottom>
      <diagonal/>
    </border>
    <border>
      <left/>
      <right/>
      <top style="thin">
        <color rgb="FF000000"/>
      </top>
      <bottom style="hair">
        <color indexed="11"/>
      </bottom>
      <diagonal/>
    </border>
    <border>
      <left/>
      <right/>
      <top style="thin">
        <color rgb="FF000000"/>
      </top>
      <bottom style="thin">
        <color rgb="FF000000"/>
      </bottom>
      <diagonal/>
    </border>
    <border>
      <left/>
      <right/>
      <top style="hair">
        <color indexed="11"/>
      </top>
      <bottom style="thin">
        <color rgb="FF000000"/>
      </bottom>
      <diagonal/>
    </border>
    <border>
      <left style="thin">
        <color indexed="64"/>
      </left>
      <right/>
      <top style="thin">
        <color rgb="FF000000"/>
      </top>
      <bottom style="hair">
        <color rgb="FFC0C0C0"/>
      </bottom>
      <diagonal/>
    </border>
    <border>
      <left/>
      <right/>
      <top style="thin">
        <color rgb="FF000000"/>
      </top>
      <bottom style="hair">
        <color rgb="FFC0C0C0"/>
      </bottom>
      <diagonal/>
    </border>
    <border>
      <left style="thin">
        <color indexed="64"/>
      </left>
      <right/>
      <top style="hair">
        <color rgb="FFC0C0C0"/>
      </top>
      <bottom style="thin">
        <color rgb="FF000000"/>
      </bottom>
      <diagonal/>
    </border>
    <border>
      <left/>
      <right/>
      <top style="hair">
        <color indexed="11"/>
      </top>
      <bottom/>
      <diagonal/>
    </border>
    <border>
      <left style="thin">
        <color indexed="64"/>
      </left>
      <right/>
      <top style="hair">
        <color rgb="FFC0C0C0"/>
      </top>
      <bottom/>
      <diagonal/>
    </border>
    <border>
      <left style="thin">
        <color indexed="64"/>
      </left>
      <right/>
      <top style="hair">
        <color rgb="FFC0C0C0"/>
      </top>
      <bottom style="hair">
        <color rgb="FFC0C0C0"/>
      </bottom>
      <diagonal/>
    </border>
    <border>
      <left style="thin">
        <color indexed="64"/>
      </left>
      <right/>
      <top/>
      <bottom style="hair">
        <color rgb="FFC0C0C0"/>
      </bottom>
      <diagonal/>
    </border>
    <border>
      <left/>
      <right/>
      <top style="thin">
        <color rgb="FF000000"/>
      </top>
      <bottom/>
      <diagonal/>
    </border>
    <border>
      <left style="hair">
        <color rgb="FFA6A6A6"/>
      </left>
      <right/>
      <top style="thin">
        <color rgb="FF000000"/>
      </top>
      <bottom style="thin">
        <color rgb="FF000000"/>
      </bottom>
      <diagonal/>
    </border>
    <border>
      <left/>
      <right/>
      <top style="hair">
        <color rgb="FFC0C0C0"/>
      </top>
      <bottom style="hair">
        <color rgb="FFC0C0C0"/>
      </bottom>
      <diagonal/>
    </border>
    <border>
      <left/>
      <right/>
      <top style="hair">
        <color rgb="FFC0C0C0"/>
      </top>
      <bottom/>
      <diagonal/>
    </border>
    <border>
      <left/>
      <right/>
      <top style="hair">
        <color rgb="FFC0C0C0"/>
      </top>
      <bottom style="thin">
        <color rgb="FF000000"/>
      </bottom>
      <diagonal/>
    </border>
    <border>
      <left style="hair">
        <color rgb="FFA6A6A6"/>
      </left>
      <right/>
      <top style="thin">
        <color rgb="FF000000"/>
      </top>
      <bottom style="hair">
        <color rgb="FFC0C0C0"/>
      </bottom>
      <diagonal/>
    </border>
    <border>
      <left style="hair">
        <color rgb="FFA6A6A6"/>
      </left>
      <right/>
      <top style="hair">
        <color rgb="FFC0C0C0"/>
      </top>
      <bottom style="hair">
        <color rgb="FFC0C0C0"/>
      </bottom>
      <diagonal/>
    </border>
    <border>
      <left style="hair">
        <color rgb="FFA6A6A6"/>
      </left>
      <right/>
      <top style="hair">
        <color rgb="FFC0C0C0"/>
      </top>
      <bottom/>
      <diagonal/>
    </border>
    <border>
      <left style="hair">
        <color rgb="FFA6A6A6"/>
      </left>
      <right/>
      <top style="hair">
        <color rgb="FFC0C0C0"/>
      </top>
      <bottom style="thin">
        <color rgb="FF000000"/>
      </bottom>
      <diagonal/>
    </border>
    <border>
      <left/>
      <right/>
      <top/>
      <bottom style="hair">
        <color rgb="FFC0C0C0"/>
      </bottom>
      <diagonal/>
    </border>
    <border>
      <left style="hair">
        <color rgb="FFA6A6A6"/>
      </left>
      <right/>
      <top/>
      <bottom style="hair">
        <color rgb="FFC0C0C0"/>
      </bottom>
      <diagonal/>
    </border>
    <border>
      <left/>
      <right/>
      <top/>
      <bottom style="thin">
        <color rgb="FF000000"/>
      </bottom>
      <diagonal/>
    </border>
    <border>
      <left style="thin">
        <color indexed="64"/>
      </left>
      <right/>
      <top/>
      <bottom style="thin">
        <color rgb="FF000000"/>
      </bottom>
      <diagonal/>
    </border>
    <border>
      <left style="hair">
        <color rgb="FFA6A6A6"/>
      </left>
      <right/>
      <top/>
      <bottom style="thin">
        <color rgb="FF000000"/>
      </bottom>
      <diagonal/>
    </border>
    <border>
      <left/>
      <right style="thin">
        <color indexed="64"/>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theme="0" tint="-0.24994659260841701"/>
      </bottom>
      <diagonal/>
    </border>
    <border>
      <left/>
      <right/>
      <top style="hair">
        <color theme="0" tint="-0.24994659260841701"/>
      </top>
      <bottom style="hair">
        <color theme="0" tint="-0.24994659260841701"/>
      </bottom>
      <diagonal/>
    </border>
    <border>
      <left/>
      <right/>
      <top style="hair">
        <color theme="0" tint="-0.24994659260841701"/>
      </top>
      <bottom style="thin">
        <color indexed="64"/>
      </bottom>
      <diagonal/>
    </border>
    <border>
      <left/>
      <right/>
      <top style="hair">
        <color theme="0" tint="-0.24994659260841701"/>
      </top>
      <bottom/>
      <diagonal/>
    </border>
    <border>
      <left style="hair">
        <color indexed="22"/>
      </left>
      <right/>
      <top style="thin">
        <color rgb="FF000000"/>
      </top>
      <bottom style="thin">
        <color rgb="FF000000"/>
      </bottom>
      <diagonal/>
    </border>
    <border>
      <left style="hair">
        <color rgb="FFA6A6A6"/>
      </left>
      <right/>
      <top/>
      <bottom style="hair">
        <color indexed="11"/>
      </bottom>
      <diagonal/>
    </border>
    <border>
      <left style="hair">
        <color rgb="FFA6A6A6"/>
      </left>
      <right/>
      <top style="hair">
        <color indexed="11"/>
      </top>
      <bottom style="thin">
        <color rgb="FF000000"/>
      </bottom>
      <diagonal/>
    </border>
    <border>
      <left style="hair">
        <color rgb="FFA6A6A6"/>
      </left>
      <right/>
      <top style="hair">
        <color indexed="11"/>
      </top>
      <bottom style="thin">
        <color indexed="64"/>
      </bottom>
      <diagonal/>
    </border>
    <border>
      <left/>
      <right/>
      <top style="hair">
        <color indexed="11"/>
      </top>
      <bottom style="thin">
        <color indexed="64"/>
      </bottom>
      <diagonal/>
    </border>
    <border>
      <left style="hair">
        <color rgb="FFA6A6A6"/>
      </left>
      <right/>
      <top style="hair">
        <color indexed="11"/>
      </top>
      <bottom style="hair">
        <color indexed="11"/>
      </bottom>
      <diagonal/>
    </border>
    <border>
      <left style="hair">
        <color rgb="FFA6A6A6"/>
      </left>
      <right/>
      <top style="hair">
        <color indexed="11"/>
      </top>
      <bottom/>
      <diagonal/>
    </border>
    <border>
      <left style="hair">
        <color rgb="FFA6A6A6"/>
      </left>
      <right/>
      <top/>
      <bottom style="hair">
        <color theme="0" tint="-0.24994659260841701"/>
      </bottom>
      <diagonal/>
    </border>
    <border>
      <left style="hair">
        <color rgb="FFA6A6A6"/>
      </left>
      <right/>
      <top style="hair">
        <color theme="0" tint="-0.24994659260841701"/>
      </top>
      <bottom style="hair">
        <color theme="0" tint="-0.24994659260841701"/>
      </bottom>
      <diagonal/>
    </border>
    <border>
      <left style="hair">
        <color rgb="FFA6A6A6"/>
      </left>
      <right/>
      <top style="hair">
        <color theme="0" tint="-0.24994659260841701"/>
      </top>
      <bottom style="thin">
        <color indexed="64"/>
      </bottom>
      <diagonal/>
    </border>
    <border>
      <left/>
      <right style="hair">
        <color rgb="FFA6A6A6"/>
      </right>
      <top style="thin">
        <color rgb="FF000000"/>
      </top>
      <bottom style="hair">
        <color rgb="FFC0C0C0"/>
      </bottom>
      <diagonal/>
    </border>
    <border>
      <left/>
      <right style="hair">
        <color rgb="FFA6A6A6"/>
      </right>
      <top style="hair">
        <color rgb="FFC0C0C0"/>
      </top>
      <bottom/>
      <diagonal/>
    </border>
    <border>
      <left/>
      <right style="hair">
        <color rgb="FFA6A6A6"/>
      </right>
      <top style="thin">
        <color rgb="FF000000"/>
      </top>
      <bottom style="thin">
        <color rgb="FF000000"/>
      </bottom>
      <diagonal/>
    </border>
    <border>
      <left/>
      <right style="hair">
        <color rgb="FFA6A6A6"/>
      </right>
      <top/>
      <bottom style="hair">
        <color indexed="11"/>
      </bottom>
      <diagonal/>
    </border>
    <border>
      <left/>
      <right style="hair">
        <color rgb="FFA6A6A6"/>
      </right>
      <top/>
      <bottom/>
      <diagonal/>
    </border>
    <border>
      <left/>
      <right style="hair">
        <color rgb="FFA6A6A6"/>
      </right>
      <top style="hair">
        <color indexed="11"/>
      </top>
      <bottom style="thin">
        <color rgb="FF000000"/>
      </bottom>
      <diagonal/>
    </border>
    <border>
      <left/>
      <right style="hair">
        <color rgb="FFA6A6A6"/>
      </right>
      <top/>
      <bottom style="hair">
        <color theme="0" tint="-0.24994659260841701"/>
      </bottom>
      <diagonal/>
    </border>
    <border>
      <left/>
      <right style="hair">
        <color rgb="FFA6A6A6"/>
      </right>
      <top style="hair">
        <color theme="0" tint="-0.24994659260841701"/>
      </top>
      <bottom style="hair">
        <color theme="0" tint="-0.24994659260841701"/>
      </bottom>
      <diagonal/>
    </border>
    <border>
      <left/>
      <right style="hair">
        <color rgb="FFA6A6A6"/>
      </right>
      <top style="hair">
        <color theme="0" tint="-0.24994659260841701"/>
      </top>
      <bottom style="thin">
        <color indexed="64"/>
      </bottom>
      <diagonal/>
    </border>
    <border>
      <left/>
      <right style="hair">
        <color rgb="FFA6A6A6"/>
      </right>
      <top style="hair">
        <color theme="0" tint="-0.24994659260841701"/>
      </top>
      <bottom/>
      <diagonal/>
    </border>
    <border>
      <left style="hair">
        <color rgb="FFA6A6A6"/>
      </left>
      <right/>
      <top style="hair">
        <color theme="0" tint="-0.24994659260841701"/>
      </top>
      <bottom/>
      <diagonal/>
    </border>
    <border>
      <left/>
      <right style="hair">
        <color rgb="FFA6A6A6"/>
      </right>
      <top style="hair">
        <color rgb="FFC0C0C0"/>
      </top>
      <bottom style="thin">
        <color rgb="FF000000"/>
      </bottom>
      <diagonal/>
    </border>
    <border>
      <left style="hair">
        <color rgb="FFA6A6A6"/>
      </left>
      <right style="hair">
        <color rgb="FFA6A6A6"/>
      </right>
      <top style="thin">
        <color rgb="FF000000"/>
      </top>
      <bottom style="hair">
        <color rgb="FFC0C0C0"/>
      </bottom>
      <diagonal/>
    </border>
    <border>
      <left style="hair">
        <color rgb="FFA6A6A6"/>
      </left>
      <right style="hair">
        <color rgb="FFA6A6A6"/>
      </right>
      <top style="hair">
        <color rgb="FFC0C0C0"/>
      </top>
      <bottom style="thin">
        <color rgb="FF000000"/>
      </bottom>
      <diagonal/>
    </border>
    <border>
      <left style="hair">
        <color rgb="FFA6A6A6"/>
      </left>
      <right style="hair">
        <color rgb="FFA6A6A6"/>
      </right>
      <top/>
      <bottom style="hair">
        <color indexed="11"/>
      </bottom>
      <diagonal/>
    </border>
    <border>
      <left/>
      <right style="hair">
        <color rgb="FFA6A6A6"/>
      </right>
      <top style="hair">
        <color indexed="11"/>
      </top>
      <bottom style="hair">
        <color indexed="11"/>
      </bottom>
      <diagonal/>
    </border>
    <border>
      <left style="hair">
        <color rgb="FFA6A6A6"/>
      </left>
      <right style="hair">
        <color rgb="FFA6A6A6"/>
      </right>
      <top style="hair">
        <color indexed="11"/>
      </top>
      <bottom style="thin">
        <color indexed="64"/>
      </bottom>
      <diagonal/>
    </border>
    <border>
      <left style="hair">
        <color rgb="FFA6A6A6"/>
      </left>
      <right/>
      <top style="thin">
        <color indexed="64"/>
      </top>
      <bottom style="hair">
        <color indexed="11"/>
      </bottom>
      <diagonal/>
    </border>
    <border>
      <left style="hair">
        <color rgb="FFA6A6A6"/>
      </left>
      <right/>
      <top style="thin">
        <color rgb="FF000000"/>
      </top>
      <bottom/>
      <diagonal/>
    </border>
    <border>
      <left style="hair">
        <color rgb="FFA6A6A6"/>
      </left>
      <right style="hair">
        <color rgb="FFA6A6A6"/>
      </right>
      <top style="hair">
        <color rgb="FFC0C0C0"/>
      </top>
      <bottom style="hair">
        <color rgb="FFC0C0C0"/>
      </bottom>
      <diagonal/>
    </border>
    <border>
      <left style="hair">
        <color rgb="FFA6A6A6"/>
      </left>
      <right style="hair">
        <color rgb="FFA6A6A6"/>
      </right>
      <top style="hair">
        <color rgb="FFC0C0C0"/>
      </top>
      <bottom/>
      <diagonal/>
    </border>
    <border>
      <left style="hair">
        <color rgb="FFA6A6A6"/>
      </left>
      <right/>
      <top style="hair">
        <color rgb="FFC0C0C0"/>
      </top>
      <bottom style="thin">
        <color auto="1"/>
      </bottom>
      <diagonal/>
    </border>
    <border>
      <left/>
      <right/>
      <top style="hair">
        <color rgb="FFC0C0C0"/>
      </top>
      <bottom style="thin">
        <color indexed="64"/>
      </bottom>
      <diagonal/>
    </border>
    <border>
      <left/>
      <right style="hair">
        <color rgb="FFA6A6A6"/>
      </right>
      <top style="hair">
        <color rgb="FFC0C0C0"/>
      </top>
      <bottom style="thin">
        <color indexed="64"/>
      </bottom>
      <diagonal/>
    </border>
    <border>
      <left style="hair">
        <color rgb="FFA6A6A6"/>
      </left>
      <right/>
      <top style="hair">
        <color theme="0" tint="-0.24994659260841701"/>
      </top>
      <bottom style="thin">
        <color rgb="FF000000"/>
      </bottom>
      <diagonal/>
    </border>
    <border>
      <left/>
      <right/>
      <top style="hair">
        <color theme="0" tint="-0.24994659260841701"/>
      </top>
      <bottom style="thin">
        <color rgb="FF000000"/>
      </bottom>
      <diagonal/>
    </border>
    <border>
      <left/>
      <right style="hair">
        <color rgb="FFA6A6A6"/>
      </right>
      <top style="hair">
        <color theme="0" tint="-0.24994659260841701"/>
      </top>
      <bottom style="thin">
        <color rgb="FF000000"/>
      </bottom>
      <diagonal/>
    </border>
    <border>
      <left style="hair">
        <color rgb="FFA6A6A6"/>
      </left>
      <right style="hair">
        <color rgb="FFA6A6A6"/>
      </right>
      <top style="hair">
        <color theme="0" tint="-0.24994659260841701"/>
      </top>
      <bottom style="thin">
        <color rgb="FF000000"/>
      </bottom>
      <diagonal/>
    </border>
  </borders>
  <cellStyleXfs count="7">
    <xf numFmtId="0" fontId="0" fillId="0" borderId="0"/>
    <xf numFmtId="0" fontId="3" fillId="0" borderId="0"/>
    <xf numFmtId="0" fontId="2" fillId="0" borderId="0"/>
    <xf numFmtId="9" fontId="1" fillId="0" borderId="0" applyFont="0" applyFill="0" applyBorder="0" applyAlignment="0" applyProtection="0"/>
    <xf numFmtId="9" fontId="2" fillId="0" borderId="0" applyFont="0" applyFill="0" applyBorder="0" applyAlignment="0" applyProtection="0"/>
    <xf numFmtId="0" fontId="5" fillId="0" borderId="0"/>
    <xf numFmtId="166" fontId="4" fillId="0" borderId="0" applyFill="0" applyBorder="0" applyProtection="0">
      <alignment horizontal="right"/>
    </xf>
  </cellStyleXfs>
  <cellXfs count="198">
    <xf numFmtId="0" fontId="0" fillId="0" borderId="0" xfId="0"/>
    <xf numFmtId="0" fontId="6" fillId="0" borderId="0" xfId="0" applyFont="1"/>
    <xf numFmtId="0" fontId="2" fillId="0" borderId="0" xfId="0" applyFont="1"/>
    <xf numFmtId="168" fontId="2" fillId="0" borderId="0" xfId="0" applyNumberFormat="1" applyFont="1"/>
    <xf numFmtId="0" fontId="7" fillId="4" borderId="28" xfId="0" applyFont="1" applyFill="1" applyBorder="1" applyAlignment="1">
      <alignment horizontal="center" vertical="center" wrapText="1"/>
    </xf>
    <xf numFmtId="17" fontId="7" fillId="4" borderId="14" xfId="2" applyNumberFormat="1" applyFont="1" applyFill="1" applyBorder="1" applyAlignment="1">
      <alignment horizontal="center" vertical="center"/>
    </xf>
    <xf numFmtId="0" fontId="7" fillId="5" borderId="23" xfId="0" applyFont="1" applyFill="1" applyBorder="1" applyAlignment="1">
      <alignment horizontal="left" vertical="center" wrapText="1"/>
    </xf>
    <xf numFmtId="0" fontId="7" fillId="0" borderId="0" xfId="0" applyFont="1"/>
    <xf numFmtId="1" fontId="2" fillId="0" borderId="0" xfId="0" applyNumberFormat="1" applyFont="1"/>
    <xf numFmtId="167" fontId="2" fillId="0" borderId="0" xfId="0" applyNumberFormat="1" applyFont="1"/>
    <xf numFmtId="0" fontId="2" fillId="0" borderId="0" xfId="0" applyFont="1" applyAlignment="1">
      <alignment horizontal="left"/>
    </xf>
    <xf numFmtId="0" fontId="7" fillId="5" borderId="16" xfId="0" applyFont="1" applyFill="1" applyBorder="1" applyAlignment="1">
      <alignment horizontal="left" vertical="center" wrapText="1"/>
    </xf>
    <xf numFmtId="0" fontId="7" fillId="5" borderId="17" xfId="0" applyFont="1" applyFill="1" applyBorder="1" applyAlignment="1">
      <alignment horizontal="left" vertical="center" wrapText="1"/>
    </xf>
    <xf numFmtId="164" fontId="2" fillId="6" borderId="11" xfId="3" applyNumberFormat="1" applyFont="1" applyFill="1" applyBorder="1" applyAlignment="1">
      <alignment horizontal="right"/>
    </xf>
    <xf numFmtId="164" fontId="2" fillId="6" borderId="21" xfId="3" applyNumberFormat="1" applyFont="1" applyFill="1" applyBorder="1" applyAlignment="1">
      <alignment horizontal="right"/>
    </xf>
    <xf numFmtId="164" fontId="2" fillId="0" borderId="21" xfId="3" applyNumberFormat="1" applyFont="1" applyFill="1" applyBorder="1" applyAlignment="1">
      <alignment horizontal="right"/>
    </xf>
    <xf numFmtId="164" fontId="2" fillId="0" borderId="17" xfId="3" applyNumberFormat="1" applyFont="1" applyFill="1" applyBorder="1" applyAlignment="1">
      <alignment horizontal="right"/>
    </xf>
    <xf numFmtId="164" fontId="2" fillId="0" borderId="11" xfId="3" applyNumberFormat="1" applyFont="1" applyFill="1" applyBorder="1" applyAlignment="1">
      <alignment horizontal="right"/>
    </xf>
    <xf numFmtId="164" fontId="2" fillId="0" borderId="65" xfId="3" applyNumberFormat="1" applyFont="1" applyFill="1" applyBorder="1" applyAlignment="1">
      <alignment horizontal="right"/>
    </xf>
    <xf numFmtId="0" fontId="7" fillId="5" borderId="18" xfId="0" applyFont="1" applyFill="1" applyBorder="1" applyAlignment="1">
      <alignment horizontal="left" vertical="center" wrapText="1"/>
    </xf>
    <xf numFmtId="164" fontId="2" fillId="0" borderId="9" xfId="3" applyNumberFormat="1" applyFont="1" applyFill="1" applyBorder="1" applyAlignment="1">
      <alignment horizontal="right"/>
    </xf>
    <xf numFmtId="164" fontId="2" fillId="0" borderId="22" xfId="3" applyNumberFormat="1" applyFont="1" applyFill="1" applyBorder="1" applyAlignment="1">
      <alignment horizontal="right"/>
    </xf>
    <xf numFmtId="164" fontId="2" fillId="0" borderId="58" xfId="3" applyNumberFormat="1" applyFont="1" applyFill="1" applyBorder="1" applyAlignment="1">
      <alignment horizontal="right"/>
    </xf>
    <xf numFmtId="0" fontId="2" fillId="3" borderId="0" xfId="0" applyFont="1" applyFill="1"/>
    <xf numFmtId="164" fontId="2" fillId="3" borderId="0" xfId="3" applyNumberFormat="1" applyFont="1" applyFill="1" applyBorder="1"/>
    <xf numFmtId="0" fontId="7" fillId="4" borderId="29" xfId="2" applyFont="1" applyFill="1" applyBorder="1" applyAlignment="1">
      <alignment horizontal="center" vertical="center" wrapText="1"/>
    </xf>
    <xf numFmtId="164" fontId="2" fillId="0" borderId="29" xfId="3" applyNumberFormat="1" applyFont="1" applyFill="1" applyBorder="1" applyAlignment="1">
      <alignment horizontal="right"/>
    </xf>
    <xf numFmtId="0" fontId="2" fillId="0" borderId="25" xfId="0" applyFont="1" applyBorder="1"/>
    <xf numFmtId="0" fontId="7" fillId="4" borderId="25" xfId="0" applyFont="1" applyFill="1" applyBorder="1" applyAlignment="1">
      <alignment horizontal="center" vertical="center" wrapText="1"/>
    </xf>
    <xf numFmtId="0" fontId="7" fillId="4" borderId="26" xfId="2" applyFont="1" applyFill="1" applyBorder="1" applyAlignment="1">
      <alignment horizontal="center" vertical="center" wrapText="1"/>
    </xf>
    <xf numFmtId="0" fontId="7" fillId="4" borderId="27" xfId="2" applyFont="1" applyFill="1" applyBorder="1" applyAlignment="1">
      <alignment horizontal="center" vertical="center" wrapText="1"/>
    </xf>
    <xf numFmtId="164" fontId="2" fillId="0" borderId="13" xfId="3" applyNumberFormat="1" applyFont="1" applyFill="1" applyBorder="1" applyAlignment="1">
      <alignment horizontal="right"/>
    </xf>
    <xf numFmtId="9" fontId="2" fillId="0" borderId="13" xfId="3" applyFont="1" applyFill="1" applyBorder="1" applyAlignment="1">
      <alignment horizontal="right"/>
    </xf>
    <xf numFmtId="164" fontId="2" fillId="0" borderId="12" xfId="3" applyNumberFormat="1" applyFont="1" applyFill="1" applyBorder="1" applyAlignment="1">
      <alignment horizontal="right"/>
    </xf>
    <xf numFmtId="0" fontId="6" fillId="0" borderId="0" xfId="0" applyFont="1" applyAlignment="1">
      <alignment wrapText="1"/>
    </xf>
    <xf numFmtId="0" fontId="8" fillId="3" borderId="0" xfId="0" applyFont="1" applyFill="1"/>
    <xf numFmtId="0" fontId="7" fillId="4" borderId="30" xfId="0" applyFont="1" applyFill="1" applyBorder="1" applyAlignment="1">
      <alignment horizontal="center" vertical="center"/>
    </xf>
    <xf numFmtId="0" fontId="7" fillId="5" borderId="30" xfId="0" applyFont="1" applyFill="1" applyBorder="1" applyAlignment="1">
      <alignment horizontal="left" vertical="center" wrapText="1"/>
    </xf>
    <xf numFmtId="17" fontId="7" fillId="3" borderId="0" xfId="0" applyNumberFormat="1" applyFont="1" applyFill="1" applyAlignment="1">
      <alignment horizontal="center" vertical="center" wrapText="1"/>
    </xf>
    <xf numFmtId="0" fontId="7" fillId="3" borderId="0" xfId="0" applyFont="1" applyFill="1" applyAlignment="1">
      <alignment horizontal="center" vertical="center" wrapText="1"/>
    </xf>
    <xf numFmtId="164" fontId="2" fillId="3" borderId="0" xfId="4" applyNumberFormat="1" applyFont="1" applyFill="1" applyBorder="1"/>
    <xf numFmtId="0" fontId="8" fillId="3" borderId="0" xfId="2" applyFont="1" applyFill="1"/>
    <xf numFmtId="164" fontId="8" fillId="3" borderId="0" xfId="2" applyNumberFormat="1" applyFont="1" applyFill="1"/>
    <xf numFmtId="3" fontId="8" fillId="3" borderId="0" xfId="2" applyNumberFormat="1" applyFont="1" applyFill="1"/>
    <xf numFmtId="0" fontId="9" fillId="3" borderId="0" xfId="0" applyFont="1" applyFill="1" applyAlignment="1">
      <alignment horizontal="center" vertical="center" wrapText="1"/>
    </xf>
    <xf numFmtId="9" fontId="8" fillId="3" borderId="0" xfId="2" applyNumberFormat="1" applyFont="1" applyFill="1"/>
    <xf numFmtId="1" fontId="8" fillId="3" borderId="0" xfId="2" applyNumberFormat="1" applyFont="1" applyFill="1"/>
    <xf numFmtId="0" fontId="7" fillId="4" borderId="21" xfId="2" applyFont="1" applyFill="1" applyBorder="1" applyAlignment="1">
      <alignment horizontal="center" vertical="center"/>
    </xf>
    <xf numFmtId="0" fontId="7" fillId="4" borderId="17" xfId="2" applyFont="1" applyFill="1" applyBorder="1" applyAlignment="1">
      <alignment horizontal="center" vertical="center"/>
    </xf>
    <xf numFmtId="0" fontId="7" fillId="4" borderId="46" xfId="2" applyFont="1" applyFill="1" applyBorder="1" applyAlignment="1">
      <alignment horizontal="center" vertical="center"/>
    </xf>
    <xf numFmtId="0" fontId="7" fillId="5" borderId="35" xfId="0" applyFont="1" applyFill="1" applyBorder="1" applyAlignment="1">
      <alignment horizontal="left" vertical="center" wrapText="1"/>
    </xf>
    <xf numFmtId="3" fontId="7" fillId="5" borderId="15" xfId="0" applyNumberFormat="1" applyFont="1" applyFill="1" applyBorder="1" applyAlignment="1">
      <alignment horizontal="right" vertical="center" wrapText="1"/>
    </xf>
    <xf numFmtId="3" fontId="7" fillId="5" borderId="5" xfId="0" applyNumberFormat="1" applyFont="1" applyFill="1" applyBorder="1" applyAlignment="1">
      <alignment horizontal="right" vertical="center" wrapText="1"/>
    </xf>
    <xf numFmtId="3" fontId="7" fillId="5" borderId="47" xfId="0" applyNumberFormat="1" applyFont="1" applyFill="1" applyBorder="1" applyAlignment="1">
      <alignment horizontal="right" vertical="center" wrapText="1"/>
    </xf>
    <xf numFmtId="166" fontId="7" fillId="5" borderId="63" xfId="6" applyFont="1" applyFill="1" applyBorder="1">
      <alignment horizontal="right"/>
    </xf>
    <xf numFmtId="0" fontId="7" fillId="0" borderId="1" xfId="2" applyFont="1" applyBorder="1" applyAlignment="1">
      <alignment horizontal="left" vertical="center"/>
    </xf>
    <xf numFmtId="169" fontId="2" fillId="0" borderId="36" xfId="6" applyNumberFormat="1" applyFont="1" applyFill="1" applyBorder="1">
      <alignment horizontal="right"/>
    </xf>
    <xf numFmtId="169" fontId="2" fillId="0" borderId="1" xfId="6" applyNumberFormat="1" applyFont="1" applyFill="1" applyBorder="1">
      <alignment horizontal="right"/>
    </xf>
    <xf numFmtId="169" fontId="2" fillId="0" borderId="48" xfId="6" applyNumberFormat="1" applyFont="1" applyFill="1" applyBorder="1">
      <alignment horizontal="right"/>
    </xf>
    <xf numFmtId="166" fontId="2" fillId="0" borderId="19" xfId="6" applyFont="1" applyBorder="1">
      <alignment horizontal="right"/>
    </xf>
    <xf numFmtId="0" fontId="7" fillId="0" borderId="2" xfId="2" applyFont="1" applyBorder="1" applyAlignment="1">
      <alignment horizontal="left" vertical="center"/>
    </xf>
    <xf numFmtId="169" fontId="2" fillId="0" borderId="40" xfId="6" applyNumberFormat="1" applyFont="1" applyFill="1" applyBorder="1">
      <alignment horizontal="right"/>
    </xf>
    <xf numFmtId="169" fontId="2" fillId="0" borderId="2" xfId="6" applyNumberFormat="1" applyFont="1" applyFill="1" applyBorder="1">
      <alignment horizontal="right"/>
    </xf>
    <xf numFmtId="166" fontId="2" fillId="0" borderId="20" xfId="6" applyFont="1" applyBorder="1">
      <alignment horizontal="right"/>
    </xf>
    <xf numFmtId="169" fontId="2" fillId="3" borderId="1" xfId="6" applyNumberFormat="1" applyFont="1" applyFill="1" applyBorder="1">
      <alignment horizontal="right"/>
    </xf>
    <xf numFmtId="169" fontId="2" fillId="3" borderId="48" xfId="6" applyNumberFormat="1" applyFont="1" applyFill="1" applyBorder="1">
      <alignment horizontal="right"/>
    </xf>
    <xf numFmtId="0" fontId="7" fillId="0" borderId="10" xfId="2" applyFont="1" applyBorder="1" applyAlignment="1">
      <alignment horizontal="left" vertical="center"/>
    </xf>
    <xf numFmtId="169" fontId="2" fillId="0" borderId="41" xfId="6" applyNumberFormat="1" applyFont="1" applyFill="1" applyBorder="1">
      <alignment horizontal="right"/>
    </xf>
    <xf numFmtId="169" fontId="2" fillId="0" borderId="10" xfId="6" applyNumberFormat="1" applyFont="1" applyFill="1" applyBorder="1">
      <alignment horizontal="right"/>
    </xf>
    <xf numFmtId="169" fontId="2" fillId="0" borderId="0" xfId="6" applyNumberFormat="1" applyFont="1" applyFill="1" applyBorder="1">
      <alignment horizontal="right"/>
    </xf>
    <xf numFmtId="169" fontId="2" fillId="0" borderId="49" xfId="6" applyNumberFormat="1" applyFont="1" applyFill="1" applyBorder="1">
      <alignment horizontal="right"/>
    </xf>
    <xf numFmtId="0" fontId="7" fillId="0" borderId="6" xfId="2" applyFont="1" applyBorder="1" applyAlignment="1">
      <alignment horizontal="left" vertical="center"/>
    </xf>
    <xf numFmtId="169" fontId="2" fillId="0" borderId="37" xfId="6" applyNumberFormat="1" applyFont="1" applyFill="1" applyBorder="1">
      <alignment horizontal="right"/>
    </xf>
    <xf numFmtId="169" fontId="2" fillId="0" borderId="6" xfId="6" applyNumberFormat="1" applyFont="1" applyFill="1" applyBorder="1">
      <alignment horizontal="right"/>
    </xf>
    <xf numFmtId="169" fontId="2" fillId="0" borderId="50" xfId="6" applyNumberFormat="1" applyFont="1" applyFill="1" applyBorder="1">
      <alignment horizontal="right"/>
    </xf>
    <xf numFmtId="169" fontId="2" fillId="0" borderId="42" xfId="6" applyNumberFormat="1" applyFont="1" applyFill="1" applyBorder="1">
      <alignment horizontal="right"/>
    </xf>
    <xf numFmtId="169" fontId="2" fillId="0" borderId="31" xfId="6" applyNumberFormat="1" applyFont="1" applyFill="1" applyBorder="1">
      <alignment horizontal="right"/>
    </xf>
    <xf numFmtId="169" fontId="2" fillId="0" borderId="51" xfId="6" applyNumberFormat="1" applyFont="1" applyFill="1" applyBorder="1">
      <alignment horizontal="right"/>
    </xf>
    <xf numFmtId="0" fontId="7" fillId="0" borderId="2" xfId="2" applyFont="1" applyBorder="1" applyAlignment="1">
      <alignment horizontal="left" vertical="center" wrapText="1"/>
    </xf>
    <xf numFmtId="169" fontId="2" fillId="0" borderId="43" xfId="6" applyNumberFormat="1" applyFont="1" applyFill="1" applyBorder="1">
      <alignment horizontal="right"/>
    </xf>
    <xf numFmtId="169" fontId="2" fillId="0" borderId="32" xfId="6" applyNumberFormat="1" applyFont="1" applyFill="1" applyBorder="1">
      <alignment horizontal="right"/>
    </xf>
    <xf numFmtId="169" fontId="2" fillId="0" borderId="52" xfId="6" applyNumberFormat="1" applyFont="1" applyFill="1" applyBorder="1">
      <alignment horizontal="right"/>
    </xf>
    <xf numFmtId="0" fontId="7" fillId="0" borderId="39" xfId="2" applyFont="1" applyBorder="1" applyAlignment="1">
      <alignment horizontal="left" vertical="center"/>
    </xf>
    <xf numFmtId="169" fontId="2" fillId="0" borderId="44" xfId="6" applyNumberFormat="1" applyFont="1" applyFill="1" applyBorder="1">
      <alignment horizontal="right"/>
    </xf>
    <xf numFmtId="169" fontId="2" fillId="0" borderId="33" xfId="6" applyNumberFormat="1" applyFont="1" applyFill="1" applyBorder="1">
      <alignment horizontal="right"/>
    </xf>
    <xf numFmtId="169" fontId="2" fillId="0" borderId="53" xfId="6" applyNumberFormat="1" applyFont="1" applyFill="1" applyBorder="1">
      <alignment horizontal="right"/>
    </xf>
    <xf numFmtId="169" fontId="2" fillId="0" borderId="39" xfId="6" applyNumberFormat="1" applyFont="1" applyFill="1" applyBorder="1">
      <alignment horizontal="right"/>
    </xf>
    <xf numFmtId="169" fontId="2" fillId="0" borderId="55" xfId="6" applyNumberFormat="1" applyFont="1" applyFill="1" applyBorder="1">
      <alignment horizontal="right"/>
    </xf>
    <xf numFmtId="169" fontId="2" fillId="0" borderId="34" xfId="6" applyNumberFormat="1" applyFont="1" applyFill="1" applyBorder="1">
      <alignment horizontal="right"/>
    </xf>
    <xf numFmtId="169" fontId="2" fillId="0" borderId="54" xfId="6" applyNumberFormat="1" applyFont="1" applyFill="1" applyBorder="1">
      <alignment horizontal="right"/>
    </xf>
    <xf numFmtId="0" fontId="7" fillId="0" borderId="1" xfId="2" applyFont="1" applyBorder="1" applyAlignment="1">
      <alignment horizontal="left" vertical="center" wrapText="1"/>
    </xf>
    <xf numFmtId="0" fontId="7" fillId="4" borderId="18" xfId="2" applyFont="1" applyFill="1" applyBorder="1" applyAlignment="1">
      <alignment horizontal="center" vertical="center"/>
    </xf>
    <xf numFmtId="0" fontId="7" fillId="4" borderId="56" xfId="2" applyFont="1" applyFill="1" applyBorder="1" applyAlignment="1">
      <alignment horizontal="center" vertical="center"/>
    </xf>
    <xf numFmtId="0" fontId="7" fillId="0" borderId="1" xfId="2" applyFont="1" applyBorder="1" applyAlignment="1">
      <alignment horizontal="center" vertical="center"/>
    </xf>
    <xf numFmtId="0" fontId="7" fillId="0" borderId="59" xfId="2" applyFont="1" applyBorder="1" applyAlignment="1">
      <alignment horizontal="left" vertical="center"/>
    </xf>
    <xf numFmtId="166" fontId="2" fillId="0" borderId="62" xfId="6" applyFont="1" applyBorder="1">
      <alignment horizontal="right"/>
    </xf>
    <xf numFmtId="0" fontId="7" fillId="0" borderId="2" xfId="2" applyFont="1" applyBorder="1" applyAlignment="1">
      <alignment horizontal="center" vertical="center"/>
    </xf>
    <xf numFmtId="166" fontId="2" fillId="0" borderId="36" xfId="6" applyFont="1" applyBorder="1">
      <alignment horizontal="right"/>
    </xf>
    <xf numFmtId="166" fontId="2" fillId="0" borderId="36" xfId="6" applyFont="1" applyFill="1" applyBorder="1">
      <alignment horizontal="right"/>
    </xf>
    <xf numFmtId="0" fontId="7" fillId="0" borderId="39" xfId="2" applyFont="1" applyBorder="1" applyAlignment="1">
      <alignment horizontal="center" vertical="center"/>
    </xf>
    <xf numFmtId="0" fontId="7" fillId="0" borderId="61" xfId="2" applyFont="1" applyBorder="1" applyAlignment="1">
      <alignment horizontal="left" vertical="center"/>
    </xf>
    <xf numFmtId="166" fontId="2" fillId="0" borderId="38" xfId="6" applyFont="1" applyBorder="1">
      <alignment horizontal="right"/>
    </xf>
    <xf numFmtId="0" fontId="7" fillId="0" borderId="0" xfId="0" applyFont="1" applyAlignment="1">
      <alignment horizontal="center" vertical="center"/>
    </xf>
    <xf numFmtId="165" fontId="2" fillId="0" borderId="7" xfId="2" applyNumberFormat="1" applyBorder="1" applyAlignment="1">
      <alignment horizontal="right" vertical="center"/>
    </xf>
    <xf numFmtId="0" fontId="2" fillId="2" borderId="0" xfId="2" applyFill="1"/>
    <xf numFmtId="0" fontId="2" fillId="0" borderId="0" xfId="2"/>
    <xf numFmtId="167" fontId="2" fillId="0" borderId="7" xfId="2" applyNumberFormat="1" applyBorder="1" applyAlignment="1">
      <alignment horizontal="right" vertical="center"/>
    </xf>
    <xf numFmtId="167" fontId="2" fillId="0" borderId="19" xfId="2" applyNumberFormat="1" applyBorder="1" applyAlignment="1">
      <alignment horizontal="right" vertical="center"/>
    </xf>
    <xf numFmtId="167" fontId="2" fillId="0" borderId="57" xfId="2" applyNumberFormat="1" applyBorder="1" applyAlignment="1">
      <alignment horizontal="right" vertical="center"/>
    </xf>
    <xf numFmtId="167" fontId="2" fillId="0" borderId="8" xfId="2" applyNumberFormat="1" applyBorder="1" applyAlignment="1">
      <alignment horizontal="right" vertical="center"/>
    </xf>
    <xf numFmtId="167" fontId="2" fillId="0" borderId="20" xfId="2" applyNumberFormat="1" applyBorder="1" applyAlignment="1">
      <alignment horizontal="right" vertical="center"/>
    </xf>
    <xf numFmtId="167" fontId="2" fillId="0" borderId="64" xfId="2" applyNumberFormat="1" applyBorder="1" applyAlignment="1">
      <alignment horizontal="right" vertical="center"/>
    </xf>
    <xf numFmtId="0" fontId="2" fillId="3" borderId="0" xfId="2" applyFill="1"/>
    <xf numFmtId="1" fontId="2" fillId="3" borderId="0" xfId="2" applyNumberFormat="1" applyFill="1"/>
    <xf numFmtId="3" fontId="2" fillId="0" borderId="13" xfId="2" applyNumberFormat="1" applyBorder="1" applyAlignment="1">
      <alignment horizontal="right" vertical="center"/>
    </xf>
    <xf numFmtId="3" fontId="2" fillId="0" borderId="24" xfId="2" applyNumberFormat="1" applyBorder="1" applyAlignment="1">
      <alignment horizontal="right" vertical="center"/>
    </xf>
    <xf numFmtId="3" fontId="2" fillId="0" borderId="23" xfId="2" applyNumberFormat="1" applyBorder="1" applyAlignment="1">
      <alignment horizontal="right" vertical="center"/>
    </xf>
    <xf numFmtId="3" fontId="2" fillId="0" borderId="11" xfId="2" applyNumberFormat="1" applyBorder="1" applyAlignment="1">
      <alignment horizontal="right" vertical="center"/>
    </xf>
    <xf numFmtId="3" fontId="2" fillId="0" borderId="21" xfId="2" applyNumberFormat="1" applyBorder="1" applyAlignment="1">
      <alignment horizontal="right" vertical="center"/>
    </xf>
    <xf numFmtId="3" fontId="2" fillId="0" borderId="17" xfId="2" applyNumberFormat="1" applyBorder="1" applyAlignment="1">
      <alignment horizontal="right" vertical="center"/>
    </xf>
    <xf numFmtId="3" fontId="2" fillId="0" borderId="12" xfId="2" applyNumberFormat="1" applyBorder="1" applyAlignment="1">
      <alignment horizontal="right" vertical="center"/>
    </xf>
    <xf numFmtId="3" fontId="2" fillId="0" borderId="20" xfId="2" applyNumberFormat="1" applyBorder="1" applyAlignment="1">
      <alignment horizontal="right" vertical="center"/>
    </xf>
    <xf numFmtId="3" fontId="2" fillId="0" borderId="16" xfId="2" applyNumberFormat="1" applyBorder="1" applyAlignment="1">
      <alignment horizontal="right" vertical="center"/>
    </xf>
    <xf numFmtId="3" fontId="2" fillId="0" borderId="9" xfId="2" applyNumberFormat="1" applyBorder="1" applyAlignment="1">
      <alignment horizontal="right" vertical="center"/>
    </xf>
    <xf numFmtId="3" fontId="2" fillId="0" borderId="22" xfId="2" applyNumberFormat="1" applyBorder="1" applyAlignment="1">
      <alignment horizontal="right" vertical="center"/>
    </xf>
    <xf numFmtId="3" fontId="2" fillId="0" borderId="18" xfId="2" applyNumberFormat="1" applyBorder="1" applyAlignment="1">
      <alignment horizontal="right" vertical="center"/>
    </xf>
    <xf numFmtId="165" fontId="2" fillId="0" borderId="15" xfId="2" applyNumberFormat="1" applyBorder="1" applyAlignment="1">
      <alignment horizontal="right" vertical="center"/>
    </xf>
    <xf numFmtId="10" fontId="2" fillId="3" borderId="0" xfId="2" applyNumberFormat="1" applyFill="1"/>
    <xf numFmtId="9" fontId="2" fillId="3" borderId="0" xfId="2" applyNumberFormat="1" applyFill="1"/>
    <xf numFmtId="164" fontId="2" fillId="3" borderId="0" xfId="2" applyNumberFormat="1" applyFill="1"/>
    <xf numFmtId="0" fontId="2" fillId="0" borderId="0" xfId="2" applyAlignment="1">
      <alignment horizontal="center" vertical="center"/>
    </xf>
    <xf numFmtId="0" fontId="2" fillId="0" borderId="48" xfId="2" applyBorder="1" applyAlignment="1">
      <alignment horizontal="center" vertical="center"/>
    </xf>
    <xf numFmtId="3" fontId="2" fillId="0" borderId="36" xfId="2" applyNumberFormat="1" applyBorder="1" applyAlignment="1">
      <alignment horizontal="right" vertical="center"/>
    </xf>
    <xf numFmtId="3" fontId="2" fillId="0" borderId="1" xfId="2" applyNumberFormat="1" applyBorder="1" applyAlignment="1">
      <alignment horizontal="right" vertical="center"/>
    </xf>
    <xf numFmtId="3" fontId="2" fillId="0" borderId="48" xfId="2" applyNumberFormat="1" applyBorder="1" applyAlignment="1">
      <alignment horizontal="right" vertical="center"/>
    </xf>
    <xf numFmtId="3" fontId="2" fillId="0" borderId="31" xfId="2" applyNumberFormat="1" applyBorder="1" applyAlignment="1">
      <alignment horizontal="right" vertical="center"/>
    </xf>
    <xf numFmtId="3" fontId="2" fillId="0" borderId="0" xfId="2" applyNumberFormat="1" applyAlignment="1">
      <alignment horizontal="center" vertical="center"/>
    </xf>
    <xf numFmtId="3" fontId="2" fillId="0" borderId="0" xfId="2" applyNumberFormat="1"/>
    <xf numFmtId="0" fontId="2" fillId="0" borderId="60" xfId="2" applyBorder="1" applyAlignment="1">
      <alignment horizontal="center" vertical="center"/>
    </xf>
    <xf numFmtId="3" fontId="2" fillId="0" borderId="49" xfId="2" applyNumberFormat="1" applyBorder="1" applyAlignment="1">
      <alignment horizontal="right" vertical="center"/>
    </xf>
    <xf numFmtId="0" fontId="2" fillId="0" borderId="50" xfId="2" applyBorder="1" applyAlignment="1">
      <alignment horizontal="center" vertical="center"/>
    </xf>
    <xf numFmtId="3" fontId="2" fillId="0" borderId="37" xfId="2" applyNumberFormat="1" applyBorder="1" applyAlignment="1">
      <alignment horizontal="right" vertical="center"/>
    </xf>
    <xf numFmtId="3" fontId="2" fillId="0" borderId="6" xfId="2" applyNumberFormat="1" applyBorder="1" applyAlignment="1">
      <alignment horizontal="right" vertical="center"/>
    </xf>
    <xf numFmtId="0" fontId="2" fillId="0" borderId="0" xfId="2" applyAlignment="1">
      <alignment horizontal="left"/>
    </xf>
    <xf numFmtId="0" fontId="2" fillId="0" borderId="3" xfId="2" applyBorder="1"/>
    <xf numFmtId="4" fontId="10" fillId="0" borderId="0" xfId="0" applyNumberFormat="1" applyFont="1" applyAlignment="1">
      <alignment horizontal="right" vertical="center"/>
    </xf>
    <xf numFmtId="0" fontId="10" fillId="0" borderId="0" xfId="0" applyFont="1" applyAlignment="1">
      <alignment horizontal="left" vertical="center"/>
    </xf>
    <xf numFmtId="1" fontId="10" fillId="0" borderId="0" xfId="0" applyNumberFormat="1" applyFont="1" applyAlignment="1">
      <alignment horizontal="right" vertical="center"/>
    </xf>
    <xf numFmtId="1" fontId="2" fillId="0" borderId="0" xfId="0" applyNumberFormat="1" applyFont="1" applyAlignment="1">
      <alignment horizontal="right" vertical="center"/>
    </xf>
    <xf numFmtId="2" fontId="2" fillId="0" borderId="3" xfId="2" applyNumberFormat="1" applyBorder="1"/>
    <xf numFmtId="0" fontId="11" fillId="0" borderId="0" xfId="2" applyFont="1" applyAlignment="1">
      <alignment horizontal="left"/>
    </xf>
    <xf numFmtId="0" fontId="12" fillId="2" borderId="0" xfId="2" applyFont="1" applyFill="1"/>
    <xf numFmtId="2" fontId="2" fillId="0" borderId="0" xfId="3" applyNumberFormat="1" applyFont="1"/>
    <xf numFmtId="166" fontId="2" fillId="0" borderId="66" xfId="6" applyFont="1" applyBorder="1">
      <alignment horizontal="right"/>
    </xf>
    <xf numFmtId="166" fontId="2" fillId="0" borderId="24" xfId="6" applyFont="1" applyBorder="1">
      <alignment horizontal="right"/>
    </xf>
    <xf numFmtId="170" fontId="2" fillId="0" borderId="0" xfId="3" applyNumberFormat="1" applyFont="1"/>
    <xf numFmtId="169" fontId="2" fillId="0" borderId="0" xfId="2" applyNumberFormat="1"/>
    <xf numFmtId="164" fontId="2" fillId="0" borderId="0" xfId="3" applyNumberFormat="1" applyFont="1"/>
    <xf numFmtId="166" fontId="2" fillId="0" borderId="0" xfId="2" applyNumberFormat="1"/>
    <xf numFmtId="9" fontId="2" fillId="0" borderId="0" xfId="2" applyNumberFormat="1"/>
    <xf numFmtId="0" fontId="6" fillId="0" borderId="0" xfId="2" applyFont="1"/>
    <xf numFmtId="0" fontId="7" fillId="4" borderId="66" xfId="2" applyFont="1" applyFill="1" applyBorder="1" applyAlignment="1">
      <alignment horizontal="center" vertical="center"/>
    </xf>
    <xf numFmtId="0" fontId="7" fillId="4" borderId="67" xfId="2" applyFont="1" applyFill="1" applyBorder="1" applyAlignment="1">
      <alignment horizontal="center" vertical="center"/>
    </xf>
    <xf numFmtId="0" fontId="7" fillId="4" borderId="68" xfId="2" applyFont="1" applyFill="1" applyBorder="1" applyAlignment="1">
      <alignment horizontal="center" vertical="center"/>
    </xf>
    <xf numFmtId="3" fontId="2" fillId="0" borderId="39" xfId="2" applyNumberFormat="1" applyBorder="1" applyAlignment="1">
      <alignment horizontal="right" vertical="center"/>
    </xf>
    <xf numFmtId="170" fontId="2" fillId="0" borderId="0" xfId="2" applyNumberFormat="1"/>
    <xf numFmtId="1" fontId="2" fillId="3" borderId="0" xfId="0" applyNumberFormat="1" applyFont="1" applyFill="1"/>
    <xf numFmtId="2" fontId="2" fillId="0" borderId="11" xfId="3" applyNumberFormat="1" applyFont="1" applyFill="1" applyBorder="1" applyAlignment="1">
      <alignment horizontal="right"/>
    </xf>
    <xf numFmtId="0" fontId="14" fillId="0" borderId="0" xfId="0" applyFont="1" applyAlignment="1">
      <alignment horizontal="left" vertical="center" readingOrder="1"/>
    </xf>
    <xf numFmtId="0" fontId="5" fillId="0" borderId="0" xfId="0" applyFont="1" applyAlignment="1">
      <alignment horizontal="left"/>
    </xf>
    <xf numFmtId="0" fontId="15" fillId="0" borderId="0" xfId="2" applyFont="1" applyAlignment="1">
      <alignment horizontal="left"/>
    </xf>
    <xf numFmtId="0" fontId="5" fillId="2" borderId="0" xfId="2" applyFont="1" applyFill="1" applyAlignment="1">
      <alignment horizontal="left"/>
    </xf>
    <xf numFmtId="169" fontId="2" fillId="0" borderId="69" xfId="6" applyNumberFormat="1" applyFont="1" applyFill="1" applyBorder="1">
      <alignment horizontal="right"/>
    </xf>
    <xf numFmtId="169" fontId="2" fillId="0" borderId="70" xfId="6" applyNumberFormat="1" applyFont="1" applyFill="1" applyBorder="1">
      <alignment horizontal="right"/>
    </xf>
    <xf numFmtId="169" fontId="2" fillId="0" borderId="71" xfId="6" applyNumberFormat="1" applyFont="1" applyFill="1" applyBorder="1">
      <alignment horizontal="right"/>
    </xf>
    <xf numFmtId="169" fontId="2" fillId="0" borderId="25" xfId="6" applyNumberFormat="1" applyFont="1" applyFill="1" applyBorder="1">
      <alignment horizontal="right"/>
    </xf>
    <xf numFmtId="0" fontId="15" fillId="0" borderId="0" xfId="2" applyFont="1"/>
    <xf numFmtId="3" fontId="2" fillId="0" borderId="0" xfId="2" applyNumberFormat="1" applyAlignment="1">
      <alignment horizontal="right" vertical="center"/>
    </xf>
    <xf numFmtId="3" fontId="2" fillId="0" borderId="72" xfId="2" applyNumberFormat="1" applyBorder="1" applyAlignment="1">
      <alignment horizontal="right" vertical="center"/>
    </xf>
    <xf numFmtId="0" fontId="5" fillId="0" borderId="25" xfId="2" applyFont="1" applyBorder="1"/>
    <xf numFmtId="0" fontId="7" fillId="4" borderId="19" xfId="2" applyFont="1" applyFill="1" applyBorder="1" applyAlignment="1">
      <alignment horizontal="center" vertical="center" wrapText="1"/>
    </xf>
    <xf numFmtId="0" fontId="7" fillId="4" borderId="21" xfId="2" applyFont="1" applyFill="1" applyBorder="1" applyAlignment="1">
      <alignment horizontal="center" vertical="center" wrapText="1"/>
    </xf>
    <xf numFmtId="0" fontId="7" fillId="4" borderId="4" xfId="2" applyFont="1" applyFill="1" applyBorder="1" applyAlignment="1">
      <alignment horizontal="center" vertical="center"/>
    </xf>
    <xf numFmtId="0" fontId="7" fillId="4" borderId="10" xfId="2" applyFont="1" applyFill="1" applyBorder="1" applyAlignment="1">
      <alignment horizontal="center" vertical="center"/>
    </xf>
    <xf numFmtId="0" fontId="7" fillId="4" borderId="19" xfId="2" applyFont="1" applyFill="1" applyBorder="1" applyAlignment="1">
      <alignment horizontal="center" vertical="center"/>
    </xf>
    <xf numFmtId="0" fontId="7" fillId="4" borderId="8" xfId="2" applyFont="1" applyFill="1" applyBorder="1" applyAlignment="1">
      <alignment horizontal="center" vertical="center"/>
    </xf>
    <xf numFmtId="0" fontId="7" fillId="4" borderId="45" xfId="2" applyFont="1" applyFill="1" applyBorder="1" applyAlignment="1">
      <alignment horizontal="center" vertical="center"/>
    </xf>
    <xf numFmtId="0" fontId="7" fillId="4" borderId="8" xfId="2" applyFont="1" applyFill="1" applyBorder="1" applyAlignment="1">
      <alignment horizontal="center" vertical="center" wrapText="1"/>
    </xf>
    <xf numFmtId="0" fontId="7" fillId="4" borderId="17" xfId="2" applyFont="1" applyFill="1" applyBorder="1" applyAlignment="1">
      <alignment horizontal="center" vertical="center" wrapText="1"/>
    </xf>
    <xf numFmtId="0" fontId="7" fillId="4" borderId="66" xfId="2" applyFont="1" applyFill="1" applyBorder="1" applyAlignment="1">
      <alignment horizontal="center" vertical="center" wrapText="1"/>
    </xf>
    <xf numFmtId="0" fontId="7" fillId="4" borderId="45" xfId="2" applyFont="1" applyFill="1" applyBorder="1" applyAlignment="1">
      <alignment horizontal="center" vertical="center" wrapText="1"/>
    </xf>
    <xf numFmtId="0" fontId="7" fillId="4" borderId="56" xfId="2" applyFont="1" applyFill="1" applyBorder="1" applyAlignment="1">
      <alignment horizontal="center" vertical="center" wrapText="1"/>
    </xf>
    <xf numFmtId="0" fontId="2" fillId="0" borderId="0" xfId="2" applyAlignment="1">
      <alignment horizontal="left"/>
    </xf>
    <xf numFmtId="0" fontId="6" fillId="0" borderId="0" xfId="2" applyFont="1" applyAlignment="1">
      <alignment horizontal="left"/>
    </xf>
    <xf numFmtId="0" fontId="7" fillId="4" borderId="4" xfId="2" applyFont="1" applyFill="1" applyBorder="1" applyAlignment="1">
      <alignment horizontal="center" vertical="center" wrapText="1"/>
    </xf>
    <xf numFmtId="0" fontId="7" fillId="4" borderId="6" xfId="2" applyFont="1" applyFill="1" applyBorder="1" applyAlignment="1">
      <alignment horizontal="center" vertical="center" wrapText="1"/>
    </xf>
    <xf numFmtId="0" fontId="7" fillId="4" borderId="57" xfId="2" applyFont="1" applyFill="1" applyBorder="1" applyAlignment="1">
      <alignment horizontal="center" vertical="center" wrapText="1"/>
    </xf>
    <xf numFmtId="0" fontId="7" fillId="4" borderId="58" xfId="2" applyFont="1" applyFill="1" applyBorder="1" applyAlignment="1">
      <alignment horizontal="center" vertical="center" wrapText="1"/>
    </xf>
  </cellXfs>
  <cellStyles count="7">
    <cellStyle name="Normal" xfId="0" builtinId="0"/>
    <cellStyle name="Normal 2" xfId="1" xr:uid="{00000000-0005-0000-0000-000001000000}"/>
    <cellStyle name="Normal 3" xfId="2" xr:uid="{00000000-0005-0000-0000-000002000000}"/>
    <cellStyle name="Normal 4" xfId="5" xr:uid="{00000000-0005-0000-0000-000003000000}"/>
    <cellStyle name="NumberCellStyle" xfId="6" xr:uid="{00000000-0005-0000-0000-000004000000}"/>
    <cellStyle name="Percent" xfId="3" builtinId="5"/>
    <cellStyle name="Percent 2" xfId="4"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000080"/>
      <rgbColor rgb="00C0C0C0"/>
      <rgbColor rgb="00FF0000"/>
      <rgbColor rgb="00FFFF00"/>
      <rgbColor rgb="00FF00FF"/>
      <rgbColor rgb="0000FFFF"/>
      <rgbColor rgb="00800000"/>
      <rgbColor rgb="00008000"/>
      <rgbColor rgb="00000080"/>
      <rgbColor rgb="00808000"/>
      <rgbColor rgb="00800080"/>
      <rgbColor rgb="00008080"/>
      <rgbColor rgb="00C0C0C0"/>
      <rgbColor rgb="00808080"/>
      <rgbColor rgb="009D8D85"/>
      <rgbColor rgb="0074AFB6"/>
      <rgbColor rgb="00922B71"/>
      <rgbColor rgb="00026A72"/>
      <rgbColor rgb="00543F4B"/>
      <rgbColor rgb="00DFD7D1"/>
      <rgbColor rgb="00DFE1DE"/>
      <rgbColor rgb="00B2D2D6"/>
      <rgbColor rgb="009D8D85"/>
      <rgbColor rgb="0074AFB6"/>
      <rgbColor rgb="00922B71"/>
      <rgbColor rgb="00026A72"/>
      <rgbColor rgb="00543F4B"/>
      <rgbColor rgb="00DFD7D1"/>
      <rgbColor rgb="00DFE1DE"/>
      <rgbColor rgb="00B2D2D6"/>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Commercial air flights, EU, 2024</a:t>
            </a:r>
          </a:p>
          <a:p>
            <a:pPr algn="l">
              <a:defRPr sz="1800" b="1"/>
            </a:pPr>
            <a:r>
              <a:rPr lang="en-US" sz="1600" b="0"/>
              <a:t>(% change compared to the same month in 2019)</a:t>
            </a:r>
          </a:p>
        </c:rich>
      </c:tx>
      <c:layout>
        <c:manualLayout>
          <c:xMode val="edge"/>
          <c:yMode val="edge"/>
          <c:x val="5.3333333333333332E-3"/>
          <c:y val="8.7455476038404666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292154658467429"/>
          <c:w val="0.97066666666666668"/>
          <c:h val="0.76557542432260739"/>
        </c:manualLayout>
      </c:layout>
      <c:barChart>
        <c:barDir val="col"/>
        <c:grouping val="clustered"/>
        <c:varyColors val="0"/>
        <c:ser>
          <c:idx val="0"/>
          <c:order val="0"/>
          <c:tx>
            <c:strRef>
              <c:f>'Figure 1'!$A$54</c:f>
              <c:strCache>
                <c:ptCount val="1"/>
                <c:pt idx="0">
                  <c:v>EU27</c:v>
                </c:pt>
              </c:strCache>
            </c:strRef>
          </c:tx>
          <c:spPr>
            <a:solidFill>
              <a:srgbClr val="2644A7">
                <a:lumMod val="100000"/>
              </a:srgbClr>
            </a:solidFill>
            <a:ln>
              <a:noFill/>
            </a:ln>
            <a:effectLst/>
            <a:extLst>
              <a:ext uri="{91240B29-F687-4F45-9708-019B960494DF}">
                <a14:hiddenLine xmlns:a14="http://schemas.microsoft.com/office/drawing/2010/main" cmpd="sng" algn="ctr">
                  <a:solidFill>
                    <a:srgbClr val="B9C31E">
                      <a:lumMod val="100000"/>
                    </a:srgbClr>
                  </a:solidFill>
                  <a:prstDash val="solid"/>
                  <a:headEnd type="none" w="med" len="med"/>
                  <a:tailEnd type="none" w="med" len="med"/>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1'!$B$53:$M$53</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'Figure 1'!$B$54:$M$54</c:f>
              <c:numCache>
                <c:formatCode>#,##0.0</c:formatCode>
                <c:ptCount val="12"/>
                <c:pt idx="0">
                  <c:v>-13.466519579913772</c:v>
                </c:pt>
                <c:pt idx="1">
                  <c:v>-8.9508004948869679</c:v>
                </c:pt>
                <c:pt idx="2">
                  <c:v>-9.1863284308638544</c:v>
                </c:pt>
                <c:pt idx="3">
                  <c:v>-6.1921267427558995</c:v>
                </c:pt>
                <c:pt idx="4">
                  <c:v>-3.6862930879620004</c:v>
                </c:pt>
                <c:pt idx="5">
                  <c:v>-4.7051276245679174</c:v>
                </c:pt>
                <c:pt idx="6">
                  <c:v>-4.4148432774753665</c:v>
                </c:pt>
                <c:pt idx="7">
                  <c:v>-3.5291732041699997</c:v>
                </c:pt>
                <c:pt idx="8">
                  <c:v>-4.2867134444870603</c:v>
                </c:pt>
                <c:pt idx="9">
                  <c:v>-2.8430311928495988</c:v>
                </c:pt>
                <c:pt idx="10">
                  <c:v>-5.9551155692620705</c:v>
                </c:pt>
                <c:pt idx="11">
                  <c:v>-3.9561691469218729</c:v>
                </c:pt>
              </c:numCache>
            </c:numRef>
          </c:val>
          <c:extLst>
            <c:ext xmlns:c16="http://schemas.microsoft.com/office/drawing/2014/chart" uri="{C3380CC4-5D6E-409C-BE32-E72D297353CC}">
              <c16:uniqueId val="{00000000-A5BE-4840-8578-8179A0036B1C}"/>
            </c:ext>
          </c:extLst>
        </c:ser>
        <c:dLbls>
          <c:showLegendKey val="0"/>
          <c:showVal val="0"/>
          <c:showCatName val="0"/>
          <c:showSerName val="0"/>
          <c:showPercent val="0"/>
          <c:showBubbleSize val="0"/>
        </c:dLbls>
        <c:gapWidth val="75"/>
        <c:overlap val="-27"/>
        <c:axId val="531270840"/>
        <c:axId val="531272408"/>
      </c:barChart>
      <c:dateAx>
        <c:axId val="531270840"/>
        <c:scaling>
          <c:orientation val="minMax"/>
        </c:scaling>
        <c:delete val="0"/>
        <c:axPos val="b"/>
        <c:numFmt formatCode="mmm\-yy" sourceLinked="1"/>
        <c:majorTickMark val="out"/>
        <c:minorTickMark val="none"/>
        <c:tickLblPos val="low"/>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531272408"/>
        <c:crosses val="autoZero"/>
        <c:auto val="1"/>
        <c:lblOffset val="100"/>
        <c:baseTimeUnit val="months"/>
      </c:dateAx>
      <c:valAx>
        <c:axId val="531272408"/>
        <c:scaling>
          <c:orientation val="minMax"/>
          <c:min val="-16"/>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312708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36819990790447E-2"/>
          <c:y val="3.7036725105389731E-2"/>
          <c:w val="0.85313407708728295"/>
          <c:h val="0.88678417808529042"/>
        </c:manualLayout>
      </c:layout>
      <c:lineChart>
        <c:grouping val="standard"/>
        <c:varyColors val="0"/>
        <c:ser>
          <c:idx val="0"/>
          <c:order val="0"/>
          <c:dPt>
            <c:idx val="0"/>
            <c:bubble3D val="0"/>
            <c:extLst>
              <c:ext xmlns:c16="http://schemas.microsoft.com/office/drawing/2014/chart" uri="{C3380CC4-5D6E-409C-BE32-E72D297353CC}">
                <c16:uniqueId val="{00000000-0120-43E0-A0F7-6F5E3E7FD50F}"/>
              </c:ext>
            </c:extLst>
          </c:dPt>
          <c:cat>
            <c:numRef>
              <c:extLst>
                <c:ext xmlns:c15="http://schemas.microsoft.com/office/drawing/2012/chart" uri="{02D57815-91ED-43cb-92C2-25804820EDAC}">
                  <c15:fullRef>
                    <c15:sqref>'Figure 2'!$B$58:$AK$58</c15:sqref>
                  </c15:fullRef>
                </c:ext>
              </c:extLst>
              <c:f>'Figure 2'!$N$58:$AK$58</c:f>
              <c:numCache>
                <c:formatCode>mmm\-yy</c:formatCode>
                <c:ptCount val="24"/>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numCache>
            </c:numRef>
          </c:cat>
          <c:val>
            <c:numRef>
              <c:extLst>
                <c:ext xmlns:c15="http://schemas.microsoft.com/office/drawing/2012/chart" uri="{02D57815-91ED-43cb-92C2-25804820EDAC}">
                  <c15:fullRef>
                    <c15:sqref>'Figure 2'!$B$59:$AK$59</c15:sqref>
                  </c15:fullRef>
                </c:ext>
              </c:extLst>
              <c:f>'Figure 2'!$N$59:$AK$59</c:f>
              <c:numCache>
                <c:formatCode>#,##0.000</c:formatCode>
                <c:ptCount val="24"/>
                <c:pt idx="0">
                  <c:v>56.788229000000001</c:v>
                </c:pt>
                <c:pt idx="1">
                  <c:v>55.318119000000003</c:v>
                </c:pt>
                <c:pt idx="2">
                  <c:v>66.004497000000001</c:v>
                </c:pt>
                <c:pt idx="3">
                  <c:v>78.454763999999997</c:v>
                </c:pt>
                <c:pt idx="4">
                  <c:v>87.219452000000004</c:v>
                </c:pt>
                <c:pt idx="5">
                  <c:v>94.540020999999996</c:v>
                </c:pt>
                <c:pt idx="6">
                  <c:v>105.682401</c:v>
                </c:pt>
                <c:pt idx="7">
                  <c:v>106.01499200000001</c:v>
                </c:pt>
                <c:pt idx="8">
                  <c:v>97.464406999999994</c:v>
                </c:pt>
                <c:pt idx="9">
                  <c:v>91.194817999999998</c:v>
                </c:pt>
                <c:pt idx="10">
                  <c:v>66.113382000000001</c:v>
                </c:pt>
                <c:pt idx="11">
                  <c:v>68.237665000000007</c:v>
                </c:pt>
                <c:pt idx="12">
                  <c:v>62.200878000000003</c:v>
                </c:pt>
                <c:pt idx="13">
                  <c:v>62.909433</c:v>
                </c:pt>
                <c:pt idx="14">
                  <c:v>74.379465999999994</c:v>
                </c:pt>
                <c:pt idx="15">
                  <c:v>84.851754999999997</c:v>
                </c:pt>
                <c:pt idx="16">
                  <c:v>96.350429000000005</c:v>
                </c:pt>
                <c:pt idx="17">
                  <c:v>103.561662</c:v>
                </c:pt>
                <c:pt idx="18">
                  <c:v>112.76125999999999</c:v>
                </c:pt>
                <c:pt idx="19">
                  <c:v>113.91277599999999</c:v>
                </c:pt>
                <c:pt idx="20">
                  <c:v>104.14351600000001</c:v>
                </c:pt>
                <c:pt idx="21">
                  <c:v>97.331660999999997</c:v>
                </c:pt>
                <c:pt idx="22">
                  <c:v>71.595132000000007</c:v>
                </c:pt>
                <c:pt idx="23">
                  <c:v>73.812578000000002</c:v>
                </c:pt>
              </c:numCache>
            </c:numRef>
          </c:val>
          <c:smooth val="0"/>
          <c:extLst>
            <c:ext xmlns:c16="http://schemas.microsoft.com/office/drawing/2014/chart" uri="{C3380CC4-5D6E-409C-BE32-E72D297353CC}">
              <c16:uniqueId val="{00000001-0120-43E0-A0F7-6F5E3E7FD50F}"/>
            </c:ext>
          </c:extLst>
        </c:ser>
        <c:dLbls>
          <c:showLegendKey val="0"/>
          <c:showVal val="0"/>
          <c:showCatName val="0"/>
          <c:showSerName val="0"/>
          <c:showPercent val="0"/>
          <c:showBubbleSize val="0"/>
        </c:dLbls>
        <c:marker val="1"/>
        <c:smooth val="0"/>
        <c:axId val="531273192"/>
        <c:axId val="531273584"/>
      </c:lineChart>
      <c:catAx>
        <c:axId val="531273192"/>
        <c:scaling>
          <c:orientation val="minMax"/>
        </c:scaling>
        <c:delete val="0"/>
        <c:axPos val="b"/>
        <c:numFmt formatCode="mmm\-yy" sourceLinked="1"/>
        <c:majorTickMark val="out"/>
        <c:minorTickMark val="none"/>
        <c:tickLblPos val="nextTo"/>
        <c:spPr>
          <a:ln w="3175">
            <a:solidFill>
              <a:srgbClr val="000000"/>
            </a:solidFill>
            <a:prstDash val="solid"/>
          </a:ln>
        </c:spPr>
        <c:txPr>
          <a:bodyPr rot="0" vert="horz"/>
          <a:lstStyle/>
          <a:p>
            <a:pPr>
              <a:defRPr sz="1200" b="0">
                <a:latin typeface="Arial" panose="020B0604020202020204" pitchFamily="34" charset="0"/>
                <a:cs typeface="Arial" panose="020B0604020202020204" pitchFamily="34" charset="0"/>
              </a:defRPr>
            </a:pPr>
            <a:endParaRPr lang="en-US"/>
          </a:p>
        </c:txPr>
        <c:crossAx val="531273584"/>
        <c:crosses val="autoZero"/>
        <c:auto val="0"/>
        <c:lblAlgn val="ctr"/>
        <c:lblOffset val="100"/>
        <c:tickLblSkip val="1"/>
        <c:tickMarkSkip val="1"/>
        <c:noMultiLvlLbl val="0"/>
      </c:catAx>
      <c:valAx>
        <c:axId val="531273584"/>
        <c:scaling>
          <c:orientation val="minMax"/>
          <c:min val="0"/>
        </c:scaling>
        <c:delete val="0"/>
        <c:axPos val="l"/>
        <c:majorGridlines>
          <c:spPr>
            <a:ln w="3175">
              <a:solidFill>
                <a:srgbClr val="C0C0C0"/>
              </a:solidFill>
              <a:prstDash val="sysDash"/>
            </a:ln>
          </c:spPr>
        </c:majorGridlines>
        <c:numFmt formatCode="#,##0" sourceLinked="0"/>
        <c:majorTickMark val="out"/>
        <c:minorTickMark val="none"/>
        <c:tickLblPos val="nextTo"/>
        <c:spPr>
          <a:ln w="3175">
            <a:noFill/>
            <a:prstDash val="solid"/>
          </a:ln>
        </c:spPr>
        <c:txPr>
          <a:bodyPr rot="0" vert="horz"/>
          <a:lstStyle/>
          <a:p>
            <a:pPr>
              <a:defRPr sz="1200" b="0">
                <a:latin typeface="Arial" panose="020B0604020202020204" pitchFamily="34" charset="0"/>
                <a:cs typeface="Arial" panose="020B0604020202020204" pitchFamily="34" charset="0"/>
              </a:defRPr>
            </a:pPr>
            <a:endParaRPr lang="en-US"/>
          </a:p>
        </c:txPr>
        <c:crossAx val="531273192"/>
        <c:crosses val="autoZero"/>
        <c:crossBetween val="between"/>
        <c:majorUnit val="1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oddHeader>&amp;A</c:oddHeader>
      <c:oddFooter>Page &amp;P</c:oddFooter>
    </c:headerFooter>
    <c:pageMargins b="1" l="0.75000000000000033" r="0.75000000000000033" t="1" header="0.5" footer="0.5"/>
    <c:pageSetup paperSize="9" orientation="landscape"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822219362308882E-2"/>
          <c:y val="2.2670059527753215E-2"/>
          <c:w val="0.79788904981679931"/>
          <c:h val="0.9531796621371262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0D3-4BE5-B21B-50027541A90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0D3-4BE5-B21B-50027541A90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0D3-4BE5-B21B-50027541A902}"/>
              </c:ext>
            </c:extLst>
          </c:dPt>
          <c:cat>
            <c:strRef>
              <c:f>'Figure 2'!$A$73:$A$75</c:f>
              <c:strCache>
                <c:ptCount val="3"/>
                <c:pt idx="0">
                  <c:v>Extra-EU</c:v>
                </c:pt>
                <c:pt idx="1">
                  <c:v>Intra-EU</c:v>
                </c:pt>
                <c:pt idx="2">
                  <c:v>Nat.</c:v>
                </c:pt>
              </c:strCache>
            </c:strRef>
          </c:cat>
          <c:val>
            <c:numRef>
              <c:f>'Figure 2'!$B$73:$B$75</c:f>
              <c:numCache>
                <c:formatCode>#,##0</c:formatCode>
                <c:ptCount val="3"/>
                <c:pt idx="0">
                  <c:v>383322033</c:v>
                </c:pt>
                <c:pt idx="1">
                  <c:v>297517973</c:v>
                </c:pt>
                <c:pt idx="2">
                  <c:v>134849125</c:v>
                </c:pt>
              </c:numCache>
            </c:numRef>
          </c:val>
          <c:extLst>
            <c:ext xmlns:c16="http://schemas.microsoft.com/office/drawing/2014/chart" uri="{C3380CC4-5D6E-409C-BE32-E72D297353CC}">
              <c16:uniqueId val="{00000006-40D3-4BE5-B21B-50027541A902}"/>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7-E34D-4C93-824C-7ECDFDBD56E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9-E34D-4C93-824C-7ECDFDBD56E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B-E34D-4C93-824C-7ECDFDBD56E0}"/>
              </c:ext>
            </c:extLst>
          </c:dPt>
          <c:cat>
            <c:strRef>
              <c:f>'Figure 2'!$A$73:$A$75</c:f>
              <c:strCache>
                <c:ptCount val="3"/>
                <c:pt idx="0">
                  <c:v>Extra-EU</c:v>
                </c:pt>
                <c:pt idx="1">
                  <c:v>Intra-EU</c:v>
                </c:pt>
                <c:pt idx="2">
                  <c:v>Nat.</c:v>
                </c:pt>
              </c:strCache>
            </c:strRef>
          </c:cat>
          <c:val>
            <c:numRef>
              <c:f>'Figure 2'!$C$73:$C$75</c:f>
              <c:numCache>
                <c:formatCode>#,##0</c:formatCode>
                <c:ptCount val="3"/>
                <c:pt idx="0">
                  <c:v>477153317</c:v>
                </c:pt>
                <c:pt idx="1">
                  <c:v>349703472</c:v>
                </c:pt>
                <c:pt idx="2">
                  <c:v>146175958</c:v>
                </c:pt>
              </c:numCache>
            </c:numRef>
          </c:val>
          <c:extLst>
            <c:ext xmlns:c16="http://schemas.microsoft.com/office/drawing/2014/chart" uri="{C3380CC4-5D6E-409C-BE32-E72D297353CC}">
              <c16:uniqueId val="{00000007-40D3-4BE5-B21B-50027541A902}"/>
            </c:ext>
          </c:extLst>
        </c:ser>
        <c:ser>
          <c:idx val="2"/>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0D-E34D-4C93-824C-7ECDFDBD56E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F-E34D-4C93-824C-7ECDFDBD56E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1-E34D-4C93-824C-7ECDFDBD56E0}"/>
              </c:ext>
            </c:extLst>
          </c:dPt>
          <c:cat>
            <c:strRef>
              <c:f>'Figure 2'!$A$73:$A$75</c:f>
              <c:strCache>
                <c:ptCount val="3"/>
                <c:pt idx="0">
                  <c:v>Extra-EU</c:v>
                </c:pt>
                <c:pt idx="1">
                  <c:v>Intra-EU</c:v>
                </c:pt>
                <c:pt idx="2">
                  <c:v>Nat.</c:v>
                </c:pt>
              </c:strCache>
            </c:strRef>
          </c:cat>
          <c:val>
            <c:numRef>
              <c:f>'Figure 2'!$E$73:$E$75</c:f>
              <c:numCache>
                <c:formatCode>0.0%</c:formatCode>
                <c:ptCount val="3"/>
                <c:pt idx="0">
                  <c:v>9.3806842382277766E-2</c:v>
                </c:pt>
                <c:pt idx="1">
                  <c:v>9.8974336177022559E-2</c:v>
                </c:pt>
                <c:pt idx="2">
                  <c:v>3.6982032298362055E-2</c:v>
                </c:pt>
              </c:numCache>
            </c:numRef>
          </c:val>
          <c:extLst>
            <c:ext xmlns:c16="http://schemas.microsoft.com/office/drawing/2014/chart" uri="{C3380CC4-5D6E-409C-BE32-E72D297353CC}">
              <c16:uniqueId val="{00000008-40D3-4BE5-B21B-50027541A902}"/>
            </c:ext>
          </c:extLst>
        </c:ser>
        <c:ser>
          <c:idx val="3"/>
          <c:order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13-E34D-4C93-824C-7ECDFDBD56E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5-E34D-4C93-824C-7ECDFDBD56E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7-E34D-4C93-824C-7ECDFDBD56E0}"/>
              </c:ext>
            </c:extLst>
          </c:dPt>
          <c:cat>
            <c:strRef>
              <c:f>'Figure 2'!$A$73:$A$75</c:f>
              <c:strCache>
                <c:ptCount val="3"/>
                <c:pt idx="0">
                  <c:v>Extra-EU</c:v>
                </c:pt>
                <c:pt idx="1">
                  <c:v>Intra-EU</c:v>
                </c:pt>
                <c:pt idx="2">
                  <c:v>Nat.</c:v>
                </c:pt>
              </c:strCache>
            </c:strRef>
          </c:cat>
          <c:val>
            <c:numRef>
              <c:f>'Figure 2'!$F$73:$F$75</c:f>
              <c:numCache>
                <c:formatCode>0.0%</c:formatCode>
                <c:ptCount val="3"/>
                <c:pt idx="0">
                  <c:v>0.49339039488078612</c:v>
                </c:pt>
                <c:pt idx="1">
                  <c:v>0.36331188269321718</c:v>
                </c:pt>
                <c:pt idx="2">
                  <c:v>0.1432977224259967</c:v>
                </c:pt>
              </c:numCache>
            </c:numRef>
          </c:val>
          <c:extLst>
            <c:ext xmlns:c16="http://schemas.microsoft.com/office/drawing/2014/chart" uri="{C3380CC4-5D6E-409C-BE32-E72D297353CC}">
              <c16:uniqueId val="{00000009-40D3-4BE5-B21B-50027541A90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solidFill>
        <a:schemeClr val="bg1">
          <a:alpha val="0"/>
        </a:schemeClr>
      </a:solidFill>
      <a:round/>
    </a:ln>
    <a:effectLst/>
  </c:spPr>
  <c:txPr>
    <a:bodyPr/>
    <a:lstStyle/>
    <a:p>
      <a:pPr>
        <a:defRPr/>
      </a:pPr>
      <a:endParaRPr lang="en-US"/>
    </a:p>
  </c:txPr>
  <c:printSettings>
    <c:headerFooter alignWithMargins="0"/>
    <c:pageMargins b="1" l="0.75000000000000033" r="0.75000000000000033" t="1" header="0.5" footer="0.5"/>
    <c:pageSetup paperSize="9" orientation="landscape" horizontalDpi="1200" verticalDpi="1200"/>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Air passengers transport, EU, January 2023-December 2024</a:t>
            </a:r>
          </a:p>
          <a:p>
            <a:pPr algn="l">
              <a:defRPr sz="1800" b="1">
                <a:latin typeface="Arial"/>
                <a:ea typeface="Arial"/>
                <a:cs typeface="Arial"/>
              </a:defRPr>
            </a:pPr>
            <a:r>
              <a:rPr lang="en-US" sz="1600" b="0"/>
              <a:t>(million passengers carried)</a:t>
            </a:r>
          </a:p>
        </c:rich>
      </c:tx>
      <c:layout>
        <c:manualLayout>
          <c:xMode val="edge"/>
          <c:yMode val="edge"/>
          <c:x val="2.7504182747319183E-3"/>
          <c:y val="6.2709513978415014E-3"/>
        </c:manualLayout>
      </c:layout>
      <c:overlay val="0"/>
    </c:title>
    <c:autoTitleDeleted val="0"/>
    <c:plotArea>
      <c:layout>
        <c:manualLayout>
          <c:xMode val="edge"/>
          <c:yMode val="edge"/>
          <c:x val="2.7504182747319183E-3"/>
          <c:y val="6.2709513978415014E-3"/>
          <c:w val="0"/>
          <c:h val="0"/>
        </c:manualLayout>
      </c:layout>
      <c:barChart>
        <c:barDir val="col"/>
        <c:grouping val="clustered"/>
        <c:varyColors val="0"/>
        <c:ser>
          <c:idx val="0"/>
          <c:order val="0"/>
          <c:tx>
            <c:strRef>
              <c:f>'Figure 2'!$A$1</c:f>
              <c:strCache>
                <c:ptCount val="1"/>
                <c:pt idx="0">
                  <c:v>Figure 2: Air passengers transport, EU, January 2023-December 2024</c:v>
                </c:pt>
              </c:strCache>
            </c:strRef>
          </c:tx>
          <c:invertIfNegative val="0"/>
          <c:val>
            <c:numRef>
              <c:f>'Figure 2'!$B$1</c:f>
              <c:numCache>
                <c:formatCode>General</c:formatCode>
                <c:ptCount val="1"/>
              </c:numCache>
            </c:numRef>
          </c:val>
          <c:extLst>
            <c:ext xmlns:c15="http://schemas.microsoft.com/office/drawing/2012/chart" uri="{02D57815-91ED-43cb-92C2-25804820EDAC}">
              <c15:filteredCategoryTitle>
                <c15:cat>
                  <c:multiLvlStrRef>
                    <c:extLst>
                      <c:ext uri="{02D57815-91ED-43cb-92C2-25804820EDAC}">
                        <c15:formulaRef>
                          <c15:sqref>'Figure 2'!#REF!</c15:sqref>
                        </c15:formulaRef>
                      </c:ext>
                    </c:extLst>
                  </c:multiLvlStrRef>
                </c15:cat>
              </c15:filteredCategoryTitle>
            </c:ext>
            <c:ext xmlns:c16="http://schemas.microsoft.com/office/drawing/2014/chart" uri="{C3380CC4-5D6E-409C-BE32-E72D297353CC}">
              <c16:uniqueId val="{00000000-FDE3-4F6D-8F69-BF4424820385}"/>
            </c:ext>
          </c:extLst>
        </c:ser>
        <c:dLbls>
          <c:showLegendKey val="0"/>
          <c:showVal val="0"/>
          <c:showCatName val="0"/>
          <c:showSerName val="0"/>
          <c:showPercent val="0"/>
          <c:showBubbleSize val="0"/>
        </c:dLbls>
        <c:gapWidth val="150"/>
        <c:axId val="772265552"/>
        <c:axId val="772268432"/>
      </c:barChart>
      <c:catAx>
        <c:axId val="772265552"/>
        <c:scaling>
          <c:orientation val="minMax"/>
        </c:scaling>
        <c:delete val="1"/>
        <c:axPos val="b"/>
        <c:numFmt formatCode="General" sourceLinked="1"/>
        <c:majorTickMark val="out"/>
        <c:minorTickMark val="none"/>
        <c:tickLblPos val="nextTo"/>
        <c:crossAx val="772268432"/>
        <c:crosses val="autoZero"/>
        <c:auto val="1"/>
        <c:lblAlgn val="ctr"/>
        <c:lblOffset val="100"/>
        <c:noMultiLvlLbl val="0"/>
      </c:catAx>
      <c:valAx>
        <c:axId val="772268432"/>
        <c:scaling>
          <c:orientation val="minMax"/>
        </c:scaling>
        <c:delete val="1"/>
        <c:axPos val="l"/>
        <c:numFmt formatCode="General" sourceLinked="1"/>
        <c:majorTickMark val="out"/>
        <c:minorTickMark val="none"/>
        <c:tickLblPos val="nextTo"/>
        <c:crossAx val="772265552"/>
        <c:crosses val="autoZero"/>
        <c:crossBetween val="between"/>
      </c:valAx>
      <c:spPr>
        <a:noFill/>
        <a:ln w="25400">
          <a:no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panose="020B0604020202020204" pitchFamily="34" charset="0"/>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Air passengers transport, EU, January 2023-December 2024</a:t>
            </a:r>
          </a:p>
          <a:p>
            <a:pPr algn="l">
              <a:defRPr sz="1800" b="1">
                <a:latin typeface="Arial"/>
                <a:ea typeface="Arial"/>
                <a:cs typeface="Arial"/>
              </a:defRPr>
            </a:pPr>
            <a:r>
              <a:rPr lang="en-US" sz="1600" b="0"/>
              <a:t>(% change compared to the same period of the previous year)</a:t>
            </a:r>
          </a:p>
        </c:rich>
      </c:tx>
      <c:layout>
        <c:manualLayout>
          <c:xMode val="edge"/>
          <c:yMode val="edge"/>
          <c:x val="4.9106636220552207E-3"/>
          <c:y val="7.515602271960649E-3"/>
        </c:manualLayout>
      </c:layout>
      <c:overlay val="0"/>
    </c:title>
    <c:autoTitleDeleted val="0"/>
    <c:plotArea>
      <c:layout>
        <c:manualLayout>
          <c:xMode val="edge"/>
          <c:yMode val="edge"/>
          <c:x val="1.3504324960651858E-2"/>
          <c:y val="0.11104302356821859"/>
          <c:w val="0.81449020834940411"/>
          <c:h val="0.70978797716677178"/>
        </c:manualLayout>
      </c:layout>
      <c:barChart>
        <c:barDir val="col"/>
        <c:grouping val="clustered"/>
        <c:varyColors val="0"/>
        <c:ser>
          <c:idx val="0"/>
          <c:order val="0"/>
          <c:spPr>
            <a:solidFill>
              <a:srgbClr val="2644A7">
                <a:lumMod val="100000"/>
              </a:srgbClr>
            </a:solidFill>
          </c:spPr>
          <c:invertIfNegative val="0"/>
          <c:cat>
            <c:numRef>
              <c:f>'Figure 3'!$B$51:$Y$51</c:f>
              <c:numCache>
                <c:formatCode>mmm\-yy</c:formatCode>
                <c:ptCount val="24"/>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numCache>
            </c:numRef>
          </c:cat>
          <c:val>
            <c:numRef>
              <c:f>'Figure 3'!$B$52:$Y$52</c:f>
              <c:numCache>
                <c:formatCode>#,##0.0</c:formatCode>
                <c:ptCount val="24"/>
                <c:pt idx="0">
                  <c:v>81.481731579541105</c:v>
                </c:pt>
                <c:pt idx="1">
                  <c:v>56.637768111135721</c:v>
                </c:pt>
                <c:pt idx="2">
                  <c:v>37.282106802320428</c:v>
                </c:pt>
                <c:pt idx="3">
                  <c:v>21.308504837990384</c:v>
                </c:pt>
                <c:pt idx="4">
                  <c:v>16.694284621342661</c:v>
                </c:pt>
                <c:pt idx="5">
                  <c:v>12.153609697054701</c:v>
                </c:pt>
                <c:pt idx="6">
                  <c:v>11.969838884063243</c:v>
                </c:pt>
                <c:pt idx="7">
                  <c:v>11.048443720599433</c:v>
                </c:pt>
                <c:pt idx="8">
                  <c:v>12.272034057827664</c:v>
                </c:pt>
                <c:pt idx="9">
                  <c:v>12.574144069096004</c:v>
                </c:pt>
                <c:pt idx="10">
                  <c:v>12.386204589375737</c:v>
                </c:pt>
                <c:pt idx="11">
                  <c:v>12.245980086184316</c:v>
                </c:pt>
                <c:pt idx="12">
                  <c:v>9.5312868446733923</c:v>
                </c:pt>
                <c:pt idx="13">
                  <c:v>13.723015419233619</c:v>
                </c:pt>
                <c:pt idx="14">
                  <c:v>12.68848242264462</c:v>
                </c:pt>
                <c:pt idx="15">
                  <c:v>8.1537317478897808</c:v>
                </c:pt>
                <c:pt idx="16">
                  <c:v>10.468968550731095</c:v>
                </c:pt>
                <c:pt idx="17">
                  <c:v>9.5426687074672945</c:v>
                </c:pt>
                <c:pt idx="18">
                  <c:v>6.6982382430921472</c:v>
                </c:pt>
                <c:pt idx="19">
                  <c:v>7.4496859840351703</c:v>
                </c:pt>
                <c:pt idx="20">
                  <c:v>6.8528698892099227</c:v>
                </c:pt>
                <c:pt idx="21">
                  <c:v>6.7293768819188804</c:v>
                </c:pt>
                <c:pt idx="22">
                  <c:v>8.2914378816681946</c:v>
                </c:pt>
                <c:pt idx="23">
                  <c:v>8.1698472537124367</c:v>
                </c:pt>
              </c:numCache>
            </c:numRef>
          </c:val>
          <c:extLst>
            <c:ext xmlns:c16="http://schemas.microsoft.com/office/drawing/2014/chart" uri="{C3380CC4-5D6E-409C-BE32-E72D297353CC}">
              <c16:uniqueId val="{00000000-78C3-4126-A187-35CFC42D8D4E}"/>
            </c:ext>
          </c:extLst>
        </c:ser>
        <c:dLbls>
          <c:showLegendKey val="0"/>
          <c:showVal val="0"/>
          <c:showCatName val="0"/>
          <c:showSerName val="0"/>
          <c:showPercent val="0"/>
          <c:showBubbleSize val="0"/>
        </c:dLbls>
        <c:gapWidth val="75"/>
        <c:overlap val="-27"/>
        <c:axId val="534471872"/>
        <c:axId val="534468736"/>
      </c:barChart>
      <c:dateAx>
        <c:axId val="534471872"/>
        <c:scaling>
          <c:orientation val="minMax"/>
        </c:scaling>
        <c:delete val="0"/>
        <c:axPos val="b"/>
        <c:numFmt formatCode="mmm\-yy" sourceLinked="0"/>
        <c:majorTickMark val="out"/>
        <c:minorTickMark val="none"/>
        <c:tickLblPos val="low"/>
        <c:spPr>
          <a:ln>
            <a:solidFill>
              <a:srgbClr val="000000"/>
            </a:solidFill>
            <a:prstDash val="solid"/>
          </a:ln>
        </c:spPr>
        <c:txPr>
          <a:bodyPr rot="-3600000" vert="horz"/>
          <a:lstStyle/>
          <a:p>
            <a:pPr>
              <a:defRPr/>
            </a:pPr>
            <a:endParaRPr lang="en-US"/>
          </a:p>
        </c:txPr>
        <c:crossAx val="534468736"/>
        <c:crosses val="autoZero"/>
        <c:auto val="0"/>
        <c:lblOffset val="100"/>
        <c:baseTimeUnit val="months"/>
        <c:majorUnit val="1"/>
        <c:majorTimeUnit val="months"/>
      </c:dateAx>
      <c:valAx>
        <c:axId val="534468736"/>
        <c:scaling>
          <c:orientation val="minMax"/>
          <c:max val="100"/>
          <c:min val="0"/>
        </c:scaling>
        <c:delete val="0"/>
        <c:axPos val="l"/>
        <c:majorGridlines>
          <c:spPr>
            <a:ln w="3175">
              <a:solidFill>
                <a:srgbClr val="C0C0C0"/>
              </a:solidFill>
              <a:prstDash val="sysDash"/>
            </a:ln>
          </c:spPr>
        </c:majorGridlines>
        <c:numFmt formatCode="#,##0" sourceLinked="0"/>
        <c:majorTickMark val="none"/>
        <c:minorTickMark val="none"/>
        <c:tickLblPos val="low"/>
        <c:spPr>
          <a:ln w="9525">
            <a:noFill/>
          </a:ln>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534471872"/>
        <c:crosses val="autoZero"/>
        <c:crossBetween val="between"/>
        <c:majorUnit val="20"/>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1" l="0.75000000000000033" r="0.75000000000000033" t="1" header="0.5" footer="0.5"/>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file:///C:\Program%20Files\DIaLOGIKa\Eurostat%20Layout\Logo\Eurostat%20logo.png"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xdr:from>
      <xdr:col>0</xdr:col>
      <xdr:colOff>104775</xdr:colOff>
      <xdr:row>3</xdr:row>
      <xdr:rowOff>110047</xdr:rowOff>
    </xdr:from>
    <xdr:to>
      <xdr:col>16</xdr:col>
      <xdr:colOff>180975</xdr:colOff>
      <xdr:row>39</xdr:row>
      <xdr:rowOff>51317</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cdr:x>
      <cdr:y>0.95363</cdr:y>
    </cdr:from>
    <cdr:ext cx="7995000" cy="269368"/>
    <cdr:sp macro="" textlink="">
      <cdr:nvSpPr>
        <cdr:cNvPr id="2" name="FootonotesShape">
          <a:extLst xmlns:a="http://schemas.openxmlformats.org/drawingml/2006/main">
            <a:ext uri="{FF2B5EF4-FFF2-40B4-BE49-F238E27FC236}">
              <a16:creationId xmlns:a16="http://schemas.microsoft.com/office/drawing/2014/main" id="{BED89732-D8D1-5B5F-0B75-8000256B2089}"/>
            </a:ext>
          </a:extLst>
        </cdr:cNvPr>
        <cdr:cNvSpPr txBox="1"/>
      </cdr:nvSpPr>
      <cdr:spPr>
        <a:xfrm xmlns:a="http://schemas.openxmlformats.org/drawingml/2006/main">
          <a:off x="0" y="5539302"/>
          <a:ext cx="7995000" cy="26936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kern="1200">
              <a:latin typeface="Arial" panose="020B0604020202020204" pitchFamily="34" charset="0"/>
            </a:rPr>
            <a:t>Source:</a:t>
          </a:r>
          <a:r>
            <a:rPr lang="en-GB" sz="1200" kern="1200">
              <a:latin typeface="Arial" panose="020B0604020202020204" pitchFamily="34" charset="0"/>
            </a:rPr>
            <a:t> European Organisation for the Safety of Air Navigation (Eurocontrol) (online data code: avia_tf_cm)</a:t>
          </a:r>
        </a:p>
      </cdr:txBody>
    </cdr:sp>
  </cdr:absSizeAnchor>
  <cdr:absSizeAnchor xmlns:cdr="http://schemas.openxmlformats.org/drawingml/2006/chartDrawing">
    <cdr:from>
      <cdr:x>0.83936</cdr:x>
      <cdr:y>0.92759</cdr:y>
    </cdr:from>
    <cdr:ext cx="1530099" cy="420625"/>
    <cdr:pic>
      <cdr:nvPicPr>
        <cdr:cNvPr id="5" name="LogoShape">
          <a:extLst xmlns:a="http://schemas.openxmlformats.org/drawingml/2006/main">
            <a:ext uri="{FF2B5EF4-FFF2-40B4-BE49-F238E27FC236}">
              <a16:creationId xmlns:a16="http://schemas.microsoft.com/office/drawing/2014/main" id="{43130236-AE19-F1D6-7210-E0607BE70607}"/>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388045"/>
          <a:ext cx="1530099" cy="420625"/>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xdr:from>
      <xdr:col>0</xdr:col>
      <xdr:colOff>438150</xdr:colOff>
      <xdr:row>4</xdr:row>
      <xdr:rowOff>63121</xdr:rowOff>
    </xdr:from>
    <xdr:to>
      <xdr:col>25</xdr:col>
      <xdr:colOff>505768</xdr:colOff>
      <xdr:row>49</xdr:row>
      <xdr:rowOff>27214</xdr:rowOff>
    </xdr:to>
    <xdr:grpSp>
      <xdr:nvGrpSpPr>
        <xdr:cNvPr id="46" name="Group 45">
          <a:extLst>
            <a:ext uri="{FF2B5EF4-FFF2-40B4-BE49-F238E27FC236}">
              <a16:creationId xmlns:a16="http://schemas.microsoft.com/office/drawing/2014/main" id="{C08468EC-6574-197E-B4EB-F41C5918BBA7}"/>
            </a:ext>
          </a:extLst>
        </xdr:cNvPr>
        <xdr:cNvGrpSpPr/>
      </xdr:nvGrpSpPr>
      <xdr:grpSpPr>
        <a:xfrm>
          <a:off x="438150" y="777496"/>
          <a:ext cx="18248462" cy="7655531"/>
          <a:chOff x="0" y="1213031"/>
          <a:chExt cx="18336568" cy="6645922"/>
        </a:xfrm>
      </xdr:grpSpPr>
      <xdr:grpSp>
        <xdr:nvGrpSpPr>
          <xdr:cNvPr id="3" name="Group 2">
            <a:extLst>
              <a:ext uri="{FF2B5EF4-FFF2-40B4-BE49-F238E27FC236}">
                <a16:creationId xmlns:a16="http://schemas.microsoft.com/office/drawing/2014/main" id="{00000000-0008-0000-0100-000003000000}"/>
              </a:ext>
            </a:extLst>
          </xdr:cNvPr>
          <xdr:cNvGrpSpPr/>
        </xdr:nvGrpSpPr>
        <xdr:grpSpPr>
          <a:xfrm>
            <a:off x="0" y="1213031"/>
            <a:ext cx="18336568" cy="6645922"/>
            <a:chOff x="393999" y="616378"/>
            <a:chExt cx="17721787" cy="6649127"/>
          </a:xfrm>
        </xdr:grpSpPr>
        <xdr:grpSp>
          <xdr:nvGrpSpPr>
            <xdr:cNvPr id="5" name="Group 4">
              <a:extLst>
                <a:ext uri="{FF2B5EF4-FFF2-40B4-BE49-F238E27FC236}">
                  <a16:creationId xmlns:a16="http://schemas.microsoft.com/office/drawing/2014/main" id="{00000000-0008-0000-0100-000005000000}"/>
                </a:ext>
              </a:extLst>
            </xdr:cNvPr>
            <xdr:cNvGrpSpPr/>
          </xdr:nvGrpSpPr>
          <xdr:grpSpPr>
            <a:xfrm>
              <a:off x="393999" y="616378"/>
              <a:ext cx="17721787" cy="6649127"/>
              <a:chOff x="2723981" y="600185"/>
              <a:chExt cx="16518695" cy="7029213"/>
            </a:xfrm>
          </xdr:grpSpPr>
          <xdr:graphicFrame macro="">
            <xdr:nvGraphicFramePr>
              <xdr:cNvPr id="14" name="Chart 1">
                <a:extLst>
                  <a:ext uri="{FF2B5EF4-FFF2-40B4-BE49-F238E27FC236}">
                    <a16:creationId xmlns:a16="http://schemas.microsoft.com/office/drawing/2014/main" id="{00000000-0008-0000-0100-00000E000000}"/>
                  </a:ext>
                </a:extLst>
              </xdr:cNvPr>
              <xdr:cNvGraphicFramePr>
                <a:graphicFrameLocks/>
              </xdr:cNvGraphicFramePr>
            </xdr:nvGraphicFramePr>
            <xdr:xfrm>
              <a:off x="2723981" y="600185"/>
              <a:ext cx="16518695" cy="7029213"/>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5" name="Chart 7">
                <a:extLst>
                  <a:ext uri="{FF2B5EF4-FFF2-40B4-BE49-F238E27FC236}">
                    <a16:creationId xmlns:a16="http://schemas.microsoft.com/office/drawing/2014/main" id="{00000000-0008-0000-0100-00000F000000}"/>
                  </a:ext>
                </a:extLst>
              </xdr:cNvPr>
              <xdr:cNvGraphicFramePr>
                <a:graphicFrameLocks/>
              </xdr:cNvGraphicFramePr>
            </xdr:nvGraphicFramePr>
            <xdr:xfrm>
              <a:off x="12906993" y="3431295"/>
              <a:ext cx="4233483" cy="3746571"/>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6" name="Text Box 26">
                <a:extLst>
                  <a:ext uri="{FF2B5EF4-FFF2-40B4-BE49-F238E27FC236}">
                    <a16:creationId xmlns:a16="http://schemas.microsoft.com/office/drawing/2014/main" id="{00000000-0008-0000-0100-000010000000}"/>
                  </a:ext>
                </a:extLst>
              </xdr:cNvPr>
              <xdr:cNvSpPr txBox="1">
                <a:spLocks noChangeArrowheads="1"/>
              </xdr:cNvSpPr>
            </xdr:nvSpPr>
            <xdr:spPr bwMode="auto">
              <a:xfrm>
                <a:off x="13003531" y="3207558"/>
                <a:ext cx="4092824" cy="507885"/>
              </a:xfrm>
              <a:prstGeom prst="rect">
                <a:avLst/>
              </a:prstGeom>
              <a:noFill/>
              <a:ln w="9525">
                <a:noFill/>
                <a:miter lim="800000"/>
                <a:headEnd/>
                <a:tailEnd/>
              </a:ln>
            </xdr:spPr>
            <xdr:txBody>
              <a:bodyPr vertOverflow="clip" wrap="square" lIns="27432" tIns="22860" rIns="27432" bIns="0" anchor="t" upright="1"/>
              <a:lstStyle/>
              <a:p>
                <a:pPr algn="ctr" rtl="1">
                  <a:defRPr sz="1000"/>
                </a:pPr>
                <a:r>
                  <a:rPr lang="en-US" sz="1200" b="1" baseline="0">
                    <a:latin typeface="Arial" panose="020B0604020202020204" pitchFamily="34" charset="0"/>
                    <a:ea typeface="+mn-ea"/>
                    <a:cs typeface="Arial" panose="020B0604020202020204" pitchFamily="34" charset="0"/>
                  </a:rPr>
                  <a:t>Air passenger transport, EU, January-December 2024</a:t>
                </a:r>
              </a:p>
              <a:p>
                <a:pPr algn="ctr" rtl="1">
                  <a:defRPr sz="1000"/>
                </a:pPr>
                <a:r>
                  <a:rPr lang="en-US" sz="1200" b="1" baseline="0">
                    <a:latin typeface="Arial" panose="020B0604020202020204" pitchFamily="34" charset="0"/>
                    <a:ea typeface="+mn-ea"/>
                    <a:cs typeface="Arial" panose="020B0604020202020204" pitchFamily="34" charset="0"/>
                  </a:rPr>
                  <a:t> 1 057 millions passengers carried</a:t>
                </a:r>
              </a:p>
              <a:p>
                <a:pPr algn="ctr" rtl="1">
                  <a:defRPr sz="1000"/>
                </a:pPr>
                <a:endParaRPr lang="en-US" sz="1000" b="1" i="0" strike="noStrike">
                  <a:solidFill>
                    <a:srgbClr val="000000"/>
                  </a:solidFill>
                  <a:latin typeface="Arial" panose="020B0604020202020204" pitchFamily="34" charset="0"/>
                  <a:cs typeface="Arial" panose="020B0604020202020204" pitchFamily="34" charset="0"/>
                </a:endParaRPr>
              </a:p>
            </xdr:txBody>
          </xdr:sp>
          <xdr:sp macro="" textlink="">
            <xdr:nvSpPr>
              <xdr:cNvPr id="17" name="Text Box 168">
                <a:extLst>
                  <a:ext uri="{FF2B5EF4-FFF2-40B4-BE49-F238E27FC236}">
                    <a16:creationId xmlns:a16="http://schemas.microsoft.com/office/drawing/2014/main" id="{00000000-0008-0000-0100-000011000000}"/>
                  </a:ext>
                </a:extLst>
              </xdr:cNvPr>
              <xdr:cNvSpPr txBox="1">
                <a:spLocks noChangeArrowheads="1"/>
              </xdr:cNvSpPr>
            </xdr:nvSpPr>
            <xdr:spPr bwMode="auto">
              <a:xfrm>
                <a:off x="13567589" y="5524409"/>
                <a:ext cx="1421746" cy="798557"/>
              </a:xfrm>
              <a:prstGeom prst="rect">
                <a:avLst/>
              </a:prstGeom>
              <a:solidFill>
                <a:srgbClr val="FFFFFF">
                  <a:alpha val="0"/>
                </a:srgbClr>
              </a:solidFill>
              <a:ln w="9525">
                <a:noFill/>
                <a:miter lim="800000"/>
                <a:headEnd/>
                <a:tailEnd/>
              </a:ln>
            </xdr:spPr>
            <xdr:txBody>
              <a:bodyPr vertOverflow="clip" wrap="square" lIns="27432" tIns="22860" rIns="27432" bIns="0" anchor="t" upright="1"/>
              <a:lstStyle/>
              <a:p>
                <a:pPr algn="ctr" rtl="1">
                  <a:defRPr sz="1000"/>
                </a:pPr>
                <a:r>
                  <a:rPr lang="en-US" sz="1100" b="1" i="0" strike="noStrike">
                    <a:solidFill>
                      <a:srgbClr val="000000"/>
                    </a:solidFill>
                    <a:latin typeface="Arial" panose="020B0604020202020204" pitchFamily="34" charset="0"/>
                    <a:cs typeface="Arial" panose="020B0604020202020204" pitchFamily="34" charset="0"/>
                  </a:rPr>
                  <a:t>Intra-EU</a:t>
                </a:r>
                <a:endParaRPr lang="en-US" sz="1100" b="0" i="0" strike="noStrike">
                  <a:solidFill>
                    <a:srgbClr val="000000"/>
                  </a:solidFill>
                  <a:latin typeface="Arial" panose="020B0604020202020204" pitchFamily="34" charset="0"/>
                  <a:cs typeface="Arial" panose="020B0604020202020204" pitchFamily="34" charset="0"/>
                </a:endParaRPr>
              </a:p>
              <a:p>
                <a:pPr algn="ctr" rtl="1">
                  <a:defRPr sz="1000"/>
                </a:pPr>
                <a:r>
                  <a:rPr lang="en-US" sz="1100" b="0" i="0" strike="noStrike">
                    <a:solidFill>
                      <a:srgbClr val="000000"/>
                    </a:solidFill>
                    <a:latin typeface="Arial" panose="020B0604020202020204" pitchFamily="34" charset="0"/>
                    <a:cs typeface="Arial" panose="020B0604020202020204" pitchFamily="34" charset="0"/>
                  </a:rPr>
                  <a:t> Share on total: 36.3%</a:t>
                </a:r>
              </a:p>
              <a:p>
                <a:pPr algn="ctr" rtl="1">
                  <a:defRPr sz="1000"/>
                </a:pPr>
                <a:r>
                  <a:rPr lang="en-US" sz="1100" b="0" i="0" strike="noStrike">
                    <a:solidFill>
                      <a:srgbClr val="000000"/>
                    </a:solidFill>
                    <a:latin typeface="Arial" panose="020B0604020202020204" pitchFamily="34" charset="0"/>
                    <a:cs typeface="Arial" panose="020B0604020202020204" pitchFamily="34" charset="0"/>
                  </a:rPr>
                  <a:t> Change 2024/2023</a:t>
                </a:r>
                <a:r>
                  <a:rPr lang="en-US" sz="1100" b="0" i="0">
                    <a:effectLst/>
                    <a:latin typeface="Arial" panose="020B0604020202020204" pitchFamily="34" charset="0"/>
                    <a:ea typeface="+mn-ea"/>
                    <a:cs typeface="Arial" panose="020B0604020202020204" pitchFamily="34" charset="0"/>
                  </a:rPr>
                  <a:t>: +9.9</a:t>
                </a:r>
                <a:r>
                  <a:rPr lang="en-US" sz="1100" b="0" i="0" strike="noStrike">
                    <a:solidFill>
                      <a:srgbClr val="000000"/>
                    </a:solidFill>
                    <a:latin typeface="Arial" panose="020B0604020202020204" pitchFamily="34" charset="0"/>
                    <a:cs typeface="Arial" panose="020B0604020202020204" pitchFamily="34" charset="0"/>
                  </a:rPr>
                  <a:t>%</a:t>
                </a:r>
              </a:p>
            </xdr:txBody>
          </xdr:sp>
          <xdr:cxnSp macro="">
            <xdr:nvCxnSpPr>
              <xdr:cNvPr id="19" name="Straight Arrow Connector 18">
                <a:extLst>
                  <a:ext uri="{FF2B5EF4-FFF2-40B4-BE49-F238E27FC236}">
                    <a16:creationId xmlns:a16="http://schemas.microsoft.com/office/drawing/2014/main" id="{00000000-0008-0000-0100-000013000000}"/>
                  </a:ext>
                </a:extLst>
              </xdr:cNvPr>
              <xdr:cNvCxnSpPr/>
            </xdr:nvCxnSpPr>
            <xdr:spPr bwMode="auto">
              <a:xfrm flipV="1">
                <a:off x="5590838" y="3058080"/>
                <a:ext cx="553746" cy="581026"/>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xnSp macro="">
            <xdr:nvCxnSpPr>
              <xdr:cNvPr id="21" name="Straight Arrow Connector 20">
                <a:extLst>
                  <a:ext uri="{FF2B5EF4-FFF2-40B4-BE49-F238E27FC236}">
                    <a16:creationId xmlns:a16="http://schemas.microsoft.com/office/drawing/2014/main" id="{00000000-0008-0000-0100-000015000000}"/>
                  </a:ext>
                </a:extLst>
              </xdr:cNvPr>
              <xdr:cNvCxnSpPr/>
            </xdr:nvCxnSpPr>
            <xdr:spPr bwMode="auto">
              <a:xfrm>
                <a:off x="10764115" y="3628195"/>
                <a:ext cx="474857" cy="249209"/>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xnSp macro="">
            <xdr:nvCxnSpPr>
              <xdr:cNvPr id="22" name="Straight Arrow Connector 21">
                <a:extLst>
                  <a:ext uri="{FF2B5EF4-FFF2-40B4-BE49-F238E27FC236}">
                    <a16:creationId xmlns:a16="http://schemas.microsoft.com/office/drawing/2014/main" id="{00000000-0008-0000-0100-000016000000}"/>
                  </a:ext>
                </a:extLst>
              </xdr:cNvPr>
              <xdr:cNvCxnSpPr/>
            </xdr:nvCxnSpPr>
            <xdr:spPr bwMode="auto">
              <a:xfrm>
                <a:off x="4329851" y="4206519"/>
                <a:ext cx="549661" cy="76384"/>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grpSp>
        <xdr:cxnSp macro="">
          <xdr:nvCxnSpPr>
            <xdr:cNvPr id="6" name="Straight Arrow Connector 5">
              <a:extLst>
                <a:ext uri="{FF2B5EF4-FFF2-40B4-BE49-F238E27FC236}">
                  <a16:creationId xmlns:a16="http://schemas.microsoft.com/office/drawing/2014/main" id="{00000000-0008-0000-0100-000006000000}"/>
                </a:ext>
              </a:extLst>
            </xdr:cNvPr>
            <xdr:cNvCxnSpPr/>
          </xdr:nvCxnSpPr>
          <xdr:spPr bwMode="auto">
            <a:xfrm flipV="1">
              <a:off x="2856837" y="3575216"/>
              <a:ext cx="524642" cy="462815"/>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xnSp macro="">
          <xdr:nvCxnSpPr>
            <xdr:cNvPr id="8" name="Straight Arrow Connector 7">
              <a:extLst>
                <a:ext uri="{FF2B5EF4-FFF2-40B4-BE49-F238E27FC236}">
                  <a16:creationId xmlns:a16="http://schemas.microsoft.com/office/drawing/2014/main" id="{00000000-0008-0000-0100-000008000000}"/>
                </a:ext>
              </a:extLst>
            </xdr:cNvPr>
            <xdr:cNvCxnSpPr/>
          </xdr:nvCxnSpPr>
          <xdr:spPr bwMode="auto">
            <a:xfrm flipV="1">
              <a:off x="5344374" y="1633057"/>
              <a:ext cx="564994" cy="492499"/>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sp macro="" textlink="">
          <xdr:nvSpPr>
            <xdr:cNvPr id="11" name="Text Box 176">
              <a:extLst>
                <a:ext uri="{FF2B5EF4-FFF2-40B4-BE49-F238E27FC236}">
                  <a16:creationId xmlns:a16="http://schemas.microsoft.com/office/drawing/2014/main" id="{00000000-0008-0000-0100-00000B000000}"/>
                </a:ext>
              </a:extLst>
            </xdr:cNvPr>
            <xdr:cNvSpPr txBox="1">
              <a:spLocks noChangeArrowheads="1"/>
            </xdr:cNvSpPr>
          </xdr:nvSpPr>
          <xdr:spPr bwMode="auto">
            <a:xfrm>
              <a:off x="10667249" y="3456610"/>
              <a:ext cx="824593" cy="269289"/>
            </a:xfrm>
            <a:prstGeom prst="rect">
              <a:avLst/>
            </a:prstGeom>
            <a:solidFill>
              <a:srgbClr val="FFFFFF">
                <a:alpha val="0"/>
              </a:srgbClr>
            </a:solidFill>
            <a:ln w="9525">
              <a:noFill/>
              <a:miter lim="800000"/>
              <a:headEnd/>
              <a:tailEnd/>
            </a:ln>
          </xdr:spPr>
          <xdr:txBody>
            <a:bodyPr vertOverflow="clip" wrap="square" lIns="27432" tIns="22860" rIns="0" bIns="0" anchor="t" upright="1"/>
            <a:lstStyle/>
            <a:p>
              <a:pPr algn="l" rtl="1">
                <a:defRPr sz="1000"/>
              </a:pPr>
              <a:r>
                <a:rPr lang="en-US" sz="1100" b="1" i="0" strike="noStrike">
                  <a:solidFill>
                    <a:srgbClr val="000000"/>
                  </a:solidFill>
                  <a:latin typeface="Arial"/>
                  <a:cs typeface="Arial"/>
                </a:rPr>
                <a:t>+18.2%</a:t>
              </a:r>
            </a:p>
          </xdr:txBody>
        </xdr:sp>
        <xdr:cxnSp macro="">
          <xdr:nvCxnSpPr>
            <xdr:cNvPr id="12" name="Straight Arrow Connector 11">
              <a:extLst>
                <a:ext uri="{FF2B5EF4-FFF2-40B4-BE49-F238E27FC236}">
                  <a16:creationId xmlns:a16="http://schemas.microsoft.com/office/drawing/2014/main" id="{00000000-0008-0000-0100-00000C000000}"/>
                </a:ext>
              </a:extLst>
            </xdr:cNvPr>
            <xdr:cNvCxnSpPr/>
          </xdr:nvCxnSpPr>
          <xdr:spPr bwMode="auto">
            <a:xfrm flipV="1">
              <a:off x="11077860" y="2658729"/>
              <a:ext cx="502923" cy="419377"/>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sp macro="" textlink="">
          <xdr:nvSpPr>
            <xdr:cNvPr id="13" name="Text Box 176">
              <a:extLst>
                <a:ext uri="{FF2B5EF4-FFF2-40B4-BE49-F238E27FC236}">
                  <a16:creationId xmlns:a16="http://schemas.microsoft.com/office/drawing/2014/main" id="{00000000-0008-0000-0100-00000D000000}"/>
                </a:ext>
              </a:extLst>
            </xdr:cNvPr>
            <xdr:cNvSpPr txBox="1">
              <a:spLocks noChangeArrowheads="1"/>
            </xdr:cNvSpPr>
          </xdr:nvSpPr>
          <xdr:spPr bwMode="auto">
            <a:xfrm>
              <a:off x="11305001" y="2836355"/>
              <a:ext cx="824593" cy="269289"/>
            </a:xfrm>
            <a:prstGeom prst="rect">
              <a:avLst/>
            </a:prstGeom>
            <a:solidFill>
              <a:srgbClr val="FFFFFF">
                <a:alpha val="0"/>
              </a:srgbClr>
            </a:solidFill>
            <a:ln w="9525">
              <a:noFill/>
              <a:miter lim="800000"/>
              <a:headEnd/>
              <a:tailEnd/>
            </a:ln>
          </xdr:spPr>
          <xdr:txBody>
            <a:bodyPr vertOverflow="clip" wrap="square" lIns="27432" tIns="22860" rIns="0" bIns="0" anchor="t" upright="1"/>
            <a:lstStyle/>
            <a:p>
              <a:pPr algn="l" rtl="1">
                <a:defRPr sz="1000"/>
              </a:pPr>
              <a:r>
                <a:rPr lang="en-US" sz="1100" b="1" i="0" strike="noStrike">
                  <a:solidFill>
                    <a:srgbClr val="000000"/>
                  </a:solidFill>
                  <a:latin typeface="Arial"/>
                  <a:cs typeface="Arial"/>
                </a:rPr>
                <a:t>+14.1%</a:t>
              </a:r>
            </a:p>
          </xdr:txBody>
        </xdr:sp>
        <xdr:cxnSp macro="">
          <xdr:nvCxnSpPr>
            <xdr:cNvPr id="45" name="Straight Arrow Connector 44">
              <a:extLst>
                <a:ext uri="{FF2B5EF4-FFF2-40B4-BE49-F238E27FC236}">
                  <a16:creationId xmlns:a16="http://schemas.microsoft.com/office/drawing/2014/main" id="{E1C62664-0F09-3CF6-164C-5E9600101BC1}"/>
                </a:ext>
              </a:extLst>
            </xdr:cNvPr>
            <xdr:cNvCxnSpPr/>
          </xdr:nvCxnSpPr>
          <xdr:spPr bwMode="auto">
            <a:xfrm>
              <a:off x="6489849" y="1641969"/>
              <a:ext cx="592342" cy="361278"/>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sp macro="" textlink="">
          <xdr:nvSpPr>
            <xdr:cNvPr id="47" name="Text Box 176">
              <a:extLst>
                <a:ext uri="{FF2B5EF4-FFF2-40B4-BE49-F238E27FC236}">
                  <a16:creationId xmlns:a16="http://schemas.microsoft.com/office/drawing/2014/main" id="{0DA1A7A4-38E3-559C-36BC-5595DEFB31FD}"/>
                </a:ext>
              </a:extLst>
            </xdr:cNvPr>
            <xdr:cNvSpPr txBox="1">
              <a:spLocks noChangeArrowheads="1"/>
            </xdr:cNvSpPr>
          </xdr:nvSpPr>
          <xdr:spPr bwMode="auto">
            <a:xfrm>
              <a:off x="6454403" y="1888939"/>
              <a:ext cx="824593" cy="269289"/>
            </a:xfrm>
            <a:prstGeom prst="rect">
              <a:avLst/>
            </a:prstGeom>
            <a:solidFill>
              <a:srgbClr val="FFFFFF">
                <a:alpha val="0"/>
              </a:srgbClr>
            </a:solidFill>
            <a:ln w="9525">
              <a:noFill/>
              <a:miter lim="800000"/>
              <a:headEnd/>
              <a:tailEnd/>
            </a:ln>
          </xdr:spPr>
          <xdr:txBody>
            <a:bodyPr vertOverflow="clip" wrap="square" lIns="27432" tIns="22860" rIns="0" bIns="0" anchor="t" upright="1"/>
            <a:lstStyle/>
            <a:p>
              <a:pPr algn="l" rtl="1">
                <a:defRPr sz="1000"/>
              </a:pPr>
              <a:r>
                <a:rPr lang="en-US" sz="1100" b="1" i="0" strike="noStrike">
                  <a:solidFill>
                    <a:srgbClr val="000000"/>
                  </a:solidFill>
                  <a:latin typeface="Arial"/>
                  <a:cs typeface="Arial"/>
                </a:rPr>
                <a:t>-8.1%</a:t>
              </a:r>
            </a:p>
          </xdr:txBody>
        </xdr:sp>
        <xdr:cxnSp macro="">
          <xdr:nvCxnSpPr>
            <xdr:cNvPr id="49" name="Straight Arrow Connector 48">
              <a:extLst>
                <a:ext uri="{FF2B5EF4-FFF2-40B4-BE49-F238E27FC236}">
                  <a16:creationId xmlns:a16="http://schemas.microsoft.com/office/drawing/2014/main" id="{F613F687-3150-FB50-07AC-2F76E2B271EA}"/>
                </a:ext>
              </a:extLst>
            </xdr:cNvPr>
            <xdr:cNvCxnSpPr/>
          </xdr:nvCxnSpPr>
          <xdr:spPr bwMode="auto">
            <a:xfrm>
              <a:off x="7693326" y="2344906"/>
              <a:ext cx="632630" cy="1208003"/>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xnSp macro="">
          <xdr:nvCxnSpPr>
            <xdr:cNvPr id="2" name="Straight Arrow Connector 1">
              <a:extLst>
                <a:ext uri="{FF2B5EF4-FFF2-40B4-BE49-F238E27FC236}">
                  <a16:creationId xmlns:a16="http://schemas.microsoft.com/office/drawing/2014/main" id="{095C53AC-32C8-A4BC-690E-883F4A530504}"/>
                </a:ext>
              </a:extLst>
            </xdr:cNvPr>
            <xdr:cNvCxnSpPr/>
          </xdr:nvCxnSpPr>
          <xdr:spPr bwMode="auto">
            <a:xfrm>
              <a:off x="7091609" y="2046145"/>
              <a:ext cx="586840" cy="26815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sp macro="" textlink="">
          <xdr:nvSpPr>
            <xdr:cNvPr id="4" name="Text Box 176">
              <a:extLst>
                <a:ext uri="{FF2B5EF4-FFF2-40B4-BE49-F238E27FC236}">
                  <a16:creationId xmlns:a16="http://schemas.microsoft.com/office/drawing/2014/main" id="{3968EA4B-1C6E-AD0F-E5EE-A20FD03D1797}"/>
                </a:ext>
              </a:extLst>
            </xdr:cNvPr>
            <xdr:cNvSpPr txBox="1">
              <a:spLocks noChangeArrowheads="1"/>
            </xdr:cNvSpPr>
          </xdr:nvSpPr>
          <xdr:spPr bwMode="auto">
            <a:xfrm>
              <a:off x="7046300" y="2232058"/>
              <a:ext cx="824593" cy="269289"/>
            </a:xfrm>
            <a:prstGeom prst="rect">
              <a:avLst/>
            </a:prstGeom>
            <a:solidFill>
              <a:srgbClr val="FFFFFF">
                <a:alpha val="0"/>
              </a:srgbClr>
            </a:solidFill>
            <a:ln w="9525">
              <a:noFill/>
              <a:miter lim="800000"/>
              <a:headEnd/>
              <a:tailEnd/>
            </a:ln>
          </xdr:spPr>
          <xdr:txBody>
            <a:bodyPr vertOverflow="clip" wrap="square" lIns="27432" tIns="22860" rIns="0" bIns="0" anchor="t" upright="1"/>
            <a:lstStyle/>
            <a:p>
              <a:pPr algn="l" rtl="1">
                <a:defRPr sz="1000"/>
              </a:pPr>
              <a:r>
                <a:rPr lang="en-US" sz="1100" b="1" i="0" strike="noStrike">
                  <a:solidFill>
                    <a:srgbClr val="000000"/>
                  </a:solidFill>
                  <a:latin typeface="Arial"/>
                  <a:cs typeface="Arial"/>
                </a:rPr>
                <a:t>-6.4%</a:t>
              </a:r>
            </a:p>
          </xdr:txBody>
        </xdr:sp>
      </xdr:grpSp>
      <xdr:cxnSp macro="">
        <xdr:nvCxnSpPr>
          <xdr:cNvPr id="26" name="Straight Arrow Connector 25">
            <a:extLst>
              <a:ext uri="{FF2B5EF4-FFF2-40B4-BE49-F238E27FC236}">
                <a16:creationId xmlns:a16="http://schemas.microsoft.com/office/drawing/2014/main" id="{00000000-0008-0000-0100-00001A000000}"/>
              </a:ext>
            </a:extLst>
          </xdr:cNvPr>
          <xdr:cNvCxnSpPr/>
        </xdr:nvCxnSpPr>
        <xdr:spPr bwMode="auto">
          <a:xfrm flipV="1">
            <a:off x="11670844" y="2734743"/>
            <a:ext cx="520203" cy="472515"/>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xnSp macro="">
        <xdr:nvCxnSpPr>
          <xdr:cNvPr id="27" name="Straight Arrow Connector 26">
            <a:extLst>
              <a:ext uri="{FF2B5EF4-FFF2-40B4-BE49-F238E27FC236}">
                <a16:creationId xmlns:a16="http://schemas.microsoft.com/office/drawing/2014/main" id="{00000000-0008-0000-0100-00001B000000}"/>
              </a:ext>
            </a:extLst>
          </xdr:cNvPr>
          <xdr:cNvCxnSpPr/>
        </xdr:nvCxnSpPr>
        <xdr:spPr bwMode="auto">
          <a:xfrm flipV="1">
            <a:off x="12292108" y="2342705"/>
            <a:ext cx="592835" cy="28847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sp macro="" textlink="">
        <xdr:nvSpPr>
          <xdr:cNvPr id="28" name="Text Box 176">
            <a:extLst>
              <a:ext uri="{FF2B5EF4-FFF2-40B4-BE49-F238E27FC236}">
                <a16:creationId xmlns:a16="http://schemas.microsoft.com/office/drawing/2014/main" id="{00000000-0008-0000-0100-00001C000000}"/>
              </a:ext>
            </a:extLst>
          </xdr:cNvPr>
          <xdr:cNvSpPr txBox="1">
            <a:spLocks noChangeArrowheads="1"/>
          </xdr:cNvSpPr>
        </xdr:nvSpPr>
        <xdr:spPr bwMode="auto">
          <a:xfrm>
            <a:off x="11912626" y="2983316"/>
            <a:ext cx="845593" cy="269882"/>
          </a:xfrm>
          <a:prstGeom prst="rect">
            <a:avLst/>
          </a:prstGeom>
          <a:solidFill>
            <a:srgbClr val="FFFFFF">
              <a:alpha val="0"/>
            </a:srgbClr>
          </a:solidFill>
          <a:ln w="9525">
            <a:noFill/>
            <a:miter lim="800000"/>
            <a:headEnd/>
            <a:tailEnd/>
          </a:ln>
        </xdr:spPr>
        <xdr:txBody>
          <a:bodyPr vertOverflow="clip" wrap="square" lIns="27432" tIns="22860" rIns="0" bIns="0" anchor="t" upright="1"/>
          <a:lstStyle/>
          <a:p>
            <a:pPr algn="l" rtl="1">
              <a:defRPr sz="1000"/>
            </a:pPr>
            <a:r>
              <a:rPr lang="en-US" sz="1100" b="1" i="0" strike="noStrike">
                <a:solidFill>
                  <a:srgbClr val="000000"/>
                </a:solidFill>
                <a:latin typeface="Arial"/>
                <a:cs typeface="Arial"/>
              </a:rPr>
              <a:t>+13.6%</a:t>
            </a:r>
          </a:p>
        </xdr:txBody>
      </xdr:sp>
      <xdr:sp macro="" textlink="">
        <xdr:nvSpPr>
          <xdr:cNvPr id="29" name="Text Box 176">
            <a:extLst>
              <a:ext uri="{FF2B5EF4-FFF2-40B4-BE49-F238E27FC236}">
                <a16:creationId xmlns:a16="http://schemas.microsoft.com/office/drawing/2014/main" id="{00000000-0008-0000-0100-00001D000000}"/>
              </a:ext>
            </a:extLst>
          </xdr:cNvPr>
          <xdr:cNvSpPr txBox="1">
            <a:spLocks noChangeArrowheads="1"/>
          </xdr:cNvSpPr>
        </xdr:nvSpPr>
        <xdr:spPr bwMode="auto">
          <a:xfrm>
            <a:off x="12510868" y="2492358"/>
            <a:ext cx="843892" cy="272263"/>
          </a:xfrm>
          <a:prstGeom prst="rect">
            <a:avLst/>
          </a:prstGeom>
          <a:solidFill>
            <a:srgbClr val="FFFFFF">
              <a:alpha val="0"/>
            </a:srgbClr>
          </a:solidFill>
          <a:ln w="9525">
            <a:noFill/>
            <a:miter lim="800000"/>
            <a:headEnd/>
            <a:tailEnd/>
          </a:ln>
        </xdr:spPr>
        <xdr:txBody>
          <a:bodyPr vertOverflow="clip" wrap="square" lIns="27432" tIns="22860" rIns="0" bIns="0" anchor="t" upright="1"/>
          <a:lstStyle/>
          <a:p>
            <a:pPr algn="l" rtl="1">
              <a:defRPr sz="1000"/>
            </a:pPr>
            <a:r>
              <a:rPr lang="en-US" sz="1100" b="1" i="0" strike="noStrike">
                <a:solidFill>
                  <a:srgbClr val="000000"/>
                </a:solidFill>
                <a:latin typeface="Arial"/>
                <a:cs typeface="Arial"/>
              </a:rPr>
              <a:t>+7.5%</a:t>
            </a:r>
          </a:p>
        </xdr:txBody>
      </xdr:sp>
      <xdr:cxnSp macro="">
        <xdr:nvCxnSpPr>
          <xdr:cNvPr id="36" name="Straight Arrow Connector 35">
            <a:extLst>
              <a:ext uri="{FF2B5EF4-FFF2-40B4-BE49-F238E27FC236}">
                <a16:creationId xmlns:a16="http://schemas.microsoft.com/office/drawing/2014/main" id="{30C0BBE0-3ECC-8842-0D83-23252B5DB91D}"/>
              </a:ext>
            </a:extLst>
          </xdr:cNvPr>
          <xdr:cNvCxnSpPr/>
        </xdr:nvCxnSpPr>
        <xdr:spPr bwMode="auto">
          <a:xfrm flipV="1">
            <a:off x="12968689" y="1863856"/>
            <a:ext cx="571399" cy="437582"/>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sp macro="" textlink="">
        <xdr:nvSpPr>
          <xdr:cNvPr id="37" name="Text Box 176">
            <a:extLst>
              <a:ext uri="{FF2B5EF4-FFF2-40B4-BE49-F238E27FC236}">
                <a16:creationId xmlns:a16="http://schemas.microsoft.com/office/drawing/2014/main" id="{87612069-C274-34E1-BD86-7D19B5B6BD1B}"/>
              </a:ext>
            </a:extLst>
          </xdr:cNvPr>
          <xdr:cNvSpPr txBox="1">
            <a:spLocks noChangeArrowheads="1"/>
          </xdr:cNvSpPr>
        </xdr:nvSpPr>
        <xdr:spPr bwMode="auto">
          <a:xfrm>
            <a:off x="13146388" y="2114746"/>
            <a:ext cx="846273" cy="269882"/>
          </a:xfrm>
          <a:prstGeom prst="rect">
            <a:avLst/>
          </a:prstGeom>
          <a:solidFill>
            <a:srgbClr val="FFFFFF">
              <a:alpha val="0"/>
            </a:srgbClr>
          </a:solidFill>
          <a:ln w="9525">
            <a:noFill/>
            <a:miter lim="800000"/>
            <a:headEnd/>
            <a:tailEnd/>
          </a:ln>
        </xdr:spPr>
        <xdr:txBody>
          <a:bodyPr vertOverflow="clip" wrap="square" lIns="27432" tIns="22860" rIns="0" bIns="0" anchor="t" upright="1"/>
          <a:lstStyle/>
          <a:p>
            <a:pPr algn="l" rtl="1">
              <a:defRPr sz="1000"/>
            </a:pPr>
            <a:r>
              <a:rPr lang="en-US" sz="1100" b="1" i="0" strike="noStrike">
                <a:solidFill>
                  <a:srgbClr val="000000"/>
                </a:solidFill>
                <a:latin typeface="Arial"/>
                <a:cs typeface="Arial"/>
              </a:rPr>
              <a:t>+8.9%</a:t>
            </a:r>
          </a:p>
        </xdr:txBody>
      </xdr:sp>
      <xdr:cxnSp macro="">
        <xdr:nvCxnSpPr>
          <xdr:cNvPr id="38" name="Straight Arrow Connector 37">
            <a:extLst>
              <a:ext uri="{FF2B5EF4-FFF2-40B4-BE49-F238E27FC236}">
                <a16:creationId xmlns:a16="http://schemas.microsoft.com/office/drawing/2014/main" id="{9A3391D3-662E-9F17-7C68-4E340E350206}"/>
              </a:ext>
            </a:extLst>
          </xdr:cNvPr>
          <xdr:cNvCxnSpPr/>
        </xdr:nvCxnSpPr>
        <xdr:spPr bwMode="auto">
          <a:xfrm>
            <a:off x="14117301" y="1844486"/>
            <a:ext cx="622021" cy="446636"/>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sp macro="" textlink="">
        <xdr:nvSpPr>
          <xdr:cNvPr id="40" name="Text Box 176">
            <a:extLst>
              <a:ext uri="{FF2B5EF4-FFF2-40B4-BE49-F238E27FC236}">
                <a16:creationId xmlns:a16="http://schemas.microsoft.com/office/drawing/2014/main" id="{15888264-C2AD-A2AC-7F0E-2877C60743F5}"/>
              </a:ext>
            </a:extLst>
          </xdr:cNvPr>
          <xdr:cNvSpPr txBox="1">
            <a:spLocks noChangeArrowheads="1"/>
          </xdr:cNvSpPr>
        </xdr:nvSpPr>
        <xdr:spPr bwMode="auto">
          <a:xfrm>
            <a:off x="14063613" y="2099949"/>
            <a:ext cx="848654" cy="269882"/>
          </a:xfrm>
          <a:prstGeom prst="rect">
            <a:avLst/>
          </a:prstGeom>
          <a:solidFill>
            <a:srgbClr val="FFFFFF">
              <a:alpha val="0"/>
            </a:srgbClr>
          </a:solidFill>
          <a:ln w="9525">
            <a:noFill/>
            <a:miter lim="800000"/>
            <a:headEnd/>
            <a:tailEnd/>
          </a:ln>
        </xdr:spPr>
        <xdr:txBody>
          <a:bodyPr vertOverflow="clip" wrap="square" lIns="27432" tIns="22860" rIns="0" bIns="0" anchor="t" upright="1"/>
          <a:lstStyle/>
          <a:p>
            <a:pPr algn="l" rtl="1">
              <a:defRPr sz="1000"/>
            </a:pPr>
            <a:r>
              <a:rPr lang="en-US" sz="1100" b="1" i="0" strike="noStrike">
                <a:solidFill>
                  <a:srgbClr val="000000"/>
                </a:solidFill>
                <a:latin typeface="Arial"/>
                <a:cs typeface="Arial"/>
              </a:rPr>
              <a:t>-8.6%</a:t>
            </a:r>
          </a:p>
        </xdr:txBody>
      </xdr:sp>
      <xdr:cxnSp macro="">
        <xdr:nvCxnSpPr>
          <xdr:cNvPr id="34" name="Straight Arrow Connector 33">
            <a:extLst>
              <a:ext uri="{FF2B5EF4-FFF2-40B4-BE49-F238E27FC236}">
                <a16:creationId xmlns:a16="http://schemas.microsoft.com/office/drawing/2014/main" id="{AF794764-7261-EF73-7CD5-1754B99BF0B8}"/>
              </a:ext>
            </a:extLst>
          </xdr:cNvPr>
          <xdr:cNvCxnSpPr/>
        </xdr:nvCxnSpPr>
        <xdr:spPr bwMode="auto">
          <a:xfrm>
            <a:off x="14790655" y="2301486"/>
            <a:ext cx="594708" cy="319773"/>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sp macro="" textlink="">
        <xdr:nvSpPr>
          <xdr:cNvPr id="35" name="Text Box 176">
            <a:extLst>
              <a:ext uri="{FF2B5EF4-FFF2-40B4-BE49-F238E27FC236}">
                <a16:creationId xmlns:a16="http://schemas.microsoft.com/office/drawing/2014/main" id="{136CC440-AD67-3444-39E1-D17B404487AF}"/>
              </a:ext>
            </a:extLst>
          </xdr:cNvPr>
          <xdr:cNvSpPr txBox="1">
            <a:spLocks noChangeArrowheads="1"/>
          </xdr:cNvSpPr>
        </xdr:nvSpPr>
        <xdr:spPr bwMode="auto">
          <a:xfrm>
            <a:off x="14711396" y="2494484"/>
            <a:ext cx="848654" cy="269882"/>
          </a:xfrm>
          <a:prstGeom prst="rect">
            <a:avLst/>
          </a:prstGeom>
          <a:solidFill>
            <a:srgbClr val="FFFFFF">
              <a:alpha val="0"/>
            </a:srgbClr>
          </a:solidFill>
          <a:ln w="9525">
            <a:noFill/>
            <a:miter lim="800000"/>
            <a:headEnd/>
            <a:tailEnd/>
          </a:ln>
        </xdr:spPr>
        <xdr:txBody>
          <a:bodyPr vertOverflow="clip" wrap="square" lIns="27432" tIns="22860" rIns="0" bIns="0" anchor="t" upright="1"/>
          <a:lstStyle/>
          <a:p>
            <a:pPr algn="l" rtl="1">
              <a:defRPr sz="1000"/>
            </a:pPr>
            <a:r>
              <a:rPr lang="en-US" sz="1100" b="1" i="0" strike="noStrike">
                <a:solidFill>
                  <a:srgbClr val="000000"/>
                </a:solidFill>
                <a:latin typeface="Arial"/>
                <a:cs typeface="Arial"/>
              </a:rPr>
              <a:t>-6.5%</a:t>
            </a:r>
          </a:p>
        </xdr:txBody>
      </xdr:sp>
      <xdr:cxnSp macro="">
        <xdr:nvCxnSpPr>
          <xdr:cNvPr id="42" name="Straight Arrow Connector 41">
            <a:extLst>
              <a:ext uri="{FF2B5EF4-FFF2-40B4-BE49-F238E27FC236}">
                <a16:creationId xmlns:a16="http://schemas.microsoft.com/office/drawing/2014/main" id="{F9636038-BD6A-03ED-1E01-32CF41E5CC8E}"/>
              </a:ext>
            </a:extLst>
          </xdr:cNvPr>
          <xdr:cNvCxnSpPr/>
        </xdr:nvCxnSpPr>
        <xdr:spPr bwMode="auto">
          <a:xfrm>
            <a:off x="15398917" y="2654753"/>
            <a:ext cx="608560" cy="1194205"/>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sp macro="" textlink="">
        <xdr:nvSpPr>
          <xdr:cNvPr id="43" name="Text Box 176">
            <a:extLst>
              <a:ext uri="{FF2B5EF4-FFF2-40B4-BE49-F238E27FC236}">
                <a16:creationId xmlns:a16="http://schemas.microsoft.com/office/drawing/2014/main" id="{FB7ADD06-B0DC-C181-D8AB-2A1B077D1E5E}"/>
              </a:ext>
            </a:extLst>
          </xdr:cNvPr>
          <xdr:cNvSpPr txBox="1">
            <a:spLocks noChangeArrowheads="1"/>
          </xdr:cNvSpPr>
        </xdr:nvSpPr>
        <xdr:spPr bwMode="auto">
          <a:xfrm>
            <a:off x="15144099" y="3181997"/>
            <a:ext cx="848654" cy="269882"/>
          </a:xfrm>
          <a:prstGeom prst="rect">
            <a:avLst/>
          </a:prstGeom>
          <a:solidFill>
            <a:srgbClr val="FFFFFF">
              <a:alpha val="0"/>
            </a:srgbClr>
          </a:solidFill>
          <a:ln w="9525">
            <a:noFill/>
            <a:miter lim="800000"/>
            <a:headEnd/>
            <a:tailEnd/>
          </a:ln>
        </xdr:spPr>
        <xdr:txBody>
          <a:bodyPr vertOverflow="clip" wrap="square" lIns="27432" tIns="22860" rIns="0" bIns="0" anchor="t" upright="1"/>
          <a:lstStyle/>
          <a:p>
            <a:pPr algn="l" rtl="1">
              <a:defRPr sz="1000"/>
            </a:pPr>
            <a:r>
              <a:rPr lang="en-US" sz="1100" b="1" i="0" strike="noStrike">
                <a:solidFill>
                  <a:srgbClr val="000000"/>
                </a:solidFill>
                <a:latin typeface="Arial"/>
                <a:cs typeface="Arial"/>
              </a:rPr>
              <a:t>-26.4%</a:t>
            </a:r>
          </a:p>
        </xdr:txBody>
      </xdr:sp>
      <xdr:cxnSp macro="">
        <xdr:nvCxnSpPr>
          <xdr:cNvPr id="48" name="Straight Arrow Connector 47">
            <a:extLst>
              <a:ext uri="{FF2B5EF4-FFF2-40B4-BE49-F238E27FC236}">
                <a16:creationId xmlns:a16="http://schemas.microsoft.com/office/drawing/2014/main" id="{0D137404-D2AC-59A3-5610-92F6016DD2C3}"/>
              </a:ext>
            </a:extLst>
          </xdr:cNvPr>
          <xdr:cNvCxnSpPr/>
        </xdr:nvCxnSpPr>
        <xdr:spPr bwMode="auto">
          <a:xfrm flipV="1">
            <a:off x="16174403" y="3797374"/>
            <a:ext cx="610717" cy="104496"/>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sp macro="" textlink="">
        <xdr:nvSpPr>
          <xdr:cNvPr id="50" name="Text Box 176">
            <a:extLst>
              <a:ext uri="{FF2B5EF4-FFF2-40B4-BE49-F238E27FC236}">
                <a16:creationId xmlns:a16="http://schemas.microsoft.com/office/drawing/2014/main" id="{C68EDCE0-F136-F48D-AC61-48F24DE559C3}"/>
              </a:ext>
            </a:extLst>
          </xdr:cNvPr>
          <xdr:cNvSpPr txBox="1">
            <a:spLocks noChangeArrowheads="1"/>
          </xdr:cNvSpPr>
        </xdr:nvSpPr>
        <xdr:spPr bwMode="auto">
          <a:xfrm>
            <a:off x="16309622" y="3924974"/>
            <a:ext cx="848654" cy="269882"/>
          </a:xfrm>
          <a:prstGeom prst="rect">
            <a:avLst/>
          </a:prstGeom>
          <a:solidFill>
            <a:srgbClr val="FFFFFF">
              <a:alpha val="0"/>
            </a:srgbClr>
          </a:solidFill>
          <a:ln w="9525">
            <a:noFill/>
            <a:miter lim="800000"/>
            <a:headEnd/>
            <a:tailEnd/>
          </a:ln>
        </xdr:spPr>
        <xdr:txBody>
          <a:bodyPr vertOverflow="clip" wrap="square" lIns="27432" tIns="22860" rIns="0" bIns="0" anchor="t" upright="1"/>
          <a:lstStyle/>
          <a:p>
            <a:pPr algn="l" rtl="1">
              <a:defRPr sz="1000"/>
            </a:pPr>
            <a:r>
              <a:rPr lang="en-US" sz="1100" b="1" i="0" strike="noStrike">
                <a:solidFill>
                  <a:srgbClr val="000000"/>
                </a:solidFill>
                <a:latin typeface="Arial"/>
                <a:cs typeface="Arial"/>
              </a:rPr>
              <a:t>+3.1%</a:t>
            </a:r>
          </a:p>
        </xdr:txBody>
      </xdr:sp>
      <xdr:cxnSp macro="">
        <xdr:nvCxnSpPr>
          <xdr:cNvPr id="52" name="Straight Arrow Connector 51">
            <a:extLst>
              <a:ext uri="{FF2B5EF4-FFF2-40B4-BE49-F238E27FC236}">
                <a16:creationId xmlns:a16="http://schemas.microsoft.com/office/drawing/2014/main" id="{8C773ECA-F268-E890-B1E6-DEB93E08E144}"/>
              </a:ext>
            </a:extLst>
          </xdr:cNvPr>
          <xdr:cNvCxnSpPr/>
        </xdr:nvCxnSpPr>
        <xdr:spPr bwMode="auto">
          <a:xfrm flipV="1">
            <a:off x="5735948" y="2218904"/>
            <a:ext cx="568941" cy="14359"/>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sp macro="" textlink="">
        <xdr:nvSpPr>
          <xdr:cNvPr id="53" name="Text Box 176">
            <a:extLst>
              <a:ext uri="{FF2B5EF4-FFF2-40B4-BE49-F238E27FC236}">
                <a16:creationId xmlns:a16="http://schemas.microsoft.com/office/drawing/2014/main" id="{8475F7C0-D396-CB81-4F5F-03BE96E3589C}"/>
              </a:ext>
            </a:extLst>
          </xdr:cNvPr>
          <xdr:cNvSpPr txBox="1">
            <a:spLocks noChangeArrowheads="1"/>
          </xdr:cNvSpPr>
        </xdr:nvSpPr>
        <xdr:spPr bwMode="auto">
          <a:xfrm>
            <a:off x="5757375" y="2282546"/>
            <a:ext cx="848654" cy="269882"/>
          </a:xfrm>
          <a:prstGeom prst="rect">
            <a:avLst/>
          </a:prstGeom>
          <a:solidFill>
            <a:srgbClr val="FFFFFF">
              <a:alpha val="0"/>
            </a:srgbClr>
          </a:solidFill>
          <a:ln w="9525">
            <a:noFill/>
            <a:miter lim="800000"/>
            <a:headEnd/>
            <a:tailEnd/>
          </a:ln>
        </xdr:spPr>
        <xdr:txBody>
          <a:bodyPr vertOverflow="clip" wrap="square" lIns="27432" tIns="22860" rIns="0" bIns="0" anchor="t" upright="1"/>
          <a:lstStyle/>
          <a:p>
            <a:pPr algn="l" rtl="1">
              <a:defRPr sz="1000"/>
            </a:pPr>
            <a:r>
              <a:rPr lang="en-US" sz="1100" b="1" i="0" strike="noStrike">
                <a:solidFill>
                  <a:srgbClr val="000000"/>
                </a:solidFill>
                <a:latin typeface="Arial"/>
                <a:cs typeface="Arial"/>
              </a:rPr>
              <a:t>+0.3%</a:t>
            </a:r>
          </a:p>
        </xdr:txBody>
      </xdr:sp>
      <xdr:cxnSp macro="">
        <xdr:nvCxnSpPr>
          <xdr:cNvPr id="54" name="Straight Arrow Connector 53">
            <a:extLst>
              <a:ext uri="{FF2B5EF4-FFF2-40B4-BE49-F238E27FC236}">
                <a16:creationId xmlns:a16="http://schemas.microsoft.com/office/drawing/2014/main" id="{626D6A6E-CC8D-05C2-84FC-A8C9447D8EF6}"/>
              </a:ext>
            </a:extLst>
          </xdr:cNvPr>
          <xdr:cNvCxnSpPr/>
        </xdr:nvCxnSpPr>
        <xdr:spPr bwMode="auto">
          <a:xfrm flipV="1">
            <a:off x="13561028" y="1816548"/>
            <a:ext cx="544216" cy="45142"/>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sp macro="" textlink="">
        <xdr:nvSpPr>
          <xdr:cNvPr id="55" name="Text Box 176">
            <a:extLst>
              <a:ext uri="{FF2B5EF4-FFF2-40B4-BE49-F238E27FC236}">
                <a16:creationId xmlns:a16="http://schemas.microsoft.com/office/drawing/2014/main" id="{0058627F-B70D-3450-24D6-957D7C57B985}"/>
              </a:ext>
            </a:extLst>
          </xdr:cNvPr>
          <xdr:cNvSpPr txBox="1">
            <a:spLocks noChangeArrowheads="1"/>
          </xdr:cNvSpPr>
        </xdr:nvSpPr>
        <xdr:spPr bwMode="auto">
          <a:xfrm>
            <a:off x="13620295" y="1876864"/>
            <a:ext cx="848654" cy="269882"/>
          </a:xfrm>
          <a:prstGeom prst="rect">
            <a:avLst/>
          </a:prstGeom>
          <a:solidFill>
            <a:srgbClr val="FFFFFF">
              <a:alpha val="0"/>
            </a:srgbClr>
          </a:solidFill>
          <a:ln w="9525">
            <a:noFill/>
            <a:miter lim="800000"/>
            <a:headEnd/>
            <a:tailEnd/>
          </a:ln>
        </xdr:spPr>
        <xdr:txBody>
          <a:bodyPr vertOverflow="clip" wrap="square" lIns="27432" tIns="22860" rIns="0" bIns="0" anchor="t" upright="1"/>
          <a:lstStyle/>
          <a:p>
            <a:pPr algn="l" rtl="1">
              <a:defRPr sz="1000"/>
            </a:pPr>
            <a:r>
              <a:rPr lang="en-US" sz="1100" b="1" i="0" strike="noStrike">
                <a:solidFill>
                  <a:srgbClr val="000000"/>
                </a:solidFill>
                <a:latin typeface="Arial"/>
                <a:cs typeface="Arial"/>
              </a:rPr>
              <a:t>+1.0%</a:t>
            </a:r>
          </a:p>
        </xdr:txBody>
      </xdr:sp>
    </xdr:grpSp>
    <xdr:clientData/>
  </xdr:twoCellAnchor>
  <xdr:twoCellAnchor>
    <xdr:from>
      <xdr:col>0</xdr:col>
      <xdr:colOff>0</xdr:colOff>
      <xdr:row>78</xdr:row>
      <xdr:rowOff>123825</xdr:rowOff>
    </xdr:from>
    <xdr:to>
      <xdr:col>25</xdr:col>
      <xdr:colOff>296218</xdr:colOff>
      <xdr:row>132</xdr:row>
      <xdr:rowOff>131976</xdr:rowOff>
    </xdr:to>
    <xdr:graphicFrame macro="">
      <xdr:nvGraphicFramePr>
        <xdr:cNvPr id="7" name="Chart 6">
          <a:extLst>
            <a:ext uri="{FF2B5EF4-FFF2-40B4-BE49-F238E27FC236}">
              <a16:creationId xmlns:a16="http://schemas.microsoft.com/office/drawing/2014/main" id="{69D48BF4-2069-1DE5-E07A-276ECA8FBE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0.20955</cdr:x>
      <cdr:y>0.28796</cdr:y>
    </cdr:from>
    <cdr:to>
      <cdr:x>0.2401</cdr:x>
      <cdr:y>0.34811</cdr:y>
    </cdr:to>
    <cdr:cxnSp macro="">
      <cdr:nvCxnSpPr>
        <cdr:cNvPr id="2" name="Straight Arrow Connector 1">
          <a:extLst xmlns:a="http://schemas.openxmlformats.org/drawingml/2006/main">
            <a:ext uri="{FF2B5EF4-FFF2-40B4-BE49-F238E27FC236}">
              <a16:creationId xmlns:a16="http://schemas.microsoft.com/office/drawing/2014/main" id="{00000000-0008-0000-0100-000017000000}"/>
            </a:ext>
          </a:extLst>
        </cdr:cNvPr>
        <cdr:cNvCxnSpPr/>
      </cdr:nvCxnSpPr>
      <cdr:spPr bwMode="auto">
        <a:xfrm xmlns:a="http://schemas.openxmlformats.org/drawingml/2006/main" flipV="1">
          <a:off x="3823999" y="2208591"/>
          <a:ext cx="557501" cy="461350"/>
        </a:xfrm>
        <a:prstGeom xmlns:a="http://schemas.openxmlformats.org/drawingml/2006/main" prst="straightConnector1">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arrow"/>
        </a:ln>
        <a:effectLst xmlns:a="http://schemas.openxmlformats.org/drawingml/2006/main"/>
      </cdr:spPr>
    </cdr:cxnSp>
  </cdr:relSizeAnchor>
  <cdr:relSizeAnchor xmlns:cdr="http://schemas.openxmlformats.org/drawingml/2006/chartDrawing">
    <cdr:from>
      <cdr:x>0.48386</cdr:x>
      <cdr:y>0.45444</cdr:y>
    </cdr:from>
    <cdr:to>
      <cdr:x>0.53859</cdr:x>
      <cdr:y>0.49754</cdr:y>
    </cdr:to>
    <cdr:sp macro="" textlink="">
      <cdr:nvSpPr>
        <cdr:cNvPr id="5" name="Text Box 176">
          <a:extLst xmlns:a="http://schemas.openxmlformats.org/drawingml/2006/main">
            <a:ext uri="{FF2B5EF4-FFF2-40B4-BE49-F238E27FC236}">
              <a16:creationId xmlns:a16="http://schemas.microsoft.com/office/drawing/2014/main" id="{880DBB78-BE35-E9B0-612E-A33EF23FFBE7}"/>
            </a:ext>
          </a:extLst>
        </cdr:cNvPr>
        <cdr:cNvSpPr txBox="1">
          <a:spLocks xmlns:a="http://schemas.openxmlformats.org/drawingml/2006/main" noChangeArrowheads="1"/>
        </cdr:cNvSpPr>
      </cdr:nvSpPr>
      <cdr:spPr bwMode="auto">
        <a:xfrm xmlns:a="http://schemas.openxmlformats.org/drawingml/2006/main">
          <a:off x="8829642" y="3485440"/>
          <a:ext cx="998739" cy="330569"/>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1100" b="1" i="0" strike="noStrike">
              <a:solidFill>
                <a:srgbClr val="000000"/>
              </a:solidFill>
              <a:latin typeface="Arial"/>
              <a:cs typeface="Arial"/>
            </a:rPr>
            <a:t>-8.8%</a:t>
          </a:r>
        </a:p>
      </cdr:txBody>
    </cdr:sp>
  </cdr:relSizeAnchor>
  <cdr:relSizeAnchor xmlns:cdr="http://schemas.openxmlformats.org/drawingml/2006/chartDrawing">
    <cdr:from>
      <cdr:x>0.40047</cdr:x>
      <cdr:y>0.35469</cdr:y>
    </cdr:from>
    <cdr:to>
      <cdr:x>0.4552</cdr:x>
      <cdr:y>0.39779</cdr:y>
    </cdr:to>
    <cdr:sp macro="" textlink="">
      <cdr:nvSpPr>
        <cdr:cNvPr id="4" name="Text Box 176">
          <a:extLst xmlns:a="http://schemas.openxmlformats.org/drawingml/2006/main">
            <a:ext uri="{FF2B5EF4-FFF2-40B4-BE49-F238E27FC236}">
              <a16:creationId xmlns:a16="http://schemas.microsoft.com/office/drawing/2014/main" id="{9CB7ECB4-CA54-B6DC-71D5-0482F44EE0FC}"/>
            </a:ext>
          </a:extLst>
        </cdr:cNvPr>
        <cdr:cNvSpPr txBox="1">
          <a:spLocks xmlns:a="http://schemas.openxmlformats.org/drawingml/2006/main" noChangeArrowheads="1"/>
        </cdr:cNvSpPr>
      </cdr:nvSpPr>
      <cdr:spPr bwMode="auto">
        <a:xfrm xmlns:a="http://schemas.openxmlformats.org/drawingml/2006/main">
          <a:off x="7307925" y="2720434"/>
          <a:ext cx="998738" cy="330569"/>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1100" b="1" i="0" strike="noStrike">
              <a:solidFill>
                <a:srgbClr val="000000"/>
              </a:solidFill>
              <a:latin typeface="Arial"/>
              <a:cs typeface="Arial"/>
            </a:rPr>
            <a:t>-27.5%</a:t>
          </a:r>
        </a:p>
      </cdr:txBody>
    </cdr:sp>
  </cdr:relSizeAnchor>
  <cdr:relSizeAnchor xmlns:cdr="http://schemas.openxmlformats.org/drawingml/2006/chartDrawing">
    <cdr:from>
      <cdr:x>0.09813</cdr:x>
      <cdr:y>0.52236</cdr:y>
    </cdr:from>
    <cdr:to>
      <cdr:x>0.14896</cdr:x>
      <cdr:y>0.56402</cdr:y>
    </cdr:to>
    <cdr:sp macro="" textlink="">
      <cdr:nvSpPr>
        <cdr:cNvPr id="6" name="Text Box 176">
          <a:extLst xmlns:a="http://schemas.openxmlformats.org/drawingml/2006/main">
            <a:ext uri="{FF2B5EF4-FFF2-40B4-BE49-F238E27FC236}">
              <a16:creationId xmlns:a16="http://schemas.microsoft.com/office/drawing/2014/main" id="{6794419B-23BA-A48C-E5DC-220DA5A33530}"/>
            </a:ext>
          </a:extLst>
        </cdr:cNvPr>
        <cdr:cNvSpPr txBox="1">
          <a:spLocks xmlns:a="http://schemas.openxmlformats.org/drawingml/2006/main" noChangeArrowheads="1"/>
        </cdr:cNvSpPr>
      </cdr:nvSpPr>
      <cdr:spPr bwMode="auto">
        <a:xfrm xmlns:a="http://schemas.openxmlformats.org/drawingml/2006/main">
          <a:off x="1790752" y="4006370"/>
          <a:ext cx="927569" cy="319524"/>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1100" b="1" i="0" strike="noStrike">
              <a:solidFill>
                <a:srgbClr val="000000"/>
              </a:solidFill>
              <a:latin typeface="Arial"/>
              <a:cs typeface="Arial"/>
            </a:rPr>
            <a:t>-2.6 %</a:t>
          </a:r>
        </a:p>
      </cdr:txBody>
    </cdr:sp>
  </cdr:relSizeAnchor>
  <cdr:relSizeAnchor xmlns:cdr="http://schemas.openxmlformats.org/drawingml/2006/chartDrawing">
    <cdr:from>
      <cdr:x>0.22163</cdr:x>
      <cdr:y>0.32574</cdr:y>
    </cdr:from>
    <cdr:to>
      <cdr:x>0.27246</cdr:x>
      <cdr:y>0.3674</cdr:y>
    </cdr:to>
    <cdr:sp macro="" textlink="">
      <cdr:nvSpPr>
        <cdr:cNvPr id="9" name="Text Box 176">
          <a:extLst xmlns:a="http://schemas.openxmlformats.org/drawingml/2006/main">
            <a:ext uri="{FF2B5EF4-FFF2-40B4-BE49-F238E27FC236}">
              <a16:creationId xmlns:a16="http://schemas.microsoft.com/office/drawing/2014/main" id="{7738D63A-CE17-2FA7-6151-3D0F195DCFF4}"/>
            </a:ext>
          </a:extLst>
        </cdr:cNvPr>
        <cdr:cNvSpPr txBox="1">
          <a:spLocks xmlns:a="http://schemas.openxmlformats.org/drawingml/2006/main" noChangeArrowheads="1"/>
        </cdr:cNvSpPr>
      </cdr:nvSpPr>
      <cdr:spPr bwMode="auto">
        <a:xfrm xmlns:a="http://schemas.openxmlformats.org/drawingml/2006/main">
          <a:off x="4044440" y="2498395"/>
          <a:ext cx="927569" cy="319524"/>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1100" b="1" i="0" strike="noStrike">
              <a:solidFill>
                <a:srgbClr val="000000"/>
              </a:solidFill>
              <a:latin typeface="Arial"/>
              <a:cs typeface="Arial"/>
            </a:rPr>
            <a:t>+11.2 %</a:t>
          </a:r>
        </a:p>
      </cdr:txBody>
    </cdr:sp>
  </cdr:relSizeAnchor>
  <cdr:relSizeAnchor xmlns:cdr="http://schemas.openxmlformats.org/drawingml/2006/chartDrawing">
    <cdr:from>
      <cdr:x>0.1527</cdr:x>
      <cdr:y>0.48558</cdr:y>
    </cdr:from>
    <cdr:to>
      <cdr:x>0.20353</cdr:x>
      <cdr:y>0.52724</cdr:y>
    </cdr:to>
    <cdr:sp macro="" textlink="">
      <cdr:nvSpPr>
        <cdr:cNvPr id="10" name="Text Box 176">
          <a:extLst xmlns:a="http://schemas.openxmlformats.org/drawingml/2006/main">
            <a:ext uri="{FF2B5EF4-FFF2-40B4-BE49-F238E27FC236}">
              <a16:creationId xmlns:a16="http://schemas.microsoft.com/office/drawing/2014/main" id="{E0DC0BCE-F748-E12D-F39F-F7217659E4E8}"/>
            </a:ext>
          </a:extLst>
        </cdr:cNvPr>
        <cdr:cNvSpPr txBox="1">
          <a:spLocks xmlns:a="http://schemas.openxmlformats.org/drawingml/2006/main" noChangeArrowheads="1"/>
        </cdr:cNvSpPr>
      </cdr:nvSpPr>
      <cdr:spPr bwMode="auto">
        <a:xfrm xmlns:a="http://schemas.openxmlformats.org/drawingml/2006/main">
          <a:off x="2786626" y="3724333"/>
          <a:ext cx="927569" cy="319525"/>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1100" b="1" i="0" strike="noStrike">
              <a:solidFill>
                <a:srgbClr val="000000"/>
              </a:solidFill>
              <a:latin typeface="Arial"/>
              <a:cs typeface="Arial"/>
            </a:rPr>
            <a:t>+19.3 %</a:t>
          </a:r>
        </a:p>
      </cdr:txBody>
    </cdr:sp>
  </cdr:relSizeAnchor>
  <cdr:relSizeAnchor xmlns:cdr="http://schemas.openxmlformats.org/drawingml/2006/chartDrawing">
    <cdr:from>
      <cdr:x>0.24075</cdr:x>
      <cdr:y>0.2302</cdr:y>
    </cdr:from>
    <cdr:to>
      <cdr:x>0.27806</cdr:x>
      <cdr:y>0.28641</cdr:y>
    </cdr:to>
    <cdr:cxnSp macro="">
      <cdr:nvCxnSpPr>
        <cdr:cNvPr id="11" name="Straight Arrow Connector 10">
          <a:extLst xmlns:a="http://schemas.openxmlformats.org/drawingml/2006/main">
            <a:ext uri="{FF2B5EF4-FFF2-40B4-BE49-F238E27FC236}">
              <a16:creationId xmlns:a16="http://schemas.microsoft.com/office/drawing/2014/main" id="{606818C3-AE64-E8A6-5FCA-D5C1B036DA1E}"/>
            </a:ext>
          </a:extLst>
        </cdr:cNvPr>
        <cdr:cNvCxnSpPr/>
      </cdr:nvCxnSpPr>
      <cdr:spPr bwMode="auto">
        <a:xfrm xmlns:a="http://schemas.openxmlformats.org/drawingml/2006/main" flipV="1">
          <a:off x="4393406" y="1765601"/>
          <a:ext cx="680836" cy="431082"/>
        </a:xfrm>
        <a:prstGeom xmlns:a="http://schemas.openxmlformats.org/drawingml/2006/main" prst="straightConnector1">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arrow"/>
        </a:ln>
        <a:effectLst xmlns:a="http://schemas.openxmlformats.org/drawingml/2006/main"/>
      </cdr:spPr>
    </cdr:cxnSp>
  </cdr:relSizeAnchor>
  <cdr:relSizeAnchor xmlns:cdr="http://schemas.openxmlformats.org/drawingml/2006/chartDrawing">
    <cdr:from>
      <cdr:x>0.25435</cdr:x>
      <cdr:y>0.26099</cdr:y>
    </cdr:from>
    <cdr:to>
      <cdr:x>0.30518</cdr:x>
      <cdr:y>0.30265</cdr:y>
    </cdr:to>
    <cdr:sp macro="" textlink="">
      <cdr:nvSpPr>
        <cdr:cNvPr id="12" name="Text Box 176">
          <a:extLst xmlns:a="http://schemas.openxmlformats.org/drawingml/2006/main">
            <a:ext uri="{FF2B5EF4-FFF2-40B4-BE49-F238E27FC236}">
              <a16:creationId xmlns:a16="http://schemas.microsoft.com/office/drawing/2014/main" id="{F7543F86-0FFB-1165-7215-AC3F5B0A8F3B}"/>
            </a:ext>
          </a:extLst>
        </cdr:cNvPr>
        <cdr:cNvSpPr txBox="1">
          <a:spLocks xmlns:a="http://schemas.openxmlformats.org/drawingml/2006/main" noChangeArrowheads="1"/>
        </cdr:cNvSpPr>
      </cdr:nvSpPr>
      <cdr:spPr bwMode="auto">
        <a:xfrm xmlns:a="http://schemas.openxmlformats.org/drawingml/2006/main">
          <a:off x="4641530" y="2001724"/>
          <a:ext cx="927569" cy="319524"/>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1100" b="1" i="0" strike="noStrike">
              <a:solidFill>
                <a:srgbClr val="000000"/>
              </a:solidFill>
              <a:latin typeface="Arial"/>
              <a:cs typeface="Arial"/>
            </a:rPr>
            <a:t>+8.4 %</a:t>
          </a:r>
        </a:p>
      </cdr:txBody>
    </cdr:sp>
  </cdr:relSizeAnchor>
  <cdr:relSizeAnchor xmlns:cdr="http://schemas.openxmlformats.org/drawingml/2006/chartDrawing">
    <cdr:from>
      <cdr:x>0.18744</cdr:x>
      <cdr:y>0.39218</cdr:y>
    </cdr:from>
    <cdr:to>
      <cdr:x>0.23827</cdr:x>
      <cdr:y>0.43384</cdr:y>
    </cdr:to>
    <cdr:sp macro="" textlink="">
      <cdr:nvSpPr>
        <cdr:cNvPr id="3" name="Text Box 176">
          <a:extLst xmlns:a="http://schemas.openxmlformats.org/drawingml/2006/main">
            <a:ext uri="{FF2B5EF4-FFF2-40B4-BE49-F238E27FC236}">
              <a16:creationId xmlns:a16="http://schemas.microsoft.com/office/drawing/2014/main" id="{24597B7F-4278-594C-BB56-C3FCAF1DF99B}"/>
            </a:ext>
          </a:extLst>
        </cdr:cNvPr>
        <cdr:cNvSpPr txBox="1">
          <a:spLocks xmlns:a="http://schemas.openxmlformats.org/drawingml/2006/main" noChangeArrowheads="1"/>
        </cdr:cNvSpPr>
      </cdr:nvSpPr>
      <cdr:spPr bwMode="auto">
        <a:xfrm xmlns:a="http://schemas.openxmlformats.org/drawingml/2006/main">
          <a:off x="3420511" y="3007942"/>
          <a:ext cx="927569" cy="319524"/>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1100" b="1" i="0" strike="noStrike">
              <a:solidFill>
                <a:srgbClr val="000000"/>
              </a:solidFill>
              <a:latin typeface="Arial"/>
              <a:cs typeface="Arial"/>
            </a:rPr>
            <a:t>+18.9 %</a:t>
          </a:r>
        </a:p>
      </cdr:txBody>
    </cdr:sp>
  </cdr:relSizeAnchor>
  <cdr:relSizeAnchor xmlns:cdr="http://schemas.openxmlformats.org/drawingml/2006/chartDrawing">
    <cdr:from>
      <cdr:x>0.28923</cdr:x>
      <cdr:y>0.19708</cdr:y>
    </cdr:from>
    <cdr:to>
      <cdr:x>0.34006</cdr:x>
      <cdr:y>0.23874</cdr:y>
    </cdr:to>
    <cdr:sp macro="" textlink="">
      <cdr:nvSpPr>
        <cdr:cNvPr id="15" name="Text Box 176">
          <a:extLst xmlns:a="http://schemas.openxmlformats.org/drawingml/2006/main">
            <a:ext uri="{FF2B5EF4-FFF2-40B4-BE49-F238E27FC236}">
              <a16:creationId xmlns:a16="http://schemas.microsoft.com/office/drawing/2014/main" id="{80815827-B722-DF78-21EB-9EBE5E3F9DDB}"/>
            </a:ext>
          </a:extLst>
        </cdr:cNvPr>
        <cdr:cNvSpPr txBox="1">
          <a:spLocks xmlns:a="http://schemas.openxmlformats.org/drawingml/2006/main" noChangeArrowheads="1"/>
        </cdr:cNvSpPr>
      </cdr:nvSpPr>
      <cdr:spPr bwMode="auto">
        <a:xfrm xmlns:a="http://schemas.openxmlformats.org/drawingml/2006/main">
          <a:off x="5277957" y="1511567"/>
          <a:ext cx="927570" cy="319525"/>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1100" b="1" i="0" strike="noStrike">
              <a:solidFill>
                <a:srgbClr val="000000"/>
              </a:solidFill>
              <a:latin typeface="Arial"/>
              <a:cs typeface="Arial"/>
            </a:rPr>
            <a:t>+11.8 %</a:t>
          </a:r>
        </a:p>
      </cdr:txBody>
    </cdr:sp>
  </cdr:relSizeAnchor>
  <cdr:relSizeAnchor xmlns:cdr="http://schemas.openxmlformats.org/drawingml/2006/chartDrawing">
    <cdr:from>
      <cdr:x>0.56462</cdr:x>
      <cdr:y>0.3842</cdr:y>
    </cdr:from>
    <cdr:to>
      <cdr:x>0.59699</cdr:x>
      <cdr:y>0.45811</cdr:y>
    </cdr:to>
    <cdr:cxnSp macro="">
      <cdr:nvCxnSpPr>
        <cdr:cNvPr id="16" name="Straight Arrow Connector 15">
          <a:extLst xmlns:a="http://schemas.openxmlformats.org/drawingml/2006/main">
            <a:ext uri="{FF2B5EF4-FFF2-40B4-BE49-F238E27FC236}">
              <a16:creationId xmlns:a16="http://schemas.microsoft.com/office/drawing/2014/main" id="{F3FF4F96-5FF8-7DA9-85E8-092D41DCB7A9}"/>
            </a:ext>
          </a:extLst>
        </cdr:cNvPr>
        <cdr:cNvCxnSpPr/>
      </cdr:nvCxnSpPr>
      <cdr:spPr bwMode="auto">
        <a:xfrm xmlns:a="http://schemas.openxmlformats.org/drawingml/2006/main" flipV="1">
          <a:off x="10303532" y="2946777"/>
          <a:ext cx="590687" cy="566830"/>
        </a:xfrm>
        <a:prstGeom xmlns:a="http://schemas.openxmlformats.org/drawingml/2006/main" prst="straightConnector1">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arrow"/>
        </a:ln>
        <a:effectLst xmlns:a="http://schemas.openxmlformats.org/drawingml/2006/main"/>
      </cdr:spPr>
    </cdr:cxnSp>
  </cdr:relSizeAnchor>
  <cdr:relSizeAnchor xmlns:cdr="http://schemas.openxmlformats.org/drawingml/2006/chartDrawing">
    <cdr:from>
      <cdr:x>0.45493</cdr:x>
      <cdr:y>0.42922</cdr:y>
    </cdr:from>
    <cdr:to>
      <cdr:x>0.48477</cdr:x>
      <cdr:y>0.44034</cdr:y>
    </cdr:to>
    <cdr:cxnSp macro="">
      <cdr:nvCxnSpPr>
        <cdr:cNvPr id="7" name="Straight Arrow Connector 6">
          <a:extLst xmlns:a="http://schemas.openxmlformats.org/drawingml/2006/main">
            <a:ext uri="{FF2B5EF4-FFF2-40B4-BE49-F238E27FC236}">
              <a16:creationId xmlns:a16="http://schemas.microsoft.com/office/drawing/2014/main" id="{8C773ECA-F268-E890-B1E6-DEB93E08E144}"/>
            </a:ext>
          </a:extLst>
        </cdr:cNvPr>
        <cdr:cNvCxnSpPr/>
      </cdr:nvCxnSpPr>
      <cdr:spPr bwMode="auto">
        <a:xfrm xmlns:a="http://schemas.openxmlformats.org/drawingml/2006/main" flipV="1">
          <a:off x="8301832" y="3292060"/>
          <a:ext cx="544512" cy="85248"/>
        </a:xfrm>
        <a:prstGeom xmlns:a="http://schemas.openxmlformats.org/drawingml/2006/main" prst="straightConnector1">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arrow"/>
        </a:ln>
        <a:effectLst xmlns:a="http://schemas.openxmlformats.org/drawingml/2006/main"/>
      </cdr:spPr>
    </cdr:cxnSp>
  </cdr:relSizeAnchor>
  <cdr:relSizeAnchor xmlns:cdr="http://schemas.openxmlformats.org/drawingml/2006/chartDrawing">
    <cdr:from>
      <cdr:x>0.45559</cdr:x>
      <cdr:y>0.44439</cdr:y>
    </cdr:from>
    <cdr:to>
      <cdr:x>0.48281</cdr:x>
      <cdr:y>0.47114</cdr:y>
    </cdr:to>
    <cdr:sp macro="" textlink="">
      <cdr:nvSpPr>
        <cdr:cNvPr id="14" name="Text Box 176">
          <a:extLst xmlns:a="http://schemas.openxmlformats.org/drawingml/2006/main">
            <a:ext uri="{FF2B5EF4-FFF2-40B4-BE49-F238E27FC236}">
              <a16:creationId xmlns:a16="http://schemas.microsoft.com/office/drawing/2014/main" id="{BE43DE85-D1B7-E425-65A9-BAD10B8674F3}"/>
            </a:ext>
          </a:extLst>
        </cdr:cNvPr>
        <cdr:cNvSpPr txBox="1">
          <a:spLocks xmlns:a="http://schemas.openxmlformats.org/drawingml/2006/main" noChangeArrowheads="1"/>
        </cdr:cNvSpPr>
      </cdr:nvSpPr>
      <cdr:spPr bwMode="auto">
        <a:xfrm xmlns:a="http://schemas.openxmlformats.org/drawingml/2006/main">
          <a:off x="8313737" y="3408363"/>
          <a:ext cx="496888" cy="205166"/>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1100" b="1" i="0" strike="noStrike">
              <a:solidFill>
                <a:srgbClr val="000000"/>
              </a:solidFill>
              <a:latin typeface="Arial"/>
              <a:cs typeface="Arial"/>
            </a:rPr>
            <a:t>+3.2%</a:t>
          </a:r>
        </a:p>
      </cdr:txBody>
    </cdr:sp>
  </cdr:relSizeAnchor>
  <cdr:relSizeAnchor xmlns:cdr="http://schemas.openxmlformats.org/drawingml/2006/chartDrawing">
    <cdr:from>
      <cdr:x>0.52588</cdr:x>
      <cdr:y>0.47078</cdr:y>
    </cdr:from>
    <cdr:to>
      <cdr:x>0.5585</cdr:x>
      <cdr:y>0.47579</cdr:y>
    </cdr:to>
    <cdr:cxnSp macro="">
      <cdr:nvCxnSpPr>
        <cdr:cNvPr id="8" name="Straight Arrow Connector 7">
          <a:extLst xmlns:a="http://schemas.openxmlformats.org/drawingml/2006/main">
            <a:ext uri="{FF2B5EF4-FFF2-40B4-BE49-F238E27FC236}">
              <a16:creationId xmlns:a16="http://schemas.microsoft.com/office/drawing/2014/main" id="{DE5414D3-543B-60BE-6F7E-BA2FF0A93AE9}"/>
            </a:ext>
          </a:extLst>
        </cdr:cNvPr>
        <cdr:cNvCxnSpPr/>
      </cdr:nvCxnSpPr>
      <cdr:spPr bwMode="auto">
        <a:xfrm xmlns:a="http://schemas.openxmlformats.org/drawingml/2006/main" flipV="1">
          <a:off x="9596437" y="3610768"/>
          <a:ext cx="595334" cy="38479"/>
        </a:xfrm>
        <a:prstGeom xmlns:a="http://schemas.openxmlformats.org/drawingml/2006/main" prst="straightConnector1">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arrow"/>
        </a:ln>
        <a:effectLst xmlns:a="http://schemas.openxmlformats.org/drawingml/2006/main"/>
      </cdr:spPr>
    </cdr:cxnSp>
  </cdr:relSizeAnchor>
  <cdr:relSizeAnchor xmlns:cdr="http://schemas.openxmlformats.org/drawingml/2006/chartDrawing">
    <cdr:from>
      <cdr:x>0.53062</cdr:x>
      <cdr:y>0.48475</cdr:y>
    </cdr:from>
    <cdr:to>
      <cdr:x>0.55784</cdr:x>
      <cdr:y>0.5115</cdr:y>
    </cdr:to>
    <cdr:sp macro="" textlink="">
      <cdr:nvSpPr>
        <cdr:cNvPr id="17" name="Text Box 176">
          <a:extLst xmlns:a="http://schemas.openxmlformats.org/drawingml/2006/main">
            <a:ext uri="{FF2B5EF4-FFF2-40B4-BE49-F238E27FC236}">
              <a16:creationId xmlns:a16="http://schemas.microsoft.com/office/drawing/2014/main" id="{7108E6E8-E90C-9E7B-889C-FD9877392212}"/>
            </a:ext>
          </a:extLst>
        </cdr:cNvPr>
        <cdr:cNvSpPr txBox="1">
          <a:spLocks xmlns:a="http://schemas.openxmlformats.org/drawingml/2006/main" noChangeArrowheads="1"/>
        </cdr:cNvSpPr>
      </cdr:nvSpPr>
      <cdr:spPr bwMode="auto">
        <a:xfrm xmlns:a="http://schemas.openxmlformats.org/drawingml/2006/main">
          <a:off x="9682956" y="3717925"/>
          <a:ext cx="496723" cy="205168"/>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1100" b="1" i="0" strike="noStrike">
              <a:solidFill>
                <a:srgbClr val="000000"/>
              </a:solidFill>
              <a:latin typeface="Arial"/>
              <a:cs typeface="Arial"/>
            </a:rPr>
            <a:t>+1.1%</a:t>
          </a:r>
        </a:p>
      </cdr:txBody>
    </cdr:sp>
  </cdr:relSizeAnchor>
</c:userShapes>
</file>

<file path=xl/drawings/drawing5.xml><?xml version="1.0" encoding="utf-8"?>
<c:userShapes xmlns:c="http://schemas.openxmlformats.org/drawingml/2006/chart">
  <cdr:relSizeAnchor xmlns:cdr="http://schemas.openxmlformats.org/drawingml/2006/chartDrawing">
    <cdr:from>
      <cdr:x>0.16857</cdr:x>
      <cdr:y>0.15796</cdr:y>
    </cdr:from>
    <cdr:to>
      <cdr:x>0.50399</cdr:x>
      <cdr:y>0.37807</cdr:y>
    </cdr:to>
    <cdr:sp macro="" textlink="">
      <cdr:nvSpPr>
        <cdr:cNvPr id="94209" name="Text Box 2"/>
        <cdr:cNvSpPr txBox="1">
          <a:spLocks xmlns:a="http://schemas.openxmlformats.org/drawingml/2006/main" noChangeArrowheads="1"/>
        </cdr:cNvSpPr>
      </cdr:nvSpPr>
      <cdr:spPr bwMode="auto">
        <a:xfrm xmlns:a="http://schemas.openxmlformats.org/drawingml/2006/main">
          <a:off x="788369" y="645726"/>
          <a:ext cx="1568690" cy="899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US" sz="1100" b="1" i="0" strike="noStrike">
              <a:solidFill>
                <a:srgbClr val="000000"/>
              </a:solidFill>
              <a:latin typeface="Arial" panose="020B0604020202020204" pitchFamily="34" charset="0"/>
              <a:cs typeface="Arial" panose="020B0604020202020204" pitchFamily="34" charset="0"/>
            </a:rPr>
            <a:t>National</a:t>
          </a:r>
          <a:endParaRPr lang="en-US" sz="1100" b="0" i="0" strike="noStrike">
            <a:solidFill>
              <a:srgbClr val="000000"/>
            </a:solidFill>
            <a:latin typeface="Arial" panose="020B0604020202020204" pitchFamily="34" charset="0"/>
            <a:cs typeface="Arial" panose="020B0604020202020204" pitchFamily="34" charset="0"/>
          </a:endParaRPr>
        </a:p>
        <a:p xmlns:a="http://schemas.openxmlformats.org/drawingml/2006/main">
          <a:pPr algn="ctr" rtl="1">
            <a:defRPr sz="1000"/>
          </a:pPr>
          <a:r>
            <a:rPr lang="en-US" sz="1100" b="0" i="0" strike="noStrike">
              <a:solidFill>
                <a:srgbClr val="000000"/>
              </a:solidFill>
              <a:latin typeface="Arial" panose="020B0604020202020204" pitchFamily="34" charset="0"/>
              <a:cs typeface="Arial" panose="020B0604020202020204" pitchFamily="34" charset="0"/>
            </a:rPr>
            <a:t> Share on total:14.3%</a:t>
          </a:r>
        </a:p>
        <a:p xmlns:a="http://schemas.openxmlformats.org/drawingml/2006/main">
          <a:pPr algn="ctr" rtl="1">
            <a:defRPr sz="1000"/>
          </a:pPr>
          <a:r>
            <a:rPr lang="en-US" sz="1100" b="0" i="0" strike="noStrike">
              <a:solidFill>
                <a:srgbClr val="000000"/>
              </a:solidFill>
              <a:latin typeface="Arial" panose="020B0604020202020204" pitchFamily="34" charset="0"/>
              <a:cs typeface="Arial" panose="020B0604020202020204" pitchFamily="34" charset="0"/>
            </a:rPr>
            <a:t>Change</a:t>
          </a:r>
          <a:r>
            <a:rPr lang="en-US" sz="1100" b="0" i="0" strike="noStrike" baseline="0">
              <a:solidFill>
                <a:srgbClr val="000000"/>
              </a:solidFill>
              <a:latin typeface="Arial" panose="020B0604020202020204" pitchFamily="34" charset="0"/>
              <a:cs typeface="Arial" panose="020B0604020202020204" pitchFamily="34" charset="0"/>
            </a:rPr>
            <a:t> 2024/2023: +3.7</a:t>
          </a:r>
          <a:r>
            <a:rPr lang="en-US" sz="1100" b="0" i="0" strike="noStrike">
              <a:solidFill>
                <a:srgbClr val="000000"/>
              </a:solidFill>
              <a:latin typeface="Arial" panose="020B0604020202020204" pitchFamily="34" charset="0"/>
              <a:cs typeface="Arial" panose="020B0604020202020204" pitchFamily="34" charset="0"/>
            </a:rPr>
            <a:t>%</a:t>
          </a:r>
        </a:p>
      </cdr:txBody>
    </cdr:sp>
  </cdr:relSizeAnchor>
  <cdr:relSizeAnchor xmlns:cdr="http://schemas.openxmlformats.org/drawingml/2006/chartDrawing">
    <cdr:from>
      <cdr:x>0.50927</cdr:x>
      <cdr:y>0.37928</cdr:y>
    </cdr:from>
    <cdr:to>
      <cdr:x>0.84432</cdr:x>
      <cdr:y>0.64606</cdr:y>
    </cdr:to>
    <cdr:sp macro="" textlink="">
      <cdr:nvSpPr>
        <cdr:cNvPr id="94210" name="Text Box 3"/>
        <cdr:cNvSpPr txBox="1">
          <a:spLocks xmlns:a="http://schemas.openxmlformats.org/drawingml/2006/main" noChangeArrowheads="1"/>
        </cdr:cNvSpPr>
      </cdr:nvSpPr>
      <cdr:spPr bwMode="auto">
        <a:xfrm xmlns:a="http://schemas.openxmlformats.org/drawingml/2006/main">
          <a:off x="2383306" y="1516667"/>
          <a:ext cx="1567982" cy="106680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US" sz="1100" b="1" i="0" strike="noStrike">
              <a:solidFill>
                <a:schemeClr val="bg1"/>
              </a:solidFill>
              <a:latin typeface="Arial" panose="020B0604020202020204" pitchFamily="34" charset="0"/>
              <a:cs typeface="Arial" panose="020B0604020202020204" pitchFamily="34" charset="0"/>
            </a:rPr>
            <a:t>Extra-EU</a:t>
          </a:r>
          <a:endParaRPr lang="en-US" sz="1100" b="0" i="0" strike="noStrike">
            <a:solidFill>
              <a:schemeClr val="bg1"/>
            </a:solidFill>
            <a:latin typeface="Arial" pitchFamily="34" charset="0"/>
            <a:cs typeface="Arial" pitchFamily="34" charset="0"/>
          </a:endParaRPr>
        </a:p>
        <a:p xmlns:a="http://schemas.openxmlformats.org/drawingml/2006/main">
          <a:pPr algn="ctr" rtl="1">
            <a:defRPr sz="1000"/>
          </a:pPr>
          <a:r>
            <a:rPr lang="en-US" sz="1100" b="0" i="0" strike="noStrike">
              <a:solidFill>
                <a:schemeClr val="bg1"/>
              </a:solidFill>
              <a:latin typeface="Arial" pitchFamily="34" charset="0"/>
              <a:cs typeface="Arial" pitchFamily="34" charset="0"/>
            </a:rPr>
            <a:t> Share on total: 49.3%</a:t>
          </a:r>
        </a:p>
        <a:p xmlns:a="http://schemas.openxmlformats.org/drawingml/2006/main">
          <a:pPr algn="ctr" rtl="1">
            <a:defRPr sz="1000"/>
          </a:pPr>
          <a:r>
            <a:rPr lang="en-US" sz="1100" b="0" i="0" strike="noStrike">
              <a:solidFill>
                <a:schemeClr val="bg1"/>
              </a:solidFill>
              <a:latin typeface="Arial" pitchFamily="34" charset="0"/>
              <a:cs typeface="Arial" pitchFamily="34" charset="0"/>
            </a:rPr>
            <a:t> Change 2024/2023</a:t>
          </a:r>
          <a:r>
            <a:rPr lang="en-US" sz="1100" b="0" i="0">
              <a:solidFill>
                <a:schemeClr val="bg1"/>
              </a:solidFill>
              <a:effectLst/>
              <a:latin typeface="Arial" pitchFamily="34" charset="0"/>
              <a:ea typeface="+mn-ea"/>
              <a:cs typeface="Arial" pitchFamily="34" charset="0"/>
            </a:rPr>
            <a:t>: </a:t>
          </a:r>
          <a:r>
            <a:rPr lang="en-US" sz="1100" b="0" i="0" strike="noStrike">
              <a:solidFill>
                <a:schemeClr val="bg1"/>
              </a:solidFill>
              <a:effectLst/>
              <a:latin typeface="Arial" pitchFamily="34" charset="0"/>
              <a:ea typeface="+mn-ea"/>
              <a:cs typeface="Arial" pitchFamily="34" charset="0"/>
            </a:rPr>
            <a:t>+9.4</a:t>
          </a:r>
          <a:r>
            <a:rPr lang="en-US" sz="1100" b="0" i="0" strike="noStrike">
              <a:solidFill>
                <a:schemeClr val="bg1"/>
              </a:solidFill>
              <a:latin typeface="Arial" pitchFamily="34" charset="0"/>
              <a:cs typeface="Arial" pitchFamily="34" charset="0"/>
            </a:rPr>
            <a:t>%</a:t>
          </a:r>
          <a:endParaRPr lang="en-US" sz="1050" b="0" i="0" strike="noStrike">
            <a:solidFill>
              <a:schemeClr val="bg1"/>
            </a:solidFill>
            <a:latin typeface="Arial" pitchFamily="34" charset="0"/>
            <a:cs typeface="Arial"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0.00481</cdr:x>
      <cdr:y>0.08141</cdr:y>
    </cdr:from>
    <cdr:to>
      <cdr:x>0.99226</cdr:x>
      <cdr:y>0.93127</cdr:y>
    </cdr:to>
    <cdr:pic>
      <cdr:nvPicPr>
        <cdr:cNvPr id="2" name="chart">
          <a:extLst xmlns:a="http://schemas.openxmlformats.org/drawingml/2006/main">
            <a:ext uri="{FF2B5EF4-FFF2-40B4-BE49-F238E27FC236}">
              <a16:creationId xmlns:a16="http://schemas.microsoft.com/office/drawing/2014/main" id="{7AFFDA38-DEC3-8904-DE0B-F9ACB543559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88900" y="712470"/>
          <a:ext cx="18238095" cy="7438095"/>
        </a:xfrm>
        <a:prstGeom xmlns:a="http://schemas.openxmlformats.org/drawingml/2006/main" prst="rect">
          <a:avLst/>
        </a:prstGeom>
      </cdr:spPr>
    </cdr:pic>
  </cdr:relSizeAnchor>
  <cdr:absSizeAnchor xmlns:cdr="http://schemas.openxmlformats.org/drawingml/2006/chartDrawing">
    <cdr:from>
      <cdr:x>0.00275</cdr:x>
      <cdr:y>0.92437</cdr:y>
    </cdr:from>
    <cdr:ext cx="16939918" cy="661911"/>
    <cdr:sp macro="" textlink="">
      <cdr:nvSpPr>
        <cdr:cNvPr id="3" name="FootonotesShape">
          <a:extLst xmlns:a="http://schemas.openxmlformats.org/drawingml/2006/main">
            <a:ext uri="{FF2B5EF4-FFF2-40B4-BE49-F238E27FC236}">
              <a16:creationId xmlns:a16="http://schemas.microsoft.com/office/drawing/2014/main" id="{BDA9E418-7E7F-2FD0-DF50-265DF6A5DF12}"/>
            </a:ext>
          </a:extLst>
        </cdr:cNvPr>
        <cdr:cNvSpPr txBox="1"/>
      </cdr:nvSpPr>
      <cdr:spPr>
        <a:xfrm xmlns:a="http://schemas.openxmlformats.org/drawingml/2006/main">
          <a:off x="50800" y="8090189"/>
          <a:ext cx="16939918" cy="661911"/>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kern="1200">
              <a:latin typeface="Arial" panose="020B0604020202020204" pitchFamily="34" charset="0"/>
            </a:rPr>
            <a:t>Note: The national and intra-EU transport aggregates (included in total transport at EU level) have been calculated so as to exclude double counting by taking into account only departure declarations. The percentages presented next to the arrows correspond to the change between the two periods.</a:t>
          </a:r>
        </a:p>
        <a:p xmlns:a="http://schemas.openxmlformats.org/drawingml/2006/main">
          <a:pPr>
            <a:spcBef>
              <a:spcPts val="300"/>
            </a:spcBef>
          </a:pPr>
          <a:r>
            <a:rPr lang="en-GB" sz="1200" i="1" kern="1200">
              <a:latin typeface="Arial" panose="020B0604020202020204" pitchFamily="34" charset="0"/>
            </a:rPr>
            <a:t>Source:</a:t>
          </a:r>
          <a:r>
            <a:rPr lang="en-GB" sz="1200" kern="1200">
              <a:latin typeface="Arial" panose="020B0604020202020204" pitchFamily="34" charset="0"/>
            </a:rPr>
            <a:t> Eurostat (online data code: avia_paoc)</a:t>
          </a:r>
        </a:p>
      </cdr:txBody>
    </cdr:sp>
  </cdr:absSizeAnchor>
  <cdr:absSizeAnchor xmlns:cdr="http://schemas.openxmlformats.org/drawingml/2006/chartDrawing">
    <cdr:from>
      <cdr:x>0.91716</cdr:x>
      <cdr:y>0.95194</cdr:y>
    </cdr:from>
    <cdr:ext cx="1530099" cy="420625"/>
    <cdr:pic>
      <cdr:nvPicPr>
        <cdr:cNvPr id="5" name="LogoShape">
          <a:extLst xmlns:a="http://schemas.openxmlformats.org/drawingml/2006/main">
            <a:ext uri="{FF2B5EF4-FFF2-40B4-BE49-F238E27FC236}">
              <a16:creationId xmlns:a16="http://schemas.microsoft.com/office/drawing/2014/main" id="{41DA12A9-1880-0EB1-1C94-8AB5515BFB47}"/>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2"/>
        <a:stretch xmlns:a="http://schemas.openxmlformats.org/drawingml/2006/main">
          <a:fillRect/>
        </a:stretch>
      </cdr:blipFill>
      <cdr:spPr>
        <a:xfrm xmlns:a="http://schemas.openxmlformats.org/drawingml/2006/main">
          <a:off x="16939819" y="8331475"/>
          <a:ext cx="1530099" cy="420625"/>
        </a:xfrm>
        <a:prstGeom xmlns:a="http://schemas.openxmlformats.org/drawingml/2006/main" prst="rect">
          <a:avLst/>
        </a:prstGeom>
      </cdr:spPr>
    </cdr:pic>
  </cdr:absSizeAnchor>
</c:userShapes>
</file>

<file path=xl/drawings/drawing7.xml><?xml version="1.0" encoding="utf-8"?>
<xdr:wsDr xmlns:xdr="http://schemas.openxmlformats.org/drawingml/2006/spreadsheetDrawing" xmlns:a="http://schemas.openxmlformats.org/drawingml/2006/main">
  <xdr:twoCellAnchor editAs="oneCell">
    <xdr:from>
      <xdr:col>0</xdr:col>
      <xdr:colOff>133351</xdr:colOff>
      <xdr:row>3</xdr:row>
      <xdr:rowOff>9525</xdr:rowOff>
    </xdr:from>
    <xdr:to>
      <xdr:col>17</xdr:col>
      <xdr:colOff>38785</xdr:colOff>
      <xdr:row>43</xdr:row>
      <xdr:rowOff>129872</xdr:rowOff>
    </xdr:to>
    <xdr:graphicFrame macro="">
      <xdr:nvGraphicFramePr>
        <xdr:cNvPr id="2" name="Chart 1025">
          <a:extLst>
            <a:ext uri="{FF2B5EF4-FFF2-40B4-BE49-F238E27FC236}">
              <a16:creationId xmlns:a16="http://schemas.microsoft.com/office/drawing/2014/main" id="{00000000-0008-0000-02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absSizeAnchor xmlns:cdr="http://schemas.openxmlformats.org/drawingml/2006/chartDrawing">
    <cdr:from>
      <cdr:x>0</cdr:x>
      <cdr:y>0.92827</cdr:y>
    </cdr:from>
    <cdr:ext cx="7995000" cy="484875"/>
    <cdr:sp macro="" textlink="">
      <cdr:nvSpPr>
        <cdr:cNvPr id="7" name="FootonotesShape">
          <a:extLst xmlns:a="http://schemas.openxmlformats.org/drawingml/2006/main">
            <a:ext uri="{FF2B5EF4-FFF2-40B4-BE49-F238E27FC236}">
              <a16:creationId xmlns:a16="http://schemas.microsoft.com/office/drawing/2014/main" id="{3283CBAA-A8FA-819D-5E1E-F0B57E11E463}"/>
            </a:ext>
          </a:extLst>
        </cdr:cNvPr>
        <cdr:cNvSpPr txBox="1"/>
      </cdr:nvSpPr>
      <cdr:spPr>
        <a:xfrm xmlns:a="http://schemas.openxmlformats.org/drawingml/2006/main">
          <a:off x="0" y="6274397"/>
          <a:ext cx="7995000" cy="48487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kern="1200">
              <a:latin typeface="Arial" panose="020B0604020202020204" pitchFamily="34" charset="0"/>
            </a:rPr>
            <a:t>Note: Based on passengers carried.</a:t>
          </a:r>
        </a:p>
        <a:p xmlns:a="http://schemas.openxmlformats.org/drawingml/2006/main">
          <a:pPr>
            <a:spcBef>
              <a:spcPts val="300"/>
            </a:spcBef>
          </a:pPr>
          <a:r>
            <a:rPr lang="en-GB" sz="1200" i="1" kern="1200">
              <a:latin typeface="Arial" panose="020B0604020202020204" pitchFamily="34" charset="0"/>
            </a:rPr>
            <a:t>Source:</a:t>
          </a:r>
          <a:r>
            <a:rPr lang="en-GB" sz="1200" kern="1200">
              <a:latin typeface="Arial" panose="020B0604020202020204" pitchFamily="34" charset="0"/>
            </a:rPr>
            <a:t> Eurostat (online data code: avia_paoc)</a:t>
          </a:r>
        </a:p>
      </cdr:txBody>
    </cdr:sp>
  </cdr:absSizeAnchor>
  <cdr:absSizeAnchor xmlns:cdr="http://schemas.openxmlformats.org/drawingml/2006/chartDrawing">
    <cdr:from>
      <cdr:x>0.77775</cdr:x>
      <cdr:y>0.93777</cdr:y>
    </cdr:from>
    <cdr:ext cx="1530098" cy="420623"/>
    <cdr:pic>
      <cdr:nvPicPr>
        <cdr:cNvPr id="9" name="LogoShape">
          <a:extLst xmlns:a="http://schemas.openxmlformats.org/drawingml/2006/main">
            <a:ext uri="{FF2B5EF4-FFF2-40B4-BE49-F238E27FC236}">
              <a16:creationId xmlns:a16="http://schemas.microsoft.com/office/drawing/2014/main" id="{54C30376-D316-5C4F-63E0-89B413D39CCB}"/>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8045701" y="6338649"/>
          <a:ext cx="1530098" cy="420623"/>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Palette A">
      <a:dk1>
        <a:sysClr val="windowText" lastClr="000000"/>
      </a:dk1>
      <a:lt1>
        <a:sysClr val="window" lastClr="FFFFFF"/>
      </a:lt1>
      <a:dk2>
        <a:srgbClr val="1F497D"/>
      </a:dk2>
      <a:lt2>
        <a:srgbClr val="EEECE1"/>
      </a:lt2>
      <a:accent1>
        <a:srgbClr val="2644A7"/>
      </a:accent1>
      <a:accent2>
        <a:srgbClr val="B09120"/>
      </a:accent2>
      <a:accent3>
        <a:srgbClr val="E04040"/>
      </a:accent3>
      <a:accent4>
        <a:srgbClr val="208486"/>
      </a:accent4>
      <a:accent5>
        <a:srgbClr val="388AE2"/>
      </a:accent5>
      <a:accent6>
        <a:srgbClr val="C05F03"/>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M54"/>
  <sheetViews>
    <sheetView showGridLines="0" tabSelected="1" zoomScaleNormal="100" workbookViewId="0">
      <selection activeCell="U23" sqref="U23"/>
    </sheetView>
  </sheetViews>
  <sheetFormatPr defaultColWidth="8.85546875" defaultRowHeight="12.75"/>
  <cols>
    <col min="1" max="16384" width="8.85546875" style="2"/>
  </cols>
  <sheetData>
    <row r="1" spans="1:1" ht="15.75">
      <c r="A1" s="168" t="s">
        <v>91</v>
      </c>
    </row>
    <row r="2" spans="1:1" ht="14.25">
      <c r="A2" s="169" t="s">
        <v>80</v>
      </c>
    </row>
    <row r="5" spans="1:1" ht="15.75" customHeight="1">
      <c r="A5" s="1"/>
    </row>
    <row r="45" spans="2:2">
      <c r="B45" s="3"/>
    </row>
    <row r="50" spans="1:13">
      <c r="A50" s="1" t="s">
        <v>84</v>
      </c>
    </row>
    <row r="51" spans="1:13">
      <c r="A51" s="2" t="s">
        <v>69</v>
      </c>
      <c r="B51" s="2" t="s">
        <v>79</v>
      </c>
    </row>
    <row r="53" spans="1:13" ht="28.5" customHeight="1">
      <c r="A53" s="4" t="s">
        <v>70</v>
      </c>
      <c r="B53" s="5">
        <v>45292</v>
      </c>
      <c r="C53" s="5">
        <v>45323</v>
      </c>
      <c r="D53" s="5">
        <v>45352</v>
      </c>
      <c r="E53" s="5">
        <v>45383</v>
      </c>
      <c r="F53" s="5">
        <v>45413</v>
      </c>
      <c r="G53" s="5">
        <v>45444</v>
      </c>
      <c r="H53" s="5">
        <v>45474</v>
      </c>
      <c r="I53" s="5">
        <v>45505</v>
      </c>
      <c r="J53" s="5">
        <v>45536</v>
      </c>
      <c r="K53" s="5">
        <v>45566</v>
      </c>
      <c r="L53" s="5">
        <v>45597</v>
      </c>
      <c r="M53" s="5">
        <v>45627</v>
      </c>
    </row>
    <row r="54" spans="1:13">
      <c r="A54" s="6" t="s">
        <v>71</v>
      </c>
      <c r="B54" s="103">
        <v>-13.466519579913772</v>
      </c>
      <c r="C54" s="103">
        <v>-8.9508004948869679</v>
      </c>
      <c r="D54" s="103">
        <v>-9.1863284308638544</v>
      </c>
      <c r="E54" s="103">
        <v>-6.1921267427558995</v>
      </c>
      <c r="F54" s="103">
        <v>-3.6862930879620004</v>
      </c>
      <c r="G54" s="103">
        <v>-4.7051276245679174</v>
      </c>
      <c r="H54" s="103">
        <v>-4.4148432774753665</v>
      </c>
      <c r="I54" s="103">
        <v>-3.5291732041699997</v>
      </c>
      <c r="J54" s="103">
        <v>-4.2867134444870603</v>
      </c>
      <c r="K54" s="103">
        <v>-2.8430311928495988</v>
      </c>
      <c r="L54" s="103">
        <v>-5.9551155692620705</v>
      </c>
      <c r="M54" s="103">
        <v>-3.9561691469218729</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L75"/>
  <sheetViews>
    <sheetView showGridLines="0" topLeftCell="A100" zoomScale="80" zoomScaleNormal="80" workbookViewId="0"/>
  </sheetViews>
  <sheetFormatPr defaultColWidth="9.140625" defaultRowHeight="12.75"/>
  <cols>
    <col min="1" max="1" width="9.7109375" style="2" customWidth="1"/>
    <col min="2" max="2" width="12.42578125" style="2" customWidth="1"/>
    <col min="3" max="3" width="12.7109375" style="2" customWidth="1"/>
    <col min="4" max="4" width="13.42578125" style="2" customWidth="1"/>
    <col min="5" max="6" width="10.140625" style="2" bestFit="1" customWidth="1"/>
    <col min="7" max="7" width="11.85546875" style="2" bestFit="1" customWidth="1"/>
    <col min="8" max="8" width="9.85546875" style="2" customWidth="1"/>
    <col min="9" max="9" width="13.28515625" style="2" customWidth="1"/>
    <col min="10" max="11" width="9.5703125" style="2" bestFit="1" customWidth="1"/>
    <col min="12" max="12" width="10.140625" style="2" bestFit="1" customWidth="1"/>
    <col min="13" max="13" width="10.28515625" style="2" customWidth="1"/>
    <col min="14" max="15" width="10.140625" style="2" bestFit="1" customWidth="1"/>
    <col min="16" max="16" width="11.140625" style="2" customWidth="1"/>
    <col min="17" max="17" width="10.28515625" style="2" customWidth="1"/>
    <col min="18" max="18" width="10.140625" style="2" customWidth="1"/>
    <col min="19" max="20" width="11.42578125" style="2" customWidth="1"/>
    <col min="21" max="21" width="11.28515625" style="2" customWidth="1"/>
    <col min="22" max="22" width="10.140625" style="2" bestFit="1" customWidth="1"/>
    <col min="23" max="23" width="11.28515625" style="2" bestFit="1" customWidth="1"/>
    <col min="24" max="24" width="9.42578125" style="2" bestFit="1" customWidth="1"/>
    <col min="25" max="25" width="12.5703125" style="2" customWidth="1"/>
    <col min="26" max="30" width="9.28515625" style="2" bestFit="1" customWidth="1"/>
    <col min="31" max="31" width="11.7109375" style="2" customWidth="1"/>
    <col min="32" max="33" width="9.28515625" style="2" bestFit="1" customWidth="1"/>
    <col min="34" max="34" width="12.140625" style="2" customWidth="1"/>
    <col min="35" max="37" width="9.140625" style="2"/>
    <col min="38" max="38" width="9.85546875" style="2" bestFit="1" customWidth="1"/>
    <col min="39" max="16384" width="9.140625" style="2"/>
  </cols>
  <sheetData>
    <row r="1" spans="1:18" ht="15.75">
      <c r="A1" s="170" t="s">
        <v>92</v>
      </c>
      <c r="D1" s="105"/>
      <c r="E1" s="105"/>
      <c r="F1" s="105"/>
      <c r="G1" s="105"/>
      <c r="K1" s="7"/>
    </row>
    <row r="2" spans="1:18" ht="14.25">
      <c r="A2" s="171" t="s">
        <v>72</v>
      </c>
      <c r="D2" s="104"/>
      <c r="E2" s="104"/>
      <c r="F2" s="104"/>
      <c r="G2" s="104"/>
    </row>
    <row r="3" spans="1:18">
      <c r="A3" s="104"/>
      <c r="B3" s="104"/>
      <c r="C3" s="104"/>
      <c r="D3" s="104"/>
      <c r="E3" s="104"/>
      <c r="F3" s="104"/>
      <c r="G3" s="104"/>
    </row>
    <row r="4" spans="1:18">
      <c r="A4" s="104"/>
      <c r="D4" s="104"/>
      <c r="E4" s="104"/>
      <c r="F4" s="104"/>
      <c r="G4" s="104"/>
    </row>
    <row r="5" spans="1:18" ht="20.25">
      <c r="A5" s="104"/>
      <c r="B5" s="150"/>
      <c r="D5" s="104"/>
      <c r="E5" s="104"/>
      <c r="F5" s="104"/>
      <c r="G5" s="104"/>
    </row>
    <row r="6" spans="1:18" ht="20.25">
      <c r="A6" s="104"/>
      <c r="B6" s="151"/>
      <c r="C6" s="104"/>
      <c r="D6" s="104"/>
      <c r="E6" s="104"/>
      <c r="F6" s="104"/>
      <c r="G6" s="104"/>
      <c r="H6" s="104"/>
      <c r="I6" s="104"/>
      <c r="J6" s="104"/>
      <c r="K6" s="104"/>
      <c r="L6" s="104"/>
      <c r="M6" s="104"/>
      <c r="N6" s="104"/>
      <c r="O6" s="104"/>
      <c r="P6" s="104"/>
      <c r="Q6" s="104"/>
      <c r="R6" s="104"/>
    </row>
    <row r="7" spans="1:18">
      <c r="A7" s="104"/>
      <c r="B7" s="104"/>
      <c r="C7" s="104"/>
      <c r="D7" s="104"/>
      <c r="E7" s="104"/>
      <c r="F7" s="104"/>
      <c r="G7" s="104"/>
      <c r="H7" s="104"/>
      <c r="I7" s="104"/>
      <c r="J7" s="104"/>
      <c r="K7" s="104"/>
      <c r="L7" s="104"/>
      <c r="M7" s="104"/>
      <c r="N7" s="104"/>
      <c r="O7" s="104"/>
      <c r="P7" s="104"/>
      <c r="Q7" s="104"/>
      <c r="R7" s="104"/>
    </row>
    <row r="8" spans="1:18">
      <c r="A8" s="104"/>
      <c r="B8" s="104"/>
      <c r="C8" s="104"/>
      <c r="D8" s="104"/>
      <c r="E8" s="104"/>
      <c r="F8" s="104"/>
      <c r="G8" s="104"/>
      <c r="H8" s="104"/>
      <c r="I8" s="104"/>
      <c r="J8" s="104"/>
      <c r="K8" s="104"/>
      <c r="L8" s="104"/>
      <c r="M8" s="104"/>
      <c r="N8" s="104"/>
      <c r="O8" s="104"/>
      <c r="P8" s="104"/>
      <c r="Q8" s="104"/>
      <c r="R8" s="104"/>
    </row>
    <row r="9" spans="1:18">
      <c r="A9" s="104"/>
      <c r="B9" s="104"/>
      <c r="C9" s="104"/>
      <c r="D9" s="104"/>
      <c r="E9" s="104"/>
      <c r="F9" s="104"/>
      <c r="G9" s="104"/>
      <c r="H9" s="104"/>
      <c r="I9" s="104"/>
      <c r="J9" s="104"/>
      <c r="K9" s="104"/>
      <c r="L9" s="104"/>
      <c r="M9" s="104"/>
      <c r="N9" s="104"/>
      <c r="O9" s="104"/>
      <c r="P9" s="104"/>
      <c r="Q9" s="104"/>
      <c r="R9" s="104"/>
    </row>
    <row r="10" spans="1:18">
      <c r="A10" s="104"/>
      <c r="B10" s="104"/>
      <c r="C10" s="104"/>
      <c r="D10" s="104"/>
      <c r="E10" s="104"/>
      <c r="F10" s="104"/>
      <c r="G10" s="104"/>
      <c r="H10" s="104"/>
      <c r="I10" s="104"/>
      <c r="J10" s="104"/>
      <c r="K10" s="104"/>
      <c r="L10" s="104"/>
      <c r="M10" s="104"/>
      <c r="N10" s="104"/>
      <c r="O10" s="104"/>
      <c r="P10" s="104"/>
      <c r="Q10" s="104"/>
      <c r="R10" s="104"/>
    </row>
    <row r="11" spans="1:18">
      <c r="A11" s="104"/>
      <c r="B11" s="104"/>
      <c r="C11" s="104"/>
      <c r="D11" s="104"/>
      <c r="E11" s="104"/>
      <c r="F11" s="104"/>
      <c r="G11" s="104"/>
      <c r="H11" s="104"/>
      <c r="I11" s="104"/>
      <c r="J11" s="104"/>
      <c r="K11" s="104"/>
      <c r="L11" s="104"/>
      <c r="M11" s="104"/>
      <c r="N11" s="104"/>
      <c r="O11" s="104"/>
      <c r="P11" s="104"/>
      <c r="Q11" s="104"/>
      <c r="R11" s="104"/>
    </row>
    <row r="12" spans="1:18">
      <c r="A12" s="104"/>
      <c r="B12" s="104"/>
      <c r="C12" s="104"/>
      <c r="D12" s="104"/>
      <c r="E12" s="104"/>
      <c r="F12" s="104"/>
      <c r="G12" s="104"/>
      <c r="H12" s="104"/>
      <c r="I12" s="104"/>
      <c r="J12" s="104"/>
      <c r="K12" s="104"/>
      <c r="L12" s="104"/>
      <c r="M12" s="104"/>
      <c r="N12" s="104"/>
      <c r="O12" s="104"/>
      <c r="P12" s="104"/>
      <c r="Q12" s="104"/>
      <c r="R12" s="104"/>
    </row>
    <row r="13" spans="1:18">
      <c r="A13" s="104"/>
      <c r="B13" s="104"/>
      <c r="C13" s="104"/>
      <c r="D13" s="104"/>
      <c r="E13" s="104"/>
      <c r="F13" s="104"/>
      <c r="G13" s="104"/>
      <c r="H13" s="104"/>
      <c r="I13" s="104"/>
      <c r="J13" s="104"/>
      <c r="K13" s="104"/>
      <c r="L13" s="104"/>
      <c r="M13" s="104"/>
      <c r="N13" s="104"/>
      <c r="O13" s="104"/>
      <c r="P13" s="104"/>
      <c r="Q13" s="104"/>
      <c r="R13" s="104"/>
    </row>
    <row r="14" spans="1:18">
      <c r="A14" s="104"/>
      <c r="B14" s="104"/>
      <c r="C14" s="104"/>
      <c r="D14" s="104"/>
      <c r="E14" s="104"/>
      <c r="F14" s="104"/>
      <c r="G14" s="104"/>
      <c r="H14" s="104"/>
      <c r="I14" s="104"/>
      <c r="J14" s="104"/>
      <c r="K14" s="104"/>
      <c r="L14" s="104"/>
      <c r="M14" s="104"/>
      <c r="N14" s="104"/>
      <c r="O14" s="104"/>
      <c r="P14" s="104"/>
      <c r="Q14" s="104"/>
      <c r="R14" s="104"/>
    </row>
    <row r="15" spans="1:18">
      <c r="A15" s="104"/>
      <c r="B15" s="104"/>
      <c r="C15" s="104"/>
      <c r="D15" s="104"/>
      <c r="E15" s="104"/>
      <c r="F15" s="104"/>
      <c r="G15" s="104"/>
      <c r="H15" s="104"/>
      <c r="I15" s="104"/>
      <c r="J15" s="104"/>
      <c r="K15" s="104"/>
      <c r="L15" s="104"/>
      <c r="M15" s="104"/>
      <c r="N15" s="104"/>
      <c r="O15" s="104"/>
      <c r="P15" s="104"/>
      <c r="Q15" s="104"/>
      <c r="R15" s="104"/>
    </row>
    <row r="16" spans="1:18">
      <c r="A16" s="104"/>
      <c r="B16" s="104"/>
      <c r="C16" s="104"/>
      <c r="D16" s="104"/>
      <c r="E16" s="104"/>
      <c r="F16" s="104"/>
      <c r="G16" s="104"/>
      <c r="H16" s="104"/>
      <c r="I16" s="104"/>
      <c r="J16" s="104"/>
      <c r="K16" s="104"/>
      <c r="L16" s="104"/>
      <c r="M16" s="104"/>
      <c r="N16" s="104"/>
      <c r="O16" s="104"/>
      <c r="P16" s="104"/>
      <c r="Q16" s="104"/>
      <c r="R16" s="104"/>
    </row>
    <row r="17" spans="1:18">
      <c r="A17" s="104"/>
      <c r="B17" s="104"/>
      <c r="C17" s="104"/>
      <c r="D17" s="104"/>
      <c r="E17" s="104"/>
      <c r="F17" s="104"/>
      <c r="G17" s="104"/>
      <c r="H17" s="104"/>
      <c r="I17" s="104"/>
      <c r="J17" s="104"/>
      <c r="K17" s="104"/>
      <c r="L17" s="104"/>
      <c r="M17" s="104"/>
      <c r="N17" s="104"/>
      <c r="O17" s="104"/>
      <c r="P17" s="104"/>
      <c r="Q17" s="104"/>
      <c r="R17" s="104"/>
    </row>
    <row r="18" spans="1:18">
      <c r="A18" s="105"/>
      <c r="B18" s="105"/>
      <c r="C18" s="104"/>
      <c r="D18" s="104"/>
      <c r="E18" s="104"/>
      <c r="F18" s="104"/>
      <c r="G18" s="104"/>
      <c r="H18" s="104"/>
      <c r="I18" s="104"/>
      <c r="J18" s="104"/>
      <c r="K18" s="104"/>
      <c r="L18" s="104"/>
      <c r="M18" s="104"/>
      <c r="N18" s="104"/>
      <c r="O18" s="104"/>
      <c r="P18" s="104"/>
      <c r="Q18" s="104"/>
      <c r="R18" s="104"/>
    </row>
    <row r="43" spans="2:30">
      <c r="B43" s="8"/>
      <c r="C43" s="8"/>
      <c r="D43" s="8"/>
      <c r="E43" s="8"/>
      <c r="F43" s="8"/>
      <c r="G43" s="8"/>
      <c r="H43" s="8"/>
      <c r="I43" s="8"/>
      <c r="J43" s="8"/>
      <c r="K43" s="8"/>
      <c r="L43" s="8"/>
      <c r="M43" s="8"/>
      <c r="N43" s="8"/>
      <c r="O43" s="8"/>
      <c r="P43" s="8"/>
      <c r="Q43" s="8"/>
      <c r="R43" s="8"/>
      <c r="S43" s="8"/>
      <c r="T43" s="8"/>
      <c r="U43" s="8"/>
      <c r="V43" s="8"/>
    </row>
    <row r="44" spans="2:30">
      <c r="C44" s="8"/>
      <c r="D44" s="8"/>
      <c r="E44" s="8"/>
      <c r="F44" s="8"/>
      <c r="G44" s="8"/>
      <c r="H44" s="8"/>
      <c r="I44" s="8"/>
      <c r="J44" s="8"/>
      <c r="K44" s="8"/>
      <c r="L44" s="8"/>
      <c r="M44" s="8"/>
      <c r="N44" s="8"/>
      <c r="O44" s="8"/>
      <c r="P44" s="8"/>
      <c r="Q44" s="8"/>
      <c r="R44" s="8"/>
      <c r="S44" s="8"/>
      <c r="T44" s="8"/>
      <c r="U44" s="8"/>
      <c r="V44" s="8"/>
    </row>
    <row r="48" spans="2:30">
      <c r="T48" s="7"/>
      <c r="AD48" s="9"/>
    </row>
    <row r="49" spans="1:38">
      <c r="AD49" s="9"/>
    </row>
    <row r="50" spans="1:38" ht="24.6" customHeight="1">
      <c r="AD50" s="9"/>
    </row>
    <row r="51" spans="1:38">
      <c r="A51" s="2" t="s">
        <v>76</v>
      </c>
    </row>
    <row r="52" spans="1:38">
      <c r="A52" s="1" t="s">
        <v>82</v>
      </c>
    </row>
    <row r="56" spans="1:38">
      <c r="A56" s="7" t="s">
        <v>66</v>
      </c>
    </row>
    <row r="57" spans="1:38">
      <c r="A57" s="2" t="s">
        <v>68</v>
      </c>
    </row>
    <row r="58" spans="1:38">
      <c r="A58" s="4"/>
      <c r="B58" s="5">
        <v>44562</v>
      </c>
      <c r="C58" s="5">
        <v>44593</v>
      </c>
      <c r="D58" s="5">
        <v>44621</v>
      </c>
      <c r="E58" s="5">
        <v>44652</v>
      </c>
      <c r="F58" s="5">
        <v>44682</v>
      </c>
      <c r="G58" s="5">
        <v>44713</v>
      </c>
      <c r="H58" s="5">
        <v>44743</v>
      </c>
      <c r="I58" s="5">
        <v>44774</v>
      </c>
      <c r="J58" s="5">
        <v>44805</v>
      </c>
      <c r="K58" s="5">
        <v>44835</v>
      </c>
      <c r="L58" s="5">
        <v>44866</v>
      </c>
      <c r="M58" s="5">
        <v>44896</v>
      </c>
      <c r="N58" s="5">
        <v>44927</v>
      </c>
      <c r="O58" s="5">
        <v>44958</v>
      </c>
      <c r="P58" s="5">
        <v>44986</v>
      </c>
      <c r="Q58" s="5">
        <v>45017</v>
      </c>
      <c r="R58" s="5">
        <v>45047</v>
      </c>
      <c r="S58" s="5">
        <v>45078</v>
      </c>
      <c r="T58" s="5">
        <v>45108</v>
      </c>
      <c r="U58" s="5">
        <v>45139</v>
      </c>
      <c r="V58" s="5">
        <v>45170</v>
      </c>
      <c r="W58" s="5">
        <v>45200</v>
      </c>
      <c r="X58" s="5">
        <v>45231</v>
      </c>
      <c r="Y58" s="5">
        <v>45261</v>
      </c>
      <c r="Z58" s="5">
        <v>45292</v>
      </c>
      <c r="AA58" s="5">
        <v>45323</v>
      </c>
      <c r="AB58" s="5">
        <v>45352</v>
      </c>
      <c r="AC58" s="5">
        <v>45383</v>
      </c>
      <c r="AD58" s="5">
        <v>45413</v>
      </c>
      <c r="AE58" s="5">
        <v>45444</v>
      </c>
      <c r="AF58" s="5">
        <v>45474</v>
      </c>
      <c r="AG58" s="5">
        <v>45505</v>
      </c>
      <c r="AH58" s="5">
        <v>45536</v>
      </c>
      <c r="AI58" s="5">
        <v>45566</v>
      </c>
      <c r="AJ58" s="5">
        <v>45597</v>
      </c>
      <c r="AK58" s="5">
        <v>45627</v>
      </c>
    </row>
    <row r="59" spans="1:38">
      <c r="A59" s="6" t="s">
        <v>30</v>
      </c>
      <c r="B59" s="106">
        <v>31.291429999999998</v>
      </c>
      <c r="C59" s="107">
        <v>35.315952000000003</v>
      </c>
      <c r="D59" s="107">
        <v>48.079461000000002</v>
      </c>
      <c r="E59" s="107">
        <v>64.673754000000002</v>
      </c>
      <c r="F59" s="107">
        <v>74.741837000000004</v>
      </c>
      <c r="G59" s="107">
        <v>84.295120999999995</v>
      </c>
      <c r="H59" s="107">
        <v>94.384703999999999</v>
      </c>
      <c r="I59" s="107">
        <v>95.467337000000001</v>
      </c>
      <c r="J59" s="107">
        <v>86.810939000000005</v>
      </c>
      <c r="K59" s="107">
        <v>81.008671000000007</v>
      </c>
      <c r="L59" s="107">
        <v>58.826954999999998</v>
      </c>
      <c r="M59" s="107">
        <v>60.792969999999997</v>
      </c>
      <c r="N59" s="107">
        <v>56.788229000000001</v>
      </c>
      <c r="O59" s="107">
        <v>55.318119000000003</v>
      </c>
      <c r="P59" s="107">
        <v>66.004497000000001</v>
      </c>
      <c r="Q59" s="107">
        <v>78.454763999999997</v>
      </c>
      <c r="R59" s="107">
        <v>87.219452000000004</v>
      </c>
      <c r="S59" s="107">
        <v>94.540020999999996</v>
      </c>
      <c r="T59" s="107">
        <v>105.682401</v>
      </c>
      <c r="U59" s="107">
        <v>106.01499200000001</v>
      </c>
      <c r="V59" s="107">
        <v>97.464406999999994</v>
      </c>
      <c r="W59" s="107">
        <v>91.194817999999998</v>
      </c>
      <c r="X59" s="107">
        <v>66.113382000000001</v>
      </c>
      <c r="Y59" s="108">
        <v>68.237665000000007</v>
      </c>
      <c r="Z59" s="109">
        <v>62.200878000000003</v>
      </c>
      <c r="AA59" s="107">
        <v>62.909433</v>
      </c>
      <c r="AB59" s="107">
        <v>74.379465999999994</v>
      </c>
      <c r="AC59" s="107">
        <v>84.851754999999997</v>
      </c>
      <c r="AD59" s="107">
        <v>96.350429000000005</v>
      </c>
      <c r="AE59" s="107">
        <v>103.561662</v>
      </c>
      <c r="AF59" s="107">
        <v>112.76125999999999</v>
      </c>
      <c r="AG59" s="107">
        <v>113.91277599999999</v>
      </c>
      <c r="AH59" s="107">
        <v>104.14351600000001</v>
      </c>
      <c r="AI59" s="107">
        <v>97.331660999999997</v>
      </c>
      <c r="AJ59" s="107">
        <v>71.595132000000007</v>
      </c>
      <c r="AK59" s="107">
        <v>73.812578000000002</v>
      </c>
      <c r="AL59" s="9">
        <f>SUM(Z59:AK59)</f>
        <v>1057.8105459999999</v>
      </c>
    </row>
    <row r="60" spans="1:38">
      <c r="A60" s="11" t="s">
        <v>93</v>
      </c>
      <c r="B60" s="167">
        <v>9.9280139999999992</v>
      </c>
      <c r="C60" s="110">
        <v>6.7683669999999996</v>
      </c>
      <c r="D60" s="110">
        <v>8.5067319999999995</v>
      </c>
      <c r="E60" s="110">
        <v>10.001374999999999</v>
      </c>
      <c r="F60" s="110">
        <v>15.204485</v>
      </c>
      <c r="G60" s="110">
        <v>26.989414</v>
      </c>
      <c r="H60" s="110">
        <v>48.960586999999997</v>
      </c>
      <c r="I60" s="110">
        <v>59.263956999999998</v>
      </c>
      <c r="J60" s="110">
        <v>52.442839999999997</v>
      </c>
      <c r="K60" s="110">
        <v>53.716940999999998</v>
      </c>
      <c r="L60" s="110">
        <v>42.146856999999997</v>
      </c>
      <c r="M60" s="111">
        <v>39.880194000000003</v>
      </c>
      <c r="N60" s="110">
        <v>31.291429999999998</v>
      </c>
      <c r="O60" s="110">
        <v>35.315952000000003</v>
      </c>
      <c r="P60" s="110">
        <v>48.079461000000002</v>
      </c>
      <c r="Q60" s="110">
        <v>64.673754000000002</v>
      </c>
      <c r="R60" s="110">
        <v>74.741837000000004</v>
      </c>
      <c r="S60" s="110">
        <v>84.295120999999995</v>
      </c>
      <c r="T60" s="110">
        <v>94.384703999999999</v>
      </c>
      <c r="U60" s="110">
        <v>95.467337000000001</v>
      </c>
      <c r="V60" s="110">
        <v>86.810939000000005</v>
      </c>
      <c r="W60" s="110">
        <v>81.008671000000007</v>
      </c>
      <c r="X60" s="110">
        <v>58.826954999999998</v>
      </c>
      <c r="Y60" s="111">
        <v>60.792969999999997</v>
      </c>
      <c r="Z60" s="110">
        <v>56.788229000000001</v>
      </c>
      <c r="AA60" s="110">
        <v>55.318119000000003</v>
      </c>
      <c r="AB60" s="110">
        <v>66.004497000000001</v>
      </c>
      <c r="AC60" s="110">
        <v>78.454763999999997</v>
      </c>
      <c r="AD60" s="110">
        <v>87.219452000000004</v>
      </c>
      <c r="AE60" s="110">
        <v>94.540020999999996</v>
      </c>
      <c r="AF60" s="110">
        <v>105.682401</v>
      </c>
      <c r="AG60" s="110">
        <v>106.01499200000001</v>
      </c>
      <c r="AH60" s="110">
        <v>97.464406999999994</v>
      </c>
      <c r="AI60" s="110">
        <v>91.194817999999998</v>
      </c>
      <c r="AJ60" s="110">
        <v>66.113382000000001</v>
      </c>
      <c r="AK60" s="111">
        <v>68.237665000000007</v>
      </c>
    </row>
    <row r="61" spans="1:38" ht="50.25" customHeight="1">
      <c r="A61" s="12" t="s">
        <v>94</v>
      </c>
      <c r="B61" s="13"/>
      <c r="C61" s="14"/>
      <c r="D61" s="14"/>
      <c r="E61" s="14"/>
      <c r="F61" s="14"/>
      <c r="G61" s="14"/>
      <c r="H61" s="14"/>
      <c r="I61" s="14"/>
      <c r="J61" s="14"/>
      <c r="K61" s="14"/>
      <c r="L61" s="14"/>
      <c r="M61" s="14"/>
      <c r="N61" s="15">
        <f>N59/B60-1</f>
        <v>4.7199988839661193</v>
      </c>
      <c r="O61" s="15">
        <f t="shared" ref="O61:Y61" si="0">O59/C60-1</f>
        <v>7.1730377504647738</v>
      </c>
      <c r="P61" s="15">
        <f t="shared" si="0"/>
        <v>6.759089742100727</v>
      </c>
      <c r="Q61" s="15">
        <f t="shared" si="0"/>
        <v>6.8443977953031458</v>
      </c>
      <c r="R61" s="15">
        <f t="shared" si="0"/>
        <v>4.7364292180892678</v>
      </c>
      <c r="S61" s="15">
        <f t="shared" si="0"/>
        <v>2.5028556381401983</v>
      </c>
      <c r="T61" s="15">
        <f t="shared" si="0"/>
        <v>1.1585198927455669</v>
      </c>
      <c r="U61" s="15">
        <f t="shared" si="0"/>
        <v>0.78886117914806153</v>
      </c>
      <c r="V61" s="15">
        <f t="shared" si="0"/>
        <v>0.85848834655026307</v>
      </c>
      <c r="W61" s="15">
        <f t="shared" si="0"/>
        <v>0.697691944148495</v>
      </c>
      <c r="X61" s="15">
        <f t="shared" si="0"/>
        <v>0.56864323240046133</v>
      </c>
      <c r="Y61" s="15">
        <f t="shared" si="0"/>
        <v>0.71106652590506458</v>
      </c>
      <c r="Z61" s="15">
        <f t="shared" ref="Z61:AG61" si="1">Z59/B60-1</f>
        <v>5.2651883851090471</v>
      </c>
      <c r="AA61" s="16">
        <f t="shared" si="1"/>
        <v>8.2946249811808386</v>
      </c>
      <c r="AB61" s="16">
        <f>AB59/D60-1</f>
        <v>7.7436004801843996</v>
      </c>
      <c r="AC61" s="16">
        <f t="shared" si="1"/>
        <v>7.484008948769544</v>
      </c>
      <c r="AD61" s="16">
        <f t="shared" si="1"/>
        <v>5.336974188865983</v>
      </c>
      <c r="AE61" s="16">
        <f t="shared" si="1"/>
        <v>2.8371215469887563</v>
      </c>
      <c r="AF61" s="16">
        <f t="shared" si="1"/>
        <v>1.3031026976862021</v>
      </c>
      <c r="AG61" s="16">
        <f t="shared" si="1"/>
        <v>0.92212571968490042</v>
      </c>
      <c r="AH61" s="16">
        <f>AH59/J60-1</f>
        <v>0.98584813484548151</v>
      </c>
      <c r="AI61" s="16">
        <f>AI59/K60-1</f>
        <v>0.81193603336422293</v>
      </c>
      <c r="AJ61" s="16">
        <f>AJ59/L60-1</f>
        <v>0.69870631159993768</v>
      </c>
      <c r="AK61" s="16">
        <f>AK59/M60-1</f>
        <v>0.85085804748091243</v>
      </c>
    </row>
    <row r="62" spans="1:38" ht="36" customHeight="1">
      <c r="A62" s="12" t="s">
        <v>64</v>
      </c>
      <c r="B62" s="17">
        <f t="shared" ref="B62:AH62" si="2">(B59/B60)-1</f>
        <v>2.1518317762243284</v>
      </c>
      <c r="C62" s="15">
        <f t="shared" si="2"/>
        <v>4.2177950752374986</v>
      </c>
      <c r="D62" s="15">
        <f t="shared" si="2"/>
        <v>4.6519308472395746</v>
      </c>
      <c r="E62" s="15">
        <f t="shared" si="2"/>
        <v>5.4664862581395068</v>
      </c>
      <c r="F62" s="15">
        <f t="shared" si="2"/>
        <v>3.9157756412006064</v>
      </c>
      <c r="G62" s="15">
        <f t="shared" si="2"/>
        <v>2.1232660701710677</v>
      </c>
      <c r="H62" s="15">
        <f t="shared" si="2"/>
        <v>0.92776904410888705</v>
      </c>
      <c r="I62" s="15">
        <f t="shared" si="2"/>
        <v>0.61088361008361303</v>
      </c>
      <c r="J62" s="15">
        <f t="shared" si="2"/>
        <v>0.65534397069266292</v>
      </c>
      <c r="K62" s="15">
        <f t="shared" si="2"/>
        <v>0.50806560261873446</v>
      </c>
      <c r="L62" s="15">
        <f t="shared" si="2"/>
        <v>0.39576137314343507</v>
      </c>
      <c r="M62" s="15">
        <f t="shared" si="2"/>
        <v>0.52439002678873603</v>
      </c>
      <c r="N62" s="15">
        <f>(N59/N60)-1</f>
        <v>0.81481731579541128</v>
      </c>
      <c r="O62" s="15">
        <f t="shared" si="2"/>
        <v>0.56637768111135722</v>
      </c>
      <c r="P62" s="15">
        <f t="shared" si="2"/>
        <v>0.37282106802320425</v>
      </c>
      <c r="Q62" s="15">
        <f t="shared" si="2"/>
        <v>0.21308504837990383</v>
      </c>
      <c r="R62" s="15">
        <f t="shared" si="2"/>
        <v>0.16694284621342659</v>
      </c>
      <c r="S62" s="15">
        <f t="shared" si="2"/>
        <v>0.12153609697054701</v>
      </c>
      <c r="T62" s="15">
        <f t="shared" si="2"/>
        <v>0.11969838884063244</v>
      </c>
      <c r="U62" s="15">
        <f t="shared" si="2"/>
        <v>0.11048443720599432</v>
      </c>
      <c r="V62" s="15">
        <f t="shared" si="2"/>
        <v>0.12272034057827663</v>
      </c>
      <c r="W62" s="15">
        <f t="shared" si="2"/>
        <v>0.12574144069096005</v>
      </c>
      <c r="X62" s="15">
        <f t="shared" si="2"/>
        <v>0.12386204589375738</v>
      </c>
      <c r="Y62" s="18">
        <f t="shared" si="2"/>
        <v>0.12245980086184316</v>
      </c>
      <c r="Z62" s="16">
        <f t="shared" si="2"/>
        <v>9.5312868446733923E-2</v>
      </c>
      <c r="AA62" s="15">
        <f t="shared" si="2"/>
        <v>0.1372301541923362</v>
      </c>
      <c r="AB62" s="15">
        <f t="shared" si="2"/>
        <v>0.1268848242264462</v>
      </c>
      <c r="AC62" s="15">
        <f t="shared" si="2"/>
        <v>8.1537317478897808E-2</v>
      </c>
      <c r="AD62" s="15">
        <f t="shared" si="2"/>
        <v>0.10468968550731095</v>
      </c>
      <c r="AE62" s="15">
        <f t="shared" si="2"/>
        <v>9.5426687074672945E-2</v>
      </c>
      <c r="AF62" s="15">
        <f t="shared" si="2"/>
        <v>6.6982382430921472E-2</v>
      </c>
      <c r="AG62" s="15">
        <f t="shared" si="2"/>
        <v>7.4496859840351481E-2</v>
      </c>
      <c r="AH62" s="15">
        <f t="shared" si="2"/>
        <v>6.8528698892099227E-2</v>
      </c>
      <c r="AI62" s="15">
        <f>(AI59/AI60)-1</f>
        <v>6.7293768819188804E-2</v>
      </c>
      <c r="AJ62" s="15">
        <f>(AJ59/AJ60)-1</f>
        <v>8.2914378816681955E-2</v>
      </c>
      <c r="AK62" s="15">
        <f>(AK59/AK60)-1</f>
        <v>8.1698472537124367E-2</v>
      </c>
    </row>
    <row r="63" spans="1:38" ht="25.5">
      <c r="A63" s="19" t="s">
        <v>67</v>
      </c>
      <c r="B63" s="20" t="s">
        <v>65</v>
      </c>
      <c r="C63" s="21">
        <f t="shared" ref="C63:Q63" si="3">(C59/B59)-1</f>
        <v>0.12861419244822003</v>
      </c>
      <c r="D63" s="21">
        <f>(D59/C59)-1</f>
        <v>0.36140917282932072</v>
      </c>
      <c r="E63" s="21">
        <f t="shared" si="3"/>
        <v>0.3451430747112576</v>
      </c>
      <c r="F63" s="21">
        <f t="shared" si="3"/>
        <v>0.15567494350181055</v>
      </c>
      <c r="G63" s="21">
        <f t="shared" si="3"/>
        <v>0.127817088573833</v>
      </c>
      <c r="H63" s="21">
        <f t="shared" si="3"/>
        <v>0.11969355853940833</v>
      </c>
      <c r="I63" s="21">
        <f t="shared" si="3"/>
        <v>1.1470428513501441E-2</v>
      </c>
      <c r="J63" s="21">
        <f>(J59/I59)-1</f>
        <v>-9.0673923375489074E-2</v>
      </c>
      <c r="K63" s="21">
        <f t="shared" si="3"/>
        <v>-6.6837982250140149E-2</v>
      </c>
      <c r="L63" s="21">
        <f>(L59/K59)-1</f>
        <v>-0.27381903352049819</v>
      </c>
      <c r="M63" s="21">
        <f t="shared" si="3"/>
        <v>3.3420308768318918E-2</v>
      </c>
      <c r="N63" s="21">
        <f>(N59/M59)-1</f>
        <v>-6.5875067462569992E-2</v>
      </c>
      <c r="O63" s="21">
        <f t="shared" si="3"/>
        <v>-2.5887583146852466E-2</v>
      </c>
      <c r="P63" s="21">
        <f t="shared" si="3"/>
        <v>0.19318042972502369</v>
      </c>
      <c r="Q63" s="21">
        <f t="shared" si="3"/>
        <v>0.18862755669511433</v>
      </c>
      <c r="R63" s="21">
        <f>(R59/Q59)-1</f>
        <v>0.11171645357317006</v>
      </c>
      <c r="S63" s="21">
        <f>(S59/R59)-1</f>
        <v>8.3932756192964808E-2</v>
      </c>
      <c r="T63" s="21">
        <f t="shared" ref="T63:Y63" si="4">(T59/S59)-1</f>
        <v>0.11785886952574298</v>
      </c>
      <c r="U63" s="21">
        <f t="shared" si="4"/>
        <v>3.1470802787685326E-3</v>
      </c>
      <c r="V63" s="21">
        <f t="shared" si="4"/>
        <v>-8.0654488942469627E-2</v>
      </c>
      <c r="W63" s="21">
        <f t="shared" si="4"/>
        <v>-6.4326959892137769E-2</v>
      </c>
      <c r="X63" s="21">
        <f t="shared" si="4"/>
        <v>-0.27503137294489688</v>
      </c>
      <c r="Y63" s="22">
        <f t="shared" si="4"/>
        <v>3.2130908081513754E-2</v>
      </c>
      <c r="Z63" s="22">
        <f t="shared" ref="Z63:AK63" si="5">(Z59/Y59)-1</f>
        <v>-8.846708046062246E-2</v>
      </c>
      <c r="AA63" s="22">
        <f t="shared" si="5"/>
        <v>1.1391398687330412E-2</v>
      </c>
      <c r="AB63" s="22">
        <f t="shared" si="5"/>
        <v>0.18232612269768822</v>
      </c>
      <c r="AC63" s="22">
        <f t="shared" si="5"/>
        <v>0.14079543136273664</v>
      </c>
      <c r="AD63" s="22">
        <f t="shared" si="5"/>
        <v>0.1355148635405361</v>
      </c>
      <c r="AE63" s="22">
        <f t="shared" si="5"/>
        <v>7.4843807908732796E-2</v>
      </c>
      <c r="AF63" s="22">
        <f t="shared" si="5"/>
        <v>8.883208150908195E-2</v>
      </c>
      <c r="AG63" s="22">
        <f t="shared" si="5"/>
        <v>1.0211982377635653E-2</v>
      </c>
      <c r="AH63" s="22">
        <f t="shared" si="5"/>
        <v>-8.5760880763716907E-2</v>
      </c>
      <c r="AI63" s="22">
        <f t="shared" si="5"/>
        <v>-6.5408344769155025E-2</v>
      </c>
      <c r="AJ63" s="22">
        <f t="shared" si="5"/>
        <v>-0.26442093698575631</v>
      </c>
      <c r="AK63" s="22">
        <f t="shared" si="5"/>
        <v>3.0972021952553996E-2</v>
      </c>
    </row>
    <row r="64" spans="1:38">
      <c r="A64" s="112"/>
      <c r="B64" s="112"/>
      <c r="C64" s="112"/>
      <c r="D64" s="112"/>
      <c r="E64" s="112"/>
      <c r="F64" s="112"/>
      <c r="G64" s="112"/>
      <c r="H64" s="112"/>
      <c r="I64" s="112"/>
      <c r="J64" s="112"/>
      <c r="K64" s="112"/>
      <c r="L64" s="112"/>
      <c r="M64" s="112"/>
      <c r="N64" s="112"/>
      <c r="O64" s="112"/>
      <c r="P64" s="112"/>
      <c r="Q64" s="23"/>
      <c r="R64" s="23"/>
      <c r="S64" s="23"/>
      <c r="T64" s="112"/>
      <c r="U64" s="23"/>
      <c r="V64" s="23"/>
      <c r="W64" s="23"/>
      <c r="X64" s="23"/>
      <c r="Y64" s="23"/>
      <c r="Z64" s="23"/>
    </row>
    <row r="65" spans="1:34" ht="30.75" customHeight="1">
      <c r="A65" s="112"/>
      <c r="B65" s="23"/>
      <c r="C65" s="24"/>
      <c r="D65" s="24"/>
      <c r="E65" s="24"/>
      <c r="F65" s="24"/>
      <c r="G65" s="24"/>
      <c r="H65" s="24"/>
      <c r="I65" s="24"/>
      <c r="J65" s="24"/>
      <c r="K65" s="24"/>
      <c r="L65" s="24"/>
      <c r="M65" s="25" t="s">
        <v>97</v>
      </c>
      <c r="N65" s="24"/>
      <c r="O65" s="24"/>
      <c r="P65" s="24"/>
      <c r="Q65" s="23"/>
      <c r="R65" s="23"/>
      <c r="S65" s="23"/>
      <c r="T65" s="24"/>
      <c r="U65" s="23"/>
      <c r="V65" s="23"/>
      <c r="W65" s="23"/>
      <c r="X65" s="23"/>
      <c r="Y65" s="25" t="s">
        <v>85</v>
      </c>
      <c r="Z65" s="23"/>
      <c r="AH65" s="25" t="s">
        <v>98</v>
      </c>
    </row>
    <row r="66" spans="1:34">
      <c r="F66" s="113"/>
      <c r="G66" s="112"/>
      <c r="H66" s="113"/>
      <c r="I66" s="113"/>
      <c r="J66" s="113"/>
      <c r="K66" s="113"/>
      <c r="L66" s="113"/>
      <c r="M66" s="26">
        <f>(SUM(Z59:AK59)/SUM(B60:M60))-1</f>
        <v>1.8298098410019317</v>
      </c>
      <c r="N66" s="113"/>
      <c r="O66" s="113"/>
      <c r="P66" s="24"/>
      <c r="Q66" s="113"/>
      <c r="R66" s="113"/>
      <c r="S66" s="24"/>
      <c r="T66" s="113"/>
      <c r="U66" s="23"/>
      <c r="V66" s="24"/>
      <c r="W66" s="23"/>
      <c r="X66" s="23"/>
      <c r="Y66" s="26">
        <f>(SUM(N59:Y59)/SUM(N60:Y60))-1</f>
        <v>0.19289654602495854</v>
      </c>
      <c r="Z66" s="23"/>
      <c r="AH66" s="26">
        <f>(SUM(Z59:AK59)/SUM(Z60:AK60))-1</f>
        <v>8.7127385241023259E-2</v>
      </c>
    </row>
    <row r="67" spans="1:34" ht="12" customHeight="1">
      <c r="F67" s="112"/>
      <c r="H67" s="112"/>
      <c r="I67" s="112"/>
      <c r="J67" s="112"/>
      <c r="K67" s="112"/>
      <c r="L67" s="112"/>
      <c r="N67" s="112"/>
      <c r="O67" s="112"/>
      <c r="P67" s="112"/>
      <c r="Q67" s="112"/>
      <c r="R67" s="112"/>
      <c r="S67" s="23"/>
      <c r="T67" s="23"/>
      <c r="U67" s="23"/>
      <c r="V67" s="23"/>
      <c r="W67" s="23"/>
      <c r="X67" s="23"/>
      <c r="Y67" s="23"/>
      <c r="Z67" s="23"/>
    </row>
    <row r="68" spans="1:34">
      <c r="H68" s="23"/>
      <c r="I68" s="112"/>
      <c r="J68" s="112"/>
      <c r="K68" s="112"/>
      <c r="L68" s="23"/>
      <c r="M68" s="23"/>
      <c r="N68" s="23"/>
      <c r="O68" s="23"/>
      <c r="P68" s="23"/>
      <c r="Q68" s="23"/>
      <c r="R68" s="23"/>
      <c r="S68" s="23"/>
      <c r="T68" s="23"/>
      <c r="U68" s="23"/>
      <c r="V68" s="23"/>
      <c r="W68" s="23"/>
      <c r="X68" s="23"/>
      <c r="Y68" s="23"/>
      <c r="Z68" s="23"/>
    </row>
    <row r="69" spans="1:34">
      <c r="H69" s="23"/>
      <c r="I69" s="112"/>
      <c r="J69" s="112"/>
      <c r="K69" s="112"/>
      <c r="L69" s="23"/>
      <c r="M69" s="23"/>
      <c r="N69" s="23"/>
      <c r="O69" s="23"/>
      <c r="P69" s="23"/>
      <c r="Q69" s="23"/>
      <c r="R69" s="23"/>
      <c r="S69" s="23"/>
      <c r="T69" s="23"/>
      <c r="U69" s="23"/>
      <c r="V69" s="23"/>
      <c r="W69" s="23"/>
      <c r="X69" s="23"/>
      <c r="Y69" s="23"/>
      <c r="Z69" s="23"/>
    </row>
    <row r="70" spans="1:34">
      <c r="A70" s="7" t="s">
        <v>99</v>
      </c>
      <c r="B70" s="27"/>
      <c r="C70" s="27"/>
      <c r="D70" s="27"/>
      <c r="E70" s="27"/>
      <c r="F70" s="24"/>
      <c r="H70" s="23"/>
      <c r="I70" s="23"/>
      <c r="J70" s="23"/>
      <c r="K70" s="23"/>
      <c r="L70" s="23"/>
      <c r="M70" s="23"/>
      <c r="N70" s="23"/>
      <c r="O70" s="23"/>
      <c r="P70" s="23"/>
      <c r="Q70" s="23"/>
      <c r="R70" s="23"/>
      <c r="S70" s="23"/>
      <c r="T70" s="23"/>
      <c r="U70" s="23"/>
      <c r="V70" s="23"/>
      <c r="W70" s="23"/>
      <c r="X70" s="23"/>
      <c r="Y70" s="23"/>
      <c r="Z70" s="23"/>
    </row>
    <row r="71" spans="1:34" ht="51">
      <c r="A71" s="28"/>
      <c r="B71" s="29">
        <v>2022</v>
      </c>
      <c r="C71" s="30">
        <v>2023</v>
      </c>
      <c r="D71" s="30">
        <v>2024</v>
      </c>
      <c r="E71" s="29" t="s">
        <v>95</v>
      </c>
      <c r="F71" s="29" t="s">
        <v>96</v>
      </c>
      <c r="G71" s="112"/>
      <c r="I71" s="23"/>
      <c r="J71" s="23"/>
      <c r="K71" s="23"/>
      <c r="L71" s="23"/>
      <c r="M71" s="23"/>
      <c r="N71" s="23"/>
      <c r="O71" s="23"/>
      <c r="P71" s="23"/>
      <c r="R71" s="166"/>
      <c r="S71" s="23"/>
      <c r="T71" s="23"/>
      <c r="U71" s="23"/>
      <c r="V71" s="23"/>
      <c r="W71" s="23"/>
      <c r="X71" s="23"/>
      <c r="Y71" s="23"/>
      <c r="Z71" s="23"/>
      <c r="AA71" s="23"/>
    </row>
    <row r="72" spans="1:34">
      <c r="A72" s="6" t="s">
        <v>12</v>
      </c>
      <c r="B72" s="114">
        <v>815689131</v>
      </c>
      <c r="C72" s="115">
        <v>973032747</v>
      </c>
      <c r="D72" s="116">
        <v>1057810546</v>
      </c>
      <c r="E72" s="31">
        <f>(D72/C72)-1</f>
        <v>8.7127385241023036E-2</v>
      </c>
      <c r="F72" s="32">
        <f>SUM(F73:F75)</f>
        <v>1</v>
      </c>
      <c r="G72" s="104"/>
      <c r="H72" s="9"/>
      <c r="I72" s="9"/>
    </row>
    <row r="73" spans="1:34">
      <c r="A73" s="12" t="s">
        <v>13</v>
      </c>
      <c r="B73" s="117">
        <v>383322033</v>
      </c>
      <c r="C73" s="118">
        <v>477153317</v>
      </c>
      <c r="D73" s="119">
        <v>521913563</v>
      </c>
      <c r="E73" s="17">
        <f>(D73/C73)-1</f>
        <v>9.3806842382277766E-2</v>
      </c>
      <c r="F73" s="17">
        <f>D73/D$72</f>
        <v>0.49339039488078612</v>
      </c>
    </row>
    <row r="74" spans="1:34">
      <c r="A74" s="11" t="s">
        <v>14</v>
      </c>
      <c r="B74" s="120">
        <v>297517973</v>
      </c>
      <c r="C74" s="121">
        <v>349703472</v>
      </c>
      <c r="D74" s="122">
        <v>384315141</v>
      </c>
      <c r="E74" s="33">
        <f>(D74/C74)-1</f>
        <v>9.8974336177022559E-2</v>
      </c>
      <c r="F74" s="33">
        <f>D74/D$72</f>
        <v>0.36331188269321718</v>
      </c>
      <c r="G74" s="104"/>
      <c r="R74" s="8"/>
    </row>
    <row r="75" spans="1:34">
      <c r="A75" s="19" t="s">
        <v>21</v>
      </c>
      <c r="B75" s="123">
        <v>134849125</v>
      </c>
      <c r="C75" s="124">
        <v>146175958</v>
      </c>
      <c r="D75" s="125">
        <v>151581842</v>
      </c>
      <c r="E75" s="20">
        <f>(D75/C75)-1</f>
        <v>3.6982032298362055E-2</v>
      </c>
      <c r="F75" s="20">
        <f>D75/D$72</f>
        <v>0.1432977224259967</v>
      </c>
    </row>
  </sheetData>
  <pageMargins left="0.75" right="0.75" top="1" bottom="1" header="0.5" footer="0.5"/>
  <pageSetup paperSize="9"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K68"/>
  <sheetViews>
    <sheetView showGridLines="0" topLeftCell="A25" zoomScaleNormal="100" workbookViewId="0"/>
  </sheetViews>
  <sheetFormatPr defaultColWidth="9.140625" defaultRowHeight="12.75"/>
  <cols>
    <col min="1" max="1" width="9.140625" style="2"/>
    <col min="2" max="2" width="10.28515625" style="2" customWidth="1"/>
    <col min="3" max="22" width="9.140625" style="2"/>
    <col min="23" max="23" width="7.28515625" style="2" customWidth="1"/>
    <col min="24" max="16384" width="9.140625" style="2"/>
  </cols>
  <sheetData>
    <row r="1" spans="1:17" ht="15.75">
      <c r="A1" s="170" t="s">
        <v>100</v>
      </c>
      <c r="B1" s="105"/>
      <c r="C1" s="105"/>
      <c r="D1" s="105"/>
      <c r="E1" s="105"/>
      <c r="F1" s="105"/>
      <c r="G1" s="105"/>
      <c r="H1" s="105"/>
      <c r="I1" s="104"/>
      <c r="J1" s="104"/>
      <c r="K1" s="104"/>
      <c r="L1" s="104"/>
      <c r="M1" s="104"/>
      <c r="N1" s="104"/>
      <c r="O1" s="104"/>
      <c r="P1" s="104"/>
      <c r="Q1" s="104"/>
    </row>
    <row r="2" spans="1:17" ht="14.25">
      <c r="A2" s="169" t="s">
        <v>73</v>
      </c>
      <c r="B2" s="104"/>
      <c r="C2" s="104"/>
      <c r="D2" s="104"/>
      <c r="E2" s="104"/>
      <c r="F2" s="104"/>
      <c r="G2" s="104"/>
      <c r="H2" s="104"/>
      <c r="I2" s="104"/>
      <c r="J2" s="104"/>
      <c r="K2" s="104"/>
      <c r="L2" s="104"/>
      <c r="M2" s="104"/>
      <c r="N2" s="104"/>
      <c r="O2" s="104"/>
      <c r="P2" s="104"/>
      <c r="Q2" s="104"/>
    </row>
    <row r="3" spans="1:17">
      <c r="A3" s="104"/>
      <c r="B3" s="104"/>
      <c r="C3" s="104"/>
      <c r="D3" s="104"/>
      <c r="E3" s="104"/>
      <c r="F3" s="104"/>
      <c r="G3" s="104"/>
      <c r="H3" s="104"/>
      <c r="I3" s="104"/>
      <c r="J3" s="104"/>
      <c r="K3" s="104"/>
      <c r="L3" s="104"/>
      <c r="M3" s="104"/>
      <c r="N3" s="104"/>
      <c r="O3" s="104"/>
      <c r="P3" s="104"/>
      <c r="Q3" s="104"/>
    </row>
    <row r="4" spans="1:17">
      <c r="A4" s="104"/>
      <c r="B4" s="104"/>
      <c r="C4" s="104"/>
      <c r="D4" s="104"/>
      <c r="E4" s="104"/>
      <c r="F4" s="104"/>
      <c r="G4" s="104"/>
      <c r="H4" s="104"/>
      <c r="I4" s="104"/>
      <c r="J4" s="104"/>
      <c r="K4" s="104"/>
      <c r="L4" s="104"/>
      <c r="M4" s="104"/>
      <c r="N4" s="104"/>
      <c r="O4" s="104"/>
      <c r="P4" s="104"/>
      <c r="Q4" s="104"/>
    </row>
    <row r="5" spans="1:17">
      <c r="A5" s="105"/>
      <c r="B5" s="104"/>
      <c r="C5" s="104"/>
      <c r="D5" s="104"/>
      <c r="E5" s="104"/>
      <c r="F5" s="104"/>
      <c r="G5" s="104"/>
      <c r="H5" s="104"/>
      <c r="I5" s="104"/>
      <c r="J5" s="104"/>
      <c r="K5" s="104"/>
      <c r="L5" s="104"/>
      <c r="M5" s="104"/>
      <c r="N5" s="104"/>
      <c r="O5" s="104"/>
      <c r="P5" s="104"/>
      <c r="Q5" s="104"/>
    </row>
    <row r="6" spans="1:17">
      <c r="A6" s="104"/>
      <c r="B6" s="104"/>
      <c r="C6" s="104"/>
      <c r="D6" s="104"/>
      <c r="E6" s="104"/>
      <c r="F6" s="104"/>
      <c r="G6" s="104"/>
      <c r="H6" s="104"/>
      <c r="I6" s="104"/>
      <c r="J6" s="104"/>
      <c r="K6" s="104"/>
      <c r="L6" s="104"/>
      <c r="M6" s="104"/>
      <c r="N6" s="104"/>
      <c r="O6" s="104"/>
      <c r="P6" s="104"/>
      <c r="Q6" s="104"/>
    </row>
    <row r="25" spans="2:19" ht="25.5" customHeight="1">
      <c r="B25" s="34"/>
      <c r="C25" s="34"/>
      <c r="D25" s="34"/>
      <c r="E25" s="34"/>
      <c r="F25" s="34"/>
      <c r="G25" s="34"/>
      <c r="H25" s="34"/>
      <c r="I25" s="34"/>
      <c r="J25" s="34"/>
      <c r="K25" s="34"/>
      <c r="L25" s="34"/>
      <c r="M25" s="34"/>
      <c r="N25" s="34"/>
      <c r="O25" s="34"/>
      <c r="P25" s="34"/>
      <c r="Q25" s="34"/>
      <c r="R25" s="34"/>
      <c r="S25" s="34"/>
    </row>
    <row r="37" spans="1:37">
      <c r="A37" s="10"/>
    </row>
    <row r="41" spans="1:37">
      <c r="Z41" s="35"/>
      <c r="AA41" s="35"/>
      <c r="AB41" s="35"/>
      <c r="AC41" s="35"/>
      <c r="AD41" s="35"/>
      <c r="AE41" s="35"/>
      <c r="AF41" s="35"/>
      <c r="AG41" s="35"/>
      <c r="AH41" s="35"/>
      <c r="AI41" s="35"/>
      <c r="AJ41" s="35"/>
      <c r="AK41" s="35"/>
    </row>
    <row r="42" spans="1:37">
      <c r="Z42" s="35"/>
      <c r="AA42" s="35"/>
      <c r="AB42" s="35"/>
      <c r="AC42" s="35"/>
      <c r="AD42" s="35"/>
      <c r="AE42" s="35"/>
      <c r="AF42" s="35"/>
      <c r="AG42" s="35"/>
      <c r="AH42" s="35"/>
      <c r="AI42" s="35"/>
      <c r="AJ42" s="35"/>
      <c r="AK42" s="35"/>
    </row>
    <row r="43" spans="1:37">
      <c r="Z43" s="35"/>
      <c r="AA43" s="35"/>
      <c r="AB43" s="35"/>
      <c r="AC43" s="35"/>
      <c r="AD43" s="35"/>
      <c r="AE43" s="35"/>
      <c r="AF43" s="35"/>
      <c r="AG43" s="35"/>
      <c r="AH43" s="35"/>
      <c r="AI43" s="35"/>
      <c r="AJ43" s="35"/>
      <c r="AK43" s="35"/>
    </row>
    <row r="44" spans="1:37">
      <c r="Z44" s="35"/>
      <c r="AA44" s="35"/>
      <c r="AB44" s="35"/>
      <c r="AC44" s="35"/>
      <c r="AD44" s="35"/>
      <c r="AE44" s="35"/>
      <c r="AF44" s="35"/>
      <c r="AG44" s="35"/>
      <c r="AH44" s="35"/>
      <c r="AI44" s="35"/>
      <c r="AJ44" s="35"/>
      <c r="AK44" s="35"/>
    </row>
    <row r="47" spans="1:37">
      <c r="A47" s="2" t="s">
        <v>101</v>
      </c>
      <c r="Z47" s="35"/>
      <c r="AA47" s="35"/>
      <c r="AB47" s="35"/>
      <c r="AC47" s="35"/>
      <c r="AD47" s="35"/>
      <c r="AE47" s="35"/>
      <c r="AF47" s="35"/>
      <c r="AG47" s="35"/>
      <c r="AH47" s="35"/>
      <c r="AI47" s="35"/>
      <c r="AJ47" s="35"/>
      <c r="AK47" s="35"/>
    </row>
    <row r="48" spans="1:37">
      <c r="A48" s="1" t="s">
        <v>82</v>
      </c>
      <c r="Z48" s="35"/>
      <c r="AA48" s="35"/>
      <c r="AB48" s="35"/>
      <c r="AC48" s="35"/>
      <c r="AD48" s="35"/>
      <c r="AE48" s="35"/>
      <c r="AF48" s="35"/>
      <c r="AG48" s="35"/>
      <c r="AH48" s="35"/>
      <c r="AI48" s="35"/>
      <c r="AJ48" s="35"/>
      <c r="AK48" s="35"/>
    </row>
    <row r="49" spans="1:37">
      <c r="Z49" s="23"/>
      <c r="AA49" s="23"/>
      <c r="AB49" s="23"/>
      <c r="AC49" s="23"/>
      <c r="AD49" s="23"/>
      <c r="AE49" s="23"/>
      <c r="AF49" s="35"/>
      <c r="AG49" s="35"/>
      <c r="AH49" s="35"/>
      <c r="AI49" s="35"/>
      <c r="AJ49" s="35"/>
      <c r="AK49" s="35"/>
    </row>
    <row r="50" spans="1:37">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row>
    <row r="51" spans="1:37">
      <c r="A51" s="36"/>
      <c r="B51" s="5">
        <v>44927</v>
      </c>
      <c r="C51" s="5">
        <v>44958</v>
      </c>
      <c r="D51" s="5">
        <v>44986</v>
      </c>
      <c r="E51" s="5">
        <v>45017</v>
      </c>
      <c r="F51" s="5">
        <v>45047</v>
      </c>
      <c r="G51" s="5">
        <v>45078</v>
      </c>
      <c r="H51" s="5">
        <v>45108</v>
      </c>
      <c r="I51" s="5">
        <v>45139</v>
      </c>
      <c r="J51" s="5">
        <v>45170</v>
      </c>
      <c r="K51" s="5">
        <v>45200</v>
      </c>
      <c r="L51" s="5">
        <v>45231</v>
      </c>
      <c r="M51" s="5">
        <v>45261</v>
      </c>
      <c r="N51" s="5">
        <v>45292</v>
      </c>
      <c r="O51" s="5">
        <v>45323</v>
      </c>
      <c r="P51" s="5">
        <v>45352</v>
      </c>
      <c r="Q51" s="5">
        <v>45383</v>
      </c>
      <c r="R51" s="5">
        <v>45413</v>
      </c>
      <c r="S51" s="5">
        <v>45444</v>
      </c>
      <c r="T51" s="5">
        <v>45474</v>
      </c>
      <c r="U51" s="5">
        <v>45505</v>
      </c>
      <c r="V51" s="5">
        <v>45536</v>
      </c>
      <c r="W51" s="5">
        <v>45566</v>
      </c>
      <c r="X51" s="5">
        <v>45597</v>
      </c>
      <c r="Y51" s="5">
        <v>45627</v>
      </c>
      <c r="Z51" s="35"/>
      <c r="AA51" s="35"/>
      <c r="AB51" s="35"/>
      <c r="AC51" s="35"/>
      <c r="AD51" s="35"/>
      <c r="AE51" s="35"/>
      <c r="AF51" s="35"/>
      <c r="AG51" s="35"/>
      <c r="AH51" s="35"/>
      <c r="AI51" s="35"/>
      <c r="AJ51" s="35"/>
      <c r="AK51" s="35"/>
    </row>
    <row r="52" spans="1:37" ht="25.5">
      <c r="A52" s="37" t="s">
        <v>63</v>
      </c>
      <c r="B52" s="126">
        <v>81.481731579541105</v>
      </c>
      <c r="C52" s="126">
        <v>56.637768111135721</v>
      </c>
      <c r="D52" s="126">
        <v>37.282106802320428</v>
      </c>
      <c r="E52" s="126">
        <v>21.308504837990384</v>
      </c>
      <c r="F52" s="126">
        <v>16.694284621342661</v>
      </c>
      <c r="G52" s="126">
        <v>12.153609697054701</v>
      </c>
      <c r="H52" s="126">
        <v>11.969838884063243</v>
      </c>
      <c r="I52" s="126">
        <v>11.048443720599433</v>
      </c>
      <c r="J52" s="126">
        <v>12.272034057827664</v>
      </c>
      <c r="K52" s="126">
        <v>12.574144069096004</v>
      </c>
      <c r="L52" s="126">
        <v>12.386204589375737</v>
      </c>
      <c r="M52" s="126">
        <v>12.245980086184316</v>
      </c>
      <c r="N52" s="126">
        <v>9.5312868446733923</v>
      </c>
      <c r="O52" s="126">
        <v>13.723015419233619</v>
      </c>
      <c r="P52" s="126">
        <v>12.68848242264462</v>
      </c>
      <c r="Q52" s="126">
        <v>8.1537317478897808</v>
      </c>
      <c r="R52" s="126">
        <v>10.468968550731095</v>
      </c>
      <c r="S52" s="126">
        <v>9.5426687074672945</v>
      </c>
      <c r="T52" s="126">
        <v>6.6982382430921472</v>
      </c>
      <c r="U52" s="126">
        <v>7.4496859840351703</v>
      </c>
      <c r="V52" s="126">
        <v>6.8528698892099227</v>
      </c>
      <c r="W52" s="126">
        <v>6.7293768819188804</v>
      </c>
      <c r="X52" s="126">
        <v>8.2914378816681946</v>
      </c>
      <c r="Y52" s="126">
        <v>8.1698472537124367</v>
      </c>
      <c r="Z52" s="35"/>
      <c r="AA52" s="35"/>
      <c r="AB52" s="35"/>
      <c r="AC52" s="35"/>
      <c r="AD52" s="35"/>
      <c r="AE52" s="35"/>
      <c r="AF52" s="35"/>
      <c r="AG52" s="35"/>
      <c r="AH52" s="35"/>
      <c r="AI52" s="35"/>
      <c r="AJ52" s="35"/>
      <c r="AK52" s="35"/>
    </row>
    <row r="53" spans="1:37">
      <c r="A53" s="23"/>
      <c r="B53" s="112"/>
      <c r="C53" s="112"/>
      <c r="D53" s="112"/>
      <c r="E53" s="112"/>
      <c r="F53" s="112"/>
      <c r="G53" s="112"/>
      <c r="H53" s="112"/>
      <c r="I53" s="112"/>
      <c r="J53" s="112"/>
      <c r="K53" s="112"/>
      <c r="L53" s="112"/>
      <c r="M53" s="112"/>
      <c r="N53" s="112"/>
      <c r="O53" s="112"/>
      <c r="P53" s="112"/>
      <c r="Q53" s="112"/>
      <c r="R53" s="23"/>
      <c r="S53" s="23"/>
      <c r="T53" s="23"/>
      <c r="U53" s="23"/>
      <c r="V53" s="23"/>
      <c r="W53" s="23"/>
      <c r="X53" s="23"/>
      <c r="Y53" s="23"/>
      <c r="Z53" s="35"/>
      <c r="AA53" s="35"/>
      <c r="AB53" s="35"/>
      <c r="AC53" s="35"/>
      <c r="AD53" s="35"/>
      <c r="AE53" s="35"/>
      <c r="AF53" s="35"/>
      <c r="AG53" s="35"/>
      <c r="AH53" s="35"/>
      <c r="AI53" s="35"/>
      <c r="AJ53" s="35"/>
      <c r="AK53" s="35"/>
    </row>
    <row r="54" spans="1:37">
      <c r="A54" s="23"/>
      <c r="B54" s="127"/>
      <c r="C54" s="127"/>
      <c r="D54" s="127"/>
      <c r="E54" s="127"/>
      <c r="F54" s="127"/>
      <c r="G54" s="127"/>
      <c r="H54" s="112"/>
      <c r="I54" s="112"/>
      <c r="J54" s="112"/>
      <c r="K54" s="112"/>
      <c r="L54" s="112"/>
      <c r="M54" s="112"/>
      <c r="N54" s="112"/>
      <c r="O54" s="112"/>
      <c r="P54" s="112"/>
      <c r="Q54" s="112"/>
      <c r="R54" s="112"/>
      <c r="S54" s="112"/>
      <c r="T54" s="112"/>
      <c r="U54" s="112"/>
      <c r="V54" s="112"/>
      <c r="W54" s="23"/>
      <c r="X54" s="23"/>
      <c r="Y54" s="23"/>
      <c r="Z54" s="35"/>
      <c r="AA54" s="35"/>
      <c r="AB54" s="35"/>
      <c r="AC54" s="35"/>
      <c r="AD54" s="35"/>
      <c r="AE54" s="35"/>
      <c r="AF54" s="35"/>
      <c r="AG54" s="35"/>
      <c r="AH54" s="35"/>
      <c r="AI54" s="35"/>
      <c r="AJ54" s="35"/>
      <c r="AK54" s="35"/>
    </row>
    <row r="55" spans="1:37">
      <c r="A55" s="112"/>
      <c r="B55" s="38"/>
      <c r="C55" s="38"/>
      <c r="D55" s="38"/>
      <c r="E55" s="38"/>
      <c r="F55" s="38"/>
      <c r="G55" s="38"/>
      <c r="H55" s="38"/>
      <c r="I55" s="38"/>
      <c r="J55" s="38"/>
      <c r="K55" s="38"/>
      <c r="L55" s="38"/>
      <c r="M55" s="38"/>
      <c r="N55" s="38"/>
      <c r="O55" s="38"/>
      <c r="P55" s="38"/>
      <c r="Q55" s="38"/>
      <c r="R55" s="38"/>
      <c r="S55" s="38"/>
      <c r="T55" s="38"/>
      <c r="U55" s="38"/>
      <c r="V55" s="38"/>
      <c r="W55" s="38"/>
      <c r="X55" s="38"/>
      <c r="Y55" s="38"/>
      <c r="Z55" s="35"/>
      <c r="AA55" s="35"/>
      <c r="AB55" s="35"/>
      <c r="AC55" s="35"/>
      <c r="AD55" s="35"/>
      <c r="AE55" s="35"/>
      <c r="AF55" s="35"/>
      <c r="AG55" s="35"/>
      <c r="AH55" s="35"/>
      <c r="AI55" s="35"/>
      <c r="AJ55" s="35"/>
      <c r="AK55" s="35"/>
    </row>
    <row r="56" spans="1:37">
      <c r="A56" s="39"/>
      <c r="B56" s="40"/>
      <c r="C56" s="40"/>
      <c r="D56" s="40"/>
      <c r="E56" s="40"/>
      <c r="F56" s="40"/>
      <c r="G56" s="40"/>
      <c r="H56" s="40"/>
      <c r="I56" s="40"/>
      <c r="J56" s="40"/>
      <c r="K56" s="40"/>
      <c r="L56" s="40"/>
      <c r="M56" s="40"/>
      <c r="N56" s="40"/>
      <c r="O56" s="40"/>
      <c r="P56" s="40"/>
      <c r="Q56" s="40"/>
      <c r="R56" s="40"/>
      <c r="S56" s="40"/>
      <c r="T56" s="40"/>
      <c r="U56" s="40"/>
      <c r="V56" s="40"/>
      <c r="W56" s="40"/>
      <c r="X56" s="40"/>
      <c r="Y56" s="40"/>
      <c r="Z56" s="35"/>
      <c r="AA56" s="35"/>
      <c r="AB56" s="35"/>
      <c r="AC56" s="35"/>
      <c r="AD56" s="35"/>
      <c r="AE56" s="35"/>
      <c r="AF56" s="35"/>
      <c r="AG56" s="35"/>
      <c r="AH56" s="35"/>
      <c r="AI56" s="35"/>
      <c r="AJ56" s="35"/>
      <c r="AK56" s="35"/>
    </row>
    <row r="57" spans="1:37">
      <c r="A57" s="112"/>
      <c r="B57" s="112"/>
      <c r="C57" s="112"/>
      <c r="D57" s="40"/>
      <c r="E57" s="128"/>
      <c r="F57" s="128"/>
      <c r="G57" s="40"/>
      <c r="H57" s="112"/>
      <c r="I57" s="112"/>
      <c r="J57" s="112"/>
      <c r="K57" s="112"/>
      <c r="L57" s="112"/>
      <c r="M57" s="129"/>
      <c r="N57" s="112"/>
      <c r="O57" s="112"/>
      <c r="P57" s="112"/>
      <c r="Q57" s="112"/>
      <c r="R57" s="23"/>
      <c r="S57" s="23"/>
      <c r="T57" s="23"/>
      <c r="U57" s="23"/>
      <c r="V57" s="23"/>
      <c r="W57" s="23"/>
      <c r="X57" s="23"/>
      <c r="Y57" s="23"/>
      <c r="Z57" s="35"/>
      <c r="AA57" s="35"/>
      <c r="AB57" s="35"/>
      <c r="AC57" s="35"/>
      <c r="AD57" s="35"/>
      <c r="AE57" s="35"/>
      <c r="AF57" s="35"/>
      <c r="AG57" s="35"/>
      <c r="AH57" s="35"/>
      <c r="AI57" s="35"/>
      <c r="AJ57" s="35"/>
      <c r="AK57" s="35"/>
    </row>
    <row r="58" spans="1:37">
      <c r="A58" s="112"/>
      <c r="B58" s="41"/>
      <c r="C58" s="41"/>
      <c r="D58" s="41"/>
      <c r="E58" s="42">
        <f>MIN(B56:M56)</f>
        <v>0</v>
      </c>
      <c r="F58" s="42">
        <f>MAX(B56:M56)</f>
        <v>0</v>
      </c>
      <c r="G58" s="41"/>
      <c r="H58" s="41"/>
      <c r="I58" s="41"/>
      <c r="J58" s="41"/>
      <c r="K58" s="41"/>
      <c r="L58" s="41"/>
      <c r="M58" s="41"/>
      <c r="N58" s="41"/>
      <c r="O58" s="41"/>
      <c r="P58" s="41"/>
      <c r="Q58" s="41"/>
      <c r="R58" s="35"/>
      <c r="S58" s="35"/>
      <c r="T58" s="35"/>
      <c r="U58" s="35"/>
      <c r="V58" s="35"/>
      <c r="W58" s="35"/>
      <c r="X58" s="35"/>
      <c r="Y58" s="35"/>
      <c r="Z58" s="35"/>
      <c r="AA58" s="35"/>
      <c r="AB58" s="35"/>
      <c r="AC58" s="35"/>
      <c r="AD58" s="35"/>
      <c r="AE58" s="35"/>
      <c r="AF58" s="35"/>
      <c r="AG58" s="35"/>
      <c r="AH58" s="35"/>
      <c r="AI58" s="35"/>
      <c r="AJ58" s="35"/>
      <c r="AK58" s="35"/>
    </row>
    <row r="59" spans="1:37">
      <c r="A59" s="41"/>
      <c r="B59" s="43" t="e">
        <f>#REF!</f>
        <v>#REF!</v>
      </c>
      <c r="C59" s="41"/>
      <c r="D59" s="41"/>
      <c r="E59" s="41"/>
      <c r="F59" s="41"/>
      <c r="G59" s="41"/>
      <c r="H59" s="41"/>
      <c r="I59" s="41"/>
      <c r="J59" s="41"/>
      <c r="K59" s="41"/>
      <c r="L59" s="41"/>
      <c r="M59" s="41"/>
      <c r="N59" s="41"/>
      <c r="O59" s="41"/>
      <c r="P59" s="41"/>
      <c r="Q59" s="41"/>
      <c r="R59" s="35"/>
      <c r="S59" s="35"/>
      <c r="T59" s="35"/>
      <c r="U59" s="35"/>
      <c r="V59" s="35"/>
      <c r="W59" s="35"/>
      <c r="X59" s="35"/>
      <c r="Y59" s="35"/>
      <c r="Z59" s="35"/>
      <c r="AA59" s="35"/>
      <c r="AB59" s="35"/>
      <c r="AC59" s="35"/>
      <c r="AD59" s="35"/>
      <c r="AE59" s="35"/>
      <c r="AF59" s="35"/>
      <c r="AG59" s="35"/>
      <c r="AH59" s="35"/>
      <c r="AI59" s="35"/>
      <c r="AJ59" s="35"/>
      <c r="AK59" s="35"/>
    </row>
    <row r="60" spans="1:37">
      <c r="A60" s="44" t="s">
        <v>12</v>
      </c>
      <c r="B60" s="43" t="e">
        <f>#REF!</f>
        <v>#REF!</v>
      </c>
      <c r="C60" s="45"/>
      <c r="D60" s="41"/>
      <c r="E60" s="41"/>
      <c r="F60" s="41"/>
      <c r="G60" s="41"/>
      <c r="H60" s="41"/>
      <c r="I60" s="41"/>
      <c r="J60" s="41"/>
      <c r="K60" s="41"/>
      <c r="L60" s="41"/>
      <c r="M60" s="41"/>
      <c r="N60" s="41"/>
      <c r="O60" s="41"/>
      <c r="P60" s="41"/>
      <c r="Q60" s="41"/>
      <c r="R60" s="35"/>
      <c r="S60" s="35"/>
      <c r="T60" s="35"/>
      <c r="U60" s="35"/>
      <c r="V60" s="35"/>
      <c r="W60" s="35"/>
      <c r="X60" s="35"/>
      <c r="Y60" s="35"/>
      <c r="Z60" s="35"/>
      <c r="AA60" s="35"/>
      <c r="AB60" s="35"/>
      <c r="AC60" s="35"/>
      <c r="AD60" s="35"/>
      <c r="AE60" s="35"/>
      <c r="AF60" s="35"/>
      <c r="AG60" s="35"/>
      <c r="AH60" s="35"/>
      <c r="AI60" s="35"/>
      <c r="AJ60" s="35"/>
      <c r="AK60" s="35"/>
    </row>
    <row r="61" spans="1:37">
      <c r="A61" s="44" t="s">
        <v>14</v>
      </c>
      <c r="B61" s="43" t="e">
        <f>#REF!</f>
        <v>#REF!</v>
      </c>
      <c r="C61" s="45"/>
      <c r="D61" s="41"/>
      <c r="E61" s="41"/>
      <c r="F61" s="41"/>
      <c r="G61" s="41"/>
      <c r="H61" s="41"/>
      <c r="I61" s="41"/>
      <c r="J61" s="41"/>
      <c r="K61" s="41"/>
      <c r="L61" s="41"/>
      <c r="M61" s="41"/>
      <c r="N61" s="41"/>
      <c r="O61" s="41"/>
      <c r="P61" s="41"/>
      <c r="Q61" s="41"/>
      <c r="R61" s="35"/>
      <c r="S61" s="35"/>
      <c r="T61" s="35"/>
      <c r="U61" s="35"/>
      <c r="V61" s="35"/>
      <c r="W61" s="35"/>
      <c r="X61" s="35"/>
      <c r="Y61" s="35"/>
      <c r="Z61" s="35"/>
      <c r="AA61" s="35"/>
      <c r="AB61" s="35"/>
      <c r="AC61" s="35"/>
      <c r="AD61" s="35"/>
      <c r="AE61" s="35"/>
      <c r="AF61" s="35"/>
      <c r="AG61" s="35"/>
      <c r="AH61" s="35"/>
      <c r="AI61" s="35"/>
      <c r="AJ61" s="35"/>
      <c r="AK61" s="35"/>
    </row>
    <row r="62" spans="1:37">
      <c r="A62" s="44" t="s">
        <v>13</v>
      </c>
      <c r="B62" s="43" t="e">
        <f>#REF!</f>
        <v>#REF!</v>
      </c>
      <c r="C62" s="45"/>
      <c r="D62" s="41"/>
      <c r="E62" s="41"/>
      <c r="F62" s="41"/>
      <c r="G62" s="41"/>
      <c r="H62" s="41"/>
      <c r="I62" s="41"/>
      <c r="J62" s="41"/>
      <c r="K62" s="41"/>
      <c r="L62" s="41"/>
      <c r="M62" s="41"/>
      <c r="N62" s="41"/>
      <c r="O62" s="41"/>
      <c r="P62" s="41"/>
      <c r="Q62" s="41"/>
      <c r="R62" s="35"/>
      <c r="S62" s="35"/>
      <c r="T62" s="35"/>
      <c r="U62" s="35"/>
      <c r="V62" s="35"/>
      <c r="W62" s="35"/>
      <c r="X62" s="35"/>
      <c r="Y62" s="35"/>
      <c r="Z62" s="35"/>
      <c r="AA62" s="35"/>
      <c r="AB62" s="35"/>
      <c r="AC62" s="35"/>
      <c r="AD62" s="35"/>
      <c r="AE62" s="35"/>
      <c r="AF62" s="35"/>
      <c r="AG62" s="35"/>
      <c r="AH62" s="35"/>
      <c r="AI62" s="35"/>
      <c r="AJ62" s="35"/>
      <c r="AK62" s="35"/>
    </row>
    <row r="63" spans="1:37">
      <c r="A63" s="44" t="s">
        <v>21</v>
      </c>
      <c r="B63" s="46"/>
      <c r="C63" s="45"/>
      <c r="D63" s="41"/>
      <c r="E63" s="41"/>
      <c r="F63" s="41"/>
      <c r="G63" s="41"/>
      <c r="H63" s="41"/>
      <c r="I63" s="41"/>
      <c r="J63" s="41"/>
      <c r="K63" s="41"/>
      <c r="L63" s="41"/>
      <c r="M63" s="41"/>
      <c r="N63" s="41"/>
      <c r="O63" s="41"/>
      <c r="P63" s="41"/>
      <c r="Q63" s="41"/>
      <c r="R63" s="35"/>
      <c r="S63" s="35"/>
      <c r="T63" s="35"/>
      <c r="U63" s="35"/>
      <c r="V63" s="35"/>
      <c r="W63" s="35"/>
      <c r="X63" s="35"/>
      <c r="Y63" s="35"/>
      <c r="Z63" s="35"/>
      <c r="AA63" s="35"/>
      <c r="AB63" s="35"/>
      <c r="AC63" s="35"/>
      <c r="AD63" s="35"/>
      <c r="AE63" s="35"/>
      <c r="AF63" s="35"/>
      <c r="AG63" s="35"/>
      <c r="AH63" s="35"/>
      <c r="AI63" s="35"/>
      <c r="AJ63" s="35"/>
      <c r="AK63" s="35"/>
    </row>
    <row r="64" spans="1:37">
      <c r="A64" s="44"/>
      <c r="B64" s="46"/>
      <c r="C64" s="45"/>
      <c r="D64" s="41"/>
      <c r="E64" s="41"/>
      <c r="F64" s="41"/>
      <c r="G64" s="41"/>
      <c r="H64" s="41"/>
      <c r="I64" s="41"/>
      <c r="J64" s="41"/>
      <c r="K64" s="41"/>
      <c r="L64" s="41"/>
      <c r="M64" s="41"/>
      <c r="N64" s="41"/>
      <c r="O64" s="41"/>
      <c r="P64" s="41"/>
      <c r="Q64" s="41"/>
      <c r="R64" s="35"/>
      <c r="S64" s="35"/>
      <c r="T64" s="35"/>
      <c r="U64" s="35"/>
      <c r="V64" s="35"/>
      <c r="W64" s="35"/>
      <c r="X64" s="35"/>
      <c r="Y64" s="35"/>
      <c r="Z64" s="35"/>
      <c r="AA64" s="35"/>
      <c r="AB64" s="35"/>
      <c r="AC64" s="35"/>
      <c r="AD64" s="35"/>
      <c r="AE64" s="35"/>
      <c r="AF64" s="35"/>
      <c r="AG64" s="35"/>
      <c r="AH64" s="35"/>
      <c r="AI64" s="35"/>
      <c r="AJ64" s="35"/>
      <c r="AK64" s="35"/>
    </row>
    <row r="65" spans="1:37">
      <c r="A65" s="44"/>
      <c r="B65" s="46"/>
      <c r="C65" s="45"/>
      <c r="D65" s="41"/>
      <c r="E65" s="41"/>
      <c r="F65" s="41"/>
      <c r="G65" s="41"/>
      <c r="H65" s="41"/>
      <c r="I65" s="41"/>
      <c r="J65" s="41"/>
      <c r="K65" s="41"/>
      <c r="L65" s="41"/>
      <c r="M65" s="41"/>
      <c r="N65" s="41"/>
      <c r="O65" s="41"/>
      <c r="P65" s="41"/>
      <c r="Q65" s="41"/>
      <c r="R65" s="35"/>
      <c r="S65" s="35"/>
      <c r="T65" s="35"/>
      <c r="U65" s="35"/>
      <c r="V65" s="35"/>
      <c r="W65" s="35"/>
      <c r="X65" s="35"/>
      <c r="Y65" s="35"/>
      <c r="Z65" s="35"/>
      <c r="AA65" s="35"/>
      <c r="AB65" s="35"/>
      <c r="AC65" s="35"/>
      <c r="AD65" s="35"/>
      <c r="AE65" s="35"/>
      <c r="AF65" s="35"/>
      <c r="AG65" s="35"/>
      <c r="AH65" s="35"/>
      <c r="AI65" s="35"/>
      <c r="AJ65" s="35"/>
      <c r="AK65" s="35"/>
    </row>
    <row r="66" spans="1:37">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row>
    <row r="67" spans="1:37">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row>
    <row r="68" spans="1:37">
      <c r="A68" s="35"/>
      <c r="Z68" s="35"/>
      <c r="AA68" s="35"/>
      <c r="AB68" s="35"/>
      <c r="AC68" s="35"/>
      <c r="AD68" s="35"/>
      <c r="AE68" s="35"/>
      <c r="AF68" s="35"/>
      <c r="AG68" s="35"/>
      <c r="AH68" s="35"/>
      <c r="AI68" s="35"/>
      <c r="AJ68" s="35"/>
      <c r="AK68" s="35"/>
    </row>
  </sheetData>
  <pageMargins left="0.75" right="0.75" top="1" bottom="1" header="0.5" footer="0.5"/>
  <pageSetup paperSize="9"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B60BF-2A9B-442E-A6AD-32F28E10D758}">
  <sheetPr>
    <tabColor rgb="FF92D050"/>
  </sheetPr>
  <dimension ref="A1:AG60"/>
  <sheetViews>
    <sheetView showGridLines="0" zoomScaleNormal="100" workbookViewId="0">
      <pane xSplit="1" ySplit="4" topLeftCell="I14" activePane="bottomRight" state="frozen"/>
      <selection sqref="A1:AG1"/>
      <selection pane="topRight" sqref="A1:AG1"/>
      <selection pane="bottomLeft" sqref="A1:AG1"/>
      <selection pane="bottomRight" activeCell="P37" sqref="P37"/>
    </sheetView>
  </sheetViews>
  <sheetFormatPr defaultColWidth="9.140625" defaultRowHeight="12.75"/>
  <cols>
    <col min="1" max="1" width="24.140625" style="105" customWidth="1"/>
    <col min="2" max="27" width="9.140625" style="105" customWidth="1"/>
    <col min="28" max="28" width="10" style="105" customWidth="1"/>
    <col min="29" max="32" width="13.140625" style="105" customWidth="1"/>
    <col min="33" max="16384" width="9.140625" style="105"/>
  </cols>
  <sheetData>
    <row r="1" spans="1:33" ht="15.75">
      <c r="A1" s="170" t="s">
        <v>102</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row>
    <row r="2" spans="1:33" ht="14.25">
      <c r="A2" s="179" t="s">
        <v>74</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row>
    <row r="3" spans="1:33" ht="16.5" customHeight="1">
      <c r="A3" s="182"/>
      <c r="B3" s="184">
        <v>2023</v>
      </c>
      <c r="C3" s="185"/>
      <c r="D3" s="185"/>
      <c r="E3" s="185"/>
      <c r="F3" s="185"/>
      <c r="G3" s="185"/>
      <c r="H3" s="185"/>
      <c r="I3" s="185"/>
      <c r="J3" s="185"/>
      <c r="K3" s="185"/>
      <c r="L3" s="185"/>
      <c r="M3" s="186"/>
      <c r="N3" s="187">
        <v>2023</v>
      </c>
      <c r="O3" s="184">
        <v>2024</v>
      </c>
      <c r="P3" s="185"/>
      <c r="Q3" s="185"/>
      <c r="R3" s="185"/>
      <c r="S3" s="185"/>
      <c r="T3" s="185"/>
      <c r="U3" s="185"/>
      <c r="V3" s="185"/>
      <c r="W3" s="185"/>
      <c r="X3" s="185"/>
      <c r="Y3" s="185"/>
      <c r="Z3" s="186"/>
      <c r="AA3" s="187">
        <v>2024</v>
      </c>
      <c r="AB3" s="180" t="s">
        <v>103</v>
      </c>
      <c r="AC3" s="180" t="s">
        <v>104</v>
      </c>
      <c r="AD3" s="180" t="s">
        <v>105</v>
      </c>
      <c r="AE3" s="180" t="s">
        <v>106</v>
      </c>
      <c r="AF3" s="180" t="s">
        <v>107</v>
      </c>
    </row>
    <row r="4" spans="1:33" ht="47.25" customHeight="1">
      <c r="A4" s="183"/>
      <c r="B4" s="47" t="s">
        <v>15</v>
      </c>
      <c r="C4" s="48" t="s">
        <v>16</v>
      </c>
      <c r="D4" s="48" t="s">
        <v>17</v>
      </c>
      <c r="E4" s="48" t="s">
        <v>18</v>
      </c>
      <c r="F4" s="48" t="s">
        <v>19</v>
      </c>
      <c r="G4" s="48" t="s">
        <v>20</v>
      </c>
      <c r="H4" s="48" t="s">
        <v>27</v>
      </c>
      <c r="I4" s="48" t="s">
        <v>26</v>
      </c>
      <c r="J4" s="48" t="s">
        <v>25</v>
      </c>
      <c r="K4" s="48" t="s">
        <v>24</v>
      </c>
      <c r="L4" s="48" t="s">
        <v>23</v>
      </c>
      <c r="M4" s="49" t="s">
        <v>22</v>
      </c>
      <c r="N4" s="188"/>
      <c r="O4" s="47" t="s">
        <v>15</v>
      </c>
      <c r="P4" s="48" t="s">
        <v>16</v>
      </c>
      <c r="Q4" s="48" t="s">
        <v>17</v>
      </c>
      <c r="R4" s="48" t="s">
        <v>18</v>
      </c>
      <c r="S4" s="48" t="s">
        <v>19</v>
      </c>
      <c r="T4" s="48" t="s">
        <v>20</v>
      </c>
      <c r="U4" s="48" t="s">
        <v>27</v>
      </c>
      <c r="V4" s="48" t="s">
        <v>26</v>
      </c>
      <c r="W4" s="48" t="s">
        <v>25</v>
      </c>
      <c r="X4" s="48" t="s">
        <v>24</v>
      </c>
      <c r="Y4" s="48" t="s">
        <v>23</v>
      </c>
      <c r="Z4" s="49" t="s">
        <v>22</v>
      </c>
      <c r="AA4" s="188"/>
      <c r="AB4" s="181"/>
      <c r="AC4" s="181"/>
      <c r="AD4" s="181"/>
      <c r="AE4" s="181"/>
      <c r="AF4" s="181"/>
    </row>
    <row r="5" spans="1:33">
      <c r="A5" s="50" t="s">
        <v>108</v>
      </c>
      <c r="B5" s="51">
        <v>56788.228999999999</v>
      </c>
      <c r="C5" s="52">
        <v>55318.118999999999</v>
      </c>
      <c r="D5" s="52">
        <v>66004.497000000003</v>
      </c>
      <c r="E5" s="52">
        <v>78454.763999999996</v>
      </c>
      <c r="F5" s="52">
        <v>87219.452000000005</v>
      </c>
      <c r="G5" s="52">
        <v>94540.020999999993</v>
      </c>
      <c r="H5" s="52">
        <v>105682.401</v>
      </c>
      <c r="I5" s="52">
        <v>106014.992</v>
      </c>
      <c r="J5" s="52">
        <v>97464.407000000007</v>
      </c>
      <c r="K5" s="52">
        <v>91194.817999999999</v>
      </c>
      <c r="L5" s="52">
        <v>66113.381999999998</v>
      </c>
      <c r="M5" s="53">
        <v>68237.664999999994</v>
      </c>
      <c r="N5" s="52">
        <f>SUM(B5:M5)</f>
        <v>973032.74699999997</v>
      </c>
      <c r="O5" s="51">
        <v>62200.877999999997</v>
      </c>
      <c r="P5" s="52">
        <v>62909.432999999997</v>
      </c>
      <c r="Q5" s="52">
        <v>74379.466</v>
      </c>
      <c r="R5" s="52">
        <v>84851.755000000005</v>
      </c>
      <c r="S5" s="52">
        <v>96350.429000000004</v>
      </c>
      <c r="T5" s="52">
        <v>103561.662</v>
      </c>
      <c r="U5" s="52">
        <v>112761.26</v>
      </c>
      <c r="V5" s="52">
        <v>113912.776</v>
      </c>
      <c r="W5" s="52">
        <v>104143.516</v>
      </c>
      <c r="X5" s="52">
        <v>97331.660999999993</v>
      </c>
      <c r="Y5" s="52">
        <v>71595.131999999998</v>
      </c>
      <c r="Z5" s="53">
        <v>73812.577999999994</v>
      </c>
      <c r="AA5" s="52">
        <f>SUM(O5:Z5)</f>
        <v>1057810.5460000001</v>
      </c>
      <c r="AB5" s="54">
        <f>((SUM(O5:Z5)/SUM(B5:M5))-1)*100</f>
        <v>8.7127385241023259</v>
      </c>
      <c r="AC5" s="54">
        <f>(SUM(O5:Q5)/SUM(B5:D5)-1)*100</f>
        <v>12.003161289813647</v>
      </c>
      <c r="AD5" s="54">
        <f>(SUM(R5:T5)/SUM(E5:G5)-1)*100</f>
        <v>9.4343834845592944</v>
      </c>
      <c r="AE5" s="54">
        <f>(SUM(U5:W5)/SUM(H5:J5)-1)*100</f>
        <v>7.0046661650954523</v>
      </c>
      <c r="AF5" s="54">
        <f>(SUM(X5:Z5)/SUM(K5:M5)-1)*100</f>
        <v>7.6230641603648897</v>
      </c>
    </row>
    <row r="6" spans="1:33">
      <c r="A6" s="55" t="s">
        <v>31</v>
      </c>
      <c r="B6" s="56">
        <v>1994.5429999999999</v>
      </c>
      <c r="C6" s="57">
        <v>2002.7339999999999</v>
      </c>
      <c r="D6" s="57">
        <v>2346.0169999999998</v>
      </c>
      <c r="E6" s="57">
        <v>2750.7939999999999</v>
      </c>
      <c r="F6" s="57">
        <v>3013.2669999999998</v>
      </c>
      <c r="G6" s="57">
        <v>2910.9459999999999</v>
      </c>
      <c r="H6" s="57">
        <v>3316.6089999999999</v>
      </c>
      <c r="I6" s="57">
        <v>3299.0219999999999</v>
      </c>
      <c r="J6" s="57">
        <v>3074.5709999999999</v>
      </c>
      <c r="K6" s="57">
        <v>2988.7890000000002</v>
      </c>
      <c r="L6" s="57">
        <v>2312.0500000000002</v>
      </c>
      <c r="M6" s="58">
        <v>2331.8789999999999</v>
      </c>
      <c r="N6" s="57">
        <f t="shared" ref="N6:N39" si="0">SUM(B6:M6)</f>
        <v>32341.221000000001</v>
      </c>
      <c r="O6" s="56">
        <v>2112.9920000000002</v>
      </c>
      <c r="P6" s="57">
        <v>2230.248</v>
      </c>
      <c r="Q6" s="57">
        <v>2515.4639999999999</v>
      </c>
      <c r="R6" s="57">
        <v>2940.2350000000001</v>
      </c>
      <c r="S6" s="57">
        <v>3188.1729999999998</v>
      </c>
      <c r="T6" s="57">
        <v>3129.4929999999999</v>
      </c>
      <c r="U6" s="57">
        <v>3569.596</v>
      </c>
      <c r="V6" s="57">
        <v>3538.2249999999999</v>
      </c>
      <c r="W6" s="57">
        <v>3232.6759999999999</v>
      </c>
      <c r="X6" s="57">
        <v>3121.0990000000002</v>
      </c>
      <c r="Y6" s="57">
        <v>2555.13</v>
      </c>
      <c r="Z6" s="58">
        <v>2626.5</v>
      </c>
      <c r="AA6" s="57">
        <f t="shared" ref="AA6:AA39" si="1">SUM(O6:Z6)</f>
        <v>34759.831000000006</v>
      </c>
      <c r="AB6" s="59">
        <f t="shared" ref="AB6:AB34" si="2">((SUM(O6:Z6)/SUM(B6:M6))-1)*100</f>
        <v>7.4784127661723154</v>
      </c>
      <c r="AC6" s="59">
        <f t="shared" ref="AC6:AC34" si="3">(SUM(O6:Q6)/SUM(B6:D6)-1)*100</f>
        <v>8.1252737142563536</v>
      </c>
      <c r="AD6" s="59">
        <f>(SUM(R6:T6)/SUM(E6:G6)-1)*100</f>
        <v>6.7192337712234762</v>
      </c>
      <c r="AE6" s="59">
        <f>(SUM(U6:W6)/SUM(H6:J6)-1)*100</f>
        <v>6.7108508161130231</v>
      </c>
      <c r="AF6" s="59">
        <f>(SUM(X6:Z6)/SUM(K6:M6)-1)*100</f>
        <v>8.7781442993177361</v>
      </c>
      <c r="AG6" s="152"/>
    </row>
    <row r="7" spans="1:33">
      <c r="A7" s="60" t="s">
        <v>32</v>
      </c>
      <c r="B7" s="61">
        <v>590.053</v>
      </c>
      <c r="C7" s="62">
        <v>561.75199999999995</v>
      </c>
      <c r="D7" s="62">
        <v>650.30600000000004</v>
      </c>
      <c r="E7" s="62">
        <v>741.45799999999997</v>
      </c>
      <c r="F7" s="62">
        <v>812.65700000000004</v>
      </c>
      <c r="G7" s="62">
        <v>1153.6610000000001</v>
      </c>
      <c r="H7" s="57">
        <v>1430.645</v>
      </c>
      <c r="I7" s="57">
        <v>1477.463</v>
      </c>
      <c r="J7" s="57">
        <v>1132.1300000000001</v>
      </c>
      <c r="K7" s="57">
        <v>781.80799999999999</v>
      </c>
      <c r="L7" s="57">
        <v>580.92499999999995</v>
      </c>
      <c r="M7" s="58">
        <v>648.73900000000003</v>
      </c>
      <c r="N7" s="57">
        <f t="shared" si="0"/>
        <v>10561.597</v>
      </c>
      <c r="O7" s="61">
        <v>608.48699999999997</v>
      </c>
      <c r="P7" s="62">
        <v>581.92499999999995</v>
      </c>
      <c r="Q7" s="62">
        <v>690.64400000000001</v>
      </c>
      <c r="R7" s="62">
        <v>737.47400000000005</v>
      </c>
      <c r="S7" s="62">
        <v>856.27599999999995</v>
      </c>
      <c r="T7" s="62">
        <v>1160.123</v>
      </c>
      <c r="U7" s="57">
        <v>1466.492</v>
      </c>
      <c r="V7" s="57">
        <v>1508.9010000000001</v>
      </c>
      <c r="W7" s="57">
        <v>1177.579</v>
      </c>
      <c r="X7" s="57">
        <v>845.34</v>
      </c>
      <c r="Y7" s="57">
        <v>640.84299999999996</v>
      </c>
      <c r="Z7" s="58">
        <v>687.38199999999995</v>
      </c>
      <c r="AA7" s="57">
        <f t="shared" si="1"/>
        <v>10961.466</v>
      </c>
      <c r="AB7" s="63">
        <f t="shared" si="2"/>
        <v>3.7860656868464071</v>
      </c>
      <c r="AC7" s="63">
        <f t="shared" si="3"/>
        <v>4.3806957507056987</v>
      </c>
      <c r="AD7" s="63">
        <f t="shared" ref="AD7:AD34" si="4">(SUM(R7:T7)/SUM(E7:G7)-1)*100</f>
        <v>1.7023934032948107</v>
      </c>
      <c r="AE7" s="63">
        <f t="shared" ref="AE7:AE34" si="5">(SUM(U7:W7)/SUM(H7:J7)-1)*100</f>
        <v>2.7902811666045357</v>
      </c>
      <c r="AF7" s="63">
        <f t="shared" ref="AF7:AF34" si="6">(SUM(X7:Z7)/SUM(K7:M7)-1)*100</f>
        <v>8.0584268635109026</v>
      </c>
      <c r="AG7" s="152"/>
    </row>
    <row r="8" spans="1:33">
      <c r="A8" s="60" t="s">
        <v>60</v>
      </c>
      <c r="B8" s="61">
        <v>671.90499999999997</v>
      </c>
      <c r="C8" s="62">
        <v>706.17</v>
      </c>
      <c r="D8" s="62">
        <v>904.81</v>
      </c>
      <c r="E8" s="62">
        <v>1083.72</v>
      </c>
      <c r="F8" s="62">
        <v>1178.0899999999999</v>
      </c>
      <c r="G8" s="62">
        <v>1575.8030000000001</v>
      </c>
      <c r="H8" s="57">
        <v>1851.633</v>
      </c>
      <c r="I8" s="57">
        <v>1841.9380000000001</v>
      </c>
      <c r="J8" s="57">
        <v>1653.377</v>
      </c>
      <c r="K8" s="57">
        <v>1339.6769999999999</v>
      </c>
      <c r="L8" s="57">
        <v>1017.097</v>
      </c>
      <c r="M8" s="58">
        <v>1100.653</v>
      </c>
      <c r="N8" s="57">
        <f t="shared" si="0"/>
        <v>14924.873</v>
      </c>
      <c r="O8" s="61">
        <v>855.53899999999999</v>
      </c>
      <c r="P8" s="62">
        <v>964.24099999999999</v>
      </c>
      <c r="Q8" s="62">
        <v>1186.3789999999999</v>
      </c>
      <c r="R8" s="62">
        <v>1271.04</v>
      </c>
      <c r="S8" s="62">
        <v>1437.192</v>
      </c>
      <c r="T8" s="62">
        <v>1851.961</v>
      </c>
      <c r="U8" s="57">
        <v>2121.7489999999998</v>
      </c>
      <c r="V8" s="57">
        <v>2093.9250000000002</v>
      </c>
      <c r="W8" s="57">
        <v>1864.537</v>
      </c>
      <c r="X8" s="57">
        <v>1543.4159999999999</v>
      </c>
      <c r="Y8" s="57">
        <v>1197.1410000000001</v>
      </c>
      <c r="Z8" s="58">
        <v>1358.9849999999999</v>
      </c>
      <c r="AA8" s="57">
        <f t="shared" si="1"/>
        <v>17746.105</v>
      </c>
      <c r="AB8" s="63">
        <f t="shared" si="2"/>
        <v>18.902887816867864</v>
      </c>
      <c r="AC8" s="63">
        <f t="shared" si="3"/>
        <v>31.682454438134201</v>
      </c>
      <c r="AD8" s="63">
        <f t="shared" si="4"/>
        <v>18.828891813739411</v>
      </c>
      <c r="AE8" s="63">
        <f t="shared" si="5"/>
        <v>13.713673669540082</v>
      </c>
      <c r="AF8" s="63">
        <f t="shared" si="6"/>
        <v>18.572047942010062</v>
      </c>
      <c r="AG8" s="152"/>
    </row>
    <row r="9" spans="1:33">
      <c r="A9" s="60" t="s">
        <v>33</v>
      </c>
      <c r="B9" s="61">
        <v>1855.453</v>
      </c>
      <c r="C9" s="62">
        <v>1899.797</v>
      </c>
      <c r="D9" s="62">
        <v>2286.2179999999998</v>
      </c>
      <c r="E9" s="62">
        <v>2625.6709999999998</v>
      </c>
      <c r="F9" s="62">
        <v>2869.39</v>
      </c>
      <c r="G9" s="62">
        <v>3033.6469999999999</v>
      </c>
      <c r="H9" s="57">
        <v>3469.4119999999998</v>
      </c>
      <c r="I9" s="57">
        <v>3139.3159999999998</v>
      </c>
      <c r="J9" s="57">
        <v>3051.788</v>
      </c>
      <c r="K9" s="57">
        <v>3069.2429999999999</v>
      </c>
      <c r="L9" s="57">
        <v>2223.2629999999999</v>
      </c>
      <c r="M9" s="58">
        <v>2214.1759999999999</v>
      </c>
      <c r="N9" s="57">
        <f t="shared" si="0"/>
        <v>31737.373999999996</v>
      </c>
      <c r="O9" s="61">
        <v>1958.2860000000001</v>
      </c>
      <c r="P9" s="62">
        <v>2113.58</v>
      </c>
      <c r="Q9" s="62">
        <v>2550.3960000000002</v>
      </c>
      <c r="R9" s="62">
        <v>2831.63</v>
      </c>
      <c r="S9" s="62">
        <v>3219.701</v>
      </c>
      <c r="T9" s="62">
        <v>3360.61</v>
      </c>
      <c r="U9" s="57">
        <v>3806.66</v>
      </c>
      <c r="V9" s="57">
        <v>3495.86</v>
      </c>
      <c r="W9" s="57">
        <v>3347.07</v>
      </c>
      <c r="X9" s="57">
        <v>3262.808</v>
      </c>
      <c r="Y9" s="57">
        <v>2464.2240000000002</v>
      </c>
      <c r="Z9" s="58">
        <v>2454.886</v>
      </c>
      <c r="AA9" s="57">
        <f t="shared" si="1"/>
        <v>34865.711000000003</v>
      </c>
      <c r="AB9" s="63">
        <f t="shared" si="2"/>
        <v>9.8569497274727524</v>
      </c>
      <c r="AC9" s="63">
        <f t="shared" si="3"/>
        <v>9.6134581859905754</v>
      </c>
      <c r="AD9" s="63">
        <f t="shared" si="4"/>
        <v>10.355999994371977</v>
      </c>
      <c r="AE9" s="63">
        <f t="shared" si="5"/>
        <v>10.238314392316106</v>
      </c>
      <c r="AF9" s="63">
        <f t="shared" si="6"/>
        <v>8.9951326031927348</v>
      </c>
      <c r="AG9" s="152"/>
    </row>
    <row r="10" spans="1:33">
      <c r="A10" s="60" t="s">
        <v>34</v>
      </c>
      <c r="B10" s="61">
        <v>10254.268</v>
      </c>
      <c r="C10" s="62">
        <v>9916.2369999999992</v>
      </c>
      <c r="D10" s="62">
        <v>12373.903</v>
      </c>
      <c r="E10" s="62">
        <v>15045.928</v>
      </c>
      <c r="F10" s="62">
        <v>16855.109</v>
      </c>
      <c r="G10" s="62">
        <v>17751.243999999999</v>
      </c>
      <c r="H10" s="57">
        <v>19365.025000000001</v>
      </c>
      <c r="I10" s="57">
        <v>19569.976999999999</v>
      </c>
      <c r="J10" s="57">
        <v>19120.022000000001</v>
      </c>
      <c r="K10" s="57">
        <v>19078.985000000001</v>
      </c>
      <c r="L10" s="57">
        <v>13227.487999999999</v>
      </c>
      <c r="M10" s="58">
        <v>12721.281999999999</v>
      </c>
      <c r="N10" s="57">
        <f t="shared" si="0"/>
        <v>185279.46799999999</v>
      </c>
      <c r="O10" s="61">
        <v>11442.379000000001</v>
      </c>
      <c r="P10" s="62">
        <v>11416.098</v>
      </c>
      <c r="Q10" s="62">
        <v>14117.366</v>
      </c>
      <c r="R10" s="62">
        <v>16339.726000000001</v>
      </c>
      <c r="S10" s="62">
        <v>18639.891</v>
      </c>
      <c r="T10" s="62">
        <v>18843.555</v>
      </c>
      <c r="U10" s="57">
        <v>20105.842000000001</v>
      </c>
      <c r="V10" s="57">
        <v>20659.487000000001</v>
      </c>
      <c r="W10" s="57">
        <v>19936.016</v>
      </c>
      <c r="X10" s="57">
        <v>20060.738000000001</v>
      </c>
      <c r="Y10" s="57">
        <v>14134.31</v>
      </c>
      <c r="Z10" s="58">
        <v>13860.195</v>
      </c>
      <c r="AA10" s="57">
        <f t="shared" si="1"/>
        <v>199555.60300000003</v>
      </c>
      <c r="AB10" s="63">
        <f t="shared" si="2"/>
        <v>7.7051899782009547</v>
      </c>
      <c r="AC10" s="63">
        <f t="shared" si="3"/>
        <v>13.616578921945678</v>
      </c>
      <c r="AD10" s="63">
        <f t="shared" si="4"/>
        <v>8.4002001841566809</v>
      </c>
      <c r="AE10" s="63">
        <f t="shared" si="5"/>
        <v>4.5582980036318554</v>
      </c>
      <c r="AF10" s="63">
        <f t="shared" si="6"/>
        <v>6.7236041414900694</v>
      </c>
      <c r="AG10" s="152"/>
    </row>
    <row r="11" spans="1:33">
      <c r="A11" s="60" t="s">
        <v>35</v>
      </c>
      <c r="B11" s="61">
        <v>194.84200000000001</v>
      </c>
      <c r="C11" s="62">
        <v>189.80799999999999</v>
      </c>
      <c r="D11" s="62">
        <v>231.34200000000001</v>
      </c>
      <c r="E11" s="62">
        <v>232.81200000000001</v>
      </c>
      <c r="F11" s="62">
        <v>271.17399999999998</v>
      </c>
      <c r="G11" s="62">
        <v>268.26900000000001</v>
      </c>
      <c r="H11" s="57">
        <v>275.94499999999999</v>
      </c>
      <c r="I11" s="57">
        <v>283.43200000000002</v>
      </c>
      <c r="J11" s="57">
        <v>272.64400000000001</v>
      </c>
      <c r="K11" s="57">
        <v>283.15199999999999</v>
      </c>
      <c r="L11" s="57">
        <v>218.85300000000001</v>
      </c>
      <c r="M11" s="58">
        <v>224.102</v>
      </c>
      <c r="N11" s="57">
        <f t="shared" si="0"/>
        <v>2946.375</v>
      </c>
      <c r="O11" s="61">
        <v>208.98099999999999</v>
      </c>
      <c r="P11" s="62">
        <v>200.411</v>
      </c>
      <c r="Q11" s="62">
        <v>243.52</v>
      </c>
      <c r="R11" s="62">
        <v>296.71100000000001</v>
      </c>
      <c r="S11" s="62">
        <v>328.54399999999998</v>
      </c>
      <c r="T11" s="62">
        <v>328.18599999999998</v>
      </c>
      <c r="U11" s="57">
        <v>341.13900000000001</v>
      </c>
      <c r="V11" s="57">
        <v>349.00200000000001</v>
      </c>
      <c r="W11" s="57">
        <v>331.32799999999997</v>
      </c>
      <c r="X11" s="57">
        <v>335.846</v>
      </c>
      <c r="Y11" s="57">
        <v>248.048</v>
      </c>
      <c r="Z11" s="58">
        <v>260.16199999999998</v>
      </c>
      <c r="AA11" s="57">
        <f t="shared" si="1"/>
        <v>3471.8779999999992</v>
      </c>
      <c r="AB11" s="63">
        <f t="shared" si="2"/>
        <v>17.835577616562691</v>
      </c>
      <c r="AC11" s="63">
        <f t="shared" si="3"/>
        <v>5.9935843322640681</v>
      </c>
      <c r="AD11" s="63">
        <f t="shared" si="4"/>
        <v>23.461939385306675</v>
      </c>
      <c r="AE11" s="63">
        <f t="shared" si="5"/>
        <v>22.769617593786705</v>
      </c>
      <c r="AF11" s="63">
        <f t="shared" si="6"/>
        <v>16.244024640996457</v>
      </c>
      <c r="AG11" s="152"/>
    </row>
    <row r="12" spans="1:33">
      <c r="A12" s="60" t="s">
        <v>36</v>
      </c>
      <c r="B12" s="61">
        <v>2405.67</v>
      </c>
      <c r="C12" s="62">
        <v>2351.3939999999998</v>
      </c>
      <c r="D12" s="62">
        <v>2835.7269999999999</v>
      </c>
      <c r="E12" s="62">
        <v>3341.0650000000001</v>
      </c>
      <c r="F12" s="62">
        <v>3565.7950000000001</v>
      </c>
      <c r="G12" s="62">
        <v>3799.529</v>
      </c>
      <c r="H12" s="57">
        <v>4055.2510000000002</v>
      </c>
      <c r="I12" s="57">
        <v>4077.7240000000002</v>
      </c>
      <c r="J12" s="57">
        <v>3623.9140000000002</v>
      </c>
      <c r="K12" s="57">
        <v>3504.8969999999999</v>
      </c>
      <c r="L12" s="57">
        <v>2679.902</v>
      </c>
      <c r="M12" s="58">
        <v>2798.6860000000001</v>
      </c>
      <c r="N12" s="57">
        <f t="shared" si="0"/>
        <v>39039.554000000004</v>
      </c>
      <c r="O12" s="61">
        <v>2519.9070000000002</v>
      </c>
      <c r="P12" s="62">
        <v>2526.1950000000002</v>
      </c>
      <c r="Q12" s="62">
        <v>3150.95</v>
      </c>
      <c r="R12" s="62">
        <v>3369.5740000000001</v>
      </c>
      <c r="S12" s="62">
        <v>3845.9989999999998</v>
      </c>
      <c r="T12" s="62">
        <v>3971.1669999999999</v>
      </c>
      <c r="U12" s="57">
        <v>4177.6229999999996</v>
      </c>
      <c r="V12" s="57">
        <v>4290.7579999999998</v>
      </c>
      <c r="W12" s="57">
        <v>3813.558</v>
      </c>
      <c r="X12" s="57">
        <v>3535.7669999999998</v>
      </c>
      <c r="Y12" s="57">
        <v>2771.1010000000001</v>
      </c>
      <c r="Z12" s="58">
        <v>2821.6509999999998</v>
      </c>
      <c r="AA12" s="57">
        <f t="shared" si="1"/>
        <v>40794.250000000007</v>
      </c>
      <c r="AB12" s="63">
        <f t="shared" si="2"/>
        <v>4.4946620035669627</v>
      </c>
      <c r="AC12" s="63">
        <f t="shared" si="3"/>
        <v>7.9583515468817589</v>
      </c>
      <c r="AD12" s="63">
        <f t="shared" si="4"/>
        <v>4.4865827311150186</v>
      </c>
      <c r="AE12" s="63">
        <f t="shared" si="5"/>
        <v>4.4658922951471114</v>
      </c>
      <c r="AF12" s="63">
        <f t="shared" si="6"/>
        <v>1.6144514072211402</v>
      </c>
      <c r="AG12" s="152"/>
    </row>
    <row r="13" spans="1:33">
      <c r="A13" s="60" t="s">
        <v>110</v>
      </c>
      <c r="B13" s="61">
        <v>1722.152</v>
      </c>
      <c r="C13" s="62">
        <v>1608.8320000000001</v>
      </c>
      <c r="D13" s="62">
        <v>2034.249</v>
      </c>
      <c r="E13" s="62">
        <v>3613.0219999999999</v>
      </c>
      <c r="F13" s="62">
        <v>6007.4629999999997</v>
      </c>
      <c r="G13" s="62">
        <v>8422.4490000000005</v>
      </c>
      <c r="H13" s="64">
        <v>10264.200999999999</v>
      </c>
      <c r="I13" s="64">
        <v>10277.398999999999</v>
      </c>
      <c r="J13" s="64">
        <v>8746.8909999999996</v>
      </c>
      <c r="K13" s="57">
        <v>6091.9120000000003</v>
      </c>
      <c r="L13" s="57">
        <v>2458.8119999999999</v>
      </c>
      <c r="M13" s="58">
        <v>2217.4369999999999</v>
      </c>
      <c r="N13" s="57">
        <f t="shared" si="0"/>
        <v>63464.818999999989</v>
      </c>
      <c r="O13" s="61">
        <v>1887.5039999999999</v>
      </c>
      <c r="P13" s="62">
        <v>1871.152</v>
      </c>
      <c r="Q13" s="62">
        <v>2420.152</v>
      </c>
      <c r="R13" s="62">
        <v>3994.7820000000002</v>
      </c>
      <c r="S13" s="62">
        <v>6932.6379999999999</v>
      </c>
      <c r="T13" s="62">
        <v>10452.866</v>
      </c>
      <c r="U13" s="64">
        <v>11301.111999999999</v>
      </c>
      <c r="V13" s="64">
        <v>11042.245999999999</v>
      </c>
      <c r="W13" s="64">
        <v>9289.4390000000003</v>
      </c>
      <c r="X13" s="57">
        <v>6693.1769999999997</v>
      </c>
      <c r="Y13" s="57">
        <v>2639.123</v>
      </c>
      <c r="Z13" s="58">
        <v>2504.558</v>
      </c>
      <c r="AA13" s="57">
        <f t="shared" si="1"/>
        <v>71028.749000000011</v>
      </c>
      <c r="AB13" s="63">
        <f t="shared" si="2"/>
        <v>11.918303903143613</v>
      </c>
      <c r="AC13" s="63">
        <f t="shared" si="3"/>
        <v>15.16383351850703</v>
      </c>
      <c r="AD13" s="63">
        <f t="shared" si="4"/>
        <v>18.496725643401458</v>
      </c>
      <c r="AE13" s="63">
        <f t="shared" si="5"/>
        <v>8.0041884028781105</v>
      </c>
      <c r="AF13" s="63">
        <f t="shared" si="6"/>
        <v>9.9246008673161477</v>
      </c>
      <c r="AG13" s="152"/>
    </row>
    <row r="14" spans="1:33">
      <c r="A14" s="60" t="s">
        <v>37</v>
      </c>
      <c r="B14" s="61">
        <v>13790.397999999999</v>
      </c>
      <c r="C14" s="62">
        <v>13538.111999999999</v>
      </c>
      <c r="D14" s="62">
        <v>16428.262999999999</v>
      </c>
      <c r="E14" s="62">
        <v>19872.490000000002</v>
      </c>
      <c r="F14" s="62">
        <v>21371.050999999999</v>
      </c>
      <c r="G14" s="62">
        <v>22291.612000000001</v>
      </c>
      <c r="H14" s="57">
        <v>25061.510999999999</v>
      </c>
      <c r="I14" s="57">
        <v>25207.915000000001</v>
      </c>
      <c r="J14" s="64">
        <v>23229.822</v>
      </c>
      <c r="K14" s="64">
        <v>22438.987000000001</v>
      </c>
      <c r="L14" s="64">
        <v>16272.078</v>
      </c>
      <c r="M14" s="65">
        <v>16524.327000000001</v>
      </c>
      <c r="N14" s="57">
        <f t="shared" si="0"/>
        <v>236026.56599999999</v>
      </c>
      <c r="O14" s="61">
        <v>15372.903</v>
      </c>
      <c r="P14" s="62">
        <v>15800.098</v>
      </c>
      <c r="Q14" s="62">
        <v>18890.682000000001</v>
      </c>
      <c r="R14" s="62">
        <v>21540.184000000001</v>
      </c>
      <c r="S14" s="62">
        <v>23919.537</v>
      </c>
      <c r="T14" s="62">
        <v>24921.46</v>
      </c>
      <c r="U14" s="57">
        <v>27038.799999999999</v>
      </c>
      <c r="V14" s="57">
        <v>27308.026000000002</v>
      </c>
      <c r="W14" s="64">
        <v>25197.576000000001</v>
      </c>
      <c r="X14" s="64">
        <v>24040.778999999999</v>
      </c>
      <c r="Y14" s="64">
        <v>17851.438999999998</v>
      </c>
      <c r="Z14" s="65">
        <v>17858.400000000001</v>
      </c>
      <c r="AA14" s="57">
        <f t="shared" si="1"/>
        <v>259739.88399999999</v>
      </c>
      <c r="AB14" s="63">
        <f t="shared" si="2"/>
        <v>10.046885145971229</v>
      </c>
      <c r="AC14" s="63">
        <f t="shared" si="3"/>
        <v>14.413562901450705</v>
      </c>
      <c r="AD14" s="63">
        <f t="shared" si="4"/>
        <v>10.775181418072632</v>
      </c>
      <c r="AE14" s="63">
        <f t="shared" si="5"/>
        <v>8.224783469893481</v>
      </c>
      <c r="AF14" s="63">
        <f t="shared" si="6"/>
        <v>8.1745160783868176</v>
      </c>
      <c r="AG14" s="152"/>
    </row>
    <row r="15" spans="1:33">
      <c r="A15" s="60" t="s">
        <v>38</v>
      </c>
      <c r="B15" s="61">
        <v>10269.778</v>
      </c>
      <c r="C15" s="62">
        <v>10205.486000000001</v>
      </c>
      <c r="D15" s="62">
        <v>11209.832</v>
      </c>
      <c r="E15" s="62">
        <v>13254.861999999999</v>
      </c>
      <c r="F15" s="62">
        <v>14606.517</v>
      </c>
      <c r="G15" s="62">
        <v>14801.598</v>
      </c>
      <c r="H15" s="64">
        <v>16592.852999999999</v>
      </c>
      <c r="I15" s="64">
        <v>16668.315999999999</v>
      </c>
      <c r="J15" s="64">
        <v>14855.547</v>
      </c>
      <c r="K15" s="57">
        <v>14522.084999999999</v>
      </c>
      <c r="L15" s="57">
        <v>10969.786</v>
      </c>
      <c r="M15" s="58">
        <v>12107.602000000001</v>
      </c>
      <c r="N15" s="57">
        <f t="shared" si="0"/>
        <v>160064.26200000002</v>
      </c>
      <c r="O15" s="61">
        <v>10529.231</v>
      </c>
      <c r="P15" s="62">
        <v>10684.8</v>
      </c>
      <c r="Q15" s="62">
        <v>12297.293</v>
      </c>
      <c r="R15" s="62">
        <v>14191.07</v>
      </c>
      <c r="S15" s="62">
        <v>15463.841</v>
      </c>
      <c r="T15" s="62">
        <v>15564.135</v>
      </c>
      <c r="U15" s="64">
        <v>16888.553</v>
      </c>
      <c r="V15" s="64">
        <v>17474.263999999999</v>
      </c>
      <c r="W15" s="64">
        <v>15341.834999999999</v>
      </c>
      <c r="X15" s="57">
        <v>14936.175999999999</v>
      </c>
      <c r="Y15" s="57">
        <v>11361.822</v>
      </c>
      <c r="Z15" s="58">
        <v>12637.234</v>
      </c>
      <c r="AA15" s="57">
        <f t="shared" si="1"/>
        <v>167370.25400000002</v>
      </c>
      <c r="AB15" s="63">
        <f t="shared" si="2"/>
        <v>4.5644117610713186</v>
      </c>
      <c r="AC15" s="63">
        <f t="shared" si="3"/>
        <v>5.7636814482114662</v>
      </c>
      <c r="AD15" s="63">
        <f t="shared" si="4"/>
        <v>5.9913048261962754</v>
      </c>
      <c r="AE15" s="63">
        <f t="shared" si="5"/>
        <v>3.3001753486252117</v>
      </c>
      <c r="AF15" s="63">
        <f t="shared" si="6"/>
        <v>3.5526003250098803</v>
      </c>
      <c r="AG15" s="152"/>
    </row>
    <row r="16" spans="1:33">
      <c r="A16" s="60" t="s">
        <v>39</v>
      </c>
      <c r="B16" s="61">
        <v>243.71100000000001</v>
      </c>
      <c r="C16" s="62">
        <v>232.209</v>
      </c>
      <c r="D16" s="62">
        <v>342.25200000000001</v>
      </c>
      <c r="E16" s="62">
        <v>679.524</v>
      </c>
      <c r="F16" s="62">
        <v>1009.833</v>
      </c>
      <c r="G16" s="62">
        <v>1433.8879999999999</v>
      </c>
      <c r="H16" s="57">
        <v>1942.0619999999999</v>
      </c>
      <c r="I16" s="57">
        <v>1896.0250000000001</v>
      </c>
      <c r="J16" s="64">
        <v>1483.425</v>
      </c>
      <c r="K16" s="64">
        <v>924.57600000000002</v>
      </c>
      <c r="L16" s="64">
        <v>325.61900000000003</v>
      </c>
      <c r="M16" s="65">
        <v>307.74</v>
      </c>
      <c r="N16" s="57">
        <f t="shared" si="0"/>
        <v>10820.863999999998</v>
      </c>
      <c r="O16" s="61">
        <v>268.52</v>
      </c>
      <c r="P16" s="62">
        <v>265.23500000000001</v>
      </c>
      <c r="Q16" s="62">
        <v>363.46</v>
      </c>
      <c r="R16" s="62">
        <v>869.99</v>
      </c>
      <c r="S16" s="62">
        <v>1315.498</v>
      </c>
      <c r="T16" s="62">
        <v>1711.4649999999999</v>
      </c>
      <c r="U16" s="57">
        <v>2146.0129999999999</v>
      </c>
      <c r="V16" s="57">
        <v>2136.8710000000001</v>
      </c>
      <c r="W16" s="64">
        <v>1691.905</v>
      </c>
      <c r="X16" s="64">
        <v>1099.069</v>
      </c>
      <c r="Y16" s="64">
        <v>384.18599999999998</v>
      </c>
      <c r="Z16" s="65">
        <v>358.65100000000001</v>
      </c>
      <c r="AA16" s="57">
        <f t="shared" si="1"/>
        <v>12610.862999999999</v>
      </c>
      <c r="AB16" s="63">
        <f t="shared" si="2"/>
        <v>16.542107913009563</v>
      </c>
      <c r="AC16" s="63">
        <f t="shared" si="3"/>
        <v>9.6609270422356008</v>
      </c>
      <c r="AD16" s="63">
        <f t="shared" si="4"/>
        <v>24.772568274342888</v>
      </c>
      <c r="AE16" s="63">
        <f t="shared" si="5"/>
        <v>12.276153844997427</v>
      </c>
      <c r="AF16" s="63">
        <f t="shared" si="6"/>
        <v>18.227397163553015</v>
      </c>
      <c r="AG16" s="152"/>
    </row>
    <row r="17" spans="1:33">
      <c r="A17" s="60" t="s">
        <v>40</v>
      </c>
      <c r="B17" s="61">
        <v>9337.1530000000002</v>
      </c>
      <c r="C17" s="62">
        <v>8958.9390000000003</v>
      </c>
      <c r="D17" s="62">
        <v>10890.739</v>
      </c>
      <c r="E17" s="62">
        <v>13603.987999999999</v>
      </c>
      <c r="F17" s="62">
        <v>14699.549000000001</v>
      </c>
      <c r="G17" s="62">
        <v>16000.986999999999</v>
      </c>
      <c r="H17" s="57">
        <v>17601.300999999999</v>
      </c>
      <c r="I17" s="57">
        <v>17821.782999999999</v>
      </c>
      <c r="J17" s="57">
        <v>16565.606</v>
      </c>
      <c r="K17" s="57">
        <v>15349.9</v>
      </c>
      <c r="L17" s="57">
        <v>10828.053</v>
      </c>
      <c r="M17" s="58">
        <v>11202.38</v>
      </c>
      <c r="N17" s="57">
        <f t="shared" si="0"/>
        <v>162860.37799999997</v>
      </c>
      <c r="O17" s="61">
        <v>10373.626</v>
      </c>
      <c r="P17" s="62">
        <v>10397.901</v>
      </c>
      <c r="Q17" s="62">
        <v>12515.189</v>
      </c>
      <c r="R17" s="62">
        <v>15432.214</v>
      </c>
      <c r="S17" s="62">
        <v>16826.865000000002</v>
      </c>
      <c r="T17" s="62">
        <v>17881.23</v>
      </c>
      <c r="U17" s="57">
        <v>19512.597000000002</v>
      </c>
      <c r="V17" s="57">
        <v>19822.691999999999</v>
      </c>
      <c r="W17" s="57">
        <v>18375.335999999999</v>
      </c>
      <c r="X17" s="57">
        <v>16914.182000000001</v>
      </c>
      <c r="Y17" s="57">
        <v>12003.991</v>
      </c>
      <c r="Z17" s="58">
        <v>12314.789000000001</v>
      </c>
      <c r="AA17" s="57">
        <f t="shared" si="1"/>
        <v>182370.61199999999</v>
      </c>
      <c r="AB17" s="63">
        <f t="shared" si="2"/>
        <v>11.979730269323108</v>
      </c>
      <c r="AC17" s="63">
        <f t="shared" si="3"/>
        <v>14.047037172346677</v>
      </c>
      <c r="AD17" s="63">
        <f t="shared" si="4"/>
        <v>13.171984423080584</v>
      </c>
      <c r="AE17" s="63">
        <f t="shared" si="5"/>
        <v>11.006114983855131</v>
      </c>
      <c r="AF17" s="63">
        <f t="shared" si="6"/>
        <v>10.306566824859487</v>
      </c>
      <c r="AG17" s="152"/>
    </row>
    <row r="18" spans="1:33">
      <c r="A18" s="60" t="s">
        <v>41</v>
      </c>
      <c r="B18" s="61">
        <v>472.58199999999999</v>
      </c>
      <c r="C18" s="62">
        <v>453.21699999999998</v>
      </c>
      <c r="D18" s="62">
        <v>596.55399999999997</v>
      </c>
      <c r="E18" s="62">
        <v>963.12199999999996</v>
      </c>
      <c r="F18" s="62">
        <v>1092.4849999999999</v>
      </c>
      <c r="G18" s="62">
        <v>1236.7329999999999</v>
      </c>
      <c r="H18" s="57">
        <v>1474.085</v>
      </c>
      <c r="I18" s="57">
        <v>1515.527</v>
      </c>
      <c r="J18" s="57">
        <v>1311.3309999999999</v>
      </c>
      <c r="K18" s="57">
        <v>1244.085</v>
      </c>
      <c r="L18" s="57">
        <v>665.822</v>
      </c>
      <c r="M18" s="58">
        <v>590.69500000000005</v>
      </c>
      <c r="N18" s="57">
        <f t="shared" si="0"/>
        <v>11616.238000000001</v>
      </c>
      <c r="O18" s="61">
        <v>515.27300000000002</v>
      </c>
      <c r="P18" s="62">
        <v>494.24</v>
      </c>
      <c r="Q18" s="62">
        <v>666.851</v>
      </c>
      <c r="R18" s="62">
        <v>956.25800000000004</v>
      </c>
      <c r="S18" s="62">
        <v>1134.425</v>
      </c>
      <c r="T18" s="62">
        <v>1298.453</v>
      </c>
      <c r="U18" s="57">
        <v>1495.7560000000001</v>
      </c>
      <c r="V18" s="57">
        <v>1597.0940000000001</v>
      </c>
      <c r="W18" s="57">
        <v>1405.4490000000001</v>
      </c>
      <c r="X18" s="57">
        <v>1333.5409999999999</v>
      </c>
      <c r="Y18" s="57">
        <v>713.61500000000001</v>
      </c>
      <c r="Z18" s="58">
        <v>653.92499999999995</v>
      </c>
      <c r="AA18" s="57">
        <f t="shared" si="1"/>
        <v>12264.88</v>
      </c>
      <c r="AB18" s="63">
        <f t="shared" si="2"/>
        <v>5.5839248472698166</v>
      </c>
      <c r="AC18" s="63">
        <f t="shared" si="3"/>
        <v>10.116641803839176</v>
      </c>
      <c r="AD18" s="63">
        <f t="shared" si="4"/>
        <v>2.9400365697345832</v>
      </c>
      <c r="AE18" s="63">
        <f t="shared" si="5"/>
        <v>4.5886681130161699</v>
      </c>
      <c r="AF18" s="63">
        <f t="shared" si="6"/>
        <v>8.0172294511481557</v>
      </c>
      <c r="AG18" s="152"/>
    </row>
    <row r="19" spans="1:33">
      <c r="A19" s="60" t="s">
        <v>42</v>
      </c>
      <c r="B19" s="61">
        <v>412.52199999999999</v>
      </c>
      <c r="C19" s="62">
        <v>384.649</v>
      </c>
      <c r="D19" s="62">
        <v>460.536</v>
      </c>
      <c r="E19" s="62">
        <v>536.85400000000004</v>
      </c>
      <c r="F19" s="62">
        <v>610.20500000000004</v>
      </c>
      <c r="G19" s="62">
        <v>634.18799999999999</v>
      </c>
      <c r="H19" s="57">
        <v>702.23699999999997</v>
      </c>
      <c r="I19" s="57">
        <v>683.54499999999996</v>
      </c>
      <c r="J19" s="57">
        <v>610.76199999999994</v>
      </c>
      <c r="K19" s="57">
        <v>624.62699999999995</v>
      </c>
      <c r="L19" s="57">
        <v>469.84300000000002</v>
      </c>
      <c r="M19" s="58">
        <v>488.77600000000001</v>
      </c>
      <c r="N19" s="57">
        <f t="shared" si="0"/>
        <v>6618.7439999999997</v>
      </c>
      <c r="O19" s="61">
        <v>419.34899999999999</v>
      </c>
      <c r="P19" s="62">
        <v>397.31299999999999</v>
      </c>
      <c r="Q19" s="62">
        <v>505.63200000000001</v>
      </c>
      <c r="R19" s="62">
        <v>546.73400000000004</v>
      </c>
      <c r="S19" s="62">
        <v>616.36300000000006</v>
      </c>
      <c r="T19" s="62">
        <v>663.78899999999999</v>
      </c>
      <c r="U19" s="57">
        <v>747.58699999999999</v>
      </c>
      <c r="V19" s="57">
        <v>739.05399999999997</v>
      </c>
      <c r="W19" s="57">
        <v>663.65800000000002</v>
      </c>
      <c r="X19" s="57">
        <v>666.08</v>
      </c>
      <c r="Y19" s="57">
        <v>550.27599999999995</v>
      </c>
      <c r="Z19" s="58">
        <v>583.99300000000005</v>
      </c>
      <c r="AA19" s="57">
        <f t="shared" si="1"/>
        <v>7099.8280000000004</v>
      </c>
      <c r="AB19" s="63">
        <f t="shared" si="2"/>
        <v>7.2685089497342759</v>
      </c>
      <c r="AC19" s="63">
        <f t="shared" si="3"/>
        <v>5.1352978078360145</v>
      </c>
      <c r="AD19" s="63">
        <f t="shared" si="4"/>
        <v>2.5621937889579449</v>
      </c>
      <c r="AE19" s="63">
        <f t="shared" si="5"/>
        <v>7.7010574272342591</v>
      </c>
      <c r="AF19" s="63">
        <f t="shared" si="6"/>
        <v>13.71252477505076</v>
      </c>
      <c r="AG19" s="152"/>
    </row>
    <row r="20" spans="1:33">
      <c r="A20" s="60" t="s">
        <v>43</v>
      </c>
      <c r="B20" s="61">
        <v>381.19</v>
      </c>
      <c r="C20" s="62">
        <v>369.44099999999997</v>
      </c>
      <c r="D20" s="62">
        <v>420.59500000000003</v>
      </c>
      <c r="E20" s="62">
        <v>496.42200000000003</v>
      </c>
      <c r="F20" s="62">
        <v>572.55999999999995</v>
      </c>
      <c r="G20" s="62">
        <v>566.98699999999997</v>
      </c>
      <c r="H20" s="57">
        <v>581.35900000000004</v>
      </c>
      <c r="I20" s="57">
        <v>600.25300000000004</v>
      </c>
      <c r="J20" s="57">
        <v>573.43399999999997</v>
      </c>
      <c r="K20" s="57">
        <v>595.00800000000004</v>
      </c>
      <c r="L20" s="57">
        <v>418.488</v>
      </c>
      <c r="M20" s="58">
        <v>416.28100000000001</v>
      </c>
      <c r="N20" s="57">
        <f t="shared" si="0"/>
        <v>5992.018</v>
      </c>
      <c r="O20" s="61">
        <v>396.57900000000001</v>
      </c>
      <c r="P20" s="62">
        <v>371.77199999999999</v>
      </c>
      <c r="Q20" s="62">
        <v>446.21600000000001</v>
      </c>
      <c r="R20" s="62">
        <v>538.95299999999997</v>
      </c>
      <c r="S20" s="62">
        <v>635.42499999999995</v>
      </c>
      <c r="T20" s="62">
        <v>650.58500000000004</v>
      </c>
      <c r="U20" s="57">
        <v>644.01599999999996</v>
      </c>
      <c r="V20" s="57">
        <v>662.25599999999997</v>
      </c>
      <c r="W20" s="57">
        <v>631.05799999999999</v>
      </c>
      <c r="X20" s="57">
        <v>645.17700000000002</v>
      </c>
      <c r="Y20" s="57">
        <v>486.44600000000003</v>
      </c>
      <c r="Z20" s="58">
        <v>474.26600000000002</v>
      </c>
      <c r="AA20" s="57">
        <f t="shared" si="1"/>
        <v>6582.7489999999989</v>
      </c>
      <c r="AB20" s="63">
        <f t="shared" si="2"/>
        <v>9.8586319333486383</v>
      </c>
      <c r="AC20" s="63">
        <f t="shared" si="3"/>
        <v>3.7004813759257349</v>
      </c>
      <c r="AD20" s="63">
        <f t="shared" si="4"/>
        <v>11.552419391809977</v>
      </c>
      <c r="AE20" s="63">
        <f t="shared" si="5"/>
        <v>10.386280473560227</v>
      </c>
      <c r="AF20" s="63">
        <f t="shared" si="6"/>
        <v>12.317445307904663</v>
      </c>
      <c r="AG20" s="152"/>
    </row>
    <row r="21" spans="1:33">
      <c r="A21" s="60" t="s">
        <v>44</v>
      </c>
      <c r="B21" s="61">
        <v>281.49599999999998</v>
      </c>
      <c r="C21" s="62">
        <v>295.93099999999998</v>
      </c>
      <c r="D21" s="62">
        <v>345.06599999999997</v>
      </c>
      <c r="E21" s="62">
        <v>412.87400000000002</v>
      </c>
      <c r="F21" s="62">
        <v>443.137</v>
      </c>
      <c r="G21" s="62">
        <v>442.09199999999998</v>
      </c>
      <c r="H21" s="57">
        <v>469.66800000000001</v>
      </c>
      <c r="I21" s="57">
        <v>490.56799999999998</v>
      </c>
      <c r="J21" s="57">
        <v>467.39299999999997</v>
      </c>
      <c r="K21" s="57">
        <v>455.21800000000002</v>
      </c>
      <c r="L21" s="57">
        <v>339.44299999999998</v>
      </c>
      <c r="M21" s="58">
        <v>349.03</v>
      </c>
      <c r="N21" s="57">
        <f t="shared" si="0"/>
        <v>4791.9160000000002</v>
      </c>
      <c r="O21" s="61">
        <v>288.35199999999998</v>
      </c>
      <c r="P21" s="62">
        <v>310.11799999999999</v>
      </c>
      <c r="Q21" s="62">
        <v>381.37900000000002</v>
      </c>
      <c r="R21" s="62">
        <v>448.74700000000001</v>
      </c>
      <c r="S21" s="62">
        <v>507.05599999999998</v>
      </c>
      <c r="T21" s="62">
        <v>475.74</v>
      </c>
      <c r="U21" s="57">
        <v>507.71100000000001</v>
      </c>
      <c r="V21" s="57">
        <v>526.20699999999999</v>
      </c>
      <c r="W21" s="57">
        <v>492.404</v>
      </c>
      <c r="X21" s="57">
        <v>474.97</v>
      </c>
      <c r="Y21" s="57">
        <v>358.55799999999999</v>
      </c>
      <c r="Z21" s="58">
        <v>376.61200000000002</v>
      </c>
      <c r="AA21" s="57">
        <f t="shared" si="1"/>
        <v>5147.8540000000003</v>
      </c>
      <c r="AB21" s="63">
        <f t="shared" si="2"/>
        <v>7.4278847959772243</v>
      </c>
      <c r="AC21" s="63">
        <f t="shared" si="3"/>
        <v>6.2174997533856802</v>
      </c>
      <c r="AD21" s="63">
        <f t="shared" si="4"/>
        <v>10.279615716164292</v>
      </c>
      <c r="AE21" s="63">
        <f t="shared" si="5"/>
        <v>6.9130705526435854</v>
      </c>
      <c r="AF21" s="63">
        <f t="shared" si="6"/>
        <v>5.8100483434774031</v>
      </c>
      <c r="AG21" s="152"/>
    </row>
    <row r="22" spans="1:33">
      <c r="A22" s="60" t="s">
        <v>45</v>
      </c>
      <c r="B22" s="61">
        <v>950.178</v>
      </c>
      <c r="C22" s="62">
        <v>893.399</v>
      </c>
      <c r="D22" s="62">
        <v>1068.454</v>
      </c>
      <c r="E22" s="62">
        <v>1217.528</v>
      </c>
      <c r="F22" s="62">
        <v>1261.346</v>
      </c>
      <c r="G22" s="62">
        <v>1360.058</v>
      </c>
      <c r="H22" s="57">
        <v>1502.809</v>
      </c>
      <c r="I22" s="57">
        <v>1489.5989999999999</v>
      </c>
      <c r="J22" s="57">
        <v>1399.0050000000001</v>
      </c>
      <c r="K22" s="57">
        <v>1377.8240000000001</v>
      </c>
      <c r="L22" s="57">
        <v>1162.7460000000001</v>
      </c>
      <c r="M22" s="58">
        <v>1231.979</v>
      </c>
      <c r="N22" s="57">
        <f t="shared" si="0"/>
        <v>14914.924999999999</v>
      </c>
      <c r="O22" s="61">
        <v>1114.9059999999999</v>
      </c>
      <c r="P22" s="62">
        <v>1085.0160000000001</v>
      </c>
      <c r="Q22" s="62">
        <v>1302.7460000000001</v>
      </c>
      <c r="R22" s="62">
        <v>1409.3910000000001</v>
      </c>
      <c r="S22" s="62">
        <v>1484.2929999999999</v>
      </c>
      <c r="T22" s="62">
        <v>1584.462</v>
      </c>
      <c r="U22" s="57">
        <v>1773.761</v>
      </c>
      <c r="V22" s="57">
        <v>1799.402</v>
      </c>
      <c r="W22" s="57">
        <v>1688.28</v>
      </c>
      <c r="X22" s="57">
        <v>1636.1010000000001</v>
      </c>
      <c r="Y22" s="57">
        <v>1406.664</v>
      </c>
      <c r="Z22" s="58">
        <v>1496.9390000000001</v>
      </c>
      <c r="AA22" s="57">
        <f t="shared" si="1"/>
        <v>17781.961000000003</v>
      </c>
      <c r="AB22" s="63">
        <f t="shared" si="2"/>
        <v>19.222597498814142</v>
      </c>
      <c r="AC22" s="63">
        <f t="shared" si="3"/>
        <v>20.282648089941357</v>
      </c>
      <c r="AD22" s="63">
        <f t="shared" si="4"/>
        <v>16.650828928462413</v>
      </c>
      <c r="AE22" s="63">
        <f t="shared" si="5"/>
        <v>19.81207415471966</v>
      </c>
      <c r="AF22" s="63">
        <f t="shared" si="6"/>
        <v>20.335189814631981</v>
      </c>
      <c r="AG22" s="152"/>
    </row>
    <row r="23" spans="1:33">
      <c r="A23" s="60" t="s">
        <v>46</v>
      </c>
      <c r="B23" s="61">
        <v>380.024</v>
      </c>
      <c r="C23" s="62">
        <v>379.721</v>
      </c>
      <c r="D23" s="62">
        <v>487.98</v>
      </c>
      <c r="E23" s="62">
        <v>709.20799999999997</v>
      </c>
      <c r="F23" s="62">
        <v>727.14200000000005</v>
      </c>
      <c r="G23" s="62">
        <v>755.30100000000004</v>
      </c>
      <c r="H23" s="57">
        <v>849.95500000000004</v>
      </c>
      <c r="I23" s="57">
        <v>879.50300000000004</v>
      </c>
      <c r="J23" s="57">
        <v>812.96799999999996</v>
      </c>
      <c r="K23" s="57">
        <v>772.23299999999995</v>
      </c>
      <c r="L23" s="57">
        <v>529.89200000000005</v>
      </c>
      <c r="M23" s="58">
        <v>529.56399999999996</v>
      </c>
      <c r="N23" s="57">
        <f t="shared" si="0"/>
        <v>7813.491</v>
      </c>
      <c r="O23" s="61">
        <v>466.11099999999999</v>
      </c>
      <c r="P23" s="62">
        <v>475.01</v>
      </c>
      <c r="Q23" s="62">
        <v>634.46</v>
      </c>
      <c r="R23" s="62">
        <v>775.37400000000002</v>
      </c>
      <c r="S23" s="62">
        <v>859.47500000000002</v>
      </c>
      <c r="T23" s="62">
        <v>859.86500000000001</v>
      </c>
      <c r="U23" s="57">
        <v>953.07500000000005</v>
      </c>
      <c r="V23" s="57">
        <v>984.24400000000003</v>
      </c>
      <c r="W23" s="57">
        <v>897.45</v>
      </c>
      <c r="X23" s="57">
        <v>839.26800000000003</v>
      </c>
      <c r="Y23" s="57">
        <v>631.57799999999997</v>
      </c>
      <c r="Z23" s="58">
        <v>592.32899999999995</v>
      </c>
      <c r="AA23" s="57">
        <f t="shared" si="1"/>
        <v>8968.2389999999996</v>
      </c>
      <c r="AB23" s="63">
        <f t="shared" si="2"/>
        <v>14.778899726127538</v>
      </c>
      <c r="AC23" s="63">
        <f t="shared" si="3"/>
        <v>26.276302871225642</v>
      </c>
      <c r="AD23" s="63">
        <f t="shared" si="4"/>
        <v>13.828068428778128</v>
      </c>
      <c r="AE23" s="63">
        <f t="shared" si="5"/>
        <v>11.498584422909474</v>
      </c>
      <c r="AF23" s="63">
        <f t="shared" si="6"/>
        <v>12.637844088161266</v>
      </c>
      <c r="AG23" s="152"/>
    </row>
    <row r="24" spans="1:33">
      <c r="A24" s="60" t="s">
        <v>47</v>
      </c>
      <c r="B24" s="61">
        <v>4481.0050000000001</v>
      </c>
      <c r="C24" s="62">
        <v>4349.8459999999995</v>
      </c>
      <c r="D24" s="62">
        <v>5278.6670000000004</v>
      </c>
      <c r="E24" s="62">
        <v>5914.5119999999997</v>
      </c>
      <c r="F24" s="62">
        <v>6516.1180000000004</v>
      </c>
      <c r="G24" s="62">
        <v>6541.0320000000002</v>
      </c>
      <c r="H24" s="57">
        <v>6992.9470000000001</v>
      </c>
      <c r="I24" s="57">
        <v>7062.82</v>
      </c>
      <c r="J24" s="57">
        <v>6732.58</v>
      </c>
      <c r="K24" s="64">
        <v>6730.98</v>
      </c>
      <c r="L24" s="64">
        <v>5316.3339999999998</v>
      </c>
      <c r="M24" s="65">
        <v>5418.9650000000001</v>
      </c>
      <c r="N24" s="57">
        <f t="shared" si="0"/>
        <v>71335.805999999997</v>
      </c>
      <c r="O24" s="61">
        <v>5127.0190000000002</v>
      </c>
      <c r="P24" s="62">
        <v>5233.8990000000003</v>
      </c>
      <c r="Q24" s="62">
        <v>5893.5280000000002</v>
      </c>
      <c r="R24" s="62">
        <v>6275.3490000000002</v>
      </c>
      <c r="S24" s="62">
        <v>6931.7879999999996</v>
      </c>
      <c r="T24" s="62">
        <v>6886.0249999999996</v>
      </c>
      <c r="U24" s="57">
        <v>7253.6769999999997</v>
      </c>
      <c r="V24" s="57">
        <v>7377.1279999999997</v>
      </c>
      <c r="W24" s="57">
        <v>6967.6530000000002</v>
      </c>
      <c r="X24" s="64">
        <v>6929.1859999999997</v>
      </c>
      <c r="Y24" s="64">
        <v>5658.1850000000004</v>
      </c>
      <c r="Z24" s="65">
        <v>5732.857</v>
      </c>
      <c r="AA24" s="57">
        <f t="shared" si="1"/>
        <v>76266.294000000009</v>
      </c>
      <c r="AB24" s="63">
        <f t="shared" si="2"/>
        <v>6.9116594827568267</v>
      </c>
      <c r="AC24" s="63">
        <f t="shared" si="3"/>
        <v>15.201993434502882</v>
      </c>
      <c r="AD24" s="63">
        <f t="shared" si="4"/>
        <v>5.9114483485948499</v>
      </c>
      <c r="AE24" s="63">
        <f t="shared" si="5"/>
        <v>3.8969476505274603</v>
      </c>
      <c r="AF24" s="63">
        <f t="shared" si="6"/>
        <v>4.8891295049163119</v>
      </c>
      <c r="AG24" s="152"/>
    </row>
    <row r="25" spans="1:33">
      <c r="A25" s="60" t="s">
        <v>48</v>
      </c>
      <c r="B25" s="61">
        <v>2043.922</v>
      </c>
      <c r="C25" s="62">
        <v>2017.21</v>
      </c>
      <c r="D25" s="62">
        <v>2462.04</v>
      </c>
      <c r="E25" s="62">
        <v>2688.9589999999998</v>
      </c>
      <c r="F25" s="62">
        <v>2926.011</v>
      </c>
      <c r="G25" s="62">
        <v>3107.7280000000001</v>
      </c>
      <c r="H25" s="57">
        <v>3450.9270000000001</v>
      </c>
      <c r="I25" s="57">
        <v>3418.1489999999999</v>
      </c>
      <c r="J25" s="57">
        <v>3219.3009999999999</v>
      </c>
      <c r="K25" s="57">
        <v>2958.7159999999999</v>
      </c>
      <c r="L25" s="57">
        <v>2275.931</v>
      </c>
      <c r="M25" s="58">
        <v>2494.2719999999999</v>
      </c>
      <c r="N25" s="57">
        <f t="shared" si="0"/>
        <v>33063.166000000005</v>
      </c>
      <c r="O25" s="61">
        <v>2216.7199999999998</v>
      </c>
      <c r="P25" s="62">
        <v>2312.433</v>
      </c>
      <c r="Q25" s="62">
        <v>2671.9920000000002</v>
      </c>
      <c r="R25" s="62">
        <v>2815.0010000000002</v>
      </c>
      <c r="S25" s="62">
        <v>3079.828</v>
      </c>
      <c r="T25" s="62">
        <v>3292.4580000000001</v>
      </c>
      <c r="U25" s="57">
        <v>3617.732</v>
      </c>
      <c r="V25" s="57">
        <v>3646.998</v>
      </c>
      <c r="W25" s="57">
        <v>3355.866</v>
      </c>
      <c r="X25" s="57">
        <v>3160.0720000000001</v>
      </c>
      <c r="Y25" s="57">
        <v>2424.4540000000002</v>
      </c>
      <c r="Z25" s="58">
        <v>2688.2570000000001</v>
      </c>
      <c r="AA25" s="57">
        <f t="shared" si="1"/>
        <v>35281.811000000002</v>
      </c>
      <c r="AB25" s="63">
        <f t="shared" si="2"/>
        <v>6.7103222964189024</v>
      </c>
      <c r="AC25" s="63">
        <f t="shared" si="3"/>
        <v>10.393302522147208</v>
      </c>
      <c r="AD25" s="63">
        <f t="shared" si="4"/>
        <v>5.326207556423479</v>
      </c>
      <c r="AE25" s="63">
        <f t="shared" si="5"/>
        <v>5.2755661292197775</v>
      </c>
      <c r="AF25" s="63">
        <f t="shared" si="6"/>
        <v>7.0367408430596745</v>
      </c>
      <c r="AG25" s="152"/>
    </row>
    <row r="26" spans="1:33">
      <c r="A26" s="60" t="s">
        <v>49</v>
      </c>
      <c r="B26" s="61">
        <v>2942.9609999999998</v>
      </c>
      <c r="C26" s="62">
        <v>2829.0819999999999</v>
      </c>
      <c r="D26" s="62">
        <v>3238.6439999999998</v>
      </c>
      <c r="E26" s="62">
        <v>3789.7979999999998</v>
      </c>
      <c r="F26" s="62">
        <v>4382.7120000000004</v>
      </c>
      <c r="G26" s="62">
        <v>5088.6369999999997</v>
      </c>
      <c r="H26" s="57">
        <v>5548.4889999999996</v>
      </c>
      <c r="I26" s="57">
        <v>5556.4620000000004</v>
      </c>
      <c r="J26" s="57">
        <v>5226.5990000000002</v>
      </c>
      <c r="K26" s="57">
        <v>4550.0910000000003</v>
      </c>
      <c r="L26" s="57">
        <v>3462.9250000000002</v>
      </c>
      <c r="M26" s="58">
        <v>3552.21</v>
      </c>
      <c r="N26" s="57">
        <f t="shared" si="0"/>
        <v>50168.61</v>
      </c>
      <c r="O26" s="61">
        <v>3407.402</v>
      </c>
      <c r="P26" s="62">
        <v>3373.904</v>
      </c>
      <c r="Q26" s="62">
        <v>3773.0749999999998</v>
      </c>
      <c r="R26" s="62">
        <v>4231.1459999999997</v>
      </c>
      <c r="S26" s="62">
        <v>5121.8040000000001</v>
      </c>
      <c r="T26" s="62">
        <v>5705.8770000000004</v>
      </c>
      <c r="U26" s="57">
        <v>6092.7330000000002</v>
      </c>
      <c r="V26" s="57">
        <v>6175.9480000000003</v>
      </c>
      <c r="W26" s="57">
        <v>5785.3869999999997</v>
      </c>
      <c r="X26" s="57">
        <v>5046.6639999999998</v>
      </c>
      <c r="Y26" s="57">
        <v>3839.9169999999999</v>
      </c>
      <c r="Z26" s="58">
        <v>3902.645</v>
      </c>
      <c r="AA26" s="57">
        <f t="shared" si="1"/>
        <v>56456.502</v>
      </c>
      <c r="AB26" s="63">
        <f t="shared" si="2"/>
        <v>12.533518469018778</v>
      </c>
      <c r="AC26" s="63">
        <f t="shared" si="3"/>
        <v>17.131812480002928</v>
      </c>
      <c r="AD26" s="63">
        <f t="shared" si="4"/>
        <v>13.555991800709254</v>
      </c>
      <c r="AE26" s="63">
        <f t="shared" si="5"/>
        <v>10.547180151302227</v>
      </c>
      <c r="AF26" s="63">
        <f t="shared" si="6"/>
        <v>10.583450768709568</v>
      </c>
      <c r="AG26" s="152"/>
    </row>
    <row r="27" spans="1:33">
      <c r="A27" s="60" t="s">
        <v>50</v>
      </c>
      <c r="B27" s="61">
        <v>3541.2330000000002</v>
      </c>
      <c r="C27" s="62">
        <v>3640.33</v>
      </c>
      <c r="D27" s="62">
        <v>4406.7139999999999</v>
      </c>
      <c r="E27" s="62">
        <v>5308.5630000000001</v>
      </c>
      <c r="F27" s="62">
        <v>5588.2790000000005</v>
      </c>
      <c r="G27" s="62">
        <v>5759.8050000000003</v>
      </c>
      <c r="H27" s="57">
        <v>6343.9380000000001</v>
      </c>
      <c r="I27" s="57">
        <v>6488.62</v>
      </c>
      <c r="J27" s="57">
        <v>6084.558</v>
      </c>
      <c r="K27" s="57">
        <v>5806.9340000000002</v>
      </c>
      <c r="L27" s="57">
        <v>4061.6909999999998</v>
      </c>
      <c r="M27" s="58">
        <v>4074.6460000000002</v>
      </c>
      <c r="N27" s="57">
        <f t="shared" si="0"/>
        <v>61105.311000000002</v>
      </c>
      <c r="O27" s="61">
        <v>4140.098</v>
      </c>
      <c r="P27" s="62">
        <v>4423.8419999999996</v>
      </c>
      <c r="Q27" s="62">
        <v>5328.1540000000005</v>
      </c>
      <c r="R27" s="62">
        <v>6001.32</v>
      </c>
      <c r="S27" s="62">
        <v>6496.2610000000004</v>
      </c>
      <c r="T27" s="62">
        <v>6644.875</v>
      </c>
      <c r="U27" s="57">
        <v>7241.6419999999998</v>
      </c>
      <c r="V27" s="57">
        <v>7428.393</v>
      </c>
      <c r="W27" s="57">
        <v>6912.3249999999998</v>
      </c>
      <c r="X27" s="57">
        <v>6536.3710000000001</v>
      </c>
      <c r="Y27" s="57">
        <v>4317.5780000000004</v>
      </c>
      <c r="Z27" s="58">
        <v>4258.384</v>
      </c>
      <c r="AA27" s="57">
        <f t="shared" si="1"/>
        <v>69729.242999999988</v>
      </c>
      <c r="AB27" s="63">
        <f t="shared" si="2"/>
        <v>14.113228226593888</v>
      </c>
      <c r="AC27" s="63">
        <f t="shared" si="3"/>
        <v>19.880582764806178</v>
      </c>
      <c r="AD27" s="63">
        <f t="shared" si="4"/>
        <v>14.923825905657949</v>
      </c>
      <c r="AE27" s="63">
        <f t="shared" si="5"/>
        <v>14.089060932966735</v>
      </c>
      <c r="AF27" s="63">
        <f t="shared" si="6"/>
        <v>8.3844171141764345</v>
      </c>
      <c r="AG27" s="152"/>
    </row>
    <row r="28" spans="1:33">
      <c r="A28" s="60" t="s">
        <v>51</v>
      </c>
      <c r="B28" s="61">
        <v>1571.567</v>
      </c>
      <c r="C28" s="62">
        <v>1422.567</v>
      </c>
      <c r="D28" s="62">
        <v>1635.26</v>
      </c>
      <c r="E28" s="62">
        <v>1890.0350000000001</v>
      </c>
      <c r="F28" s="62">
        <v>1939.7750000000001</v>
      </c>
      <c r="G28" s="62">
        <v>2140.3130000000001</v>
      </c>
      <c r="H28" s="57">
        <v>2334.6689999999999</v>
      </c>
      <c r="I28" s="57">
        <v>2388.1840000000002</v>
      </c>
      <c r="J28" s="57">
        <v>2173.7130000000002</v>
      </c>
      <c r="K28" s="57">
        <v>2014.2139999999999</v>
      </c>
      <c r="L28" s="57">
        <v>1714.5229999999999</v>
      </c>
      <c r="M28" s="58">
        <v>1739.3779999999999</v>
      </c>
      <c r="N28" s="57">
        <f t="shared" si="0"/>
        <v>22964.198</v>
      </c>
      <c r="O28" s="61">
        <v>1649.279</v>
      </c>
      <c r="P28" s="62">
        <v>1507.115</v>
      </c>
      <c r="Q28" s="62">
        <v>1765.4169999999999</v>
      </c>
      <c r="R28" s="62">
        <v>1901.298</v>
      </c>
      <c r="S28" s="62">
        <v>2118.7420000000002</v>
      </c>
      <c r="T28" s="62">
        <v>2300.5880000000002</v>
      </c>
      <c r="U28" s="57">
        <v>2512.511</v>
      </c>
      <c r="V28" s="57">
        <v>2613.1990000000001</v>
      </c>
      <c r="W28" s="57">
        <v>2372.2379999999998</v>
      </c>
      <c r="X28" s="57">
        <v>2224.92</v>
      </c>
      <c r="Y28" s="57">
        <v>1809.643</v>
      </c>
      <c r="Z28" s="58">
        <v>1815.25</v>
      </c>
      <c r="AA28" s="57">
        <f t="shared" si="1"/>
        <v>24590.2</v>
      </c>
      <c r="AB28" s="63">
        <f t="shared" si="2"/>
        <v>7.0805956297711692</v>
      </c>
      <c r="AC28" s="63">
        <f t="shared" si="3"/>
        <v>6.3165286860439984</v>
      </c>
      <c r="AD28" s="63">
        <f t="shared" si="4"/>
        <v>5.8709845676546468</v>
      </c>
      <c r="AE28" s="63">
        <f t="shared" si="5"/>
        <v>8.7200209495566163</v>
      </c>
      <c r="AF28" s="63">
        <f t="shared" si="6"/>
        <v>6.9804310991996354</v>
      </c>
      <c r="AG28" s="152"/>
    </row>
    <row r="29" spans="1:33">
      <c r="A29" s="60" t="s">
        <v>52</v>
      </c>
      <c r="B29" s="61">
        <v>57.911999999999999</v>
      </c>
      <c r="C29" s="62">
        <v>64.876000000000005</v>
      </c>
      <c r="D29" s="62">
        <v>77.971999999999994</v>
      </c>
      <c r="E29" s="62">
        <v>94.66</v>
      </c>
      <c r="F29" s="62">
        <v>110.55800000000001</v>
      </c>
      <c r="G29" s="62">
        <v>128.52600000000001</v>
      </c>
      <c r="H29" s="57">
        <v>149.601</v>
      </c>
      <c r="I29" s="57">
        <v>146.28200000000001</v>
      </c>
      <c r="J29" s="57">
        <v>140.005</v>
      </c>
      <c r="K29" s="57">
        <v>118.79600000000001</v>
      </c>
      <c r="L29" s="57">
        <v>91.786000000000001</v>
      </c>
      <c r="M29" s="58">
        <v>87.378</v>
      </c>
      <c r="N29" s="57">
        <f t="shared" si="0"/>
        <v>1268.3519999999999</v>
      </c>
      <c r="O29" s="61">
        <v>75.174999999999997</v>
      </c>
      <c r="P29" s="62">
        <v>86.180999999999997</v>
      </c>
      <c r="Q29" s="62">
        <v>96.331000000000003</v>
      </c>
      <c r="R29" s="62">
        <v>111.414</v>
      </c>
      <c r="S29" s="62">
        <v>133.45599999999999</v>
      </c>
      <c r="T29" s="62">
        <v>147.94</v>
      </c>
      <c r="U29" s="57">
        <v>161.751</v>
      </c>
      <c r="V29" s="57">
        <v>166.505</v>
      </c>
      <c r="W29" s="57">
        <v>155.93799999999999</v>
      </c>
      <c r="X29" s="57">
        <v>127.361</v>
      </c>
      <c r="Y29" s="57">
        <v>89.867999999999995</v>
      </c>
      <c r="Z29" s="58">
        <v>85.742000000000004</v>
      </c>
      <c r="AA29" s="57">
        <f t="shared" si="1"/>
        <v>1437.662</v>
      </c>
      <c r="AB29" s="63">
        <f t="shared" si="2"/>
        <v>13.348817993743079</v>
      </c>
      <c r="AC29" s="63">
        <f t="shared" si="3"/>
        <v>28.35574815700339</v>
      </c>
      <c r="AD29" s="63">
        <f t="shared" si="4"/>
        <v>17.697996068843167</v>
      </c>
      <c r="AE29" s="63">
        <f t="shared" si="5"/>
        <v>11.082204603017276</v>
      </c>
      <c r="AF29" s="63">
        <f t="shared" si="6"/>
        <v>1.6817693650154508</v>
      </c>
      <c r="AG29" s="152"/>
    </row>
    <row r="30" spans="1:33">
      <c r="A30" s="60" t="s">
        <v>53</v>
      </c>
      <c r="B30" s="61">
        <v>96.323999999999998</v>
      </c>
      <c r="C30" s="62">
        <v>92.218999999999994</v>
      </c>
      <c r="D30" s="62">
        <v>115.077</v>
      </c>
      <c r="E30" s="62">
        <v>157.37200000000001</v>
      </c>
      <c r="F30" s="62">
        <v>166.685</v>
      </c>
      <c r="G30" s="62">
        <v>286.22199999999998</v>
      </c>
      <c r="H30" s="57">
        <v>403.97</v>
      </c>
      <c r="I30" s="57">
        <v>412.452</v>
      </c>
      <c r="J30" s="57">
        <v>287.86</v>
      </c>
      <c r="K30" s="57">
        <v>170.95500000000001</v>
      </c>
      <c r="L30" s="57">
        <v>114.04600000000001</v>
      </c>
      <c r="M30" s="58">
        <v>129.59800000000001</v>
      </c>
      <c r="N30" s="57">
        <f t="shared" si="0"/>
        <v>2432.7799999999997</v>
      </c>
      <c r="O30" s="61">
        <v>108.226</v>
      </c>
      <c r="P30" s="62">
        <v>101.81699999999999</v>
      </c>
      <c r="Q30" s="62">
        <v>126.19199999999999</v>
      </c>
      <c r="R30" s="62">
        <v>156.90199999999999</v>
      </c>
      <c r="S30" s="62">
        <v>170.78700000000001</v>
      </c>
      <c r="T30" s="62">
        <v>335.90499999999997</v>
      </c>
      <c r="U30" s="57">
        <v>458.06400000000002</v>
      </c>
      <c r="V30" s="57">
        <v>445.21499999999997</v>
      </c>
      <c r="W30" s="57">
        <v>307.50400000000002</v>
      </c>
      <c r="X30" s="57">
        <v>177.124</v>
      </c>
      <c r="Y30" s="57">
        <v>137.256</v>
      </c>
      <c r="Z30" s="58">
        <v>154.27600000000001</v>
      </c>
      <c r="AA30" s="57">
        <f t="shared" si="1"/>
        <v>2679.2679999999996</v>
      </c>
      <c r="AB30" s="63">
        <f t="shared" si="2"/>
        <v>10.131947812790298</v>
      </c>
      <c r="AC30" s="63">
        <f t="shared" si="3"/>
        <v>10.742045978525795</v>
      </c>
      <c r="AD30" s="63">
        <f t="shared" si="4"/>
        <v>8.7361682115884687</v>
      </c>
      <c r="AE30" s="63">
        <f t="shared" si="5"/>
        <v>9.6443662035603062</v>
      </c>
      <c r="AF30" s="63">
        <f t="shared" si="6"/>
        <v>13.038381665175258</v>
      </c>
      <c r="AG30" s="152"/>
    </row>
    <row r="31" spans="1:33">
      <c r="A31" s="66" t="s">
        <v>54</v>
      </c>
      <c r="B31" s="67">
        <v>1260.538</v>
      </c>
      <c r="C31" s="68">
        <v>1238.0309999999999</v>
      </c>
      <c r="D31" s="68">
        <v>1388.848</v>
      </c>
      <c r="E31" s="68">
        <v>1272.5940000000001</v>
      </c>
      <c r="F31" s="68">
        <v>1422.922</v>
      </c>
      <c r="G31" s="68">
        <v>1475.066</v>
      </c>
      <c r="H31" s="69">
        <v>1518.0650000000001</v>
      </c>
      <c r="I31" s="69">
        <v>1416.2750000000001</v>
      </c>
      <c r="J31" s="69">
        <v>1391.0940000000001</v>
      </c>
      <c r="K31" s="69">
        <v>1414.3109999999999</v>
      </c>
      <c r="L31" s="69">
        <v>1238.6289999999999</v>
      </c>
      <c r="M31" s="70">
        <v>1566.5650000000001</v>
      </c>
      <c r="N31" s="69">
        <f t="shared" si="0"/>
        <v>16602.937999999998</v>
      </c>
      <c r="O31" s="67">
        <v>1295.894</v>
      </c>
      <c r="P31" s="68">
        <v>1290.3530000000001</v>
      </c>
      <c r="Q31" s="68">
        <v>1436.9929999999999</v>
      </c>
      <c r="R31" s="68">
        <v>1337.1759999999999</v>
      </c>
      <c r="S31" s="68">
        <v>1475.057</v>
      </c>
      <c r="T31" s="68">
        <v>1612.127</v>
      </c>
      <c r="U31" s="69">
        <v>1652.874</v>
      </c>
      <c r="V31" s="69">
        <v>1553.951</v>
      </c>
      <c r="W31" s="69">
        <v>1509.65</v>
      </c>
      <c r="X31" s="69">
        <v>1553.356</v>
      </c>
      <c r="Y31" s="69">
        <v>1372.875</v>
      </c>
      <c r="Z31" s="70">
        <v>1723.962</v>
      </c>
      <c r="AA31" s="69">
        <f t="shared" si="1"/>
        <v>17814.268</v>
      </c>
      <c r="AB31" s="63">
        <f t="shared" si="2"/>
        <v>7.2958773923025078</v>
      </c>
      <c r="AC31" s="63">
        <f t="shared" si="3"/>
        <v>3.4939138250411617</v>
      </c>
      <c r="AD31" s="63">
        <f t="shared" si="4"/>
        <v>6.0849540903403998</v>
      </c>
      <c r="AE31" s="63">
        <f t="shared" si="5"/>
        <v>9.040503218867757</v>
      </c>
      <c r="AF31" s="63">
        <f t="shared" si="6"/>
        <v>10.207074052525122</v>
      </c>
      <c r="AG31" s="152"/>
    </row>
    <row r="32" spans="1:33">
      <c r="A32" s="71" t="s">
        <v>55</v>
      </c>
      <c r="B32" s="72">
        <v>1901.479</v>
      </c>
      <c r="C32" s="73">
        <v>1833.6220000000001</v>
      </c>
      <c r="D32" s="73">
        <v>2219.0520000000001</v>
      </c>
      <c r="E32" s="73">
        <v>2398.1390000000001</v>
      </c>
      <c r="F32" s="73">
        <v>2742.1990000000001</v>
      </c>
      <c r="G32" s="73">
        <v>2918.1260000000002</v>
      </c>
      <c r="H32" s="73">
        <v>3070.9470000000001</v>
      </c>
      <c r="I32" s="73">
        <v>2871.7510000000002</v>
      </c>
      <c r="J32" s="73">
        <v>2735.335</v>
      </c>
      <c r="K32" s="73">
        <v>2616.7060000000001</v>
      </c>
      <c r="L32" s="73">
        <v>2100.212</v>
      </c>
      <c r="M32" s="74">
        <v>2032.9380000000001</v>
      </c>
      <c r="N32" s="73">
        <f t="shared" si="0"/>
        <v>29440.506000000001</v>
      </c>
      <c r="O32" s="72">
        <v>1879.258</v>
      </c>
      <c r="P32" s="73">
        <v>1917.328</v>
      </c>
      <c r="Q32" s="73">
        <v>2226.029</v>
      </c>
      <c r="R32" s="73">
        <v>2403.87</v>
      </c>
      <c r="S32" s="73">
        <v>2797.962</v>
      </c>
      <c r="T32" s="73">
        <v>2938.9360000000001</v>
      </c>
      <c r="U32" s="73">
        <v>3103.01</v>
      </c>
      <c r="V32" s="73">
        <v>2914.6909999999998</v>
      </c>
      <c r="W32" s="73">
        <v>2778.8110000000001</v>
      </c>
      <c r="X32" s="73">
        <v>2660.1489999999999</v>
      </c>
      <c r="Y32" s="73">
        <v>2101.087</v>
      </c>
      <c r="Z32" s="74">
        <v>2110.373</v>
      </c>
      <c r="AA32" s="73">
        <f t="shared" si="1"/>
        <v>29831.504000000001</v>
      </c>
      <c r="AB32" s="153">
        <f t="shared" si="2"/>
        <v>1.328095379882388</v>
      </c>
      <c r="AC32" s="153">
        <f t="shared" si="3"/>
        <v>1.149819294196841</v>
      </c>
      <c r="AD32" s="153">
        <f t="shared" si="4"/>
        <v>1.0213360759569134</v>
      </c>
      <c r="AE32" s="153">
        <f t="shared" si="5"/>
        <v>1.3652748266802073</v>
      </c>
      <c r="AF32" s="153">
        <f t="shared" si="6"/>
        <v>1.8037866289295712</v>
      </c>
      <c r="AG32" s="152"/>
    </row>
    <row r="33" spans="1:33">
      <c r="A33" s="55" t="s">
        <v>56</v>
      </c>
      <c r="B33" s="75">
        <v>426.017</v>
      </c>
      <c r="C33" s="76">
        <v>434.053</v>
      </c>
      <c r="D33" s="76">
        <v>520.80999999999995</v>
      </c>
      <c r="E33" s="76">
        <v>570.49400000000003</v>
      </c>
      <c r="F33" s="76">
        <v>671.505</v>
      </c>
      <c r="G33" s="76">
        <v>893.93</v>
      </c>
      <c r="H33" s="76">
        <v>1020.794</v>
      </c>
      <c r="I33" s="76">
        <v>978.19799999999998</v>
      </c>
      <c r="J33" s="76">
        <v>778.87900000000002</v>
      </c>
      <c r="K33" s="76">
        <v>710.28700000000003</v>
      </c>
      <c r="L33" s="76">
        <v>551.34299999999996</v>
      </c>
      <c r="M33" s="77">
        <v>544.13599999999997</v>
      </c>
      <c r="N33" s="57">
        <f t="shared" si="0"/>
        <v>8100.4459999999999</v>
      </c>
      <c r="O33" s="75">
        <v>474.88200000000001</v>
      </c>
      <c r="P33" s="76">
        <v>522.58500000000004</v>
      </c>
      <c r="Q33" s="76">
        <v>637.66600000000005</v>
      </c>
      <c r="R33" s="76">
        <v>586.83000000000004</v>
      </c>
      <c r="S33" s="76">
        <v>713.678</v>
      </c>
      <c r="T33" s="76">
        <v>907.83500000000004</v>
      </c>
      <c r="U33" s="76">
        <v>1060.8869999999999</v>
      </c>
      <c r="V33" s="76">
        <v>1052.297</v>
      </c>
      <c r="W33" s="76">
        <v>821.77800000000002</v>
      </c>
      <c r="X33" s="76">
        <v>748.07</v>
      </c>
      <c r="Y33" s="76">
        <v>558.09400000000005</v>
      </c>
      <c r="Z33" s="77">
        <v>581.24400000000003</v>
      </c>
      <c r="AA33" s="57">
        <f t="shared" si="1"/>
        <v>8665.8459999999995</v>
      </c>
      <c r="AB33" s="154">
        <f t="shared" si="2"/>
        <v>6.979862590282071</v>
      </c>
      <c r="AC33" s="154">
        <f t="shared" si="3"/>
        <v>18.412389201089184</v>
      </c>
      <c r="AD33" s="154">
        <f t="shared" si="4"/>
        <v>3.3902812312581521</v>
      </c>
      <c r="AE33" s="154">
        <f t="shared" si="5"/>
        <v>5.6550862153066372</v>
      </c>
      <c r="AF33" s="154">
        <f t="shared" si="6"/>
        <v>4.5211838078688116</v>
      </c>
      <c r="AG33" s="152"/>
    </row>
    <row r="34" spans="1:33">
      <c r="A34" s="78" t="s">
        <v>57</v>
      </c>
      <c r="B34" s="79">
        <v>2284.6999999999998</v>
      </c>
      <c r="C34" s="80">
        <v>2348.683</v>
      </c>
      <c r="D34" s="80">
        <v>2825.2510000000002</v>
      </c>
      <c r="E34" s="80">
        <v>2811.1790000000001</v>
      </c>
      <c r="F34" s="80">
        <v>3154.098</v>
      </c>
      <c r="G34" s="80">
        <v>3565.808</v>
      </c>
      <c r="H34" s="80">
        <v>3892.261</v>
      </c>
      <c r="I34" s="80">
        <v>3553.5050000000001</v>
      </c>
      <c r="J34" s="80">
        <v>3349.8989999999999</v>
      </c>
      <c r="K34" s="80">
        <v>3364.3780000000002</v>
      </c>
      <c r="L34" s="80">
        <v>2679.92</v>
      </c>
      <c r="M34" s="81">
        <v>2549.1959999999999</v>
      </c>
      <c r="N34" s="57">
        <f t="shared" si="0"/>
        <v>36378.877999999997</v>
      </c>
      <c r="O34" s="79">
        <v>2357.9960000000001</v>
      </c>
      <c r="P34" s="80">
        <v>2577.163</v>
      </c>
      <c r="Q34" s="80">
        <v>2926.7130000000002</v>
      </c>
      <c r="R34" s="80">
        <v>3011.268</v>
      </c>
      <c r="S34" s="80">
        <v>3367.598</v>
      </c>
      <c r="T34" s="80">
        <v>3674.4</v>
      </c>
      <c r="U34" s="80">
        <v>4027.1329999999998</v>
      </c>
      <c r="V34" s="80">
        <v>3685.422</v>
      </c>
      <c r="W34" s="80">
        <v>3561.8719999999998</v>
      </c>
      <c r="X34" s="80">
        <v>3486.9949999999999</v>
      </c>
      <c r="Y34" s="80">
        <v>2865.9540000000002</v>
      </c>
      <c r="Z34" s="81">
        <v>2743.3960000000002</v>
      </c>
      <c r="AA34" s="57">
        <f t="shared" si="1"/>
        <v>38285.909999999996</v>
      </c>
      <c r="AB34" s="63">
        <f t="shared" si="2"/>
        <v>5.2421407829015498</v>
      </c>
      <c r="AC34" s="63">
        <f t="shared" si="3"/>
        <v>5.4063250723926037</v>
      </c>
      <c r="AD34" s="63">
        <f t="shared" si="4"/>
        <v>5.4787151725118388</v>
      </c>
      <c r="AE34" s="63">
        <f t="shared" si="5"/>
        <v>4.4347615454907174</v>
      </c>
      <c r="AF34" s="63">
        <f t="shared" si="6"/>
        <v>5.8515314027100196</v>
      </c>
      <c r="AG34" s="152"/>
    </row>
    <row r="35" spans="1:33">
      <c r="A35" s="82" t="s">
        <v>58</v>
      </c>
      <c r="B35" s="83">
        <v>3323.8560000000002</v>
      </c>
      <c r="C35" s="84">
        <v>3395.14</v>
      </c>
      <c r="D35" s="84">
        <v>3948.3130000000001</v>
      </c>
      <c r="E35" s="84">
        <v>4405.4859999999999</v>
      </c>
      <c r="F35" s="84">
        <v>4488.4350000000004</v>
      </c>
      <c r="G35" s="84">
        <v>4546.1729999999998</v>
      </c>
      <c r="H35" s="84">
        <v>5190.1220000000003</v>
      </c>
      <c r="I35" s="84">
        <v>5185.9639999999999</v>
      </c>
      <c r="J35" s="84">
        <v>4885.5150000000003</v>
      </c>
      <c r="K35" s="84">
        <v>4964.6930000000002</v>
      </c>
      <c r="L35" s="84">
        <v>3490.8589999999999</v>
      </c>
      <c r="M35" s="85">
        <v>4129.8630000000003</v>
      </c>
      <c r="N35" s="86">
        <f t="shared" si="0"/>
        <v>51954.418999999994</v>
      </c>
      <c r="O35" s="83">
        <v>3669.9760000000001</v>
      </c>
      <c r="P35" s="84">
        <v>3962.5929999999998</v>
      </c>
      <c r="Q35" s="84">
        <v>4519.7629999999999</v>
      </c>
      <c r="R35" s="84">
        <v>4804.277</v>
      </c>
      <c r="S35" s="84">
        <v>4979.241</v>
      </c>
      <c r="T35" s="84">
        <v>4977.3850000000002</v>
      </c>
      <c r="U35" s="84">
        <v>5558.576</v>
      </c>
      <c r="V35" s="84">
        <v>5563.9579999999996</v>
      </c>
      <c r="W35" s="84">
        <v>5194.6189999999997</v>
      </c>
      <c r="X35" s="84">
        <v>5256.2939999999999</v>
      </c>
      <c r="Y35" s="84">
        <v>3758.4920000000002</v>
      </c>
      <c r="Z35" s="85">
        <v>4406.6670000000004</v>
      </c>
      <c r="AA35" s="86">
        <f t="shared" si="1"/>
        <v>56651.841</v>
      </c>
      <c r="AB35" s="153">
        <f>((SUM(O35:Z35)/SUM(B35:M35))-1)*100</f>
        <v>9.0414291804514324</v>
      </c>
      <c r="AC35" s="153">
        <f>(SUM(O35:Q35)/SUM(B35:D35)-1)*100</f>
        <v>13.92125230458776</v>
      </c>
      <c r="AD35" s="153">
        <f>(SUM(R35:T35)/SUM(E35:G35)-1)*100</f>
        <v>9.8273791835086897</v>
      </c>
      <c r="AE35" s="153">
        <f>(SUM(U35:W35)/SUM(H35:J35)-1)*100</f>
        <v>6.9163910129743211</v>
      </c>
      <c r="AF35" s="153">
        <f>(SUM(X35:Z35)/SUM(K35:M35)-1)*100</f>
        <v>6.6429116560717372</v>
      </c>
      <c r="AG35" s="152"/>
    </row>
    <row r="36" spans="1:33">
      <c r="A36" s="90" t="s">
        <v>86</v>
      </c>
      <c r="B36" s="87">
        <v>117.863</v>
      </c>
      <c r="C36" s="88">
        <v>104.28</v>
      </c>
      <c r="D36" s="88">
        <v>127.596</v>
      </c>
      <c r="E36" s="88">
        <v>154.626</v>
      </c>
      <c r="F36" s="88">
        <v>182.69399999999999</v>
      </c>
      <c r="G36" s="88">
        <v>196.72800000000001</v>
      </c>
      <c r="H36" s="88">
        <v>265.38900000000001</v>
      </c>
      <c r="I36" s="88">
        <v>272.238</v>
      </c>
      <c r="J36" s="88">
        <v>171.08799999999999</v>
      </c>
      <c r="K36" s="88">
        <v>137.595</v>
      </c>
      <c r="L36" s="88">
        <v>97.551000000000002</v>
      </c>
      <c r="M36" s="89">
        <v>89.433999999999997</v>
      </c>
      <c r="N36" s="57">
        <v>1917.0819999999999</v>
      </c>
      <c r="O36" s="79" t="s">
        <v>81</v>
      </c>
      <c r="P36" s="80" t="s">
        <v>81</v>
      </c>
      <c r="Q36" s="80" t="s">
        <v>81</v>
      </c>
      <c r="R36" s="80" t="s">
        <v>81</v>
      </c>
      <c r="S36" s="80" t="s">
        <v>81</v>
      </c>
      <c r="T36" s="80" t="s">
        <v>81</v>
      </c>
      <c r="U36" s="80" t="s">
        <v>81</v>
      </c>
      <c r="V36" s="80" t="s">
        <v>81</v>
      </c>
      <c r="W36" s="80" t="s">
        <v>81</v>
      </c>
      <c r="X36" s="80" t="s">
        <v>81</v>
      </c>
      <c r="Y36" s="80" t="s">
        <v>81</v>
      </c>
      <c r="Z36" s="81" t="s">
        <v>81</v>
      </c>
      <c r="AA36" s="57" t="s">
        <v>81</v>
      </c>
      <c r="AB36" s="87" t="s">
        <v>81</v>
      </c>
      <c r="AC36" s="87" t="s">
        <v>81</v>
      </c>
      <c r="AD36" s="87" t="s">
        <v>81</v>
      </c>
      <c r="AE36" s="87" t="s">
        <v>81</v>
      </c>
      <c r="AF36" s="87" t="s">
        <v>81</v>
      </c>
      <c r="AG36" s="152"/>
    </row>
    <row r="37" spans="1:33">
      <c r="A37" s="90" t="s">
        <v>59</v>
      </c>
      <c r="B37" s="87">
        <v>99.745000000000005</v>
      </c>
      <c r="C37" s="88">
        <v>89.313000000000002</v>
      </c>
      <c r="D37" s="88">
        <v>114.226</v>
      </c>
      <c r="E37" s="88">
        <v>158.346</v>
      </c>
      <c r="F37" s="88">
        <v>211.81100000000001</v>
      </c>
      <c r="G37" s="88">
        <v>294.37400000000002</v>
      </c>
      <c r="H37" s="88">
        <v>379.53100000000001</v>
      </c>
      <c r="I37" s="88">
        <v>396.892</v>
      </c>
      <c r="J37" s="88">
        <v>316.68799999999999</v>
      </c>
      <c r="K37" s="88">
        <v>211.37899999999999</v>
      </c>
      <c r="L37" s="88">
        <v>110.626</v>
      </c>
      <c r="M37" s="89">
        <v>110.27800000000001</v>
      </c>
      <c r="N37" s="57">
        <f t="shared" si="0"/>
        <v>2493.2089999999998</v>
      </c>
      <c r="O37" s="79" t="s">
        <v>81</v>
      </c>
      <c r="P37" s="80" t="s">
        <v>81</v>
      </c>
      <c r="Q37" s="80" t="s">
        <v>81</v>
      </c>
      <c r="R37" s="80" t="s">
        <v>81</v>
      </c>
      <c r="S37" s="80" t="s">
        <v>81</v>
      </c>
      <c r="T37" s="80" t="s">
        <v>81</v>
      </c>
      <c r="U37" s="80" t="s">
        <v>81</v>
      </c>
      <c r="V37" s="80" t="s">
        <v>81</v>
      </c>
      <c r="W37" s="80" t="s">
        <v>81</v>
      </c>
      <c r="X37" s="80" t="s">
        <v>81</v>
      </c>
      <c r="Y37" s="80" t="s">
        <v>81</v>
      </c>
      <c r="Z37" s="81" t="s">
        <v>81</v>
      </c>
      <c r="AA37" s="57" t="s">
        <v>81</v>
      </c>
      <c r="AB37" s="87" t="s">
        <v>81</v>
      </c>
      <c r="AC37" s="87" t="s">
        <v>81</v>
      </c>
      <c r="AD37" s="87" t="s">
        <v>81</v>
      </c>
      <c r="AE37" s="87" t="s">
        <v>81</v>
      </c>
      <c r="AF37" s="87" t="s">
        <v>81</v>
      </c>
      <c r="AG37" s="152"/>
    </row>
    <row r="38" spans="1:33">
      <c r="A38" s="90" t="s">
        <v>61</v>
      </c>
      <c r="B38" s="79">
        <v>165.18799999999999</v>
      </c>
      <c r="C38" s="80">
        <v>144.59899999999999</v>
      </c>
      <c r="D38" s="80">
        <v>183.309</v>
      </c>
      <c r="E38" s="80">
        <v>259.33699999999999</v>
      </c>
      <c r="F38" s="80">
        <v>282.577</v>
      </c>
      <c r="G38" s="80">
        <v>301.74</v>
      </c>
      <c r="H38" s="80">
        <v>351.00599999999997</v>
      </c>
      <c r="I38" s="80">
        <v>357.005</v>
      </c>
      <c r="J38" s="80">
        <v>307.89299999999997</v>
      </c>
      <c r="K38" s="80">
        <v>289.27</v>
      </c>
      <c r="L38" s="80">
        <v>243.94900000000001</v>
      </c>
      <c r="M38" s="81">
        <v>256.637</v>
      </c>
      <c r="N38" s="57">
        <f t="shared" si="0"/>
        <v>3142.51</v>
      </c>
      <c r="O38" s="79">
        <v>234.11799999999999</v>
      </c>
      <c r="P38" s="80">
        <v>189.024</v>
      </c>
      <c r="Q38" s="80">
        <v>208.023</v>
      </c>
      <c r="R38" s="80">
        <v>251.876</v>
      </c>
      <c r="S38" s="80" t="s">
        <v>81</v>
      </c>
      <c r="T38" s="80" t="s">
        <v>81</v>
      </c>
      <c r="U38" s="80" t="s">
        <v>81</v>
      </c>
      <c r="V38" s="80" t="s">
        <v>81</v>
      </c>
      <c r="W38" s="80" t="s">
        <v>81</v>
      </c>
      <c r="X38" s="80" t="s">
        <v>81</v>
      </c>
      <c r="Y38" s="80" t="s">
        <v>81</v>
      </c>
      <c r="Z38" s="81" t="s">
        <v>81</v>
      </c>
      <c r="AA38" s="57" t="s">
        <v>81</v>
      </c>
      <c r="AB38" s="87" t="s">
        <v>81</v>
      </c>
      <c r="AC38" s="87" t="s">
        <v>81</v>
      </c>
      <c r="AD38" s="87" t="s">
        <v>81</v>
      </c>
      <c r="AE38" s="87" t="s">
        <v>81</v>
      </c>
      <c r="AF38" s="87" t="s">
        <v>81</v>
      </c>
      <c r="AG38" s="152"/>
    </row>
    <row r="39" spans="1:33">
      <c r="A39" s="90" t="s">
        <v>62</v>
      </c>
      <c r="B39" s="79">
        <v>477.27100000000002</v>
      </c>
      <c r="C39" s="80">
        <v>421.60199999999998</v>
      </c>
      <c r="D39" s="80">
        <v>501.71699999999998</v>
      </c>
      <c r="E39" s="80">
        <v>615.87800000000004</v>
      </c>
      <c r="F39" s="80">
        <v>685.548</v>
      </c>
      <c r="G39" s="80">
        <v>787.67600000000004</v>
      </c>
      <c r="H39" s="80">
        <v>954.63099999999997</v>
      </c>
      <c r="I39" s="80">
        <v>981.33</v>
      </c>
      <c r="J39" s="80">
        <v>874.76400000000001</v>
      </c>
      <c r="K39" s="80">
        <v>743.59400000000005</v>
      </c>
      <c r="L39" s="80">
        <v>612.65599999999995</v>
      </c>
      <c r="M39" s="81">
        <v>639.06100000000004</v>
      </c>
      <c r="N39" s="57">
        <f t="shared" si="0"/>
        <v>8295.728000000001</v>
      </c>
      <c r="O39" s="79">
        <v>596.78899999999999</v>
      </c>
      <c r="P39" s="80">
        <v>500.65300000000002</v>
      </c>
      <c r="Q39" s="80">
        <v>585.13699999999994</v>
      </c>
      <c r="R39" s="80">
        <v>644.51099999999997</v>
      </c>
      <c r="S39" s="80">
        <v>746.71199999999999</v>
      </c>
      <c r="T39" s="80">
        <v>808.29399999999998</v>
      </c>
      <c r="U39" s="80">
        <v>951.33</v>
      </c>
      <c r="V39" s="80">
        <v>974.16099999999994</v>
      </c>
      <c r="W39" s="80">
        <v>891.35500000000002</v>
      </c>
      <c r="X39" s="80">
        <v>782.91600000000005</v>
      </c>
      <c r="Y39" s="80">
        <v>615.35799999999995</v>
      </c>
      <c r="Z39" s="81">
        <v>618.05999999999995</v>
      </c>
      <c r="AA39" s="57">
        <f t="shared" si="1"/>
        <v>8715.2760000000017</v>
      </c>
      <c r="AB39" s="63">
        <f>((SUM(O39:Z39)/SUM(B39:M39))-1)*100</f>
        <v>5.0573982174921817</v>
      </c>
      <c r="AC39" s="63">
        <f>(SUM(O39:Q39)/SUM(B39:D39)-1)*100</f>
        <v>20.133586559949723</v>
      </c>
      <c r="AD39" s="63">
        <f>(SUM(R39:T39)/SUM(E39:G39)-1)*100</f>
        <v>5.2852852565360653</v>
      </c>
      <c r="AE39" s="63">
        <f>(SUM(U39:W39)/SUM(H39:J39)-1)*100</f>
        <v>0.21777299451208876</v>
      </c>
      <c r="AF39" s="63">
        <f>(SUM(X39:Z39)/SUM(K39:M39)-1)*100</f>
        <v>1.0536202125883909</v>
      </c>
      <c r="AG39" s="152"/>
    </row>
    <row r="40" spans="1:33">
      <c r="A40" s="82" t="s">
        <v>109</v>
      </c>
      <c r="B40" s="83">
        <v>10245.195</v>
      </c>
      <c r="C40" s="84">
        <v>8633.3250000000007</v>
      </c>
      <c r="D40" s="84">
        <v>10354.969999999999</v>
      </c>
      <c r="E40" s="84">
        <v>12095.81</v>
      </c>
      <c r="F40" s="84">
        <v>14679.207</v>
      </c>
      <c r="G40" s="84">
        <v>16769.423999999999</v>
      </c>
      <c r="H40" s="84">
        <v>19587.263999999999</v>
      </c>
      <c r="I40" s="84">
        <v>20023.973000000002</v>
      </c>
      <c r="J40" s="84">
        <v>17739.705999999998</v>
      </c>
      <c r="K40" s="84">
        <v>16179.027</v>
      </c>
      <c r="L40" s="84">
        <v>11196.665999999999</v>
      </c>
      <c r="M40" s="85">
        <v>11054.397999999999</v>
      </c>
      <c r="N40" s="86">
        <v>143123.69</v>
      </c>
      <c r="O40" s="172" t="s">
        <v>81</v>
      </c>
      <c r="P40" s="173" t="s">
        <v>81</v>
      </c>
      <c r="Q40" s="173" t="s">
        <v>81</v>
      </c>
      <c r="R40" s="173" t="s">
        <v>81</v>
      </c>
      <c r="S40" s="173" t="s">
        <v>81</v>
      </c>
      <c r="T40" s="173" t="s">
        <v>81</v>
      </c>
      <c r="U40" s="173" t="s">
        <v>81</v>
      </c>
      <c r="V40" s="173" t="s">
        <v>81</v>
      </c>
      <c r="W40" s="173" t="s">
        <v>81</v>
      </c>
      <c r="X40" s="173" t="s">
        <v>81</v>
      </c>
      <c r="Y40" s="173" t="s">
        <v>81</v>
      </c>
      <c r="Z40" s="174" t="s">
        <v>81</v>
      </c>
      <c r="AA40" s="175" t="s">
        <v>81</v>
      </c>
      <c r="AB40" s="86" t="s">
        <v>81</v>
      </c>
      <c r="AC40" s="85" t="s">
        <v>81</v>
      </c>
      <c r="AD40" s="86" t="s">
        <v>81</v>
      </c>
      <c r="AE40" s="85" t="s">
        <v>81</v>
      </c>
      <c r="AF40" s="86" t="s">
        <v>81</v>
      </c>
      <c r="AG40" s="152"/>
    </row>
    <row r="41" spans="1:33">
      <c r="A41" s="2" t="s">
        <v>75</v>
      </c>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G41" s="155"/>
    </row>
    <row r="42" spans="1:33">
      <c r="A42" s="160" t="s">
        <v>82</v>
      </c>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G42" s="155"/>
    </row>
    <row r="44" spans="1:33">
      <c r="AB44" s="158"/>
    </row>
    <row r="45" spans="1:33">
      <c r="M45" s="156"/>
    </row>
    <row r="46" spans="1:33">
      <c r="M46" s="156"/>
      <c r="Z46" s="156"/>
      <c r="AA46" s="157"/>
    </row>
    <row r="47" spans="1:33">
      <c r="M47" s="156"/>
      <c r="Z47" s="156"/>
      <c r="AA47" s="157"/>
    </row>
    <row r="48" spans="1:33">
      <c r="M48" s="156"/>
      <c r="Z48" s="156"/>
      <c r="AA48" s="157"/>
      <c r="AD48" s="158"/>
    </row>
    <row r="49" spans="13:29">
      <c r="M49" s="156"/>
      <c r="Z49" s="156"/>
      <c r="AA49" s="157"/>
    </row>
    <row r="60" spans="13:29">
      <c r="AC60" s="159"/>
    </row>
  </sheetData>
  <sortState xmlns:xlrd2="http://schemas.microsoft.com/office/spreadsheetml/2017/richdata2" ref="AO8:AP34">
    <sortCondition descending="1" ref="AP8:AP34"/>
  </sortState>
  <mergeCells count="10">
    <mergeCell ref="AE3:AE4"/>
    <mergeCell ref="AF3:AF4"/>
    <mergeCell ref="A3:A4"/>
    <mergeCell ref="B3:M3"/>
    <mergeCell ref="N3:N4"/>
    <mergeCell ref="O3:Z3"/>
    <mergeCell ref="AA3:AA4"/>
    <mergeCell ref="AB3:AB4"/>
    <mergeCell ref="AC3:AC4"/>
    <mergeCell ref="AD3:AD4"/>
  </mergeCells>
  <pageMargins left="0.75" right="0.75" top="1" bottom="1" header="0.5" footer="0.5"/>
  <pageSetup paperSize="9" scale="60" orientation="landscape" r:id="rId1"/>
  <headerFooter alignWithMargins="0"/>
  <rowBreaks count="1" manualBreakCount="1">
    <brk id="42" max="16383" man="1"/>
  </rowBreaks>
  <ignoredErrors>
    <ignoredError sqref="AC11:AF39 AC5:AF1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J73"/>
  <sheetViews>
    <sheetView showGridLines="0" zoomScaleNormal="100" workbookViewId="0"/>
  </sheetViews>
  <sheetFormatPr defaultColWidth="9.140625" defaultRowHeight="12.75"/>
  <cols>
    <col min="1" max="1" width="6.140625" style="105" customWidth="1"/>
    <col min="2" max="2" width="47.140625" style="105" customWidth="1"/>
    <col min="3" max="3" width="8.42578125" style="105" customWidth="1"/>
    <col min="4" max="15" width="6.140625" style="105" customWidth="1"/>
    <col min="16" max="16" width="7.28515625" style="105" customWidth="1"/>
    <col min="17" max="28" width="6.7109375" style="105" customWidth="1"/>
    <col min="29" max="29" width="8.42578125" style="105" customWidth="1"/>
    <col min="30" max="34" width="12.140625" style="105" customWidth="1"/>
    <col min="35" max="16384" width="9.140625" style="105"/>
  </cols>
  <sheetData>
    <row r="1" spans="1:36" ht="15.75">
      <c r="A1" s="176" t="s">
        <v>111</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row>
    <row r="2" spans="1:36" ht="14.25">
      <c r="A2" s="179" t="s">
        <v>74</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row>
    <row r="3" spans="1:36" s="130" customFormat="1" ht="21" customHeight="1">
      <c r="A3" s="194" t="s">
        <v>87</v>
      </c>
      <c r="B3" s="196" t="s">
        <v>77</v>
      </c>
      <c r="C3" s="190" t="s">
        <v>0</v>
      </c>
      <c r="D3" s="180">
        <v>2023</v>
      </c>
      <c r="E3" s="187"/>
      <c r="F3" s="187"/>
      <c r="G3" s="187"/>
      <c r="H3" s="187"/>
      <c r="I3" s="187"/>
      <c r="J3" s="187"/>
      <c r="K3" s="187"/>
      <c r="L3" s="187"/>
      <c r="M3" s="187"/>
      <c r="N3" s="187"/>
      <c r="O3" s="190"/>
      <c r="P3" s="190">
        <v>2023</v>
      </c>
      <c r="Q3" s="184">
        <v>2024</v>
      </c>
      <c r="R3" s="185"/>
      <c r="S3" s="185"/>
      <c r="T3" s="185"/>
      <c r="U3" s="185"/>
      <c r="V3" s="185"/>
      <c r="W3" s="185"/>
      <c r="X3" s="185"/>
      <c r="Y3" s="185"/>
      <c r="Z3" s="185"/>
      <c r="AA3" s="185"/>
      <c r="AB3" s="186"/>
      <c r="AC3" s="190">
        <v>2024</v>
      </c>
      <c r="AD3" s="180" t="s">
        <v>103</v>
      </c>
      <c r="AE3" s="180" t="s">
        <v>104</v>
      </c>
      <c r="AF3" s="180" t="s">
        <v>105</v>
      </c>
      <c r="AG3" s="180" t="s">
        <v>106</v>
      </c>
      <c r="AH3" s="180" t="s">
        <v>107</v>
      </c>
    </row>
    <row r="4" spans="1:36" s="130" customFormat="1" ht="42.75" customHeight="1">
      <c r="A4" s="195"/>
      <c r="B4" s="197"/>
      <c r="C4" s="191"/>
      <c r="D4" s="91" t="s">
        <v>15</v>
      </c>
      <c r="E4" s="91" t="s">
        <v>16</v>
      </c>
      <c r="F4" s="91" t="s">
        <v>17</v>
      </c>
      <c r="G4" s="91" t="s">
        <v>18</v>
      </c>
      <c r="H4" s="91" t="s">
        <v>19</v>
      </c>
      <c r="I4" s="91" t="s">
        <v>20</v>
      </c>
      <c r="J4" s="91" t="s">
        <v>27</v>
      </c>
      <c r="K4" s="91" t="s">
        <v>26</v>
      </c>
      <c r="L4" s="91" t="s">
        <v>25</v>
      </c>
      <c r="M4" s="91" t="s">
        <v>24</v>
      </c>
      <c r="N4" s="91" t="s">
        <v>23</v>
      </c>
      <c r="O4" s="92" t="s">
        <v>22</v>
      </c>
      <c r="P4" s="191"/>
      <c r="Q4" s="161" t="s">
        <v>15</v>
      </c>
      <c r="R4" s="162" t="s">
        <v>16</v>
      </c>
      <c r="S4" s="162" t="s">
        <v>17</v>
      </c>
      <c r="T4" s="162" t="s">
        <v>18</v>
      </c>
      <c r="U4" s="162" t="s">
        <v>19</v>
      </c>
      <c r="V4" s="162" t="s">
        <v>20</v>
      </c>
      <c r="W4" s="162" t="s">
        <v>27</v>
      </c>
      <c r="X4" s="162" t="s">
        <v>26</v>
      </c>
      <c r="Y4" s="162" t="s">
        <v>25</v>
      </c>
      <c r="Z4" s="162" t="s">
        <v>24</v>
      </c>
      <c r="AA4" s="162" t="s">
        <v>23</v>
      </c>
      <c r="AB4" s="163" t="s">
        <v>22</v>
      </c>
      <c r="AC4" s="191"/>
      <c r="AD4" s="181"/>
      <c r="AE4" s="181"/>
      <c r="AF4" s="181"/>
      <c r="AG4" s="181"/>
      <c r="AH4" s="189"/>
    </row>
    <row r="5" spans="1:36">
      <c r="A5" s="93">
        <v>1</v>
      </c>
      <c r="B5" s="94" t="s">
        <v>113</v>
      </c>
      <c r="C5" s="131" t="s">
        <v>8</v>
      </c>
      <c r="D5" s="132">
        <v>4717.5429999999997</v>
      </c>
      <c r="E5" s="133">
        <v>4480.4380000000001</v>
      </c>
      <c r="F5" s="133">
        <v>5112.3249999999998</v>
      </c>
      <c r="G5" s="133">
        <v>5486.6859999999997</v>
      </c>
      <c r="H5" s="133">
        <v>5918.4290000000001</v>
      </c>
      <c r="I5" s="133">
        <v>6059.25</v>
      </c>
      <c r="J5" s="133">
        <v>6562.527</v>
      </c>
      <c r="K5" s="133">
        <v>6517.7939999999999</v>
      </c>
      <c r="L5" s="133">
        <v>5962.7240000000002</v>
      </c>
      <c r="M5" s="133">
        <v>5979.6819999999998</v>
      </c>
      <c r="N5" s="133">
        <v>5104.2070000000003</v>
      </c>
      <c r="O5" s="134">
        <v>5488.1030000000001</v>
      </c>
      <c r="P5" s="135">
        <f>SUM(D5:O5)</f>
        <v>67389.707999999999</v>
      </c>
      <c r="Q5" s="132">
        <v>4818.8969999999999</v>
      </c>
      <c r="R5" s="133">
        <v>4789.0510000000004</v>
      </c>
      <c r="S5" s="133">
        <v>5446.2340000000004</v>
      </c>
      <c r="T5" s="133">
        <v>5747.143</v>
      </c>
      <c r="U5" s="133">
        <v>6106.4920000000002</v>
      </c>
      <c r="V5" s="133">
        <v>6267.5969999999998</v>
      </c>
      <c r="W5" s="133">
        <v>6658.3940000000002</v>
      </c>
      <c r="X5" s="133">
        <v>6863.0860000000002</v>
      </c>
      <c r="Y5" s="133">
        <v>6209.2719999999999</v>
      </c>
      <c r="Z5" s="133">
        <v>6215.9269999999997</v>
      </c>
      <c r="AA5" s="133">
        <v>5302.3069999999998</v>
      </c>
      <c r="AB5" s="133">
        <v>5832.7160000000003</v>
      </c>
      <c r="AC5" s="133">
        <f>SUM(Q5:AB5)</f>
        <v>70257.116000000009</v>
      </c>
      <c r="AD5" s="95">
        <f>((SUM(Q5:AB5)/SUM(D5:O5))-1)*100</f>
        <v>4.2549642743666682</v>
      </c>
      <c r="AE5" s="95">
        <f t="shared" ref="AE5:AE34" si="0">(SUM(Q5:S5)/SUM(D5:F5)-1)*100</f>
        <v>5.1981837425419064</v>
      </c>
      <c r="AF5" s="95">
        <f>(SUM(T5:V5)/SUM(G5:I5)-1)*100</f>
        <v>3.7611845606754235</v>
      </c>
      <c r="AG5" s="95">
        <f>(SUM(W5:Y5)/SUM(J5:L5)-1)*100</f>
        <v>3.6113289655094638</v>
      </c>
      <c r="AH5" s="95">
        <f>(SUM(Z5:AB5)/SUM(M5:O5)-1)*100</f>
        <v>4.7004488054302795</v>
      </c>
      <c r="AI5" s="136"/>
      <c r="AJ5" s="137"/>
    </row>
    <row r="6" spans="1:36">
      <c r="A6" s="96">
        <v>2</v>
      </c>
      <c r="B6" s="94" t="s">
        <v>114</v>
      </c>
      <c r="C6" s="138" t="s">
        <v>10</v>
      </c>
      <c r="D6" s="132">
        <v>3896.3879999999999</v>
      </c>
      <c r="E6" s="133">
        <v>3782.2280000000001</v>
      </c>
      <c r="F6" s="133">
        <v>4585.1009999999997</v>
      </c>
      <c r="G6" s="133">
        <v>5128.5550000000003</v>
      </c>
      <c r="H6" s="133">
        <v>5599.87</v>
      </c>
      <c r="I6" s="133">
        <v>5664.12</v>
      </c>
      <c r="J6" s="133">
        <v>6009.3149999999996</v>
      </c>
      <c r="K6" s="133">
        <v>6052.884</v>
      </c>
      <c r="L6" s="133">
        <v>5777.2079999999996</v>
      </c>
      <c r="M6" s="133">
        <v>5820.0609999999997</v>
      </c>
      <c r="N6" s="133">
        <v>4742.3980000000001</v>
      </c>
      <c r="O6" s="134">
        <v>4829.5</v>
      </c>
      <c r="P6" s="135">
        <f t="shared" ref="P6:P34" si="1">SUM(D6:O6)</f>
        <v>61887.627999999997</v>
      </c>
      <c r="Q6" s="132">
        <v>4543.8789999999999</v>
      </c>
      <c r="R6" s="133">
        <v>4626.9390000000003</v>
      </c>
      <c r="S6" s="133">
        <v>5225.6779999999999</v>
      </c>
      <c r="T6" s="133">
        <v>5470.4319999999998</v>
      </c>
      <c r="U6" s="133">
        <v>5975.6940000000004</v>
      </c>
      <c r="V6" s="133">
        <v>5958.0469999999996</v>
      </c>
      <c r="W6" s="133">
        <v>6300.8010000000004</v>
      </c>
      <c r="X6" s="133">
        <v>6417.0389999999998</v>
      </c>
      <c r="Y6" s="133">
        <v>6030.8130000000001</v>
      </c>
      <c r="Z6" s="133">
        <v>6038.9660000000003</v>
      </c>
      <c r="AA6" s="133">
        <v>5071.1859999999997</v>
      </c>
      <c r="AB6" s="133">
        <v>5164.857</v>
      </c>
      <c r="AC6" s="133">
        <f t="shared" ref="AC6:AC34" si="2">SUM(Q6:AB6)</f>
        <v>66824.331000000006</v>
      </c>
      <c r="AD6" s="97">
        <f t="shared" ref="AD6:AD34" si="3">((SUM(Q6:AB6)/SUM(D6:O6))-1)*100</f>
        <v>7.9768819060249241</v>
      </c>
      <c r="AE6" s="97">
        <f t="shared" si="0"/>
        <v>17.39096719208375</v>
      </c>
      <c r="AF6" s="97">
        <f t="shared" ref="AF6:AF34" si="4">(SUM(T6:V6)/SUM(G6:I6)-1)*100</f>
        <v>6.1712687078181006</v>
      </c>
      <c r="AG6" s="97">
        <f t="shared" ref="AG6:AG34" si="5">(SUM(W6:Y6)/SUM(J6:L6)-1)*100</f>
        <v>5.0968398220860189</v>
      </c>
      <c r="AH6" s="97">
        <f t="shared" ref="AH6:AH34" si="6">(SUM(Z6:AB6)/SUM(M6:O6)-1)*100</f>
        <v>5.7370864878213412</v>
      </c>
      <c r="AI6" s="136"/>
      <c r="AJ6" s="137"/>
    </row>
    <row r="7" spans="1:36">
      <c r="A7" s="96">
        <v>3</v>
      </c>
      <c r="B7" s="94" t="s">
        <v>115</v>
      </c>
      <c r="C7" s="138" t="s">
        <v>9</v>
      </c>
      <c r="D7" s="132">
        <v>4426.7439999999997</v>
      </c>
      <c r="E7" s="133">
        <v>4170.8590000000004</v>
      </c>
      <c r="F7" s="133">
        <v>4817.2309999999998</v>
      </c>
      <c r="G7" s="133">
        <v>4868.4480000000003</v>
      </c>
      <c r="H7" s="133">
        <v>5047.16</v>
      </c>
      <c r="I7" s="133">
        <v>5131.0720000000001</v>
      </c>
      <c r="J7" s="133">
        <v>5539.2929999999997</v>
      </c>
      <c r="K7" s="133">
        <v>5553.8090000000002</v>
      </c>
      <c r="L7" s="133">
        <v>5381.5680000000002</v>
      </c>
      <c r="M7" s="133">
        <v>5370.4530000000004</v>
      </c>
      <c r="N7" s="133">
        <v>4826.3209999999999</v>
      </c>
      <c r="O7" s="134">
        <v>5005.0649999999996</v>
      </c>
      <c r="P7" s="135">
        <f t="shared" si="1"/>
        <v>60138.023000000001</v>
      </c>
      <c r="Q7" s="132">
        <v>4788.3639999999996</v>
      </c>
      <c r="R7" s="133">
        <v>4704.0839999999998</v>
      </c>
      <c r="S7" s="133">
        <v>5335.88</v>
      </c>
      <c r="T7" s="133">
        <v>5382.7389999999996</v>
      </c>
      <c r="U7" s="133">
        <v>5672.2569999999996</v>
      </c>
      <c r="V7" s="133">
        <v>5788.3289999999997</v>
      </c>
      <c r="W7" s="133">
        <v>6123.2259999999997</v>
      </c>
      <c r="X7" s="133">
        <v>6060.9</v>
      </c>
      <c r="Y7" s="133">
        <v>5841.6610000000001</v>
      </c>
      <c r="Z7" s="133">
        <v>5667.3969999999999</v>
      </c>
      <c r="AA7" s="133">
        <v>5280.9210000000003</v>
      </c>
      <c r="AB7" s="133">
        <v>5449.46</v>
      </c>
      <c r="AC7" s="133">
        <f t="shared" si="2"/>
        <v>66095.218000000008</v>
      </c>
      <c r="AD7" s="97">
        <f t="shared" si="3"/>
        <v>9.9058710327075481</v>
      </c>
      <c r="AE7" s="97">
        <f t="shared" si="0"/>
        <v>10.536798293590532</v>
      </c>
      <c r="AF7" s="97">
        <f t="shared" si="4"/>
        <v>11.940474576451399</v>
      </c>
      <c r="AG7" s="97">
        <f t="shared" si="5"/>
        <v>9.4151627923351633</v>
      </c>
      <c r="AH7" s="97">
        <f t="shared" si="6"/>
        <v>7.8670679251372055</v>
      </c>
      <c r="AI7" s="136"/>
      <c r="AJ7" s="137"/>
    </row>
    <row r="8" spans="1:36">
      <c r="A8" s="96">
        <v>4</v>
      </c>
      <c r="B8" s="94" t="s">
        <v>116</v>
      </c>
      <c r="C8" s="138" t="s">
        <v>7</v>
      </c>
      <c r="D8" s="132">
        <v>3648.8690000000001</v>
      </c>
      <c r="E8" s="133">
        <v>3407.43</v>
      </c>
      <c r="F8" s="133">
        <v>4270.2259999999997</v>
      </c>
      <c r="G8" s="133">
        <v>4819.9290000000001</v>
      </c>
      <c r="H8" s="133">
        <v>5127.5309999999999</v>
      </c>
      <c r="I8" s="133">
        <v>5544.4719999999998</v>
      </c>
      <c r="J8" s="133">
        <v>6004.72</v>
      </c>
      <c r="K8" s="133">
        <v>5853.0280000000002</v>
      </c>
      <c r="L8" s="133">
        <v>5767.3440000000001</v>
      </c>
      <c r="M8" s="133">
        <v>5664.47</v>
      </c>
      <c r="N8" s="133">
        <v>4586.799</v>
      </c>
      <c r="O8" s="134">
        <v>4565.6610000000001</v>
      </c>
      <c r="P8" s="135">
        <f t="shared" si="1"/>
        <v>59260.478999999999</v>
      </c>
      <c r="Q8" s="132">
        <v>4061.8220000000001</v>
      </c>
      <c r="R8" s="133">
        <v>3850.817</v>
      </c>
      <c r="S8" s="133">
        <v>4604.0469999999996</v>
      </c>
      <c r="T8" s="133">
        <v>5091.558</v>
      </c>
      <c r="U8" s="133">
        <v>5485.4340000000002</v>
      </c>
      <c r="V8" s="133">
        <v>5623.97</v>
      </c>
      <c r="W8" s="133">
        <v>6032.58</v>
      </c>
      <c r="X8" s="133">
        <v>6067.8559999999998</v>
      </c>
      <c r="Y8" s="133">
        <v>5835.777</v>
      </c>
      <c r="Z8" s="133">
        <v>5678.5659999999998</v>
      </c>
      <c r="AA8" s="133">
        <v>4630.6289999999999</v>
      </c>
      <c r="AB8" s="133">
        <v>4512.5069999999996</v>
      </c>
      <c r="AC8" s="133">
        <f t="shared" si="2"/>
        <v>61475.563000000002</v>
      </c>
      <c r="AD8" s="97">
        <f t="shared" si="3"/>
        <v>3.7378773128040388</v>
      </c>
      <c r="AE8" s="97">
        <f t="shared" si="0"/>
        <v>10.507732954282091</v>
      </c>
      <c r="AF8" s="97">
        <f t="shared" si="4"/>
        <v>4.576769379054868</v>
      </c>
      <c r="AG8" s="97">
        <f t="shared" si="5"/>
        <v>1.7652163177360958</v>
      </c>
      <c r="AH8" s="97">
        <f t="shared" si="6"/>
        <v>3.2206401730983103E-2</v>
      </c>
      <c r="AI8" s="136"/>
      <c r="AJ8" s="137"/>
    </row>
    <row r="9" spans="1:36">
      <c r="A9" s="96">
        <v>5</v>
      </c>
      <c r="B9" s="94" t="s">
        <v>117</v>
      </c>
      <c r="C9" s="138" t="s">
        <v>9</v>
      </c>
      <c r="D9" s="132">
        <v>3072.01</v>
      </c>
      <c r="E9" s="133">
        <v>3126.319</v>
      </c>
      <c r="F9" s="133">
        <v>3753.5590000000002</v>
      </c>
      <c r="G9" s="133">
        <v>4194.7650000000003</v>
      </c>
      <c r="H9" s="133">
        <v>4469.1379999999999</v>
      </c>
      <c r="I9" s="133">
        <v>4455.4560000000001</v>
      </c>
      <c r="J9" s="133">
        <v>4931.6719999999996</v>
      </c>
      <c r="K9" s="133">
        <v>4966.3059999999996</v>
      </c>
      <c r="L9" s="133">
        <v>4582.8119999999999</v>
      </c>
      <c r="M9" s="133">
        <v>4576.7489999999998</v>
      </c>
      <c r="N9" s="133">
        <v>3819.9160000000002</v>
      </c>
      <c r="O9" s="134">
        <v>3862.9209999999998</v>
      </c>
      <c r="P9" s="135">
        <f t="shared" si="1"/>
        <v>49811.622999999992</v>
      </c>
      <c r="Q9" s="132">
        <v>3499.0819999999999</v>
      </c>
      <c r="R9" s="133">
        <v>3643.1849999999999</v>
      </c>
      <c r="S9" s="133">
        <v>4271.3180000000002</v>
      </c>
      <c r="T9" s="133">
        <v>4593.5780000000004</v>
      </c>
      <c r="U9" s="133">
        <v>4985.6719999999996</v>
      </c>
      <c r="V9" s="133">
        <v>5046.098</v>
      </c>
      <c r="W9" s="133">
        <v>5373.6170000000002</v>
      </c>
      <c r="X9" s="133">
        <v>5408.6909999999998</v>
      </c>
      <c r="Y9" s="133">
        <v>5052.2539999999999</v>
      </c>
      <c r="Z9" s="133">
        <v>4952.3320000000003</v>
      </c>
      <c r="AA9" s="133">
        <v>4038.431</v>
      </c>
      <c r="AB9" s="133">
        <v>4063.7249999999999</v>
      </c>
      <c r="AC9" s="133">
        <f t="shared" si="2"/>
        <v>54927.982999999993</v>
      </c>
      <c r="AD9" s="97">
        <f t="shared" si="3"/>
        <v>10.27141797808917</v>
      </c>
      <c r="AE9" s="97">
        <f t="shared" si="0"/>
        <v>14.687635150234811</v>
      </c>
      <c r="AF9" s="97">
        <f t="shared" si="4"/>
        <v>11.479135527886687</v>
      </c>
      <c r="AG9" s="97">
        <f t="shared" si="5"/>
        <v>9.3487440947628073</v>
      </c>
      <c r="AH9" s="97">
        <f t="shared" si="6"/>
        <v>6.483922050875135</v>
      </c>
      <c r="AI9" s="136"/>
      <c r="AJ9" s="137"/>
    </row>
    <row r="10" spans="1:36">
      <c r="A10" s="96">
        <v>6</v>
      </c>
      <c r="B10" s="94" t="s">
        <v>118</v>
      </c>
      <c r="C10" s="138" t="s">
        <v>3</v>
      </c>
      <c r="D10" s="132">
        <v>2249.067</v>
      </c>
      <c r="E10" s="133">
        <v>2193.279</v>
      </c>
      <c r="F10" s="133">
        <v>2739.43</v>
      </c>
      <c r="G10" s="133">
        <v>3235.616</v>
      </c>
      <c r="H10" s="133">
        <v>3537.5529999999999</v>
      </c>
      <c r="I10" s="133">
        <v>3863.4580000000001</v>
      </c>
      <c r="J10" s="133">
        <v>4153.5649999999996</v>
      </c>
      <c r="K10" s="133">
        <v>4194.7619999999997</v>
      </c>
      <c r="L10" s="133">
        <v>4002.748</v>
      </c>
      <c r="M10" s="133">
        <v>3893.8130000000001</v>
      </c>
      <c r="N10" s="133">
        <v>3143.5030000000002</v>
      </c>
      <c r="O10" s="134">
        <v>3105.3490000000002</v>
      </c>
      <c r="P10" s="135">
        <f t="shared" si="1"/>
        <v>40312.142999999996</v>
      </c>
      <c r="Q10" s="132">
        <v>2884.4720000000002</v>
      </c>
      <c r="R10" s="133">
        <v>2942.65</v>
      </c>
      <c r="S10" s="133">
        <v>3518.904</v>
      </c>
      <c r="T10" s="133">
        <v>4096.2049999999999</v>
      </c>
      <c r="U10" s="133">
        <v>4415.8190000000004</v>
      </c>
      <c r="V10" s="133">
        <v>4623.7179999999998</v>
      </c>
      <c r="W10" s="133">
        <v>4967.4480000000003</v>
      </c>
      <c r="X10" s="133">
        <v>5055.1009999999997</v>
      </c>
      <c r="Y10" s="133">
        <v>4719.3209999999999</v>
      </c>
      <c r="Z10" s="133">
        <v>4478.1629999999996</v>
      </c>
      <c r="AA10" s="133">
        <v>3489.346</v>
      </c>
      <c r="AB10" s="133">
        <v>3489.6379999999999</v>
      </c>
      <c r="AC10" s="133">
        <f t="shared" si="2"/>
        <v>48680.784999999996</v>
      </c>
      <c r="AD10" s="97">
        <f t="shared" si="3"/>
        <v>20.759605858711105</v>
      </c>
      <c r="AE10" s="97">
        <f t="shared" si="0"/>
        <v>30.13530357950458</v>
      </c>
      <c r="AF10" s="97">
        <f t="shared" si="4"/>
        <v>23.495371229996142</v>
      </c>
      <c r="AG10" s="97">
        <f t="shared" si="5"/>
        <v>19.356979048382428</v>
      </c>
      <c r="AH10" s="97">
        <f t="shared" si="6"/>
        <v>12.959927198620868</v>
      </c>
      <c r="AI10" s="136"/>
      <c r="AJ10" s="137"/>
    </row>
    <row r="11" spans="1:36">
      <c r="A11" s="96">
        <v>7</v>
      </c>
      <c r="B11" s="94" t="s">
        <v>119</v>
      </c>
      <c r="C11" s="138" t="s">
        <v>7</v>
      </c>
      <c r="D11" s="132">
        <v>2224.739</v>
      </c>
      <c r="E11" s="133">
        <v>2165.3119999999999</v>
      </c>
      <c r="F11" s="133">
        <v>2571.3829999999998</v>
      </c>
      <c r="G11" s="133">
        <v>2947.125</v>
      </c>
      <c r="H11" s="133">
        <v>3270.5079999999998</v>
      </c>
      <c r="I11" s="133">
        <v>3444.4279999999999</v>
      </c>
      <c r="J11" s="133">
        <v>3675.3710000000001</v>
      </c>
      <c r="K11" s="133">
        <v>3743.5650000000001</v>
      </c>
      <c r="L11" s="133">
        <v>3837.5079999999998</v>
      </c>
      <c r="M11" s="133">
        <v>3736.0909999999999</v>
      </c>
      <c r="N11" s="133">
        <v>2954.223</v>
      </c>
      <c r="O11" s="134">
        <v>2438.3119999999999</v>
      </c>
      <c r="P11" s="135">
        <f t="shared" si="1"/>
        <v>37008.564999999995</v>
      </c>
      <c r="Q11" s="132">
        <v>2439.9650000000001</v>
      </c>
      <c r="R11" s="133">
        <v>2514.3649999999998</v>
      </c>
      <c r="S11" s="133">
        <v>2993.6750000000002</v>
      </c>
      <c r="T11" s="133">
        <v>3450.8440000000001</v>
      </c>
      <c r="U11" s="133">
        <v>3812.4259999999999</v>
      </c>
      <c r="V11" s="133">
        <v>3863.8739999999998</v>
      </c>
      <c r="W11" s="133">
        <v>4035.078</v>
      </c>
      <c r="X11" s="133">
        <v>4187.2359999999999</v>
      </c>
      <c r="Y11" s="133">
        <v>4068.3440000000001</v>
      </c>
      <c r="Z11" s="133">
        <v>3966.8620000000001</v>
      </c>
      <c r="AA11" s="133">
        <v>3169.4810000000002</v>
      </c>
      <c r="AB11" s="133">
        <v>3033.7809999999999</v>
      </c>
      <c r="AC11" s="133">
        <f t="shared" si="2"/>
        <v>41535.931000000004</v>
      </c>
      <c r="AD11" s="97">
        <f t="shared" si="3"/>
        <v>12.233292482429437</v>
      </c>
      <c r="AE11" s="97">
        <f t="shared" si="0"/>
        <v>14.171950779106734</v>
      </c>
      <c r="AF11" s="97">
        <f t="shared" si="4"/>
        <v>15.163255541441934</v>
      </c>
      <c r="AG11" s="97">
        <f t="shared" si="5"/>
        <v>9.1877505897955061</v>
      </c>
      <c r="AH11" s="97">
        <f t="shared" si="6"/>
        <v>11.409143062712834</v>
      </c>
      <c r="AI11" s="136"/>
      <c r="AJ11" s="137"/>
    </row>
    <row r="12" spans="1:36">
      <c r="A12" s="96">
        <v>8</v>
      </c>
      <c r="B12" s="94" t="s">
        <v>120</v>
      </c>
      <c r="C12" s="138" t="s">
        <v>4</v>
      </c>
      <c r="D12" s="132">
        <v>2242.46</v>
      </c>
      <c r="E12" s="133">
        <v>2247.8000000000002</v>
      </c>
      <c r="F12" s="133">
        <v>2629.884</v>
      </c>
      <c r="G12" s="133">
        <v>2836.8209999999999</v>
      </c>
      <c r="H12" s="133">
        <v>2928.5160000000001</v>
      </c>
      <c r="I12" s="133">
        <v>2989.7469999999998</v>
      </c>
      <c r="J12" s="133">
        <v>3265.0790000000002</v>
      </c>
      <c r="K12" s="133">
        <v>3299.1709999999998</v>
      </c>
      <c r="L12" s="133">
        <v>3143.47</v>
      </c>
      <c r="M12" s="133">
        <v>3067.203</v>
      </c>
      <c r="N12" s="133">
        <v>2497.4070000000002</v>
      </c>
      <c r="O12" s="134">
        <v>2488.9250000000002</v>
      </c>
      <c r="P12" s="135">
        <f t="shared" si="1"/>
        <v>33636.483</v>
      </c>
      <c r="Q12" s="132">
        <v>2795.614</v>
      </c>
      <c r="R12" s="133">
        <v>2925.105</v>
      </c>
      <c r="S12" s="133">
        <v>3391.047</v>
      </c>
      <c r="T12" s="133">
        <v>3521.509</v>
      </c>
      <c r="U12" s="133">
        <v>3700.7020000000002</v>
      </c>
      <c r="V12" s="133">
        <v>3658.55</v>
      </c>
      <c r="W12" s="133">
        <v>4039.569</v>
      </c>
      <c r="X12" s="133">
        <v>4136.7839999999997</v>
      </c>
      <c r="Y12" s="133">
        <v>3896.0619999999999</v>
      </c>
      <c r="Z12" s="133">
        <v>3756.2689999999998</v>
      </c>
      <c r="AA12" s="133">
        <v>2616.9920000000002</v>
      </c>
      <c r="AB12" s="133">
        <v>2585.9490000000001</v>
      </c>
      <c r="AC12" s="133">
        <f t="shared" si="2"/>
        <v>41024.151999999995</v>
      </c>
      <c r="AD12" s="97">
        <f t="shared" si="3"/>
        <v>21.963262330369069</v>
      </c>
      <c r="AE12" s="97">
        <f t="shared" si="0"/>
        <v>27.97165338229113</v>
      </c>
      <c r="AF12" s="97">
        <f t="shared" si="4"/>
        <v>24.27934443575872</v>
      </c>
      <c r="AG12" s="97">
        <f t="shared" si="5"/>
        <v>24.358912288364309</v>
      </c>
      <c r="AH12" s="97">
        <f t="shared" si="6"/>
        <v>11.245682796436608</v>
      </c>
      <c r="AI12" s="136"/>
      <c r="AJ12" s="137"/>
    </row>
    <row r="13" spans="1:36">
      <c r="A13" s="96">
        <v>9</v>
      </c>
      <c r="B13" s="94" t="s">
        <v>121</v>
      </c>
      <c r="C13" s="138" t="s">
        <v>2</v>
      </c>
      <c r="D13" s="132">
        <v>2089.895</v>
      </c>
      <c r="E13" s="133">
        <v>2038.461</v>
      </c>
      <c r="F13" s="133">
        <v>2459.4740000000002</v>
      </c>
      <c r="G13" s="133">
        <v>2812.5239999999999</v>
      </c>
      <c r="H13" s="133">
        <v>3025.308</v>
      </c>
      <c r="I13" s="133">
        <v>3217.123</v>
      </c>
      <c r="J13" s="133">
        <v>3424.6109999999999</v>
      </c>
      <c r="K13" s="133">
        <v>3419.8220000000001</v>
      </c>
      <c r="L13" s="133">
        <v>3081.8919999999998</v>
      </c>
      <c r="M13" s="133">
        <v>2977.683</v>
      </c>
      <c r="N13" s="133">
        <v>2296.7510000000002</v>
      </c>
      <c r="O13" s="134">
        <v>2404.0590000000002</v>
      </c>
      <c r="P13" s="135">
        <f t="shared" si="1"/>
        <v>33247.603000000003</v>
      </c>
      <c r="Q13" s="132">
        <v>2167.6979999999999</v>
      </c>
      <c r="R13" s="133">
        <v>2154.6190000000001</v>
      </c>
      <c r="S13" s="133">
        <v>2701.7779999999998</v>
      </c>
      <c r="T13" s="133">
        <v>2862.703</v>
      </c>
      <c r="U13" s="133">
        <v>3262.6660000000002</v>
      </c>
      <c r="V13" s="133">
        <v>3348.1930000000002</v>
      </c>
      <c r="W13" s="133">
        <v>3507.9050000000002</v>
      </c>
      <c r="X13" s="133">
        <v>3631.1990000000001</v>
      </c>
      <c r="Y13" s="133">
        <v>3223.8890000000001</v>
      </c>
      <c r="Z13" s="133">
        <v>2994.6860000000001</v>
      </c>
      <c r="AA13" s="133">
        <v>2359.556</v>
      </c>
      <c r="AB13" s="133">
        <v>2388.44</v>
      </c>
      <c r="AC13" s="133">
        <f t="shared" si="2"/>
        <v>34603.332000000002</v>
      </c>
      <c r="AD13" s="97">
        <f t="shared" si="3"/>
        <v>4.0776744115959218</v>
      </c>
      <c r="AE13" s="97">
        <f t="shared" si="0"/>
        <v>6.6222868531822909</v>
      </c>
      <c r="AF13" s="97">
        <f t="shared" si="4"/>
        <v>4.6229605779377403</v>
      </c>
      <c r="AG13" s="97">
        <f t="shared" si="5"/>
        <v>4.3990902977688151</v>
      </c>
      <c r="AH13" s="97">
        <f t="shared" si="6"/>
        <v>0.83595830588112374</v>
      </c>
      <c r="AI13" s="136"/>
      <c r="AJ13" s="137"/>
    </row>
    <row r="14" spans="1:36">
      <c r="A14" s="96">
        <v>10</v>
      </c>
      <c r="B14" s="94" t="s">
        <v>122</v>
      </c>
      <c r="C14" s="138" t="s">
        <v>29</v>
      </c>
      <c r="D14" s="132">
        <v>1445.6980000000001</v>
      </c>
      <c r="E14" s="133">
        <v>1356.62</v>
      </c>
      <c r="F14" s="133">
        <v>1669.48</v>
      </c>
      <c r="G14" s="133">
        <v>2132.7730000000001</v>
      </c>
      <c r="H14" s="133">
        <v>2530.2629999999999</v>
      </c>
      <c r="I14" s="133">
        <v>2912.319</v>
      </c>
      <c r="J14" s="133">
        <v>3285.9920000000002</v>
      </c>
      <c r="K14" s="133">
        <v>3280.65</v>
      </c>
      <c r="L14" s="133">
        <v>2993.6410000000001</v>
      </c>
      <c r="M14" s="133">
        <v>2725.2260000000001</v>
      </c>
      <c r="N14" s="133">
        <v>2070.6970000000001</v>
      </c>
      <c r="O14" s="134">
        <v>1853.5070000000001</v>
      </c>
      <c r="P14" s="135">
        <f t="shared" si="1"/>
        <v>28256.866000000002</v>
      </c>
      <c r="Q14" s="132">
        <v>1584.8109999999999</v>
      </c>
      <c r="R14" s="133">
        <v>1593.348</v>
      </c>
      <c r="S14" s="133">
        <v>1989.0060000000001</v>
      </c>
      <c r="T14" s="133">
        <v>2465.9340000000002</v>
      </c>
      <c r="U14" s="133">
        <v>2991.989</v>
      </c>
      <c r="V14" s="133">
        <v>4829.4870000000001</v>
      </c>
      <c r="W14" s="133">
        <v>4123.8249999999998</v>
      </c>
      <c r="X14" s="133">
        <v>3618.1320000000001</v>
      </c>
      <c r="Y14" s="133">
        <v>3276.6010000000001</v>
      </c>
      <c r="Z14" s="133">
        <v>2997.4430000000002</v>
      </c>
      <c r="AA14" s="133">
        <v>2122.4169999999999</v>
      </c>
      <c r="AB14" s="133">
        <v>2095.4409999999998</v>
      </c>
      <c r="AC14" s="133">
        <f t="shared" si="2"/>
        <v>33688.434000000001</v>
      </c>
      <c r="AD14" s="97">
        <f t="shared" si="3"/>
        <v>19.22211755542882</v>
      </c>
      <c r="AE14" s="97">
        <f t="shared" si="0"/>
        <v>15.550053915673278</v>
      </c>
      <c r="AF14" s="97">
        <f t="shared" si="4"/>
        <v>35.801028466652717</v>
      </c>
      <c r="AG14" s="97">
        <f t="shared" si="5"/>
        <v>15.25347105310586</v>
      </c>
      <c r="AH14" s="97">
        <f>(SUM(Z14:AB14)/SUM(M14:O14)-1)*100</f>
        <v>8.5100677802458335</v>
      </c>
      <c r="AI14" s="136"/>
      <c r="AJ14" s="137"/>
    </row>
    <row r="15" spans="1:36">
      <c r="A15" s="96">
        <v>11</v>
      </c>
      <c r="B15" s="94" t="s">
        <v>123</v>
      </c>
      <c r="C15" s="138" t="s">
        <v>9</v>
      </c>
      <c r="D15" s="132">
        <v>858.51199999999994</v>
      </c>
      <c r="E15" s="133">
        <v>905.18100000000004</v>
      </c>
      <c r="F15" s="133">
        <v>1343.501</v>
      </c>
      <c r="G15" s="133">
        <v>2729.68</v>
      </c>
      <c r="H15" s="133">
        <v>3420.0830000000001</v>
      </c>
      <c r="I15" s="133">
        <v>3806.6419999999998</v>
      </c>
      <c r="J15" s="133">
        <v>4376.5050000000001</v>
      </c>
      <c r="K15" s="133">
        <v>4370.1130000000003</v>
      </c>
      <c r="L15" s="133">
        <v>3861.4940000000001</v>
      </c>
      <c r="M15" s="133">
        <v>3285.261</v>
      </c>
      <c r="N15" s="133">
        <v>1097.4449999999999</v>
      </c>
      <c r="O15" s="134">
        <v>1038.3689999999999</v>
      </c>
      <c r="P15" s="135">
        <f t="shared" si="1"/>
        <v>31092.785999999996</v>
      </c>
      <c r="Q15" s="132">
        <v>889.29399999999998</v>
      </c>
      <c r="R15" s="133">
        <v>1034.9960000000001</v>
      </c>
      <c r="S15" s="133">
        <v>1528.704</v>
      </c>
      <c r="T15" s="133">
        <v>2804.71</v>
      </c>
      <c r="U15" s="133">
        <v>3838.9549999999999</v>
      </c>
      <c r="V15" s="133">
        <v>4157.3280000000004</v>
      </c>
      <c r="W15" s="133">
        <v>4595.701</v>
      </c>
      <c r="X15" s="133">
        <v>4589.268</v>
      </c>
      <c r="Y15" s="133">
        <v>4072.3110000000001</v>
      </c>
      <c r="Z15" s="133">
        <v>3489.085</v>
      </c>
      <c r="AA15" s="133">
        <v>1199.8389999999999</v>
      </c>
      <c r="AB15" s="133">
        <v>1082.846</v>
      </c>
      <c r="AC15" s="133">
        <f t="shared" si="2"/>
        <v>33283.037000000004</v>
      </c>
      <c r="AD15" s="97">
        <f t="shared" si="3"/>
        <v>7.0442417093148579</v>
      </c>
      <c r="AE15" s="97">
        <f t="shared" si="0"/>
        <v>11.129012221316081</v>
      </c>
      <c r="AF15" s="97">
        <f t="shared" si="4"/>
        <v>8.482861032671952</v>
      </c>
      <c r="AG15" s="97">
        <f t="shared" si="5"/>
        <v>5.1488121298414846</v>
      </c>
      <c r="AH15" s="97">
        <f t="shared" si="6"/>
        <v>6.4691043750547683</v>
      </c>
      <c r="AI15" s="136"/>
      <c r="AJ15" s="137"/>
    </row>
    <row r="16" spans="1:36">
      <c r="A16" s="96">
        <v>12</v>
      </c>
      <c r="B16" s="94" t="s">
        <v>124</v>
      </c>
      <c r="C16" s="138" t="s">
        <v>8</v>
      </c>
      <c r="D16" s="132">
        <v>2199.6080000000002</v>
      </c>
      <c r="E16" s="133">
        <v>2228.4560000000001</v>
      </c>
      <c r="F16" s="133">
        <v>2304.9540000000002</v>
      </c>
      <c r="G16" s="133">
        <v>2682.2289999999998</v>
      </c>
      <c r="H16" s="133">
        <v>2953.998</v>
      </c>
      <c r="I16" s="133">
        <v>2946.694</v>
      </c>
      <c r="J16" s="133">
        <v>3202.683</v>
      </c>
      <c r="K16" s="133">
        <v>3240.7530000000002</v>
      </c>
      <c r="L16" s="133">
        <v>2959.6669999999999</v>
      </c>
      <c r="M16" s="133">
        <v>2917.866</v>
      </c>
      <c r="N16" s="133">
        <v>2234.6610000000001</v>
      </c>
      <c r="O16" s="134">
        <v>2418.8629999999998</v>
      </c>
      <c r="P16" s="135">
        <f t="shared" si="1"/>
        <v>32290.432000000004</v>
      </c>
      <c r="Q16" s="132">
        <v>2142.7150000000001</v>
      </c>
      <c r="R16" s="133">
        <v>2235.0509999999999</v>
      </c>
      <c r="S16" s="133">
        <v>2538.3130000000001</v>
      </c>
      <c r="T16" s="133">
        <v>3008.739</v>
      </c>
      <c r="U16" s="133">
        <v>2982.6669999999999</v>
      </c>
      <c r="V16" s="133">
        <v>3046.2080000000001</v>
      </c>
      <c r="W16" s="133">
        <v>3206.6190000000001</v>
      </c>
      <c r="X16" s="133">
        <v>3352.5639999999999</v>
      </c>
      <c r="Y16" s="133">
        <v>2990.7339999999999</v>
      </c>
      <c r="Z16" s="133">
        <v>2901.1120000000001</v>
      </c>
      <c r="AA16" s="133">
        <v>2239.0230000000001</v>
      </c>
      <c r="AB16" s="133">
        <v>2471.098</v>
      </c>
      <c r="AC16" s="133">
        <f t="shared" si="2"/>
        <v>33114.843000000001</v>
      </c>
      <c r="AD16" s="98">
        <f t="shared" si="3"/>
        <v>2.5531123275154499</v>
      </c>
      <c r="AE16" s="97">
        <f t="shared" si="0"/>
        <v>2.7188550513306264</v>
      </c>
      <c r="AF16" s="97">
        <f t="shared" si="4"/>
        <v>5.2976486676272527</v>
      </c>
      <c r="AG16" s="97">
        <f t="shared" si="5"/>
        <v>1.5613356569634584</v>
      </c>
      <c r="AH16" s="97">
        <f t="shared" si="6"/>
        <v>0.52623098268613777</v>
      </c>
      <c r="AI16" s="136"/>
      <c r="AJ16" s="137"/>
    </row>
    <row r="17" spans="1:36">
      <c r="A17" s="96">
        <v>13</v>
      </c>
      <c r="B17" s="94" t="s">
        <v>125</v>
      </c>
      <c r="C17" s="138" t="s">
        <v>6</v>
      </c>
      <c r="D17" s="132">
        <v>1675.5219999999999</v>
      </c>
      <c r="E17" s="133">
        <v>1608.585</v>
      </c>
      <c r="F17" s="133">
        <v>2055.5520000000001</v>
      </c>
      <c r="G17" s="133">
        <v>2476.1239999999998</v>
      </c>
      <c r="H17" s="133">
        <v>2713.8330000000001</v>
      </c>
      <c r="I17" s="133">
        <v>2851.884</v>
      </c>
      <c r="J17" s="133">
        <v>3160.3490000000002</v>
      </c>
      <c r="K17" s="133">
        <v>3121.3020000000001</v>
      </c>
      <c r="L17" s="133">
        <v>2935.605</v>
      </c>
      <c r="M17" s="133">
        <v>2747.9160000000002</v>
      </c>
      <c r="N17" s="133">
        <v>2112.9119999999998</v>
      </c>
      <c r="O17" s="134">
        <v>2195.7739999999999</v>
      </c>
      <c r="P17" s="135">
        <f t="shared" si="1"/>
        <v>29655.358000000004</v>
      </c>
      <c r="Q17" s="132">
        <v>1832.94</v>
      </c>
      <c r="R17" s="133">
        <v>1879.5730000000001</v>
      </c>
      <c r="S17" s="133">
        <v>2213.279</v>
      </c>
      <c r="T17" s="133">
        <v>2618.0300000000002</v>
      </c>
      <c r="U17" s="133">
        <v>2844.569</v>
      </c>
      <c r="V17" s="133">
        <v>3020.99</v>
      </c>
      <c r="W17" s="133">
        <v>3323.0749999999998</v>
      </c>
      <c r="X17" s="133">
        <v>3333.241</v>
      </c>
      <c r="Y17" s="133">
        <v>3077.991</v>
      </c>
      <c r="Z17" s="133">
        <v>2952.3539999999998</v>
      </c>
      <c r="AA17" s="133">
        <v>2261.2820000000002</v>
      </c>
      <c r="AB17" s="133">
        <v>2380.29</v>
      </c>
      <c r="AC17" s="133">
        <f t="shared" si="2"/>
        <v>31737.614000000001</v>
      </c>
      <c r="AD17" s="98">
        <f t="shared" si="3"/>
        <v>7.0215169885994966</v>
      </c>
      <c r="AE17" s="97">
        <f t="shared" si="0"/>
        <v>10.976974372333515</v>
      </c>
      <c r="AF17" s="97">
        <f t="shared" si="4"/>
        <v>5.4931202942211765</v>
      </c>
      <c r="AG17" s="97">
        <f t="shared" si="5"/>
        <v>5.6095979107014138</v>
      </c>
      <c r="AH17" s="97">
        <f t="shared" si="6"/>
        <v>7.6144864057800188</v>
      </c>
      <c r="AI17" s="136"/>
      <c r="AJ17" s="137"/>
    </row>
    <row r="18" spans="1:36">
      <c r="A18" s="96">
        <v>14</v>
      </c>
      <c r="B18" s="94" t="s">
        <v>126</v>
      </c>
      <c r="C18" s="138" t="s">
        <v>11</v>
      </c>
      <c r="D18" s="132">
        <v>1591.884</v>
      </c>
      <c r="E18" s="133">
        <v>1638.4739999999999</v>
      </c>
      <c r="F18" s="133">
        <v>1975.348</v>
      </c>
      <c r="G18" s="133">
        <v>2200.5320000000002</v>
      </c>
      <c r="H18" s="133">
        <v>2390.3090000000002</v>
      </c>
      <c r="I18" s="133">
        <v>2530.36</v>
      </c>
      <c r="J18" s="133">
        <v>2829.0610000000001</v>
      </c>
      <c r="K18" s="133">
        <v>2581.4140000000002</v>
      </c>
      <c r="L18" s="133">
        <v>2525.386</v>
      </c>
      <c r="M18" s="133">
        <v>2535.857</v>
      </c>
      <c r="N18" s="133">
        <v>1951.191</v>
      </c>
      <c r="O18" s="134">
        <v>1948.6990000000001</v>
      </c>
      <c r="P18" s="135">
        <f t="shared" si="1"/>
        <v>26698.514999999999</v>
      </c>
      <c r="Q18" s="132">
        <v>1707.8530000000001</v>
      </c>
      <c r="R18" s="133">
        <v>1846.3050000000001</v>
      </c>
      <c r="S18" s="133">
        <v>2220.268</v>
      </c>
      <c r="T18" s="133">
        <v>2427.444</v>
      </c>
      <c r="U18" s="133">
        <v>2730.8249999999998</v>
      </c>
      <c r="V18" s="133">
        <v>2848.5610000000001</v>
      </c>
      <c r="W18" s="133">
        <v>3185.9679999999998</v>
      </c>
      <c r="X18" s="133">
        <v>2951.0590000000002</v>
      </c>
      <c r="Y18" s="133">
        <v>2818.98</v>
      </c>
      <c r="Z18" s="133">
        <v>2746.6889999999999</v>
      </c>
      <c r="AA18" s="133">
        <v>2178.5219999999999</v>
      </c>
      <c r="AB18" s="133">
        <v>2171.3200000000002</v>
      </c>
      <c r="AC18" s="133">
        <f t="shared" si="2"/>
        <v>29833.793999999998</v>
      </c>
      <c r="AD18" s="98">
        <f t="shared" si="3"/>
        <v>11.743271114517029</v>
      </c>
      <c r="AE18" s="97">
        <f t="shared" si="0"/>
        <v>10.924935061641982</v>
      </c>
      <c r="AF18" s="97">
        <f t="shared" si="4"/>
        <v>12.436511762552405</v>
      </c>
      <c r="AG18" s="97">
        <f t="shared" si="5"/>
        <v>12.854887453295859</v>
      </c>
      <c r="AH18" s="97">
        <f t="shared" si="6"/>
        <v>10.26740174839067</v>
      </c>
      <c r="AI18" s="136"/>
      <c r="AJ18" s="137"/>
    </row>
    <row r="19" spans="1:36">
      <c r="A19" s="96">
        <v>15</v>
      </c>
      <c r="B19" s="94" t="s">
        <v>127</v>
      </c>
      <c r="C19" s="138" t="s">
        <v>3</v>
      </c>
      <c r="D19" s="132">
        <v>1578.5519999999999</v>
      </c>
      <c r="E19" s="133">
        <v>1612.83</v>
      </c>
      <c r="F19" s="133">
        <v>1894.8910000000001</v>
      </c>
      <c r="G19" s="133">
        <v>2113.489</v>
      </c>
      <c r="H19" s="133">
        <v>2187.6120000000001</v>
      </c>
      <c r="I19" s="133">
        <v>2384.3110000000001</v>
      </c>
      <c r="J19" s="133">
        <v>2678.4119999999998</v>
      </c>
      <c r="K19" s="133">
        <v>2731.681</v>
      </c>
      <c r="L19" s="133">
        <v>2571.6289999999999</v>
      </c>
      <c r="M19" s="133">
        <v>2390.7139999999999</v>
      </c>
      <c r="N19" s="133">
        <v>1806.1769999999999</v>
      </c>
      <c r="O19" s="134">
        <v>1950.2539999999999</v>
      </c>
      <c r="P19" s="135">
        <f t="shared" si="1"/>
        <v>25900.552</v>
      </c>
      <c r="Q19" s="132">
        <v>1733.6210000000001</v>
      </c>
      <c r="R19" s="133">
        <v>1823.704</v>
      </c>
      <c r="S19" s="133">
        <v>2146.114</v>
      </c>
      <c r="T19" s="133">
        <v>2341.7559999999999</v>
      </c>
      <c r="U19" s="133">
        <v>2424.8180000000002</v>
      </c>
      <c r="V19" s="133">
        <v>2572.375</v>
      </c>
      <c r="W19" s="133">
        <v>2833.3220000000001</v>
      </c>
      <c r="X19" s="133">
        <v>2902.9789999999998</v>
      </c>
      <c r="Y19" s="133">
        <v>2813.8359999999998</v>
      </c>
      <c r="Z19" s="133">
        <v>2714.527</v>
      </c>
      <c r="AA19" s="133">
        <v>2159.15</v>
      </c>
      <c r="AB19" s="133">
        <v>2278.9940000000001</v>
      </c>
      <c r="AC19" s="133">
        <f t="shared" si="2"/>
        <v>28745.195999999996</v>
      </c>
      <c r="AD19" s="98">
        <f t="shared" si="3"/>
        <v>10.982947390464858</v>
      </c>
      <c r="AE19" s="97">
        <f t="shared" si="0"/>
        <v>12.133953486177429</v>
      </c>
      <c r="AF19" s="97">
        <f t="shared" si="4"/>
        <v>9.7755680577352742</v>
      </c>
      <c r="AG19" s="97">
        <f t="shared" si="5"/>
        <v>7.1214582517406422</v>
      </c>
      <c r="AH19" s="97">
        <f t="shared" si="6"/>
        <v>16.35760991484667</v>
      </c>
      <c r="AI19" s="136"/>
      <c r="AJ19" s="137"/>
    </row>
    <row r="20" spans="1:36">
      <c r="A20" s="96">
        <v>16</v>
      </c>
      <c r="B20" s="94" t="s">
        <v>128</v>
      </c>
      <c r="C20" s="138" t="s">
        <v>7</v>
      </c>
      <c r="D20" s="132">
        <v>1309.135</v>
      </c>
      <c r="E20" s="133">
        <v>1417.4090000000001</v>
      </c>
      <c r="F20" s="133">
        <v>1669.0920000000001</v>
      </c>
      <c r="G20" s="133">
        <v>1910.2729999999999</v>
      </c>
      <c r="H20" s="133">
        <v>2088.9389999999999</v>
      </c>
      <c r="I20" s="133">
        <v>2094.69</v>
      </c>
      <c r="J20" s="133">
        <v>2202.1959999999999</v>
      </c>
      <c r="K20" s="133">
        <v>2218.2539999999999</v>
      </c>
      <c r="L20" s="133">
        <v>2267.8539999999998</v>
      </c>
      <c r="M20" s="133">
        <v>2357.6120000000001</v>
      </c>
      <c r="N20" s="133">
        <v>1753.404</v>
      </c>
      <c r="O20" s="134">
        <v>1765.5640000000001</v>
      </c>
      <c r="P20" s="135">
        <f t="shared" si="1"/>
        <v>23054.421999999999</v>
      </c>
      <c r="Q20" s="132">
        <v>1475.8009999999999</v>
      </c>
      <c r="R20" s="133">
        <v>1570.097</v>
      </c>
      <c r="S20" s="133">
        <v>1918.587</v>
      </c>
      <c r="T20" s="133">
        <v>2150.627</v>
      </c>
      <c r="U20" s="133">
        <v>2366.4050000000002</v>
      </c>
      <c r="V20" s="133">
        <v>2337.1570000000002</v>
      </c>
      <c r="W20" s="133">
        <v>2360.1219999999998</v>
      </c>
      <c r="X20" s="133">
        <v>2388.5300000000002</v>
      </c>
      <c r="Y20" s="133">
        <v>2475.473</v>
      </c>
      <c r="Z20" s="133">
        <v>2560.739</v>
      </c>
      <c r="AA20" s="133">
        <v>1900.2639999999999</v>
      </c>
      <c r="AB20" s="133">
        <v>1941.6079999999999</v>
      </c>
      <c r="AC20" s="133">
        <f t="shared" si="2"/>
        <v>25445.41</v>
      </c>
      <c r="AD20" s="98">
        <f t="shared" si="3"/>
        <v>10.371060267743859</v>
      </c>
      <c r="AE20" s="97">
        <f t="shared" si="0"/>
        <v>12.941221702615957</v>
      </c>
      <c r="AF20" s="97">
        <f t="shared" si="4"/>
        <v>12.476193414334524</v>
      </c>
      <c r="AG20" s="97">
        <f t="shared" si="5"/>
        <v>8.0113134809661766</v>
      </c>
      <c r="AH20" s="97">
        <f t="shared" si="6"/>
        <v>8.9513118174176185</v>
      </c>
      <c r="AI20" s="136"/>
      <c r="AJ20" s="137"/>
    </row>
    <row r="21" spans="1:36">
      <c r="A21" s="96">
        <v>17</v>
      </c>
      <c r="B21" s="94" t="s">
        <v>129</v>
      </c>
      <c r="C21" s="138" t="s">
        <v>9</v>
      </c>
      <c r="D21" s="132">
        <v>1115.17</v>
      </c>
      <c r="E21" s="133">
        <v>1120.886</v>
      </c>
      <c r="F21" s="133">
        <v>1471.2190000000001</v>
      </c>
      <c r="G21" s="133">
        <v>2017.3</v>
      </c>
      <c r="H21" s="133">
        <v>2147.8049999999998</v>
      </c>
      <c r="I21" s="133">
        <v>2174.5729999999999</v>
      </c>
      <c r="J21" s="133">
        <v>2425.4859999999999</v>
      </c>
      <c r="K21" s="133">
        <v>2411.0050000000001</v>
      </c>
      <c r="L21" s="133">
        <v>2260.1219999999998</v>
      </c>
      <c r="M21" s="133">
        <v>2211.7689999999998</v>
      </c>
      <c r="N21" s="133">
        <v>1470.327</v>
      </c>
      <c r="O21" s="134">
        <v>1459.7950000000001</v>
      </c>
      <c r="P21" s="135">
        <f t="shared" si="1"/>
        <v>22285.457000000002</v>
      </c>
      <c r="Q21" s="132">
        <v>1339.799</v>
      </c>
      <c r="R21" s="133">
        <v>1416.953</v>
      </c>
      <c r="S21" s="133">
        <v>1747.489</v>
      </c>
      <c r="T21" s="133">
        <v>2160.317</v>
      </c>
      <c r="U21" s="133">
        <v>2374.8000000000002</v>
      </c>
      <c r="V21" s="133">
        <v>2429.623</v>
      </c>
      <c r="W21" s="133">
        <v>2651.2979999999998</v>
      </c>
      <c r="X21" s="133">
        <v>2647.989</v>
      </c>
      <c r="Y21" s="133">
        <v>2499.268</v>
      </c>
      <c r="Z21" s="133">
        <v>2425.5859999999998</v>
      </c>
      <c r="AA21" s="133">
        <v>1608.6980000000001</v>
      </c>
      <c r="AB21" s="133">
        <v>1571.1769999999999</v>
      </c>
      <c r="AC21" s="133">
        <f t="shared" si="2"/>
        <v>24872.996999999999</v>
      </c>
      <c r="AD21" s="98">
        <f t="shared" si="3"/>
        <v>11.610890456498147</v>
      </c>
      <c r="AE21" s="97">
        <f t="shared" si="0"/>
        <v>21.497353177198875</v>
      </c>
      <c r="AF21" s="97">
        <f t="shared" si="4"/>
        <v>9.8595228338095318</v>
      </c>
      <c r="AG21" s="97">
        <f t="shared" si="5"/>
        <v>9.8912255747918287</v>
      </c>
      <c r="AH21" s="97">
        <f t="shared" si="6"/>
        <v>9.0155547832499785</v>
      </c>
      <c r="AI21" s="136"/>
      <c r="AJ21" s="137"/>
    </row>
    <row r="22" spans="1:36">
      <c r="A22" s="96">
        <v>18</v>
      </c>
      <c r="B22" s="94" t="s">
        <v>130</v>
      </c>
      <c r="C22" s="138" t="s">
        <v>5</v>
      </c>
      <c r="D22" s="132">
        <v>1325.77</v>
      </c>
      <c r="E22" s="133">
        <v>1360.7339999999999</v>
      </c>
      <c r="F22" s="133">
        <v>1601.7539999999999</v>
      </c>
      <c r="G22" s="133">
        <v>1849.433</v>
      </c>
      <c r="H22" s="133">
        <v>2069.509</v>
      </c>
      <c r="I22" s="133">
        <v>2016.85</v>
      </c>
      <c r="J22" s="133">
        <v>2330.4</v>
      </c>
      <c r="K22" s="133">
        <v>2260.7170000000001</v>
      </c>
      <c r="L22" s="133">
        <v>2140.3519999999999</v>
      </c>
      <c r="M22" s="133">
        <v>2014.5889999999999</v>
      </c>
      <c r="N22" s="133">
        <v>1612.5640000000001</v>
      </c>
      <c r="O22" s="134">
        <v>1592.557</v>
      </c>
      <c r="P22" s="135">
        <f t="shared" si="1"/>
        <v>22175.228999999999</v>
      </c>
      <c r="Q22" s="132">
        <v>1401.0150000000001</v>
      </c>
      <c r="R22" s="133">
        <v>1551.777</v>
      </c>
      <c r="S22" s="133">
        <v>1739.376</v>
      </c>
      <c r="T22" s="133">
        <v>1951.8630000000001</v>
      </c>
      <c r="U22" s="133">
        <v>2100.1579999999999</v>
      </c>
      <c r="V22" s="133">
        <v>2095.7759999999998</v>
      </c>
      <c r="W22" s="133">
        <v>2449.34</v>
      </c>
      <c r="X22" s="133">
        <v>2414.105</v>
      </c>
      <c r="Y22" s="133">
        <v>2248.2849999999999</v>
      </c>
      <c r="Z22" s="133">
        <v>2100.5129999999999</v>
      </c>
      <c r="AA22" s="133">
        <v>1751.2809999999999</v>
      </c>
      <c r="AB22" s="133">
        <v>1767.4559999999999</v>
      </c>
      <c r="AC22" s="133">
        <f t="shared" si="2"/>
        <v>23570.944999999996</v>
      </c>
      <c r="AD22" s="98">
        <f t="shared" si="3"/>
        <v>6.294031957911228</v>
      </c>
      <c r="AE22" s="97">
        <f t="shared" si="0"/>
        <v>9.4189761903318505</v>
      </c>
      <c r="AF22" s="97">
        <f t="shared" si="4"/>
        <v>3.571637954968776</v>
      </c>
      <c r="AG22" s="97">
        <f t="shared" si="5"/>
        <v>5.6490046971916508</v>
      </c>
      <c r="AH22" s="97">
        <f t="shared" si="6"/>
        <v>7.6544482356299515</v>
      </c>
      <c r="AI22" s="136"/>
      <c r="AJ22" s="137"/>
    </row>
    <row r="23" spans="1:36">
      <c r="A23" s="96">
        <v>19</v>
      </c>
      <c r="B23" s="94" t="s">
        <v>131</v>
      </c>
      <c r="C23" s="138" t="s">
        <v>1</v>
      </c>
      <c r="D23" s="132">
        <v>1422.354</v>
      </c>
      <c r="E23" s="133">
        <v>1372.8040000000001</v>
      </c>
      <c r="F23" s="133">
        <v>1680.528</v>
      </c>
      <c r="G23" s="133">
        <v>1755.5730000000001</v>
      </c>
      <c r="H23" s="133">
        <v>2016.9159999999999</v>
      </c>
      <c r="I23" s="133">
        <v>2155.5839999999998</v>
      </c>
      <c r="J23" s="133">
        <v>2236.9119999999998</v>
      </c>
      <c r="K23" s="133">
        <v>2106.6990000000001</v>
      </c>
      <c r="L23" s="133">
        <v>1995.0719999999999</v>
      </c>
      <c r="M23" s="133">
        <v>1936.761</v>
      </c>
      <c r="N23" s="133">
        <v>1609.6690000000001</v>
      </c>
      <c r="O23" s="134">
        <v>1549.2650000000001</v>
      </c>
      <c r="P23" s="135">
        <f t="shared" si="1"/>
        <v>21838.137000000002</v>
      </c>
      <c r="Q23" s="132">
        <v>1430.36</v>
      </c>
      <c r="R23" s="133">
        <v>1481.87</v>
      </c>
      <c r="S23" s="133">
        <v>1728.1189999999999</v>
      </c>
      <c r="T23" s="133">
        <v>1848.124</v>
      </c>
      <c r="U23" s="133">
        <v>2119.3000000000002</v>
      </c>
      <c r="V23" s="133">
        <v>2212.4639999999999</v>
      </c>
      <c r="W23" s="133">
        <v>2347.4839999999999</v>
      </c>
      <c r="X23" s="133">
        <v>2220.924</v>
      </c>
      <c r="Y23" s="133">
        <v>2089.9580000000001</v>
      </c>
      <c r="Z23" s="133">
        <v>2033.172</v>
      </c>
      <c r="AA23" s="133">
        <v>1613.288</v>
      </c>
      <c r="AB23" s="133">
        <v>1624.9359999999999</v>
      </c>
      <c r="AC23" s="133">
        <f t="shared" si="2"/>
        <v>22749.999</v>
      </c>
      <c r="AD23" s="98">
        <f t="shared" si="3"/>
        <v>4.1755484911556229</v>
      </c>
      <c r="AE23" s="97">
        <f t="shared" si="0"/>
        <v>3.6790561268149391</v>
      </c>
      <c r="AF23" s="97">
        <f t="shared" si="4"/>
        <v>4.2478390532640242</v>
      </c>
      <c r="AG23" s="97">
        <f t="shared" si="5"/>
        <v>5.0433662639384202</v>
      </c>
      <c r="AH23" s="97">
        <f t="shared" si="6"/>
        <v>3.4480281885002739</v>
      </c>
      <c r="AI23" s="136"/>
      <c r="AJ23" s="137"/>
    </row>
    <row r="24" spans="1:36">
      <c r="A24" s="96">
        <v>20</v>
      </c>
      <c r="B24" s="94" t="s">
        <v>132</v>
      </c>
      <c r="C24" s="138" t="s">
        <v>28</v>
      </c>
      <c r="D24" s="132">
        <v>1131.9939999999999</v>
      </c>
      <c r="E24" s="133">
        <v>1115.0930000000001</v>
      </c>
      <c r="F24" s="133">
        <v>1275.5619999999999</v>
      </c>
      <c r="G24" s="133">
        <v>1393.2149999999999</v>
      </c>
      <c r="H24" s="133">
        <v>1594.463</v>
      </c>
      <c r="I24" s="133">
        <v>1812.165</v>
      </c>
      <c r="J24" s="133">
        <v>1933.828</v>
      </c>
      <c r="K24" s="133">
        <v>1924.81</v>
      </c>
      <c r="L24" s="133">
        <v>1875.5909999999999</v>
      </c>
      <c r="M24" s="133">
        <v>1649.8109999999999</v>
      </c>
      <c r="N24" s="133">
        <v>1380.29</v>
      </c>
      <c r="O24" s="134">
        <v>1373.2539999999999</v>
      </c>
      <c r="P24" s="135">
        <f t="shared" si="1"/>
        <v>18460.075999999997</v>
      </c>
      <c r="Q24" s="132">
        <v>1374.3789999999999</v>
      </c>
      <c r="R24" s="133">
        <v>1401.1869999999999</v>
      </c>
      <c r="S24" s="133">
        <v>1516.85</v>
      </c>
      <c r="T24" s="133">
        <v>1587.56</v>
      </c>
      <c r="U24" s="133">
        <v>1842.8620000000001</v>
      </c>
      <c r="V24" s="133">
        <v>2004.521</v>
      </c>
      <c r="W24" s="133">
        <v>2162.6379999999999</v>
      </c>
      <c r="X24" s="133">
        <v>2174.181</v>
      </c>
      <c r="Y24" s="133">
        <v>2091.7530000000002</v>
      </c>
      <c r="Z24" s="133">
        <v>1894.7180000000001</v>
      </c>
      <c r="AA24" s="133">
        <v>1598.6880000000001</v>
      </c>
      <c r="AB24" s="133">
        <v>1606.7370000000001</v>
      </c>
      <c r="AC24" s="133">
        <f t="shared" si="2"/>
        <v>21256.074000000001</v>
      </c>
      <c r="AD24" s="98">
        <f t="shared" si="3"/>
        <v>15.146188997271759</v>
      </c>
      <c r="AE24" s="97">
        <f t="shared" si="0"/>
        <v>21.851935858497384</v>
      </c>
      <c r="AF24" s="97">
        <f t="shared" si="4"/>
        <v>13.231682786291143</v>
      </c>
      <c r="AG24" s="97">
        <f t="shared" si="5"/>
        <v>12.108742081978253</v>
      </c>
      <c r="AH24" s="97">
        <f t="shared" si="6"/>
        <v>15.824025089959836</v>
      </c>
      <c r="AI24" s="136"/>
      <c r="AJ24" s="137"/>
    </row>
    <row r="25" spans="1:36">
      <c r="A25" s="96">
        <v>21</v>
      </c>
      <c r="B25" s="94" t="s">
        <v>133</v>
      </c>
      <c r="C25" s="138" t="s">
        <v>7</v>
      </c>
      <c r="D25" s="132">
        <v>956.702</v>
      </c>
      <c r="E25" s="133">
        <v>942.19399999999996</v>
      </c>
      <c r="F25" s="133">
        <v>1227.867</v>
      </c>
      <c r="G25" s="133">
        <v>1492.2080000000001</v>
      </c>
      <c r="H25" s="133">
        <v>1823.7929999999999</v>
      </c>
      <c r="I25" s="133">
        <v>1894.0060000000001</v>
      </c>
      <c r="J25" s="133">
        <v>2115.6840000000002</v>
      </c>
      <c r="K25" s="133">
        <v>2096.5349999999999</v>
      </c>
      <c r="L25" s="133">
        <v>2061.877</v>
      </c>
      <c r="M25" s="133">
        <v>2035.9670000000001</v>
      </c>
      <c r="N25" s="133">
        <v>1256.1669999999999</v>
      </c>
      <c r="O25" s="134">
        <v>1190.4179999999999</v>
      </c>
      <c r="P25" s="135">
        <f t="shared" si="1"/>
        <v>19093.418000000001</v>
      </c>
      <c r="Q25" s="132">
        <v>1091.643</v>
      </c>
      <c r="R25" s="133">
        <v>1116.3240000000001</v>
      </c>
      <c r="S25" s="133">
        <v>1425.454</v>
      </c>
      <c r="T25" s="133">
        <v>1621.56</v>
      </c>
      <c r="U25" s="133">
        <v>1896.636</v>
      </c>
      <c r="V25" s="133">
        <v>1947.182</v>
      </c>
      <c r="W25" s="133">
        <v>2085.0970000000002</v>
      </c>
      <c r="X25" s="133">
        <v>2091.0410000000002</v>
      </c>
      <c r="Y25" s="133">
        <v>2051.433</v>
      </c>
      <c r="Z25" s="133">
        <v>2082.893</v>
      </c>
      <c r="AA25" s="133">
        <v>1336.2339999999999</v>
      </c>
      <c r="AB25" s="133">
        <v>1271.1389999999999</v>
      </c>
      <c r="AC25" s="133">
        <f t="shared" si="2"/>
        <v>20016.636000000002</v>
      </c>
      <c r="AD25" s="98">
        <f t="shared" si="3"/>
        <v>4.8352683631605498</v>
      </c>
      <c r="AE25" s="97">
        <f t="shared" si="0"/>
        <v>16.203914399652298</v>
      </c>
      <c r="AF25" s="97">
        <f t="shared" si="4"/>
        <v>4.9015481169218944</v>
      </c>
      <c r="AG25" s="97">
        <f t="shared" si="5"/>
        <v>-0.74154109213500075</v>
      </c>
      <c r="AH25" s="97">
        <f t="shared" si="6"/>
        <v>4.6338335840833578</v>
      </c>
      <c r="AI25" s="136"/>
      <c r="AJ25" s="137"/>
    </row>
    <row r="26" spans="1:36">
      <c r="A26" s="96">
        <v>22</v>
      </c>
      <c r="B26" s="94" t="s">
        <v>134</v>
      </c>
      <c r="C26" s="138" t="s">
        <v>9</v>
      </c>
      <c r="D26" s="132">
        <v>794.05700000000002</v>
      </c>
      <c r="E26" s="133">
        <v>790.10699999999997</v>
      </c>
      <c r="F26" s="133">
        <v>1043.876</v>
      </c>
      <c r="G26" s="133">
        <v>1432.8979999999999</v>
      </c>
      <c r="H26" s="133">
        <v>1497.825</v>
      </c>
      <c r="I26" s="133">
        <v>1502.954</v>
      </c>
      <c r="J26" s="133">
        <v>1710.644</v>
      </c>
      <c r="K26" s="133">
        <v>1698.808</v>
      </c>
      <c r="L26" s="133">
        <v>1560.72</v>
      </c>
      <c r="M26" s="133">
        <v>1583.2190000000001</v>
      </c>
      <c r="N26" s="133">
        <v>1068.2909999999999</v>
      </c>
      <c r="O26" s="134">
        <v>1040.67</v>
      </c>
      <c r="P26" s="135">
        <f t="shared" si="1"/>
        <v>15724.068999999996</v>
      </c>
      <c r="Q26" s="132">
        <v>957.09100000000001</v>
      </c>
      <c r="R26" s="133">
        <v>1001.002</v>
      </c>
      <c r="S26" s="133">
        <v>1266.087</v>
      </c>
      <c r="T26" s="133">
        <v>1588.4</v>
      </c>
      <c r="U26" s="133">
        <v>1747.838</v>
      </c>
      <c r="V26" s="133">
        <v>1769.999</v>
      </c>
      <c r="W26" s="133">
        <v>1987.4079999999999</v>
      </c>
      <c r="X26" s="133">
        <v>1960.376</v>
      </c>
      <c r="Y26" s="133">
        <v>1800.04</v>
      </c>
      <c r="Z26" s="133">
        <v>1795.2339999999999</v>
      </c>
      <c r="AA26" s="133">
        <v>1276.4680000000001</v>
      </c>
      <c r="AB26" s="133">
        <v>1215.7460000000001</v>
      </c>
      <c r="AC26" s="133">
        <f t="shared" si="2"/>
        <v>18365.688999999998</v>
      </c>
      <c r="AD26" s="98">
        <f t="shared" si="3"/>
        <v>16.79984996250019</v>
      </c>
      <c r="AE26" s="97">
        <f t="shared" si="0"/>
        <v>22.683825208139897</v>
      </c>
      <c r="AF26" s="97">
        <f t="shared" si="4"/>
        <v>15.169350405994852</v>
      </c>
      <c r="AG26" s="97">
        <f t="shared" si="5"/>
        <v>15.646380044795215</v>
      </c>
      <c r="AH26" s="97">
        <f t="shared" si="6"/>
        <v>16.122399232973471</v>
      </c>
      <c r="AI26" s="136"/>
      <c r="AJ26" s="137"/>
    </row>
    <row r="27" spans="1:36">
      <c r="A27" s="96">
        <v>23</v>
      </c>
      <c r="B27" s="94" t="s">
        <v>135</v>
      </c>
      <c r="C27" s="138" t="s">
        <v>89</v>
      </c>
      <c r="D27" s="132">
        <v>935.92600000000004</v>
      </c>
      <c r="E27" s="133">
        <v>880.74900000000002</v>
      </c>
      <c r="F27" s="133">
        <v>1052.1420000000001</v>
      </c>
      <c r="G27" s="133">
        <v>1192.94</v>
      </c>
      <c r="H27" s="133">
        <v>1240.6769999999999</v>
      </c>
      <c r="I27" s="133">
        <v>1331.242</v>
      </c>
      <c r="J27" s="133">
        <v>1462.165</v>
      </c>
      <c r="K27" s="133">
        <v>1449.88</v>
      </c>
      <c r="L27" s="133">
        <v>1358.3309999999999</v>
      </c>
      <c r="M27" s="133">
        <v>1347.56</v>
      </c>
      <c r="N27" s="133">
        <v>1143.6079999999999</v>
      </c>
      <c r="O27" s="134">
        <v>1213.6130000000001</v>
      </c>
      <c r="P27" s="135">
        <f t="shared" si="1"/>
        <v>14608.833000000001</v>
      </c>
      <c r="Q27" s="132">
        <v>1097.5039999999999</v>
      </c>
      <c r="R27" s="133">
        <v>1071.2360000000001</v>
      </c>
      <c r="S27" s="133">
        <v>1285.3009999999999</v>
      </c>
      <c r="T27" s="133">
        <v>1387.902</v>
      </c>
      <c r="U27" s="133">
        <v>1458.442</v>
      </c>
      <c r="V27" s="133">
        <v>1552.0509999999999</v>
      </c>
      <c r="W27" s="133">
        <v>1742.683</v>
      </c>
      <c r="X27" s="133">
        <v>1760.123</v>
      </c>
      <c r="Y27" s="133">
        <v>1653.068</v>
      </c>
      <c r="Z27" s="133">
        <v>1613.518</v>
      </c>
      <c r="AA27" s="133">
        <v>1396.84</v>
      </c>
      <c r="AB27" s="133">
        <v>1490.3119999999999</v>
      </c>
      <c r="AC27" s="133">
        <f t="shared" si="2"/>
        <v>17508.979999999996</v>
      </c>
      <c r="AD27" s="98">
        <f t="shared" si="3"/>
        <v>19.852010081845648</v>
      </c>
      <c r="AE27" s="97">
        <f t="shared" si="0"/>
        <v>20.399488709109015</v>
      </c>
      <c r="AF27" s="97">
        <f t="shared" si="4"/>
        <v>16.8276155893222</v>
      </c>
      <c r="AG27" s="97">
        <f t="shared" si="5"/>
        <v>20.735832160915102</v>
      </c>
      <c r="AH27" s="97">
        <f t="shared" si="6"/>
        <v>21.482754311253483</v>
      </c>
      <c r="AI27" s="136"/>
      <c r="AJ27" s="137"/>
    </row>
    <row r="28" spans="1:36">
      <c r="A28" s="96">
        <v>24</v>
      </c>
      <c r="B28" s="94" t="s">
        <v>136</v>
      </c>
      <c r="C28" s="138" t="s">
        <v>3</v>
      </c>
      <c r="D28" s="132">
        <v>1169.528</v>
      </c>
      <c r="E28" s="133">
        <v>1052.213</v>
      </c>
      <c r="F28" s="133">
        <v>1213.037</v>
      </c>
      <c r="G28" s="133">
        <v>1364.8009999999999</v>
      </c>
      <c r="H28" s="133">
        <v>1411.471</v>
      </c>
      <c r="I28" s="133">
        <v>1440.039</v>
      </c>
      <c r="J28" s="133">
        <v>1482.8309999999999</v>
      </c>
      <c r="K28" s="133">
        <v>1581.2570000000001</v>
      </c>
      <c r="L28" s="133">
        <v>1420.886</v>
      </c>
      <c r="M28" s="133">
        <v>1413.4469999999999</v>
      </c>
      <c r="N28" s="133">
        <v>1167.6590000000001</v>
      </c>
      <c r="O28" s="134">
        <v>1256.0429999999999</v>
      </c>
      <c r="P28" s="135">
        <f t="shared" si="1"/>
        <v>15973.211999999998</v>
      </c>
      <c r="Q28" s="132">
        <v>1237.1759999999999</v>
      </c>
      <c r="R28" s="133">
        <v>1152.8599999999999</v>
      </c>
      <c r="S28" s="133">
        <v>1351.181</v>
      </c>
      <c r="T28" s="133">
        <v>1496.3979999999999</v>
      </c>
      <c r="U28" s="133">
        <v>1573.6859999999999</v>
      </c>
      <c r="V28" s="133">
        <v>1606.0640000000001</v>
      </c>
      <c r="W28" s="133">
        <v>1731.4059999999999</v>
      </c>
      <c r="X28" s="133">
        <v>1741.9570000000001</v>
      </c>
      <c r="Y28" s="133">
        <v>1579.827</v>
      </c>
      <c r="Z28" s="133">
        <v>1493.085</v>
      </c>
      <c r="AA28" s="133">
        <v>1179.549</v>
      </c>
      <c r="AB28" s="133">
        <v>1210.0609999999999</v>
      </c>
      <c r="AC28" s="133">
        <f t="shared" si="2"/>
        <v>17353.25</v>
      </c>
      <c r="AD28" s="98">
        <f t="shared" si="3"/>
        <v>8.63970252194739</v>
      </c>
      <c r="AE28" s="97">
        <f t="shared" si="0"/>
        <v>8.9216537429784424</v>
      </c>
      <c r="AF28" s="97">
        <f t="shared" si="4"/>
        <v>10.906145206081819</v>
      </c>
      <c r="AG28" s="97">
        <f t="shared" si="5"/>
        <v>12.669326511145895</v>
      </c>
      <c r="AH28" s="97">
        <f t="shared" si="6"/>
        <v>1.1869750171286109</v>
      </c>
      <c r="AI28" s="136"/>
      <c r="AJ28" s="137"/>
    </row>
    <row r="29" spans="1:36">
      <c r="A29" s="96">
        <v>25</v>
      </c>
      <c r="B29" s="94" t="s">
        <v>137</v>
      </c>
      <c r="C29" s="138" t="s">
        <v>88</v>
      </c>
      <c r="D29" s="132">
        <v>1121.174</v>
      </c>
      <c r="E29" s="133">
        <v>1107.192</v>
      </c>
      <c r="F29" s="133">
        <v>1287.152</v>
      </c>
      <c r="G29" s="133">
        <v>1221.5899999999999</v>
      </c>
      <c r="H29" s="133">
        <v>1363.8969999999999</v>
      </c>
      <c r="I29" s="133">
        <v>1414.0630000000001</v>
      </c>
      <c r="J29" s="133">
        <v>1462</v>
      </c>
      <c r="K29" s="133">
        <v>1365.1759999999999</v>
      </c>
      <c r="L29" s="133">
        <v>1330.788</v>
      </c>
      <c r="M29" s="133">
        <v>1348.9559999999999</v>
      </c>
      <c r="N29" s="133">
        <v>1148.7080000000001</v>
      </c>
      <c r="O29" s="134">
        <v>1241.0940000000001</v>
      </c>
      <c r="P29" s="135">
        <f t="shared" si="1"/>
        <v>15411.79</v>
      </c>
      <c r="Q29" s="132">
        <v>1121.8150000000001</v>
      </c>
      <c r="R29" s="133">
        <v>1119.556</v>
      </c>
      <c r="S29" s="133">
        <v>1298.55</v>
      </c>
      <c r="T29" s="133">
        <v>1287.9280000000001</v>
      </c>
      <c r="U29" s="133">
        <v>1412.578</v>
      </c>
      <c r="V29" s="133">
        <v>1545.3309999999999</v>
      </c>
      <c r="W29" s="133">
        <v>1593.317</v>
      </c>
      <c r="X29" s="133">
        <v>1497.855</v>
      </c>
      <c r="Y29" s="133">
        <v>1446.8869999999999</v>
      </c>
      <c r="Z29" s="133">
        <v>1479.5550000000001</v>
      </c>
      <c r="AA29" s="133">
        <v>1274.5940000000001</v>
      </c>
      <c r="AB29" s="133">
        <v>1328.8230000000001</v>
      </c>
      <c r="AC29" s="133">
        <f t="shared" si="2"/>
        <v>16406.789000000001</v>
      </c>
      <c r="AD29" s="98">
        <f t="shared" si="3"/>
        <v>6.4560897858068289</v>
      </c>
      <c r="AE29" s="97">
        <f t="shared" si="0"/>
        <v>0.69415090464621798</v>
      </c>
      <c r="AF29" s="97">
        <f t="shared" si="4"/>
        <v>6.1578677601230147</v>
      </c>
      <c r="AG29" s="97">
        <f t="shared" si="5"/>
        <v>9.1413730373808058</v>
      </c>
      <c r="AH29" s="97">
        <f t="shared" si="6"/>
        <v>9.2066402800074378</v>
      </c>
      <c r="AI29" s="136"/>
      <c r="AJ29" s="137"/>
    </row>
    <row r="30" spans="1:36">
      <c r="A30" s="96">
        <v>26</v>
      </c>
      <c r="B30" s="94" t="s">
        <v>138</v>
      </c>
      <c r="C30" s="138" t="s">
        <v>90</v>
      </c>
      <c r="D30" s="132">
        <v>660.65899999999999</v>
      </c>
      <c r="E30" s="133">
        <v>695.93499999999995</v>
      </c>
      <c r="F30" s="133">
        <v>888.73500000000001</v>
      </c>
      <c r="G30" s="133">
        <v>1053.056</v>
      </c>
      <c r="H30" s="133">
        <v>1126.145</v>
      </c>
      <c r="I30" s="133">
        <v>1395.557</v>
      </c>
      <c r="J30" s="133">
        <v>1579.79</v>
      </c>
      <c r="K30" s="133">
        <v>1572.865</v>
      </c>
      <c r="L30" s="133">
        <v>1465.529</v>
      </c>
      <c r="M30" s="133">
        <v>1272.7719999999999</v>
      </c>
      <c r="N30" s="133">
        <v>994.10599999999999</v>
      </c>
      <c r="O30" s="134">
        <v>1083.625</v>
      </c>
      <c r="P30" s="135">
        <f t="shared" si="1"/>
        <v>13788.774000000001</v>
      </c>
      <c r="Q30" s="132">
        <v>839.92600000000004</v>
      </c>
      <c r="R30" s="133">
        <v>945.53200000000004</v>
      </c>
      <c r="S30" s="133">
        <v>1157.0160000000001</v>
      </c>
      <c r="T30" s="133">
        <v>1228.7329999999999</v>
      </c>
      <c r="U30" s="133">
        <v>1363.3679999999999</v>
      </c>
      <c r="V30" s="133">
        <v>1603.98</v>
      </c>
      <c r="W30" s="133">
        <v>1787.3030000000001</v>
      </c>
      <c r="X30" s="133">
        <v>1769.8030000000001</v>
      </c>
      <c r="Y30" s="133">
        <v>1624.0709999999999</v>
      </c>
      <c r="Z30" s="133">
        <v>1460.9749999999999</v>
      </c>
      <c r="AA30" s="133">
        <v>1176.6990000000001</v>
      </c>
      <c r="AB30" s="133">
        <v>1336.377</v>
      </c>
      <c r="AC30" s="133">
        <f t="shared" si="2"/>
        <v>16293.783000000001</v>
      </c>
      <c r="AD30" s="98">
        <f t="shared" si="3"/>
        <v>18.167017604320733</v>
      </c>
      <c r="AE30" s="97">
        <f t="shared" si="0"/>
        <v>31.048679280408354</v>
      </c>
      <c r="AF30" s="97">
        <f t="shared" si="4"/>
        <v>17.380840884893466</v>
      </c>
      <c r="AG30" s="97">
        <f t="shared" si="5"/>
        <v>12.190787547659433</v>
      </c>
      <c r="AH30" s="97">
        <f t="shared" si="6"/>
        <v>18.61057876981458</v>
      </c>
      <c r="AI30" s="136"/>
      <c r="AJ30" s="137"/>
    </row>
    <row r="31" spans="1:36">
      <c r="A31" s="96">
        <v>27</v>
      </c>
      <c r="B31" s="94" t="s">
        <v>139</v>
      </c>
      <c r="C31" s="138" t="s">
        <v>78</v>
      </c>
      <c r="D31" s="132">
        <v>1034.3420000000001</v>
      </c>
      <c r="E31" s="133">
        <v>959.702</v>
      </c>
      <c r="F31" s="133">
        <v>1093.191</v>
      </c>
      <c r="G31" s="133">
        <v>1189.7149999999999</v>
      </c>
      <c r="H31" s="133">
        <v>1213.3530000000001</v>
      </c>
      <c r="I31" s="133">
        <v>1299.8889999999999</v>
      </c>
      <c r="J31" s="133">
        <v>1419.2719999999999</v>
      </c>
      <c r="K31" s="133">
        <v>1462.5820000000001</v>
      </c>
      <c r="L31" s="133">
        <v>1367.6289999999999</v>
      </c>
      <c r="M31" s="133">
        <v>1325.2929999999999</v>
      </c>
      <c r="N31" s="133">
        <v>1120.8140000000001</v>
      </c>
      <c r="O31" s="134">
        <v>1134.4079999999999</v>
      </c>
      <c r="P31" s="135">
        <f t="shared" si="1"/>
        <v>14620.189999999999</v>
      </c>
      <c r="Q31" s="132">
        <v>1069.06</v>
      </c>
      <c r="R31" s="133">
        <v>995.20899999999995</v>
      </c>
      <c r="S31" s="133">
        <v>1195.873</v>
      </c>
      <c r="T31" s="133">
        <v>1255.6890000000001</v>
      </c>
      <c r="U31" s="133">
        <v>1394.2829999999999</v>
      </c>
      <c r="V31" s="133">
        <v>1472.8340000000001</v>
      </c>
      <c r="W31" s="133">
        <v>1572.8130000000001</v>
      </c>
      <c r="X31" s="133">
        <v>1614.0719999999999</v>
      </c>
      <c r="Y31" s="133">
        <v>1477.8720000000001</v>
      </c>
      <c r="Z31" s="133">
        <v>1448.59</v>
      </c>
      <c r="AA31" s="133">
        <v>1223.3409999999999</v>
      </c>
      <c r="AB31" s="133">
        <v>1220.2470000000001</v>
      </c>
      <c r="AC31" s="133">
        <f t="shared" si="2"/>
        <v>15939.882999999998</v>
      </c>
      <c r="AD31" s="98">
        <f t="shared" si="3"/>
        <v>9.0265105993834425</v>
      </c>
      <c r="AE31" s="97">
        <f t="shared" si="0"/>
        <v>5.6007074291396508</v>
      </c>
      <c r="AF31" s="97">
        <f t="shared" si="4"/>
        <v>11.338208896295555</v>
      </c>
      <c r="AG31" s="97">
        <f t="shared" si="5"/>
        <v>9.7723417178042773</v>
      </c>
      <c r="AH31" s="97">
        <f t="shared" si="6"/>
        <v>8.7044182191667865</v>
      </c>
      <c r="AI31" s="136"/>
      <c r="AJ31" s="137"/>
    </row>
    <row r="32" spans="1:36">
      <c r="A32" s="96">
        <v>28</v>
      </c>
      <c r="B32" s="94" t="s">
        <v>140</v>
      </c>
      <c r="C32" s="138" t="s">
        <v>4</v>
      </c>
      <c r="D32" s="132">
        <v>891.82600000000002</v>
      </c>
      <c r="E32" s="133">
        <v>922.75199999999995</v>
      </c>
      <c r="F32" s="133">
        <v>1093.232</v>
      </c>
      <c r="G32" s="133">
        <v>1347.2190000000001</v>
      </c>
      <c r="H32" s="133">
        <v>1390.9680000000001</v>
      </c>
      <c r="I32" s="133">
        <v>1409.7719999999999</v>
      </c>
      <c r="J32" s="133">
        <v>1515.1010000000001</v>
      </c>
      <c r="K32" s="133">
        <v>1608.6110000000001</v>
      </c>
      <c r="L32" s="133">
        <v>1491.2629999999999</v>
      </c>
      <c r="M32" s="133">
        <v>1428.165</v>
      </c>
      <c r="N32" s="133">
        <v>994.52099999999996</v>
      </c>
      <c r="O32" s="134">
        <v>1089.4259999999999</v>
      </c>
      <c r="P32" s="135">
        <f t="shared" si="1"/>
        <v>15182.856000000003</v>
      </c>
      <c r="Q32" s="132">
        <v>930.06100000000004</v>
      </c>
      <c r="R32" s="133">
        <v>992.89400000000001</v>
      </c>
      <c r="S32" s="133">
        <v>1210.2280000000001</v>
      </c>
      <c r="T32" s="133">
        <v>1374.0530000000001</v>
      </c>
      <c r="U32" s="133">
        <v>1469.999</v>
      </c>
      <c r="V32" s="133">
        <v>1507.521</v>
      </c>
      <c r="W32" s="133">
        <v>1589.704</v>
      </c>
      <c r="X32" s="133">
        <v>1672.2090000000001</v>
      </c>
      <c r="Y32" s="133">
        <v>1516.1120000000001</v>
      </c>
      <c r="Z32" s="133">
        <v>1470.91</v>
      </c>
      <c r="AA32" s="133">
        <v>1073.682</v>
      </c>
      <c r="AB32" s="133">
        <v>1127.4829999999999</v>
      </c>
      <c r="AC32" s="133">
        <f t="shared" si="2"/>
        <v>15934.856</v>
      </c>
      <c r="AD32" s="98">
        <f t="shared" si="3"/>
        <v>4.952954832740275</v>
      </c>
      <c r="AE32" s="97">
        <f t="shared" si="0"/>
        <v>7.7506095652742024</v>
      </c>
      <c r="AF32" s="97">
        <f t="shared" si="4"/>
        <v>4.9087756171167785</v>
      </c>
      <c r="AG32" s="97">
        <f t="shared" si="5"/>
        <v>3.5330635593908699</v>
      </c>
      <c r="AH32" s="97">
        <f t="shared" si="6"/>
        <v>4.5546098757670572</v>
      </c>
      <c r="AI32" s="136"/>
      <c r="AJ32" s="137"/>
    </row>
    <row r="33" spans="1:36">
      <c r="A33" s="96">
        <v>29</v>
      </c>
      <c r="B33" s="94" t="s">
        <v>141</v>
      </c>
      <c r="C33" s="138" t="s">
        <v>9</v>
      </c>
      <c r="D33" s="132">
        <v>1186.51</v>
      </c>
      <c r="E33" s="133">
        <v>1141.8399999999999</v>
      </c>
      <c r="F33" s="133">
        <v>1263.9490000000001</v>
      </c>
      <c r="G33" s="133">
        <v>1153.7929999999999</v>
      </c>
      <c r="H33" s="133">
        <v>990.87599999999998</v>
      </c>
      <c r="I33" s="133">
        <v>983.65700000000004</v>
      </c>
      <c r="J33" s="133">
        <v>1135.2059999999999</v>
      </c>
      <c r="K33" s="133">
        <v>1124.076</v>
      </c>
      <c r="L33" s="133">
        <v>1043.0229999999999</v>
      </c>
      <c r="M33" s="133">
        <v>1215.412</v>
      </c>
      <c r="N33" s="133">
        <v>1251.48</v>
      </c>
      <c r="O33" s="139">
        <v>1342.6379999999999</v>
      </c>
      <c r="P33" s="177">
        <f t="shared" si="1"/>
        <v>13832.46</v>
      </c>
      <c r="Q33" s="132">
        <v>1279.922</v>
      </c>
      <c r="R33" s="133">
        <v>1311.684</v>
      </c>
      <c r="S33" s="133">
        <v>1470.46</v>
      </c>
      <c r="T33" s="133">
        <v>1194.847</v>
      </c>
      <c r="U33" s="133">
        <v>1091.3409999999999</v>
      </c>
      <c r="V33" s="133">
        <v>1102.3230000000001</v>
      </c>
      <c r="W33" s="133">
        <v>1205.1869999999999</v>
      </c>
      <c r="X33" s="133">
        <v>1211.2139999999999</v>
      </c>
      <c r="Y33" s="133">
        <v>1111.9880000000001</v>
      </c>
      <c r="Z33" s="133">
        <v>1296.778</v>
      </c>
      <c r="AA33" s="133">
        <v>1421.604</v>
      </c>
      <c r="AB33" s="133">
        <v>1441.3989999999999</v>
      </c>
      <c r="AC33" s="133">
        <f t="shared" si="2"/>
        <v>15138.746999999998</v>
      </c>
      <c r="AD33" s="98">
        <f t="shared" si="3"/>
        <v>9.4436347547724573</v>
      </c>
      <c r="AE33" s="97">
        <f t="shared" si="0"/>
        <v>13.077057338489917</v>
      </c>
      <c r="AF33" s="97">
        <f t="shared" si="4"/>
        <v>8.3170679782094368</v>
      </c>
      <c r="AG33" s="97">
        <f t="shared" si="5"/>
        <v>6.8462483023221665</v>
      </c>
      <c r="AH33" s="97">
        <f t="shared" si="6"/>
        <v>9.1940738096300656</v>
      </c>
      <c r="AI33" s="136"/>
      <c r="AJ33" s="137"/>
    </row>
    <row r="34" spans="1:36">
      <c r="A34" s="99">
        <v>30</v>
      </c>
      <c r="B34" s="100" t="s">
        <v>142</v>
      </c>
      <c r="C34" s="140" t="s">
        <v>7</v>
      </c>
      <c r="D34" s="141">
        <v>730.42399999999998</v>
      </c>
      <c r="E34" s="142">
        <v>713.66800000000001</v>
      </c>
      <c r="F34" s="142">
        <v>954.65599999999995</v>
      </c>
      <c r="G34" s="142">
        <v>1068.953</v>
      </c>
      <c r="H34" s="142">
        <v>1282.1769999999999</v>
      </c>
      <c r="I34" s="142">
        <v>1281.346</v>
      </c>
      <c r="J34" s="142">
        <v>1427.2919999999999</v>
      </c>
      <c r="K34" s="142">
        <v>1396.874</v>
      </c>
      <c r="L34" s="142">
        <v>1376.2919999999999</v>
      </c>
      <c r="M34" s="142">
        <v>1449.1969999999999</v>
      </c>
      <c r="N34" s="142">
        <v>937.73500000000001</v>
      </c>
      <c r="O34" s="142">
        <v>936.654</v>
      </c>
      <c r="P34" s="178">
        <f t="shared" si="1"/>
        <v>13555.268</v>
      </c>
      <c r="Q34" s="142">
        <v>822.29200000000003</v>
      </c>
      <c r="R34" s="142">
        <v>834.04600000000005</v>
      </c>
      <c r="S34" s="142">
        <v>1064.45</v>
      </c>
      <c r="T34" s="142">
        <v>1224.9649999999999</v>
      </c>
      <c r="U34" s="142">
        <v>1405.057</v>
      </c>
      <c r="V34" s="142">
        <v>1383.2370000000001</v>
      </c>
      <c r="W34" s="142">
        <v>1506.09</v>
      </c>
      <c r="X34" s="142">
        <v>1484.338</v>
      </c>
      <c r="Y34" s="164">
        <v>1485.537</v>
      </c>
      <c r="Z34" s="164">
        <v>1580.723</v>
      </c>
      <c r="AA34" s="164">
        <v>1034.0360000000001</v>
      </c>
      <c r="AB34" s="164">
        <v>1003.588</v>
      </c>
      <c r="AC34" s="164">
        <f t="shared" si="2"/>
        <v>14828.359</v>
      </c>
      <c r="AD34" s="101">
        <f t="shared" si="3"/>
        <v>9.3918541485126017</v>
      </c>
      <c r="AE34" s="101">
        <f t="shared" si="0"/>
        <v>13.425336884074547</v>
      </c>
      <c r="AF34" s="101">
        <f t="shared" si="4"/>
        <v>10.482739596903045</v>
      </c>
      <c r="AG34" s="101">
        <f t="shared" si="5"/>
        <v>6.5589752355576403</v>
      </c>
      <c r="AH34" s="101">
        <f t="shared" si="6"/>
        <v>8.868764039805189</v>
      </c>
      <c r="AI34" s="136"/>
      <c r="AJ34" s="137"/>
    </row>
    <row r="35" spans="1:36">
      <c r="A35" s="192" t="s">
        <v>112</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I35" s="130"/>
    </row>
    <row r="36" spans="1:36">
      <c r="A36" s="193" t="s">
        <v>83</v>
      </c>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I36" s="130"/>
    </row>
    <row r="37" spans="1:36">
      <c r="AD37" s="158"/>
      <c r="AI37" s="130"/>
    </row>
    <row r="40" spans="1:36">
      <c r="D40" s="143"/>
      <c r="E40" s="143"/>
      <c r="F40" s="143"/>
    </row>
    <row r="41" spans="1:36" ht="12.75" customHeight="1">
      <c r="D41" s="143"/>
      <c r="E41" s="143"/>
      <c r="F41" s="143"/>
    </row>
    <row r="42" spans="1:36">
      <c r="E42" s="144"/>
      <c r="F42" s="144"/>
    </row>
    <row r="43" spans="1:36">
      <c r="E43" s="144"/>
      <c r="F43" s="144"/>
    </row>
    <row r="44" spans="1:36">
      <c r="C44" s="165"/>
      <c r="D44" s="149"/>
      <c r="E44" s="144"/>
      <c r="F44" s="144"/>
    </row>
    <row r="45" spans="1:36">
      <c r="C45" s="165"/>
      <c r="D45" s="144"/>
      <c r="E45" s="144"/>
      <c r="F45" s="144"/>
    </row>
    <row r="46" spans="1:36">
      <c r="C46" s="165"/>
    </row>
    <row r="47" spans="1:36">
      <c r="C47" s="165"/>
      <c r="D47" s="145"/>
      <c r="E47" s="148"/>
      <c r="F47" s="148"/>
    </row>
    <row r="48" spans="1:36">
      <c r="C48" s="165"/>
    </row>
    <row r="49" spans="3:6">
      <c r="C49" s="165"/>
    </row>
    <row r="50" spans="3:6">
      <c r="C50" s="165"/>
    </row>
    <row r="51" spans="3:6">
      <c r="C51" s="165"/>
    </row>
    <row r="52" spans="3:6">
      <c r="C52" s="165"/>
    </row>
    <row r="53" spans="3:6">
      <c r="C53" s="165"/>
    </row>
    <row r="54" spans="3:6">
      <c r="C54" s="165"/>
    </row>
    <row r="55" spans="3:6">
      <c r="C55" s="165"/>
    </row>
    <row r="56" spans="3:6">
      <c r="C56" s="165"/>
    </row>
    <row r="57" spans="3:6">
      <c r="C57" s="165"/>
    </row>
    <row r="58" spans="3:6">
      <c r="C58" s="165"/>
    </row>
    <row r="59" spans="3:6">
      <c r="C59" s="165"/>
    </row>
    <row r="60" spans="3:6">
      <c r="C60" s="165"/>
    </row>
    <row r="61" spans="3:6">
      <c r="C61" s="165"/>
      <c r="D61" s="102"/>
      <c r="E61" s="146"/>
      <c r="F61" s="146"/>
    </row>
    <row r="62" spans="3:6">
      <c r="C62" s="165"/>
    </row>
    <row r="63" spans="3:6">
      <c r="C63" s="165"/>
    </row>
    <row r="64" spans="3:6">
      <c r="C64" s="165"/>
    </row>
    <row r="65" spans="3:6">
      <c r="C65" s="165"/>
    </row>
    <row r="66" spans="3:6">
      <c r="C66" s="165"/>
    </row>
    <row r="67" spans="3:6">
      <c r="C67" s="165"/>
      <c r="D67" s="145"/>
      <c r="E67" s="148"/>
      <c r="F67" s="148"/>
    </row>
    <row r="68" spans="3:6">
      <c r="C68" s="165"/>
    </row>
    <row r="69" spans="3:6">
      <c r="C69" s="165"/>
    </row>
    <row r="70" spans="3:6">
      <c r="C70" s="165"/>
    </row>
    <row r="71" spans="3:6">
      <c r="C71" s="165"/>
    </row>
    <row r="72" spans="3:6">
      <c r="C72" s="165"/>
      <c r="D72" s="102"/>
      <c r="E72" s="147"/>
      <c r="F72" s="147"/>
    </row>
    <row r="73" spans="3:6">
      <c r="C73" s="165"/>
    </row>
  </sheetData>
  <sortState xmlns:xlrd2="http://schemas.microsoft.com/office/spreadsheetml/2017/richdata2" ref="B44:C73">
    <sortCondition descending="1" ref="C44:C73"/>
  </sortState>
  <mergeCells count="14">
    <mergeCell ref="AH3:AH4"/>
    <mergeCell ref="AC3:AC4"/>
    <mergeCell ref="A35:AG35"/>
    <mergeCell ref="A36:AG36"/>
    <mergeCell ref="A3:A4"/>
    <mergeCell ref="B3:B4"/>
    <mergeCell ref="C3:C4"/>
    <mergeCell ref="D3:O3"/>
    <mergeCell ref="P3:P4"/>
    <mergeCell ref="AD3:AD4"/>
    <mergeCell ref="AG3:AG4"/>
    <mergeCell ref="AF3:AF4"/>
    <mergeCell ref="AE3:AE4"/>
    <mergeCell ref="Q3:AB3"/>
  </mergeCells>
  <pageMargins left="0.75" right="0.75" top="1" bottom="1" header="0.5" footer="0.5"/>
  <pageSetup paperSize="9" orientation="landscape" r:id="rId1"/>
  <headerFooter alignWithMargins="0"/>
  <ignoredErrors>
    <ignoredError sqref="AE5:AH3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Figure 1</vt:lpstr>
      <vt:lpstr>Figure 2</vt:lpstr>
      <vt:lpstr>Figure 3</vt:lpstr>
      <vt:lpstr>Table1</vt:lpstr>
      <vt:lpstr>Table2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Damien Collet</dc:creator>
  <cp:lastModifiedBy>Mathieu Scheffer</cp:lastModifiedBy>
  <cp:lastPrinted>2021-04-24T19:41:55Z</cp:lastPrinted>
  <dcterms:created xsi:type="dcterms:W3CDTF">2007-08-09T07:28:07Z</dcterms:created>
  <dcterms:modified xsi:type="dcterms:W3CDTF">2025-06-30T13:23:05Z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2024-06-07T14:46:56Z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cdb53740-2352-42e5-813e-e6db8a50c454</vt:lpwstr>
  </property>
  <property fmtid="{D5CDD505-2E9C-101B-9397-08002B2CF9AE}" pid="8" name="MSIP_Label_6bd9ddd1-4d20-43f6-abfa-fc3c07406f94_ContentBits">
    <vt:lpwstr>0</vt:lpwstr>
  </property>
</Properties>
</file>